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hlavní objekt" sheetId="2" r:id="rId2"/>
    <sheet name="02 - výtah" sheetId="3" r:id="rId3"/>
    <sheet name="03 - Elektroinstalace" sheetId="4" r:id="rId4"/>
    <sheet name="04 - plynovod a ÚT" sheetId="5" r:id="rId5"/>
    <sheet name="05 - VZT" sheetId="6" r:id="rId6"/>
    <sheet name="01 - vnější kanalizace" sheetId="7" r:id="rId7"/>
    <sheet name="02 - dešťová kanalizace" sheetId="8" r:id="rId8"/>
    <sheet name="03 - vnitřní kanalizace" sheetId="9" r:id="rId9"/>
    <sheet name="04 - vnitřní vodovod" sheetId="10" r:id="rId10"/>
    <sheet name="05 - zařizovací předměty" sheetId="11" r:id="rId11"/>
    <sheet name="07 - VRN" sheetId="12" r:id="rId12"/>
    <sheet name="Pokyny pro vyplnění" sheetId="13" r:id="rId13"/>
  </sheets>
  <definedNames>
    <definedName name="_xlnm.Print_Area" localSheetId="0">'Rekapitulace stavby'!$D$4:$AO$36,'Rekapitulace stavby'!$C$42:$AQ$67</definedName>
    <definedName name="_xlnm._FilterDatabase" localSheetId="1" hidden="1">'01 - hlavní objekt'!$C$100:$K$1404</definedName>
    <definedName name="_xlnm.Print_Area" localSheetId="1">'01 - hlavní objekt'!$C$4:$J$39,'01 - hlavní objekt'!$C$45:$J$82,'01 - hlavní objekt'!$C$88:$K$1404</definedName>
    <definedName name="_xlnm._FilterDatabase" localSheetId="2" hidden="1">'02 - výtah'!$C$79:$K$83</definedName>
    <definedName name="_xlnm.Print_Area" localSheetId="2">'02 - výtah'!$C$4:$J$39,'02 - výtah'!$C$45:$J$61,'02 - výtah'!$C$67:$K$83</definedName>
    <definedName name="_xlnm._FilterDatabase" localSheetId="3" hidden="1">'03 - Elektroinstalace'!$C$81:$K$205</definedName>
    <definedName name="_xlnm.Print_Area" localSheetId="3">'03 - Elektroinstalace'!$C$4:$J$39,'03 - Elektroinstalace'!$C$45:$J$63,'03 - Elektroinstalace'!$C$69:$K$205</definedName>
    <definedName name="_xlnm._FilterDatabase" localSheetId="4" hidden="1">'04 - plynovod a ÚT'!$C$84:$K$246</definedName>
    <definedName name="_xlnm.Print_Area" localSheetId="4">'04 - plynovod a ÚT'!$C$4:$J$39,'04 - plynovod a ÚT'!$C$45:$J$66,'04 - plynovod a ÚT'!$C$72:$K$246</definedName>
    <definedName name="_xlnm._FilterDatabase" localSheetId="5" hidden="1">'05 - VZT'!$C$85:$K$218</definedName>
    <definedName name="_xlnm.Print_Area" localSheetId="5">'05 - VZT'!$C$4:$J$39,'05 - VZT'!$C$45:$J$67,'05 - VZT'!$C$73:$K$218</definedName>
    <definedName name="_xlnm._FilterDatabase" localSheetId="6" hidden="1">'01 - vnější kanalizace'!$C$85:$K$126</definedName>
    <definedName name="_xlnm.Print_Area" localSheetId="6">'01 - vnější kanalizace'!$C$4:$J$41,'01 - vnější kanalizace'!$C$47:$J$65,'01 - vnější kanalizace'!$C$71:$K$126</definedName>
    <definedName name="_xlnm._FilterDatabase" localSheetId="7" hidden="1">'02 - dešťová kanalizace'!$C$85:$K$140</definedName>
    <definedName name="_xlnm.Print_Area" localSheetId="7">'02 - dešťová kanalizace'!$C$4:$J$41,'02 - dešťová kanalizace'!$C$47:$J$65,'02 - dešťová kanalizace'!$C$71:$K$140</definedName>
    <definedName name="_xlnm._FilterDatabase" localSheetId="8" hidden="1">'03 - vnitřní kanalizace'!$C$85:$K$124</definedName>
    <definedName name="_xlnm.Print_Area" localSheetId="8">'03 - vnitřní kanalizace'!$C$4:$J$41,'03 - vnitřní kanalizace'!$C$47:$J$65,'03 - vnitřní kanalizace'!$C$71:$K$124</definedName>
    <definedName name="_xlnm._FilterDatabase" localSheetId="9" hidden="1">'04 - vnitřní vodovod'!$C$85:$K$144</definedName>
    <definedName name="_xlnm.Print_Area" localSheetId="9">'04 - vnitřní vodovod'!$C$4:$J$41,'04 - vnitřní vodovod'!$C$47:$J$65,'04 - vnitřní vodovod'!$C$71:$K$144</definedName>
    <definedName name="_xlnm._FilterDatabase" localSheetId="10" hidden="1">'05 - zařizovací předměty'!$C$85:$K$184</definedName>
    <definedName name="_xlnm.Print_Area" localSheetId="10">'05 - zařizovací předměty'!$C$4:$J$41,'05 - zařizovací předměty'!$C$47:$J$65,'05 - zařizovací předměty'!$C$71:$K$184</definedName>
    <definedName name="_xlnm._FilterDatabase" localSheetId="11" hidden="1">'07 - VRN'!$C$82:$K$105</definedName>
    <definedName name="_xlnm.Print_Area" localSheetId="11">'07 - VRN'!$C$4:$J$39,'07 - VRN'!$C$45:$J$64,'07 - VRN'!$C$70:$K$105</definedName>
    <definedName name="_xlnm.Print_Area" localSheetId="1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'01 - hlavní objekt'!$100:$100</definedName>
    <definedName name="_xlnm.Print_Titles" localSheetId="2">'02 - výtah'!$79:$79</definedName>
    <definedName name="_xlnm.Print_Titles" localSheetId="3">'03 - Elektroinstalace'!$81:$81</definedName>
    <definedName name="_xlnm.Print_Titles" localSheetId="4">'04 - plynovod a ÚT'!$84:$84</definedName>
    <definedName name="_xlnm.Print_Titles" localSheetId="5">'05 - VZT'!$85:$85</definedName>
    <definedName name="_xlnm.Print_Titles" localSheetId="6">'01 - vnější kanalizace'!$85:$85</definedName>
    <definedName name="_xlnm.Print_Titles" localSheetId="7">'02 - dešťová kanalizace'!$85:$85</definedName>
    <definedName name="_xlnm.Print_Titles" localSheetId="8">'03 - vnitřní kanalizace'!$85:$85</definedName>
    <definedName name="_xlnm.Print_Titles" localSheetId="9">'04 - vnitřní vodovod'!$85:$85</definedName>
    <definedName name="_xlnm.Print_Titles" localSheetId="10">'05 - zařizovací předměty'!$85:$85</definedName>
    <definedName name="_xlnm.Print_Titles" localSheetId="11">'07 - VRN'!$82:$82</definedName>
  </definedNames>
  <calcPr fullCalcOnLoad="1"/>
</workbook>
</file>

<file path=xl/sharedStrings.xml><?xml version="1.0" encoding="utf-8"?>
<sst xmlns="http://schemas.openxmlformats.org/spreadsheetml/2006/main" count="19360" uniqueCount="3211">
  <si>
    <t>Export Komplet</t>
  </si>
  <si>
    <t>VZ</t>
  </si>
  <si>
    <t>2.0</t>
  </si>
  <si>
    <t>ZAMOK</t>
  </si>
  <si>
    <t>False</t>
  </si>
  <si>
    <t>{86d25a48-bd45-4aef-aa79-5e664cdc02e8}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</si>
  <si>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</si>
  <si>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</si>
  <si>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</si>
  <si>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</si>
  <si>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</si>
  <si>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</si>
  <si>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</si>
  <si>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</si>
  <si>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32207251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</si>
  <si>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</si>
  <si>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</si>
  <si>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Vestavba učeben, rekonstrukce bytů a přístavba výtahu - internát SSŽ a ŽS Planá</t>
  </si>
  <si>
    <t>KSO:</t>
  </si>
  <si>
    <t/>
  </si>
  <si>
    <t>CC-CZ:</t>
  </si>
  <si>
    <t>Místo:</t>
  </si>
  <si>
    <t>Planá</t>
  </si>
  <si>
    <t>Datum:</t>
  </si>
  <si>
    <t>25. 7. 2022</t>
  </si>
  <si>
    <t>Zadavatel:</t>
  </si>
  <si>
    <t>IČ:</t>
  </si>
  <si>
    <t>48326437</t>
  </si>
  <si>
    <t>Střední škola živnostenská a Základní škola Planá</t>
  </si>
  <si>
    <t>DIČ:</t>
  </si>
  <si>
    <t>CZ48326437</t>
  </si>
  <si>
    <t>Uchazeč:</t>
  </si>
  <si>
    <t>Vyplň údaj</t>
  </si>
  <si>
    <t>Projektant:</t>
  </si>
  <si>
    <t>64825663</t>
  </si>
  <si>
    <t>SPIRAL spol.s 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</si>
  <si>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</si>
  <si>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</si>
  <si>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</si>
  <si>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</si>
  <si>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</si>
  <si>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</si>
  <si>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</si>
  <si>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</si>
  <si>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</si>
  <si>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</si>
  <si>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</si>
  <si>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</si>
  <si>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</si>
  <si>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</si>
  <si>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</si>
  <si>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</si>
  <si>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</si>
  <si>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</si>
  <si>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</si>
  <si>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</si>
  <si>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</si>
  <si>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</si>
  <si>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</si>
  <si>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</si>
  <si>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</si>
  <si>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</si>
  <si>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</si>
  <si>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</si>
  <si>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</si>
  <si>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</si>
  <si>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</si>
  <si>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</si>
  <si>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</si>
  <si>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</si>
  <si>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</si>
  <si>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</si>
  <si>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</si>
  <si>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</si>
  <si>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</si>
  <si>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</si>
  <si>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</si>
  <si>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</si>
  <si>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</si>
  <si>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</si>
  <si>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</si>
  <si>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hlavní objekt</t>
  </si>
  <si>
    <t>STA</t>
  </si>
  <si>
    <t>1</t>
  </si>
  <si>
    <t>{4755b778-214f-4645-a721-158388eeb9ac}</t>
  </si>
  <si>
    <t>2</t>
  </si>
  <si>
    <t>02</t>
  </si>
  <si>
    <t>výtah</t>
  </si>
  <si>
    <t>{d3ae5885-e89f-4460-b255-e314e63c2be3}</t>
  </si>
  <si>
    <t>03</t>
  </si>
  <si>
    <t>Elektroinstalace</t>
  </si>
  <si>
    <t>{5e7f1464-2b05-4e5b-9837-594a74468f1f}</t>
  </si>
  <si>
    <t>04</t>
  </si>
  <si>
    <t>plynovod a ÚT</t>
  </si>
  <si>
    <t>{52106829-d706-4240-850c-58c9e103a79b}</t>
  </si>
  <si>
    <t>05</t>
  </si>
  <si>
    <t>VZT</t>
  </si>
  <si>
    <t>{18a21322-9000-4615-91a8-e64268ddf32d}</t>
  </si>
  <si>
    <t>06</t>
  </si>
  <si>
    <t>ZTI</t>
  </si>
  <si>
    <t>{7bdb3264-a667-423a-9f2b-569f1078d530}</t>
  </si>
  <si>
    <t>vnější kanalizace</t>
  </si>
  <si>
    <t>Soupis</t>
  </si>
  <si>
    <t>{adf31c4f-96bc-49f4-9a81-058939f15290}</t>
  </si>
  <si>
    <t>dešťová kanalizace</t>
  </si>
  <si>
    <t>{b4dd0cdb-1b01-4f05-9b56-d43cb600eb68}</t>
  </si>
  <si>
    <t>vnitřní kanalizace</t>
  </si>
  <si>
    <t>{85b2b6ea-9422-4c3b-a990-58b6ae257b2b}</t>
  </si>
  <si>
    <t>vnitřní vodovod</t>
  </si>
  <si>
    <t>{2c3b449b-28be-4bba-a6dc-148de8af6387}</t>
  </si>
  <si>
    <t>zařizovací předměty</t>
  </si>
  <si>
    <t>{79231524-c19f-4ebe-bb11-c384937f1dd7}</t>
  </si>
  <si>
    <t>07</t>
  </si>
  <si>
    <t>VRN</t>
  </si>
  <si>
    <t>{76298acc-ae5d-45f6-835f-fc3d299cf0d6}</t>
  </si>
  <si>
    <t>KRYCÍ LIST SOUPISU PRACÍ</t>
  </si>
  <si>
    <t>Objekt:</t>
  </si>
  <si>
    <t>01 - hlavní objekt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</si>
  <si>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</si>
  <si>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</si>
  <si>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</si>
  <si>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</si>
  <si>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</si>
  <si>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</si>
  <si>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</si>
  <si>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</si>
  <si>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</si>
  <si>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</si>
  <si>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</si>
  <si>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</si>
  <si>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</si>
  <si>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</si>
  <si>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</si>
  <si>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</si>
  <si>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</si>
  <si>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</si>
  <si>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</si>
  <si>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</si>
  <si>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</si>
  <si>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</si>
  <si>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</si>
  <si>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</si>
  <si>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</si>
  <si>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</si>
  <si>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</si>
  <si>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</si>
  <si>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</si>
  <si>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</si>
  <si>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</si>
  <si>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</si>
  <si>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</si>
  <si>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</si>
  <si>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</si>
  <si>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</si>
  <si>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</si>
  <si>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</si>
  <si>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</si>
  <si>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</si>
  <si>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</si>
  <si>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</si>
  <si>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</si>
  <si>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</si>
  <si>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121151114</t>
  </si>
  <si>
    <t>Sejmutí ornice plochy do 500 m2 tl vrstvy přes 200 do 250 mm strojně</t>
  </si>
  <si>
    <t>m2</t>
  </si>
  <si>
    <t>CS ÚRS 2022 01</t>
  </si>
  <si>
    <t>4</t>
  </si>
  <si>
    <t>-180850201</t>
  </si>
  <si>
    <t>PP</t>
  </si>
  <si>
    <t>Sejmutí ornice strojně při souvislé ploše přes 100 do 500 m2, tl. vrstvy přes 200 do 250 mm</t>
  </si>
  <si>
    <t>Online PSC</t>
  </si>
  <si>
    <t>https://podminky.urs.cz/item/CS_URS_2022_01/121151114</t>
  </si>
  <si>
    <t>VV</t>
  </si>
  <si>
    <t>19*6,07</t>
  </si>
  <si>
    <t>122351104</t>
  </si>
  <si>
    <t>Odkopávky a prokopávky nezapažené v hornině třídy těžitelnosti II skupiny 4 objem do 500 m3 strojně</t>
  </si>
  <si>
    <t>m3</t>
  </si>
  <si>
    <t>-954640047</t>
  </si>
  <si>
    <t>Odkopávky a prokopávky nezapažené strojně v hornině třídy těžitelnosti II skupiny 4 přes 100 do 500 m3</t>
  </si>
  <si>
    <t>https://podminky.urs.cz/item/CS_URS_2022_01/122351104</t>
  </si>
  <si>
    <t>16,7*6*1,2</t>
  </si>
  <si>
    <t>3</t>
  </si>
  <si>
    <t>131351100</t>
  </si>
  <si>
    <t>Hloubení jam nezapažených v hornině třídy těžitelnosti II skupiny 4 objem do 20 m3 strojně</t>
  </si>
  <si>
    <t>710745926</t>
  </si>
  <si>
    <t>Hloubení nezapažených jam a zářezů strojně s urovnáním dna do předepsaného profilu a spádu v hornině třídy těžitelnosti II skupiny 4 do 20 m3</t>
  </si>
  <si>
    <t>https://podminky.urs.cz/item/CS_URS_2022_01/131351100</t>
  </si>
  <si>
    <t>3,55*3,9*1,1</t>
  </si>
  <si>
    <t>šachty</t>
  </si>
  <si>
    <t>1,2*1,2*1,5</t>
  </si>
  <si>
    <t>1,5*1,5*3</t>
  </si>
  <si>
    <t>vsak</t>
  </si>
  <si>
    <t>20</t>
  </si>
  <si>
    <t>Součet</t>
  </si>
  <si>
    <t>13230-01</t>
  </si>
  <si>
    <t xml:space="preserve">Příplatek za stížený výkop - po záběrech </t>
  </si>
  <si>
    <t>1934926067</t>
  </si>
  <si>
    <t xml:space="preserve">Příplatek za stížený výkop po záběrech
</t>
  </si>
  <si>
    <t>(15,1+4,4+7,2)*0,8*0,5</t>
  </si>
  <si>
    <t>5</t>
  </si>
  <si>
    <t>132312131</t>
  </si>
  <si>
    <t>Hloubení nezapažených rýh šířky do 800 mm v soudržných horninách třídy těžitelnosti II skupiny 4 ručně</t>
  </si>
  <si>
    <t>-1382942537</t>
  </si>
  <si>
    <t>Hloubení nezapažených rýh šířky do 800 mm ručně s urovnáním dna do předepsaného profilu a spádu v hornině třídy těžitelnosti II skupiny 4 soudržných</t>
  </si>
  <si>
    <t>https://podminky.urs.cz/item/CS_URS_2022_01/132312131</t>
  </si>
  <si>
    <t xml:space="preserve">kanalizace </t>
  </si>
  <si>
    <t>32*0,6*1</t>
  </si>
  <si>
    <t>pasy</t>
  </si>
  <si>
    <t>(1,75+15,1+6,1+6,1+4,4+7,2)*0,8*0,5</t>
  </si>
  <si>
    <t>6</t>
  </si>
  <si>
    <t>139911121</t>
  </si>
  <si>
    <t>Bourání kcí v hloubených vykopávkách ze zdiva z betonu prostého ručně</t>
  </si>
  <si>
    <t>289909232</t>
  </si>
  <si>
    <t>Bourání konstrukcí v hloubených vykopávkách ručně s přemístěním suti na hromady na vzdálenost do 20 m nebo s naložením na dopravní prostředek z betonu prostého neprokládaného</t>
  </si>
  <si>
    <t>https://podminky.urs.cz/item/CS_URS_2022_01/139911121</t>
  </si>
  <si>
    <t>7</t>
  </si>
  <si>
    <t>162211321</t>
  </si>
  <si>
    <t>Vodorovné přemístění výkopku z horniny třídy těžitelnosti II skupiny 4 a 5 stavebním kolečkem do 10 m</t>
  </si>
  <si>
    <t>-428335507</t>
  </si>
  <si>
    <t>Vodorovné přemístění výkopku nebo sypaniny stavebním kolečkem s vyprázdněním kolečka na hromady nebo do dopravního prostředku na vzdálenost do 10 m z horniny třídy těžitelnosti II, skupiny 4 a 5</t>
  </si>
  <si>
    <t>https://podminky.urs.cz/item/CS_URS_2022_01/162211321</t>
  </si>
  <si>
    <t>8</t>
  </si>
  <si>
    <t>162751137</t>
  </si>
  <si>
    <t>Vodorovné přemístění přes 9 000 do 10000 m výkopku/sypaniny z horniny třídy těžitelnosti II skupiny 4 a 5</t>
  </si>
  <si>
    <t>-1148161750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</si>
  <si>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</si>
  <si>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https://podminky.urs.cz/item/CS_URS_2022_01/162751137</t>
  </si>
  <si>
    <t>9</t>
  </si>
  <si>
    <t>167151102</t>
  </si>
  <si>
    <t>Nakládání výkopku z hornin třídy těžitelnosti II skupiny 4 a 5 do 100 m3</t>
  </si>
  <si>
    <t>-2081492369</t>
  </si>
  <si>
    <t>Nakládání, skládání a překládání neulehlého výkopku nebo sypaniny strojně nakládání, množství do 100 m3, z horniny třídy těžitelnosti II, skupiny 4 a 5</t>
  </si>
  <si>
    <t>https://podminky.urs.cz/item/CS_URS_2022_01/167151102</t>
  </si>
  <si>
    <t>10</t>
  </si>
  <si>
    <t>171111104</t>
  </si>
  <si>
    <t>Uložení sypaniny z hornin nesoudržných sypkých do násypů zhutněných ručně</t>
  </si>
  <si>
    <t>671283506</t>
  </si>
  <si>
    <t>Uložení sypanin do násypů ručně s rozprostřením sypaniny ve vrstvách a s hrubým urovnáním zhutněných z hornin nesoudržných sypkých</t>
  </si>
  <si>
    <t>https://podminky.urs.cz/item/CS_URS_2022_01/171111104</t>
  </si>
  <si>
    <t>11</t>
  </si>
  <si>
    <t>171201221</t>
  </si>
  <si>
    <t>Poplatek za uložení na skládce (skládkovné) zeminy a kamení kód odpadu 17 05 04</t>
  </si>
  <si>
    <t>t</t>
  </si>
  <si>
    <t>-656532429</t>
  </si>
  <si>
    <t>Poplatek za uložení stavebního odpadu na skládce (skládkovné) zeminy a kamení zatříděného do Katalogu odpadů pod kódem 17 05 04</t>
  </si>
  <si>
    <t>https://podminky.urs.cz/item/CS_URS_2022_01/171201221</t>
  </si>
  <si>
    <t>12</t>
  </si>
  <si>
    <t>171201231</t>
  </si>
  <si>
    <t>Poplatek za uložení zeminy a kamení na recyklační skládce (skládkovné) kód odpadu 17 05 04</t>
  </si>
  <si>
    <t>258534545</t>
  </si>
  <si>
    <t>Poplatek za uložení stavebního odpadu na recyklační skládce (skládkovné) zeminy a kamení zatříděného do Katalogu odpadů pod kódem 17 05 04</t>
  </si>
  <si>
    <t>https://podminky.urs.cz/item/CS_URS_2022_01/171201231</t>
  </si>
  <si>
    <t>13</t>
  </si>
  <si>
    <t>171251201</t>
  </si>
  <si>
    <t>Uložení sypaniny na skládky nebo meziskládky</t>
  </si>
  <si>
    <t>1618123886</t>
  </si>
  <si>
    <t>Uložení sypaniny na skládky nebo meziskládky bez hutnění s upravením uložené sypaniny do předepsaného tvaru</t>
  </si>
  <si>
    <t>https://podminky.urs.cz/item/CS_URS_2022_01/171251201</t>
  </si>
  <si>
    <t>14</t>
  </si>
  <si>
    <t>174101102</t>
  </si>
  <si>
    <t>Zásyp v uzavřených prostorech sypaninou se zhutněním</t>
  </si>
  <si>
    <t>CS ÚRS 2017 01</t>
  </si>
  <si>
    <t>1734388650</t>
  </si>
  <si>
    <t>Zásyp sypaninou z jakékoliv horniny s uložením výkopku ve vrstvách se zhutněním v uzavřených prostorách s urovnáním povrchu zásypu</t>
  </si>
  <si>
    <t>175101201</t>
  </si>
  <si>
    <t>Obsypání objektu nad přilehlým původním terénem sypaninou bez prohození, uloženou do 3 m</t>
  </si>
  <si>
    <t>301852002</t>
  </si>
  <si>
    <t>Obsypání objektů nad přilehlým původním terénem sypaninou z vhodných hornin 1 až 4 nebo materiálem uloženým ve vzdálenosti do 3 m od vnějšího kraje objektu pro jakoukoliv míru zhutnění bez prohození sypaniny</t>
  </si>
  <si>
    <t>16</t>
  </si>
  <si>
    <t>175111101</t>
  </si>
  <si>
    <t>Obsypání potrubí ručně sypaninou bez prohození, uloženou do 3 m</t>
  </si>
  <si>
    <t>-842330517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</si>
  <si>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</si>
  <si>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https://podminky.urs.cz/item/CS_URS_2022_01/175111101</t>
  </si>
  <si>
    <t>17</t>
  </si>
  <si>
    <t>175111109</t>
  </si>
  <si>
    <t>Příplatek k obsypání potrubí za ruční prohození sypaniny, uložené do 3 m</t>
  </si>
  <si>
    <t>540416701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</si>
  <si>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</si>
  <si>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https://podminky.urs.cz/item/CS_URS_2022_01/175111109</t>
  </si>
  <si>
    <t>18</t>
  </si>
  <si>
    <t>181351104</t>
  </si>
  <si>
    <t>Rozprostření ornice tl vrstvy přes 200 do 250 mm pl přes 100 do 500 m2 v rovině nebo ve svahu do 1:5 strojně</t>
  </si>
  <si>
    <t>-1937821490</t>
  </si>
  <si>
    <t>Rozprostření a urovnání ornice v rovině nebo ve svahu sklonu do 1:5 strojně při souvislé ploše přes 100 do 500 m2, tl. vrstvy přes 200 do 250 mm</t>
  </si>
  <si>
    <t>https://podminky.urs.cz/item/CS_URS_2022_01/181351104</t>
  </si>
  <si>
    <t>19</t>
  </si>
  <si>
    <t>181913112</t>
  </si>
  <si>
    <t>Úprava pláně v hornině třídy těžitelnosti II skupiny 4 se zhutněním ručně</t>
  </si>
  <si>
    <t>1472505716</t>
  </si>
  <si>
    <t>Úprava pláně vyrovnáním výškových rozdílů ručně v hornině třídy těžitelnosti II skupiny 4 se zhutněním</t>
  </si>
  <si>
    <t>https://podminky.urs.cz/item/CS_URS_2022_01/181913112</t>
  </si>
  <si>
    <t>182311124</t>
  </si>
  <si>
    <t>Rozprostření ornice ve svahu přes 1:5 tl vrstvy přes 200 do 250 mm ručně</t>
  </si>
  <si>
    <t>205222154</t>
  </si>
  <si>
    <t>Rozprostření a urovnání ornice ve svahu sklonu přes 1:5 ručně při souvislé ploše, tl. vrstvy přes 200 do 250 mm</t>
  </si>
  <si>
    <t>https://podminky.urs.cz/item/CS_URS_2022_01/182311124</t>
  </si>
  <si>
    <t>Zakládání</t>
  </si>
  <si>
    <t>212532111</t>
  </si>
  <si>
    <t>Lože pro trativody z kameniva hrubého drceného frakce 16 až 32 mm</t>
  </si>
  <si>
    <t>-1700126508</t>
  </si>
  <si>
    <t>Lože pro trativody z kameniva hrubého drceného</t>
  </si>
  <si>
    <t>45*0,3*0,3</t>
  </si>
  <si>
    <t>22</t>
  </si>
  <si>
    <t>212755212</t>
  </si>
  <si>
    <t>Trativody z drenážních trubek plastových flexibilních D 65 mm bez lože</t>
  </si>
  <si>
    <t>m</t>
  </si>
  <si>
    <t>-1385875987</t>
  </si>
  <si>
    <t>Trativody bez lože z drenážních trubek plastových flexibilních D 65 mm</t>
  </si>
  <si>
    <t>23</t>
  </si>
  <si>
    <t>213141122</t>
  </si>
  <si>
    <t>Zřízení vrstvy z geotextilie ve sklonu do 1:2 š do 6 m</t>
  </si>
  <si>
    <t>-1692022140</t>
  </si>
  <si>
    <t>Zřízení vrstvy z geotextilie filtrační, separační, odvodňovací, ochranné, výztužné nebo protierozní ve sklonu přes 1:5 do 1:2, šířky přes 3 do 6 m</t>
  </si>
  <si>
    <t>40*0,5</t>
  </si>
  <si>
    <t>40</t>
  </si>
  <si>
    <t>24</t>
  </si>
  <si>
    <t>M</t>
  </si>
  <si>
    <t>693110040</t>
  </si>
  <si>
    <t>geotextilie tkaná (polypropylen) PK-TEX PP 60 280 g/m2</t>
  </si>
  <si>
    <t>1905555211</t>
  </si>
  <si>
    <t>geotextilie tkaná polypropylenová 280 g/m2</t>
  </si>
  <si>
    <t>60*1,15 'Přepočtené koeficientem množství</t>
  </si>
  <si>
    <t>25</t>
  </si>
  <si>
    <t>271532211</t>
  </si>
  <si>
    <t>Podsyp pod základové konstrukce se zhutněním z hrubého kameniva frakce 32 až 63 mm</t>
  </si>
  <si>
    <t>-298435278</t>
  </si>
  <si>
    <t>Podsyp pod základové konstrukce se zhutněním a urovnáním povrchu z kameniva hrubého, frakce 32 - 63 mm</t>
  </si>
  <si>
    <t>https://podminky.urs.cz/item/CS_URS_2022_01/271532211</t>
  </si>
  <si>
    <t>3,55*3,9*0,1</t>
  </si>
  <si>
    <t>1,6*3,55*0,1</t>
  </si>
  <si>
    <t>5,1*4,595*0,1</t>
  </si>
  <si>
    <t>5,1*5,58*0,1</t>
  </si>
  <si>
    <t>-1,7*0,4*0,1</t>
  </si>
  <si>
    <t>chodník</t>
  </si>
  <si>
    <t>10*0,2</t>
  </si>
  <si>
    <t>26</t>
  </si>
  <si>
    <t>271532212</t>
  </si>
  <si>
    <t>Podsyp pod základové konstrukce se zhutněním z hrubého kameniva frakce 16 až 32 mm</t>
  </si>
  <si>
    <t>578037702</t>
  </si>
  <si>
    <t>Podsyp pod základové konstrukce se zhutněním a urovnáním povrchu z kameniva hrubého, frakce 16 - 32 mm</t>
  </si>
  <si>
    <t>https://podminky.urs.cz/item/CS_URS_2022_01/271532212</t>
  </si>
  <si>
    <t xml:space="preserve">chodník </t>
  </si>
  <si>
    <t>6*4*0,1</t>
  </si>
  <si>
    <t>27</t>
  </si>
  <si>
    <t>271562211</t>
  </si>
  <si>
    <t>Podsyp pod základové konstrukce se zhutněním z drobného kameniva frakce 0 až 4 mm</t>
  </si>
  <si>
    <t>907477525</t>
  </si>
  <si>
    <t>Podsyp pod základové konstrukce se zhutněním a urovnáním povrchu z kameniva drobného, frakce 0 - 4 mm</t>
  </si>
  <si>
    <t>https://podminky.urs.cz/item/CS_URS_2022_01/271562211</t>
  </si>
  <si>
    <t>6*4*0,04</t>
  </si>
  <si>
    <t>28</t>
  </si>
  <si>
    <t>273321311</t>
  </si>
  <si>
    <t>Základové desky ze ŽB bez zvýšených nároků na prostředí tř. C 16/20</t>
  </si>
  <si>
    <t>-174929034</t>
  </si>
  <si>
    <t>Základy z betonu železového (bez výztuže) desky z betonu bez zvláštních nároků na prostředí tř. C 16/20</t>
  </si>
  <si>
    <t>https://podminky.urs.cz/item/CS_URS_2022_01/273321311</t>
  </si>
  <si>
    <t>1,7*3,55*0,15</t>
  </si>
  <si>
    <t>5,1*4,695*0,15</t>
  </si>
  <si>
    <t>5,1*7,43*0,15</t>
  </si>
  <si>
    <t>(4,395+6,07+15,075+6,12+7,73)*0,4*0,1</t>
  </si>
  <si>
    <t>rozšíření u základ.pasů</t>
  </si>
  <si>
    <t>(4,395+6,07+15,075+6,12+7,73+1,95)*0,25*0,5*0,5</t>
  </si>
  <si>
    <t>29</t>
  </si>
  <si>
    <t>273321511</t>
  </si>
  <si>
    <t>Základové desky ze ŽB bez zvýšených nároků na prostředí tř. C 25/30</t>
  </si>
  <si>
    <t>1966852141</t>
  </si>
  <si>
    <t>Základy z betonu železového (bez výztuže) desky z betonu bez zvláštních nároků na prostředí tř. C 25/30</t>
  </si>
  <si>
    <t>https://podminky.urs.cz/item/CS_URS_2022_01/273321511</t>
  </si>
  <si>
    <t>3,4*3,025*0,5</t>
  </si>
  <si>
    <t>30</t>
  </si>
  <si>
    <t>273351121</t>
  </si>
  <si>
    <t>Zřízení bednění základových desek</t>
  </si>
  <si>
    <t>1803920822</t>
  </si>
  <si>
    <t>Bednění základů desek zřízení</t>
  </si>
  <si>
    <t>https://podminky.urs.cz/item/CS_URS_2022_01/273351121</t>
  </si>
  <si>
    <t>(3,4+3,025)*2*0,6</t>
  </si>
  <si>
    <t>31</t>
  </si>
  <si>
    <t>273351122</t>
  </si>
  <si>
    <t>Odstranění bednění základových desek</t>
  </si>
  <si>
    <t>-1259221381</t>
  </si>
  <si>
    <t>Bednění základů desek odstranění</t>
  </si>
  <si>
    <t>https://podminky.urs.cz/item/CS_URS_2022_01/273351122</t>
  </si>
  <si>
    <t>32</t>
  </si>
  <si>
    <t>273361821</t>
  </si>
  <si>
    <t>Výztuž základových desek betonářskou ocelí 10 505 (R)</t>
  </si>
  <si>
    <t>1721175916</t>
  </si>
  <si>
    <t>Výztuž základů desek z betonářské oceli 10 505 (R) nebo BSt 500</t>
  </si>
  <si>
    <t>https://podminky.urs.cz/item/CS_URS_2022_01/273361821</t>
  </si>
  <si>
    <t>33</t>
  </si>
  <si>
    <t>273362021</t>
  </si>
  <si>
    <t>Výztuž základových desek svařovanými sítěmi Kari</t>
  </si>
  <si>
    <t>607735074</t>
  </si>
  <si>
    <t>Výztuž základů desek ze svařovaných sítí z drátů typu KARI</t>
  </si>
  <si>
    <t>https://podminky.urs.cz/item/CS_URS_2022_01/273362021</t>
  </si>
  <si>
    <t>1,7*3,55</t>
  </si>
  <si>
    <t>5,1*4,695</t>
  </si>
  <si>
    <t>5,1*7,43</t>
  </si>
  <si>
    <t>Mezisoučet</t>
  </si>
  <si>
    <t>67,873*2*0,0045</t>
  </si>
  <si>
    <t>34</t>
  </si>
  <si>
    <t>274321211</t>
  </si>
  <si>
    <t>Základové pasy ze ŽB bez zvýšených nároků na prostředí tř. C 12/15</t>
  </si>
  <si>
    <t>-32515245</t>
  </si>
  <si>
    <t>Základy z betonu železového (bez výztuže) pasy z betonu bez zvláštních nároků na prostředí tř. C 12/15</t>
  </si>
  <si>
    <t>https://podminky.urs.cz/item/CS_URS_2022_01/274321211</t>
  </si>
  <si>
    <t>(3,3*2+3,55)*0,3*0,05</t>
  </si>
  <si>
    <t>35</t>
  </si>
  <si>
    <t>274321311,1</t>
  </si>
  <si>
    <t>Příplatek k základovým pasům z betonu za provedení po záběrech</t>
  </si>
  <si>
    <t>66818854</t>
  </si>
  <si>
    <t>Příplatek k základovým pasům z betonu za provádění po záběrech</t>
  </si>
  <si>
    <t>(4,595+7,73)*0,8*0,5</t>
  </si>
  <si>
    <t>36</t>
  </si>
  <si>
    <t>274321511</t>
  </si>
  <si>
    <t>Základové pasy ze ŽB bez zvýšených nároků na prostředí tř. C 25/30</t>
  </si>
  <si>
    <t>-946117320</t>
  </si>
  <si>
    <t>Základy z betonu železového (bez výztuže) pasy z betonu bez zvláštních nároků na prostředí tř. C 25/30</t>
  </si>
  <si>
    <t>https://podminky.urs.cz/item/CS_URS_2022_01/274321511</t>
  </si>
  <si>
    <t>(4,395+6,07+15,075+6,12+7,73+1,95)*0,8*0,5</t>
  </si>
  <si>
    <t>37</t>
  </si>
  <si>
    <t>274351121</t>
  </si>
  <si>
    <t>Zřízení bednění základových pasů rovného</t>
  </si>
  <si>
    <t>-1278697553</t>
  </si>
  <si>
    <t>Bednění základů pasů rovné zřízení</t>
  </si>
  <si>
    <t>https://podminky.urs.cz/item/CS_URS_2022_01/274351121</t>
  </si>
  <si>
    <t>(4,395+6,07+15,075+6,12+7,73)*0,35</t>
  </si>
  <si>
    <t>38</t>
  </si>
  <si>
    <t>274351122</t>
  </si>
  <si>
    <t>Odstranění bednění základových pasů rovného</t>
  </si>
  <si>
    <t>865209808</t>
  </si>
  <si>
    <t>Bednění základů pasů rovné odstranění</t>
  </si>
  <si>
    <t>https://podminky.urs.cz/item/CS_URS_2022_01/274351122</t>
  </si>
  <si>
    <t>39</t>
  </si>
  <si>
    <t>279113132</t>
  </si>
  <si>
    <t>Základová zeď tl přes 150 do 200 mm z tvárnic ztraceného bednění včetně výplně z betonu tř. C 16/20</t>
  </si>
  <si>
    <t>1365620702</t>
  </si>
  <si>
    <t>Základové zdi z tvárnic ztraceného bednění včetně výplně z betonu bez zvláštních nároků na vliv prostředí třídy C 16/20, tloušťky zdiva přes 150 do 200 mm</t>
  </si>
  <si>
    <t>https://podminky.urs.cz/item/CS_URS_2022_01/279113132</t>
  </si>
  <si>
    <t>(3,3+3,5+3,3)*1</t>
  </si>
  <si>
    <t>279113135</t>
  </si>
  <si>
    <t>Základová zeď tl přes 300 do 400 mm z tvárnic ztraceného bednění včetně výplně z betonu tř. C 16/20</t>
  </si>
  <si>
    <t>-371936920</t>
  </si>
  <si>
    <t>Základové zdi z tvárnic ztraceného bednění včetně výplně z betonu bez zvláštních nároků na vliv prostředí třídy C 16/20, tloušťky zdiva přes 300 do 400 mm</t>
  </si>
  <si>
    <t>https://podminky.urs.cz/item/CS_URS_2022_01/279113135</t>
  </si>
  <si>
    <t>(4,595+6,07+15,475+6,12+8,03+1,75)*0,25</t>
  </si>
  <si>
    <t>41</t>
  </si>
  <si>
    <t>279361821</t>
  </si>
  <si>
    <t>Výztuž základových zdí nosných betonářskou ocelí 10 505</t>
  </si>
  <si>
    <t>1459713762</t>
  </si>
  <si>
    <t>Výztuž základových zdí nosných svislých nebo odkloněných od svislice, rovinných nebo oblých, deskových nebo žebrových, včetně výztuže jejich žeber z betonářské oceli 10 505 (R) nebo BSt 500</t>
  </si>
  <si>
    <t>https://podminky.urs.cz/item/CS_URS_2022_01/279361821</t>
  </si>
  <si>
    <t>Svislé a kompletní konstrukce</t>
  </si>
  <si>
    <t>42</t>
  </si>
  <si>
    <t>310238211</t>
  </si>
  <si>
    <t>Zazdívka otvorů pl přes 0,25 do 1 m2 ve zdivu nadzákladovém cihlami pálenými na MVC</t>
  </si>
  <si>
    <t>1362168944</t>
  </si>
  <si>
    <t>Zazdívka otvorů ve zdivu nadzákladovém cihlami pálenými plochy přes 0,25 m2 do 1 m2 na maltu vápenocementovou</t>
  </si>
  <si>
    <t>https://podminky.urs.cz/item/CS_URS_2022_01/310238211</t>
  </si>
  <si>
    <t>2NP</t>
  </si>
  <si>
    <t>0,6*0,6*2,5</t>
  </si>
  <si>
    <t>0,6*0,3*2,5</t>
  </si>
  <si>
    <t>1NP</t>
  </si>
  <si>
    <t>0,3*0,6*2,5*2</t>
  </si>
  <si>
    <t>4NP</t>
  </si>
  <si>
    <t>1,2*2*0,15</t>
  </si>
  <si>
    <t>43</t>
  </si>
  <si>
    <t>311101213</t>
  </si>
  <si>
    <t>Vytvoření prostupů přes 0,05 do 0,10 m2 ve zdech nosných osazením vložek z trub, dílců, tvarovek</t>
  </si>
  <si>
    <t>515315252</t>
  </si>
  <si>
    <t>Vytvoření prostupů nebo suchých kanálků v betonových zdech nosných z monolitického betonu a železobetonu vodorovných, šikmých, obloukových, zalomených, svislých vložkami z trub, prefabrikovaných dílců, dutinových tvarovek, apod., bez jejich dodání trvale osazenými na sraz, včetně polohového zajištění v bednění při betonáži, vnější průřezové plochy přes 0,05 do 0,10 m2</t>
  </si>
  <si>
    <t>https://podminky.urs.cz/item/CS_URS_2022_01/311101213</t>
  </si>
  <si>
    <t>44</t>
  </si>
  <si>
    <t>311235151</t>
  </si>
  <si>
    <t>Zdivo jednovrstvé z cihel broušených do P10 na tenkovrstvou maltu tl 300 mm</t>
  </si>
  <si>
    <t>137207922</t>
  </si>
  <si>
    <t>Zdivo jednovrstvé z cihel děrovaných broušených na celoplošnou tenkovrstvou maltu, pevnost cihel do P10, tl. zdiva 300 mm</t>
  </si>
  <si>
    <t>https://podminky.urs.cz/item/CS_URS_2022_01/311235151</t>
  </si>
  <si>
    <t>(10,28+0,3+4,995+5,55+1,75)*3,5</t>
  </si>
  <si>
    <t>(3,2*2+2,35)*(3,3+1,35)</t>
  </si>
  <si>
    <t>-1,5*2,2</t>
  </si>
  <si>
    <t>-(4,75+3,195)*2,8</t>
  </si>
  <si>
    <t>(1,75+3,2+2,35+8,78)*2,5</t>
  </si>
  <si>
    <t>6,0*0,5</t>
  </si>
  <si>
    <t>3NP</t>
  </si>
  <si>
    <t>(1,75+3,2+2,35+8,78)*3,05</t>
  </si>
  <si>
    <t>5NP</t>
  </si>
  <si>
    <t>(3,2+2,35+10,28)*3,05</t>
  </si>
  <si>
    <t>-1,65*2,75</t>
  </si>
  <si>
    <t>atika</t>
  </si>
  <si>
    <t>(5,2*2+6)*0,5</t>
  </si>
  <si>
    <t>(11,6+6)*2*0,3</t>
  </si>
  <si>
    <t>45</t>
  </si>
  <si>
    <t>311237121</t>
  </si>
  <si>
    <t>Zdivo jednovrstvé tepelně izolační z cihel broušených na tenkovrstvou maltu U přes 0,22 do 0,26 W/m2K tl zdiva 380 mm</t>
  </si>
  <si>
    <t>1375543068</t>
  </si>
  <si>
    <t>Zdivo jednovrstvé tepelně izolační z cihel děrovaných broušených na tenkovrstvou maltu, součinitel prostupu tepla U přes 0,22 do 0,26, tl. zdiva 380 mm</t>
  </si>
  <si>
    <t>https://podminky.urs.cz/item/CS_URS_2022_01/311237121</t>
  </si>
  <si>
    <t>(6+10,28+0,3+4,995+0,3)*3,5</t>
  </si>
  <si>
    <t>-1,3*2</t>
  </si>
  <si>
    <t>(6+10,28)*2,5</t>
  </si>
  <si>
    <t>6*2,0</t>
  </si>
  <si>
    <t>-1,5*2,45</t>
  </si>
  <si>
    <t>-1,5*1,9</t>
  </si>
  <si>
    <t>-1,8*1,6</t>
  </si>
  <si>
    <t>-2*2,1</t>
  </si>
  <si>
    <t>3-5NP</t>
  </si>
  <si>
    <t>(6+10,28+6)*3,05*3</t>
  </si>
  <si>
    <t>-1,5*3*3</t>
  </si>
  <si>
    <t>-1,5*1,9*3</t>
  </si>
  <si>
    <t>-1,8*3*3</t>
  </si>
  <si>
    <t>46</t>
  </si>
  <si>
    <t>317142422</t>
  </si>
  <si>
    <t>Překlad nenosný pórobetonový 100-1250 dl přes 100 do 1250 mm</t>
  </si>
  <si>
    <t>kus</t>
  </si>
  <si>
    <t>-530556705</t>
  </si>
  <si>
    <t>47</t>
  </si>
  <si>
    <t>317142442</t>
  </si>
  <si>
    <t>Překlad nenosný pórobetonový  150-1250 dl přes 1000 do 1250 mm</t>
  </si>
  <si>
    <t>1810163468</t>
  </si>
  <si>
    <t>Překlad nenosný pórobetonový 150-1250 dl přes 1000 do 1250 mm</t>
  </si>
  <si>
    <t>48</t>
  </si>
  <si>
    <t>317168022</t>
  </si>
  <si>
    <t>Překlad keramický plochý š 145 mm dl 1250 mm</t>
  </si>
  <si>
    <t>-442684560</t>
  </si>
  <si>
    <t>Překlady keramické ploché osazené do maltového lože, výšky překladu 71 mm šířky 145 mm, délky 1250 mm</t>
  </si>
  <si>
    <t>https://podminky.urs.cz/item/CS_URS_2022_01/317168022</t>
  </si>
  <si>
    <t>49</t>
  </si>
  <si>
    <t>317168025</t>
  </si>
  <si>
    <t>Překlad keramický plochý š 145 mm dl 2000 mm</t>
  </si>
  <si>
    <t>223634083</t>
  </si>
  <si>
    <t>Překlady keramické ploché osazené do maltového lože, výšky překladu 71 mm šířky 145 mm, délky 2000 mm</t>
  </si>
  <si>
    <t>https://podminky.urs.cz/item/CS_URS_2022_01/317168025</t>
  </si>
  <si>
    <t>50</t>
  </si>
  <si>
    <t>317168054</t>
  </si>
  <si>
    <t>Překlad keramický vysoký v 238 mm dl 1750 mm</t>
  </si>
  <si>
    <t>208066176</t>
  </si>
  <si>
    <t>Překlady keramické vysoké osazené do maltového lože, šířky překladu 70 mm výšky 238 mm, délky 1750 mm</t>
  </si>
  <si>
    <t>https://podminky.urs.cz/item/CS_URS_2022_01/317168054</t>
  </si>
  <si>
    <t>51</t>
  </si>
  <si>
    <t>317168055</t>
  </si>
  <si>
    <t>Překlad keramický vysoký v 238 mm dl 2000 mm</t>
  </si>
  <si>
    <t>-1918087183</t>
  </si>
  <si>
    <t>Překlady keramické vysoké osazené do maltového lože, šířky překladu 70 mm výšky 238 mm, délky 2000 mm</t>
  </si>
  <si>
    <t>https://podminky.urs.cz/item/CS_URS_2022_01/317168055</t>
  </si>
  <si>
    <t>52</t>
  </si>
  <si>
    <t>317168057</t>
  </si>
  <si>
    <t>Překlad keramický vysoký v 238 mm dl 2500 mm</t>
  </si>
  <si>
    <t>-746952710</t>
  </si>
  <si>
    <t>Překlady keramické vysoké osazené do maltového lože, šířky překladu 70 mm výšky 238 mm, délky 2500 mm</t>
  </si>
  <si>
    <t>https://podminky.urs.cz/item/CS_URS_2022_01/317168057</t>
  </si>
  <si>
    <t>53</t>
  </si>
  <si>
    <t>317234410</t>
  </si>
  <si>
    <t>Vyzdívka mezi nosníky z cihel pálených na MC</t>
  </si>
  <si>
    <t>-1752980920</t>
  </si>
  <si>
    <t>Vyzdívka mezi nosníky cihlami pálenými na maltu cementovou</t>
  </si>
  <si>
    <t>https://podminky.urs.cz/item/CS_URS_2022_01/317234410</t>
  </si>
  <si>
    <t>54</t>
  </si>
  <si>
    <t>317941121</t>
  </si>
  <si>
    <t>Osazování ocelových válcovaných nosníků na zdivu I, IE, U, UE nebo L do č. 12 nebo výšky do 120 mm</t>
  </si>
  <si>
    <t>-1678987644</t>
  </si>
  <si>
    <t>Osazování ocelových válcovaných nosníků na zdivu I nebo IE nebo U nebo UE nebo L do č. 12 nebo výšky do 120 mm</t>
  </si>
  <si>
    <t>https://podminky.urs.cz/item/CS_URS_2022_01/317941121</t>
  </si>
  <si>
    <t>I100</t>
  </si>
  <si>
    <t>1,4*2*8,32*1,1/1000</t>
  </si>
  <si>
    <t>I120</t>
  </si>
  <si>
    <t>2,6*3*11,15*1,1/1000</t>
  </si>
  <si>
    <t>1,85*3*11,15*1,1/1000</t>
  </si>
  <si>
    <t>55</t>
  </si>
  <si>
    <t>317941123</t>
  </si>
  <si>
    <t>Osazování ocelových válcovaných nosníků na zdivu I, IE, U, UE nebo L přes č. 14 do č. 22 nebo výšky do 220 mm</t>
  </si>
  <si>
    <t>615486583</t>
  </si>
  <si>
    <t>Osazování ocelových válcovaných nosníků na zdivu I nebo IE nebo U nebo UE nebo L č. 14 až 22 nebo výšky do 220 mm</t>
  </si>
  <si>
    <t>https://podminky.urs.cz/item/CS_URS_2022_01/317941123</t>
  </si>
  <si>
    <t>hea 200</t>
  </si>
  <si>
    <t>3,25*2*22,4*1,1/1000</t>
  </si>
  <si>
    <t>jakl100/100/8</t>
  </si>
  <si>
    <t>4*17*1,1/1000</t>
  </si>
  <si>
    <t>U14</t>
  </si>
  <si>
    <t>3,2*12,3*1,1/1000</t>
  </si>
  <si>
    <t>I 160 - výtah</t>
  </si>
  <si>
    <t>3*17,9*1,1/1000</t>
  </si>
  <si>
    <t>56</t>
  </si>
  <si>
    <t>13010712.1</t>
  </si>
  <si>
    <t>ocel profilová jakost S235JR (11 375)</t>
  </si>
  <si>
    <t>-1588723333</t>
  </si>
  <si>
    <t xml:space="preserve">ocel profilová jakost S235JR (11 375) </t>
  </si>
  <si>
    <t>0,19+0,337</t>
  </si>
  <si>
    <t>57</t>
  </si>
  <si>
    <t>317998115</t>
  </si>
  <si>
    <t>Tepelná izolace mezi překlady v 24 cm z EPS tl 100 mm</t>
  </si>
  <si>
    <t>697080018</t>
  </si>
  <si>
    <t>Izolace tepelná mezi překlady z pěnového polystyrenu výšky 24 cm, tloušťky 100 mm</t>
  </si>
  <si>
    <t>https://podminky.urs.cz/item/CS_URS_2022_01/317998115</t>
  </si>
  <si>
    <t>58</t>
  </si>
  <si>
    <t>342272225</t>
  </si>
  <si>
    <t>Příčka z pórobetonových hladkých tvárnic na tenkovrstvou maltu tl 100 mm</t>
  </si>
  <si>
    <t>917979897</t>
  </si>
  <si>
    <t>Příčky z pórobetonových tvárnic hladkých na tenké maltové lože objemová hmotnost do 500 kg/m3, tloušťka příčky 100 mm</t>
  </si>
  <si>
    <t>https://podminky.urs.cz/item/CS_URS_2022_01/342272225</t>
  </si>
  <si>
    <t>(2,69*2+1,7+2,8+1+1,45+7+2,49+1,8+2,88+3,25*2+1,15*6+4)*3,05</t>
  </si>
  <si>
    <t>-0,6*1,97*9</t>
  </si>
  <si>
    <t>-0,8*1,97*4</t>
  </si>
  <si>
    <t>(1,62*2+3,95)*3,05</t>
  </si>
  <si>
    <t>-0,7*1,97</t>
  </si>
  <si>
    <t>59</t>
  </si>
  <si>
    <t>342272245</t>
  </si>
  <si>
    <t>Příčka z pórobetonových hladkých tvárnic na tenkovrstvou maltu tl 150 mm</t>
  </si>
  <si>
    <t>502146144</t>
  </si>
  <si>
    <t>Příčky z pórobetonových tvárnic hladkých na tenké maltové lože objemová hmotnost do 500 kg/m3, tloušťka příčky 150 mm</t>
  </si>
  <si>
    <t>https://podminky.urs.cz/item/CS_URS_2022_01/342272245</t>
  </si>
  <si>
    <t>1*2,1*4</t>
  </si>
  <si>
    <t>(1,7+13,1+2,88*2+4,3+3,4+7,2+1,085+7,05+2,3)*3,05</t>
  </si>
  <si>
    <t>-1,8*1,5</t>
  </si>
  <si>
    <t>-1,8*1,97</t>
  </si>
  <si>
    <t>-1,25*1,97*2</t>
  </si>
  <si>
    <t>-1,45*1,97</t>
  </si>
  <si>
    <t>2,4*3</t>
  </si>
  <si>
    <t>-0,9*1,97</t>
  </si>
  <si>
    <t>60</t>
  </si>
  <si>
    <t>342291112</t>
  </si>
  <si>
    <t>Ukotvení příček montážní polyuretanovou pěnou tl příčky přes 100 mm</t>
  </si>
  <si>
    <t>860708403</t>
  </si>
  <si>
    <t>Ukotvení příček polyuretanovou pěnou, tl. příčky přes 100 mm</t>
  </si>
  <si>
    <t>https://podminky.urs.cz/item/CS_URS_2022_01/342291112</t>
  </si>
  <si>
    <t>61</t>
  </si>
  <si>
    <t>342291121</t>
  </si>
  <si>
    <t>Ukotvení příček k cihelným konstrukcím plochými kotvami</t>
  </si>
  <si>
    <t>1374872770</t>
  </si>
  <si>
    <t>Ukotvení příček plochými kotvami, do konstrukce cihelné</t>
  </si>
  <si>
    <t>https://podminky.urs.cz/item/CS_URS_2022_01/342291121</t>
  </si>
  <si>
    <t>62</t>
  </si>
  <si>
    <t>346244353</t>
  </si>
  <si>
    <t>Obezdívka koupelnových van ploch rovných tl 75 mm z pórobetonových přesných tvárnic</t>
  </si>
  <si>
    <t>328722238</t>
  </si>
  <si>
    <t>Obezdívka koupelnových van,WC ploch rovných z přesných pórobetonových tvárnic, na tenké maltové lože, tl. 75 mm</t>
  </si>
  <si>
    <t>https://podminky.urs.cz/item/CS_URS_2022_01/346244353</t>
  </si>
  <si>
    <t>1*1,2*7</t>
  </si>
  <si>
    <t>potrubí</t>
  </si>
  <si>
    <t>0,4*3*3</t>
  </si>
  <si>
    <t>63</t>
  </si>
  <si>
    <t>346244361</t>
  </si>
  <si>
    <t>Zazdívka o tl 65 mm rýh, nik nebo kapes z cihel pálených</t>
  </si>
  <si>
    <t>-1829528066</t>
  </si>
  <si>
    <t>Zazdívka rýh, potrubí, nik (výklenků) nebo kapes z pálených cihel na maltu tl. 65 mm</t>
  </si>
  <si>
    <t>https://podminky.urs.cz/item/CS_URS_2022_01/346244361</t>
  </si>
  <si>
    <t>64</t>
  </si>
  <si>
    <t>346244381</t>
  </si>
  <si>
    <t>Plentování jednostranné v do 200 mm válcovaných nosníků cihlami</t>
  </si>
  <si>
    <t>-719605671</t>
  </si>
  <si>
    <t>Plentování ocelových válcovaných nosníků jednostranné cihlami na maltu, výška stojiny do 200 mm</t>
  </si>
  <si>
    <t>https://podminky.urs.cz/item/CS_URS_2022_01/346244381</t>
  </si>
  <si>
    <t>65</t>
  </si>
  <si>
    <t>346481111</t>
  </si>
  <si>
    <t>Zaplentování rýh, potrubí, výklenků nebo nik ve stěnách rabicovým pletivem</t>
  </si>
  <si>
    <t>-640255918</t>
  </si>
  <si>
    <t>Zaplentování rýh, potrubí, válcovaných nosníků, výklenků nebo nik jakéhokoliv tvaru, na maltu ve stěnách nebo před stěnami rabicovým pletivem</t>
  </si>
  <si>
    <t>https://podminky.urs.cz/item/CS_URS_2022_01/346481111</t>
  </si>
  <si>
    <t>66</t>
  </si>
  <si>
    <t>346991125</t>
  </si>
  <si>
    <t>Izolace dvojitých příček proti šíření zvuku polystyrénovými deskami tl 50 mm</t>
  </si>
  <si>
    <t>-305733173</t>
  </si>
  <si>
    <t>Izolace proti šíření zvuku polystyrénovými deskami prováděná současně při zdění do svislé mezery dvojitých příček polystyrénovými deskami tl. 50 mm</t>
  </si>
  <si>
    <t>https://podminky.urs.cz/item/CS_URS_2022_01/346991125</t>
  </si>
  <si>
    <t>11,1*15</t>
  </si>
  <si>
    <t>7*15</t>
  </si>
  <si>
    <t>Vodorovné konstrukce</t>
  </si>
  <si>
    <t>67</t>
  </si>
  <si>
    <t>411141134</t>
  </si>
  <si>
    <t>Strop tl 250 mm s nadbetonávkou z pórobetonových vložek a nosníků dl přes 4,8 do 6,4 m osová vzdálenost nosníků do 680 mm</t>
  </si>
  <si>
    <t>1862579617</t>
  </si>
  <si>
    <t>Stropy pórobetonové z železobetonových stropních nosníků a pórobetonových stropních vložek objemové hmotnosti 500 kg/m3,včetně zmonolitnění konstrukce betonem C20/25, při osové vzdálenosti nosníků do 680 mm, celkové tloušťky stropní konstrukce 250 mm s nadbetonávkou tl. 50 mm, délky nosníku přes 4,8 do 6,4 m</t>
  </si>
  <si>
    <t>https://podminky.urs.cz/item/CS_URS_2022_01/411141134</t>
  </si>
  <si>
    <t>5,2*6</t>
  </si>
  <si>
    <t>6*11*5</t>
  </si>
  <si>
    <t>-2,35*3,7*4</t>
  </si>
  <si>
    <t>-3,6*3*4</t>
  </si>
  <si>
    <t>doplnění stropu</t>
  </si>
  <si>
    <t>4*4,05</t>
  </si>
  <si>
    <t>68</t>
  </si>
  <si>
    <t>411321414</t>
  </si>
  <si>
    <t>Stropy deskové ze ŽB tř. C 25/30</t>
  </si>
  <si>
    <t>878155200</t>
  </si>
  <si>
    <t>Stropy z betonu železového (bez výztuže) stropů deskových, plochých střech, desek balkonových, desek hřibových stropů včetně hlavic hřibových sloupů tř. C 25/30</t>
  </si>
  <si>
    <t>https://podminky.urs.cz/item/CS_URS_2022_01/411321414</t>
  </si>
  <si>
    <t>283,22*0,06</t>
  </si>
  <si>
    <t>4*4,05*0,1</t>
  </si>
  <si>
    <t>69</t>
  </si>
  <si>
    <t>411354313</t>
  </si>
  <si>
    <t>Zřízení podpěrné konstrukce stropů výšky do 4 m tl přes 15 do 25 cm</t>
  </si>
  <si>
    <t>1198147914</t>
  </si>
  <si>
    <t>Podpěrná konstrukce stropů - desek, kleneb a skořepin výška podepření do 4 m tloušťka stropu přes 15 do 25 cm zřízení</t>
  </si>
  <si>
    <t>https://podminky.urs.cz/item/CS_URS_2022_01/411354313</t>
  </si>
  <si>
    <t>70</t>
  </si>
  <si>
    <t>411354314</t>
  </si>
  <si>
    <t>Odstranění podpěrné konstrukce stropů výšky do 4 m tl přes 15 do 25 cm</t>
  </si>
  <si>
    <t>-1395401997</t>
  </si>
  <si>
    <t>Podpěrná konstrukce stropů - desek, kleneb a skořepin výška podepření do 4 m tloušťka stropu přes 15 do 25 cm odstranění</t>
  </si>
  <si>
    <t>https://podminky.urs.cz/item/CS_URS_2022_01/411354314</t>
  </si>
  <si>
    <t>71</t>
  </si>
  <si>
    <t>411361821</t>
  </si>
  <si>
    <t>Výztuž stropů betonářskou ocelí 10 505</t>
  </si>
  <si>
    <t>-181460330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</si>
  <si>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</si>
  <si>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https://podminky.urs.cz/item/CS_URS_2022_01/411361821</t>
  </si>
  <si>
    <t>72</t>
  </si>
  <si>
    <t>411362021</t>
  </si>
  <si>
    <t>Výztuž stropů svařovanými sítěmi Kari</t>
  </si>
  <si>
    <t>-1948414874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</si>
  <si>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</si>
  <si>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https://podminky.urs.cz/item/CS_URS_2022_01/411362021</t>
  </si>
  <si>
    <t>73</t>
  </si>
  <si>
    <t>411362112.1</t>
  </si>
  <si>
    <t>Ztužení stropů válcovanou ocelí 11 373</t>
  </si>
  <si>
    <t>1964693045</t>
  </si>
  <si>
    <t>Ztužení stropů válcovanou ocelí jakéhokoliv profilu, z oceli 11 373</t>
  </si>
  <si>
    <t>HEA 240</t>
  </si>
  <si>
    <t>2,9*62*1,1/1000</t>
  </si>
  <si>
    <t>HEB 240</t>
  </si>
  <si>
    <t>5,6*4*85*1,1/1000</t>
  </si>
  <si>
    <t>HEA 200</t>
  </si>
  <si>
    <t>3,4*2*43*1,1/1000</t>
  </si>
  <si>
    <t>3,8*2*43*1,1/1000</t>
  </si>
  <si>
    <t>U240</t>
  </si>
  <si>
    <t>3,5*4*26*1,1/1000</t>
  </si>
  <si>
    <t>2,2*10,7*1,1/1000</t>
  </si>
  <si>
    <t>74</t>
  </si>
  <si>
    <t>411386621</t>
  </si>
  <si>
    <t>Zabetonování prostupů v instalačních šachtách ze suchých směsí pl přes 0,09 do 0,25 m2 ve stropech</t>
  </si>
  <si>
    <t>-541501336</t>
  </si>
  <si>
    <t>Zabetonování prostupů v instalačních šachtách ve stropech železobetonových ze suchých směsí, včetně bednění, odbednění, výztuže a zajištění potrubí skelnou vatou s folií (materiál v ceně), plochy přes 0,09 do 0,25 m2</t>
  </si>
  <si>
    <t>https://podminky.urs.cz/item/CS_URS_2022_01/411386621</t>
  </si>
  <si>
    <t>75</t>
  </si>
  <si>
    <t>413232221</t>
  </si>
  <si>
    <t>Zazdívka zhlaví válcovaných nosníků v přes 150 do 300 mm</t>
  </si>
  <si>
    <t>-1414200756</t>
  </si>
  <si>
    <t>Zazdívka zhlaví stropních trámů nebo válcovaných nosníků pálenými cihlami válcovaných nosníků, výšky přes 150 do 300 mm</t>
  </si>
  <si>
    <t>https://podminky.urs.cz/item/CS_URS_2022_01/413232221</t>
  </si>
  <si>
    <t>76</t>
  </si>
  <si>
    <t>417238213</t>
  </si>
  <si>
    <t>Obezdívka věnce jednostranná věncovkou keramickou v přes 210 do 250 mm včetně polystyrenu tl 100 mm</t>
  </si>
  <si>
    <t>1744365169</t>
  </si>
  <si>
    <t>Obezdívka ztužujícího věnce keramickými věncovkami včetně tepelné izolace z pěnového polystyrenu tl. 100 mm jednostranná, výška věnce přes 210 do 250 mm</t>
  </si>
  <si>
    <t>https://podminky.urs.cz/item/CS_URS_2022_01/417238213</t>
  </si>
  <si>
    <t>77</t>
  </si>
  <si>
    <t>417238233</t>
  </si>
  <si>
    <t>Obezdívka věnce jednostranná věncovkou keramickou v přes 210 do 250 mm bez tepelné izolace</t>
  </si>
  <si>
    <t>1715599242</t>
  </si>
  <si>
    <t>Obezdívka ztužujícího věnce keramickými věncovkami bez tepelné izolace jednostranná, výška věnce přes 210 do 250 mm</t>
  </si>
  <si>
    <t>https://podminky.urs.cz/item/CS_URS_2022_01/417238233</t>
  </si>
  <si>
    <t>78</t>
  </si>
  <si>
    <t>417321515</t>
  </si>
  <si>
    <t>Ztužující pásy a věnce ze ŽB tř. C 25/30</t>
  </si>
  <si>
    <t>466021499</t>
  </si>
  <si>
    <t>Ztužující pásy a věnce z betonu železového (bez výztuže) tř. C 25/30</t>
  </si>
  <si>
    <t>https://podminky.urs.cz/item/CS_URS_2022_01/417321515</t>
  </si>
  <si>
    <t>250*0,2*0,25</t>
  </si>
  <si>
    <t>18*0,3*0,075</t>
  </si>
  <si>
    <t>(11+6)*2*0,3*0,075</t>
  </si>
  <si>
    <t>79</t>
  </si>
  <si>
    <t>417351115</t>
  </si>
  <si>
    <t>Zřízení bednění ztužujících věnců</t>
  </si>
  <si>
    <t>-941151946</t>
  </si>
  <si>
    <t>Bednění bočnic ztužujících pásů a věnců včetně vzpěr zřízení</t>
  </si>
  <si>
    <t>https://podminky.urs.cz/item/CS_URS_2022_01/417351115</t>
  </si>
  <si>
    <t>18*0,2*2</t>
  </si>
  <si>
    <t>34*0,2*2</t>
  </si>
  <si>
    <t>2*0,5*2+5</t>
  </si>
  <si>
    <t>80</t>
  </si>
  <si>
    <t>417351116</t>
  </si>
  <si>
    <t>Odstranění bednění ztužujících věnců</t>
  </si>
  <si>
    <t>141232144</t>
  </si>
  <si>
    <t>Bednění bočnic ztužujících pásů a věnců včetně vzpěr odstranění</t>
  </si>
  <si>
    <t>https://podminky.urs.cz/item/CS_URS_2022_01/417351116</t>
  </si>
  <si>
    <t>81</t>
  </si>
  <si>
    <t>417361821</t>
  </si>
  <si>
    <t>Výztuž ztužujících pásů a věnců betonářskou ocelí 10 505</t>
  </si>
  <si>
    <t>164195473</t>
  </si>
  <si>
    <t>Výztuž ztužujících pásů a věnců z betonářské oceli 10 505 (R) nebo BSt 500</t>
  </si>
  <si>
    <t>https://podminky.urs.cz/item/CS_URS_2022_01/417361821</t>
  </si>
  <si>
    <t>82</t>
  </si>
  <si>
    <t>434121425</t>
  </si>
  <si>
    <t>Osazení ŽB schodišťových stupňů broušených nebo leštěných na desku</t>
  </si>
  <si>
    <t>1245952521</t>
  </si>
  <si>
    <t>Osazování schodišťových stupňů železobetonových s vyspárováním styčných spár, s provizorním dřevěným zábradlím a dočasným zakrytím stupnic prkny na desku, stupňů broušených nebo leštěných</t>
  </si>
  <si>
    <t>https://podminky.urs.cz/item/CS_URS_2022_01/434121425</t>
  </si>
  <si>
    <t>86*1,5</t>
  </si>
  <si>
    <t>83</t>
  </si>
  <si>
    <t>59373756</t>
  </si>
  <si>
    <t>stupeň schodišťový nosný ŽB 150x35x14,5cm</t>
  </si>
  <si>
    <t>-1681410414</t>
  </si>
  <si>
    <t>84</t>
  </si>
  <si>
    <t>435121111.9</t>
  </si>
  <si>
    <t>Dodávka a Montáž schodišťových dílců ramen s podestou</t>
  </si>
  <si>
    <t>1970970517</t>
  </si>
  <si>
    <t>85</t>
  </si>
  <si>
    <t>436234216</t>
  </si>
  <si>
    <t>Boční zídky schodů z cihel dl 290 mm pevnosti P 20 nebo P 25 na MC 5 nebo MC 10</t>
  </si>
  <si>
    <t>-362570183</t>
  </si>
  <si>
    <t>Boční zídky schodišťových konstrukcí z cihel předložených schodů, poprsníků nebo zábradelní přes 150 mm z cihel dl. 290 mm, P 20 nebo P 25 M, na maltu MC-5 nebo MC-10</t>
  </si>
  <si>
    <t>https://podminky.urs.cz/item/CS_URS_2022_01/436234216</t>
  </si>
  <si>
    <t>Úpravy povrchů, podlahy a osazování výplní</t>
  </si>
  <si>
    <t>86</t>
  </si>
  <si>
    <t>611111001</t>
  </si>
  <si>
    <t>Ubroušení výstupků betonu vnitřních neomítaných stropů po odbednění</t>
  </si>
  <si>
    <t>465708528</t>
  </si>
  <si>
    <t>Ubroušení výstupků betonu po odbednění neomítaných vnitřních ploch ze spár bednicích desek do roviny povrchu stropů</t>
  </si>
  <si>
    <t>https://podminky.urs.cz/item/CS_URS_2022_01/611111001</t>
  </si>
  <si>
    <t>87</t>
  </si>
  <si>
    <t>611111111</t>
  </si>
  <si>
    <t>Vyspravení celoplošné cementovou maltou vnitřních stropů betonových nebo železobetonových</t>
  </si>
  <si>
    <t>2032553739</t>
  </si>
  <si>
    <t>Vyspravení povrchu neomítaných vnitřních ploch monolitických betonových nebo železobetonových konstrukcí rozetřením vysprávky do ztracena maltou cementovou celoplošně stropů</t>
  </si>
  <si>
    <t>https://podminky.urs.cz/item/CS_URS_2022_01/611111111</t>
  </si>
  <si>
    <t>88</t>
  </si>
  <si>
    <t>611131111</t>
  </si>
  <si>
    <t>Polymercementový spojovací můstek vnitřních stropů nanášený ručně</t>
  </si>
  <si>
    <t>1089939769</t>
  </si>
  <si>
    <t>Podkladní a spojovací vrstva vnitřních omítaných ploch polymercementový spojovací můstek nanášený ručně stropů</t>
  </si>
  <si>
    <t>https://podminky.urs.cz/item/CS_URS_2022_01/611131111</t>
  </si>
  <si>
    <t>89</t>
  </si>
  <si>
    <t>611142001</t>
  </si>
  <si>
    <t>Potažení vnitřních stropů sklovláknitým pletivem vtlačeným do tenkovrstvé hmoty</t>
  </si>
  <si>
    <t>1773697586</t>
  </si>
  <si>
    <t>Potažení vnitřních ploch pletivem v ploše nebo pruzích, na plném podkladu sklovláknitým vtlačením do tmelu stropů</t>
  </si>
  <si>
    <t>https://podminky.urs.cz/item/CS_URS_2022_01/611142001</t>
  </si>
  <si>
    <t>90</t>
  </si>
  <si>
    <t>611315213</t>
  </si>
  <si>
    <t>Vápenná hladká omítka malých ploch přes 0,25 do 1 m2 na stropech</t>
  </si>
  <si>
    <t>1417492185</t>
  </si>
  <si>
    <t>Vápenná omítka jednotlivých malých ploch hladká na stropech, plochy jednotlivě přes 0,25 do 1 m2</t>
  </si>
  <si>
    <t>https://podminky.urs.cz/item/CS_URS_2022_01/611315213</t>
  </si>
  <si>
    <t>91</t>
  </si>
  <si>
    <t>611325417</t>
  </si>
  <si>
    <t>Oprava vnitřní vápenocementové hladké omítky stropů v rozsahu plochy přes 10 do 30 % s celoplošným přeštukováním</t>
  </si>
  <si>
    <t>1197908430</t>
  </si>
  <si>
    <t>Oprava vápenocementové omítky vnitřních ploch hladké, tloušťky do 20 mm, s celoplošným přeštukováním, tloušťky štuku 3 mm stropů, v rozsahu opravované plochy přes 10 do 30%</t>
  </si>
  <si>
    <t>https://podminky.urs.cz/item/CS_URS_2022_01/611325417</t>
  </si>
  <si>
    <t>3,2+6,07+4,47+6,16+44,15</t>
  </si>
  <si>
    <t>92</t>
  </si>
  <si>
    <t>611341121</t>
  </si>
  <si>
    <t>Sádrová nebo vápenosádrová omítka hladká jednovrstvá vnitřních stropů rovných nanášená ručně</t>
  </si>
  <si>
    <t>-1566705768</t>
  </si>
  <si>
    <t>Omítka sádrová nebo vápenosádrová vnitřních ploch nanášená ručně jednovrstvá, tloušťky do 10 mm hladká vodorovných konstrukcí stropů rovných</t>
  </si>
  <si>
    <t>https://podminky.urs.cz/item/CS_URS_2022_01/611341121</t>
  </si>
  <si>
    <t>93</t>
  </si>
  <si>
    <t>611341131</t>
  </si>
  <si>
    <t>Potažení vnitřních rovných stropů sádrovým štukem tloušťky do 3 mm</t>
  </si>
  <si>
    <t>1998655177</t>
  </si>
  <si>
    <t>Potažení vnitřních ploch sádrovým štukem tloušťky do 3 mm vodorovných konstrukcí stropů rovných</t>
  </si>
  <si>
    <t>https://podminky.urs.cz/item/CS_URS_2022_01/611341131</t>
  </si>
  <si>
    <t>94</t>
  </si>
  <si>
    <t>611341191</t>
  </si>
  <si>
    <t>Příplatek k sádrové omítce vnitřních stropů za každých dalších 5 mm tloušťky ručně</t>
  </si>
  <si>
    <t>-152778953</t>
  </si>
  <si>
    <t>Omítka sádrová nebo vápenosádrová vnitřních ploch nanášená ručně Příplatek k cenám za každých dalších i započatých 5 mm tloušťky omítky přes 10 mm stropů</t>
  </si>
  <si>
    <t>https://podminky.urs.cz/item/CS_URS_2022_01/611341191</t>
  </si>
  <si>
    <t>95</t>
  </si>
  <si>
    <t>612131111</t>
  </si>
  <si>
    <t>Polymercementový spojovací můstek vnitřních stěn nanášený ručně</t>
  </si>
  <si>
    <t>-305418489</t>
  </si>
  <si>
    <t>Podkladní a spojovací vrstva vnitřních omítaných ploch polymercementový spojovací můstek nanášený ručně stěn</t>
  </si>
  <si>
    <t>https://podminky.urs.cz/item/CS_URS_2022_01/612131111</t>
  </si>
  <si>
    <t>zdivo tl. 300</t>
  </si>
  <si>
    <t>(3,2*2+2,35)*(3,3+1,35)*2</t>
  </si>
  <si>
    <t>-1,5*2,2*2</t>
  </si>
  <si>
    <t>(1,75+3,2+2,35)*2,5*2+8,78*2,5</t>
  </si>
  <si>
    <t>(1,75+3,2+2,35)*3,05*2+8,78*3,05</t>
  </si>
  <si>
    <t>(3,2+2,35)*3,05*2</t>
  </si>
  <si>
    <t>10,28*3,05</t>
  </si>
  <si>
    <t>zdivo tl. 380</t>
  </si>
  <si>
    <t>278,67</t>
  </si>
  <si>
    <t xml:space="preserve">zdivo tl. 250 </t>
  </si>
  <si>
    <t>zdivo tl. 100</t>
  </si>
  <si>
    <t>137,504*2</t>
  </si>
  <si>
    <t>zdivo tl. 125</t>
  </si>
  <si>
    <t>zdivo tl. 150</t>
  </si>
  <si>
    <t>133,475*2</t>
  </si>
  <si>
    <t>96</t>
  </si>
  <si>
    <t>612135101</t>
  </si>
  <si>
    <t>Hrubá výplň rýh ve stěnách maltou jakékoli šířky rýhy</t>
  </si>
  <si>
    <t>271800052</t>
  </si>
  <si>
    <t>Hrubá výplň rýh maltou jakékoli šířky rýhy ve stěnách</t>
  </si>
  <si>
    <t>https://podminky.urs.cz/item/CS_URS_2022_01/612135101</t>
  </si>
  <si>
    <t>97</t>
  </si>
  <si>
    <t>612142001</t>
  </si>
  <si>
    <t>Potažení vnitřních stěn sklovláknitým pletivem vtlačeným do tenkovrstvé hmoty</t>
  </si>
  <si>
    <t>-1084905835</t>
  </si>
  <si>
    <t>Potažení vnitřních ploch pletivem v ploše nebo pruzích, na plném podkladu sklovláknitým vtlačením do tmelu stěn</t>
  </si>
  <si>
    <t>https://podminky.urs.cz/item/CS_URS_2022_01/612142001</t>
  </si>
  <si>
    <t>98</t>
  </si>
  <si>
    <t>612315213</t>
  </si>
  <si>
    <t>Vápenná hladká omítka malých ploch přes 0,25 do 1 m2 na stěnách</t>
  </si>
  <si>
    <t>1891041854</t>
  </si>
  <si>
    <t>Vápenná omítka jednotlivých malých ploch hladká na stěnách, plochy jednotlivě přes 0,25 do 1 m2</t>
  </si>
  <si>
    <t>https://podminky.urs.cz/item/CS_URS_2022_01/612315213</t>
  </si>
  <si>
    <t>99</t>
  </si>
  <si>
    <t>612315302</t>
  </si>
  <si>
    <t>Vápenná štuková omítka ostění nebo nadpraží</t>
  </si>
  <si>
    <t>143050210</t>
  </si>
  <si>
    <t>Vápenná omítka ostění nebo nadpraží štuková</t>
  </si>
  <si>
    <t>https://podminky.urs.cz/item/CS_URS_2022_01/612315302</t>
  </si>
  <si>
    <t>100</t>
  </si>
  <si>
    <t>612325417</t>
  </si>
  <si>
    <t>Oprava vnitřní vápenocementové hladké omítky stěn v rozsahu plochy přes 10 do 30 %  s celoplošným přeštukováním</t>
  </si>
  <si>
    <t>-106785601</t>
  </si>
  <si>
    <t>Oprava vápenocementové omítky vnitřních ploch hladké, tloušťky do 20 mm, s celoplošným přeštukováním, tloušťky štuku 3 mm stěn, v rozsahu opravované plochy přes 10 do 30%</t>
  </si>
  <si>
    <t>https://podminky.urs.cz/item/CS_URS_2022_01/612325417</t>
  </si>
  <si>
    <t>(4*2+8,5*2)*2,7</t>
  </si>
  <si>
    <t>(4,24+7,5+4)*2,7</t>
  </si>
  <si>
    <t>(11,5+6,13)*2,7</t>
  </si>
  <si>
    <t>(8,475+8,42+8+7+1,8+6,13)*3</t>
  </si>
  <si>
    <t>(2,5+7,5)*2*6</t>
  </si>
  <si>
    <t>101</t>
  </si>
  <si>
    <t>612341121</t>
  </si>
  <si>
    <t>Sádrová nebo vápenosádrová omítka hladká jednovrstvá vnitřních stěn nanášená ručně</t>
  </si>
  <si>
    <t>-613108623</t>
  </si>
  <si>
    <t>Omítka sádrová nebo vápenosádrová vnitřních ploch nanášená ručně jednovrstvá, tloušťky do 10 mm hladká svislých konstrukcí stěn</t>
  </si>
  <si>
    <t>https://podminky.urs.cz/item/CS_URS_2022_01/612341121</t>
  </si>
  <si>
    <t>102</t>
  </si>
  <si>
    <t>612341131</t>
  </si>
  <si>
    <t>Potažení vnitřních stěn sádrovým štukem tloušťky do 3 mm</t>
  </si>
  <si>
    <t>-1675296354</t>
  </si>
  <si>
    <t>Potažení vnitřních ploch sádrovým štukem tloušťky do 3 mm svislých konstrukcí stěn</t>
  </si>
  <si>
    <t>https://podminky.urs.cz/item/CS_URS_2022_01/612341131</t>
  </si>
  <si>
    <t>103</t>
  </si>
  <si>
    <t>612341191</t>
  </si>
  <si>
    <t>Příplatek k sádrové omítce vnitřních stěn za každých dalších 5 mm tloušťky ručně</t>
  </si>
  <si>
    <t>-160779535</t>
  </si>
  <si>
    <t>Omítka sádrová nebo vápenosádrová vnitřních ploch nanášená ručně Příplatek k cenám za každých dalších i započatých 5 mm tloušťky omítky přes 10 mm stěn</t>
  </si>
  <si>
    <t>https://podminky.urs.cz/item/CS_URS_2022_01/612341191</t>
  </si>
  <si>
    <t>104</t>
  </si>
  <si>
    <t>619995001</t>
  </si>
  <si>
    <t>Začištění omítek kolem oken, dveří, podlah nebo obkladů</t>
  </si>
  <si>
    <t>536422805</t>
  </si>
  <si>
    <t>Začištění omítek (s dodáním hmot) kolem oken, dveří, podlah, obkladů apod.</t>
  </si>
  <si>
    <t>https://podminky.urs.cz/item/CS_URS_2022_01/619995001</t>
  </si>
  <si>
    <t>105</t>
  </si>
  <si>
    <t>622131111</t>
  </si>
  <si>
    <t>Polymercementový spojovací můstek vnějších stěn nanášený ručně</t>
  </si>
  <si>
    <t>-1944848542</t>
  </si>
  <si>
    <t>Podkladní a spojovací vrstva vnějších omítaných ploch polymercementový spojovací můstek nanášený ručně stěn</t>
  </si>
  <si>
    <t>https://podminky.urs.cz/item/CS_URS_2022_01/622131111</t>
  </si>
  <si>
    <t>6*(17,5-2,5)</t>
  </si>
  <si>
    <t>6*(17,5-4,2)</t>
  </si>
  <si>
    <t>1*2,5*0,5*2</t>
  </si>
  <si>
    <t>6*(4,75-0,3)</t>
  </si>
  <si>
    <t>6*(4,75+0,65)</t>
  </si>
  <si>
    <t>11*(17,1-11,65)</t>
  </si>
  <si>
    <t>11*(11,65-10,2)*0,5</t>
  </si>
  <si>
    <t>-1,5*1,9*4</t>
  </si>
  <si>
    <t>-(4,75*2,8+3,19*2,8)</t>
  </si>
  <si>
    <t>-3*1,5</t>
  </si>
  <si>
    <t>-1,8*2,1</t>
  </si>
  <si>
    <t>(1,5+1,9)*2*0,2*4</t>
  </si>
  <si>
    <t>(1,5+3)*2*0,2*4</t>
  </si>
  <si>
    <t>(1,5+2,45)*2*0,2</t>
  </si>
  <si>
    <t>(2,8*2+4,75+3,19)*0,2</t>
  </si>
  <si>
    <t>(1,8+3)*2*0,2*3</t>
  </si>
  <si>
    <t>(1,8+2,1)*2*0,2</t>
  </si>
  <si>
    <t>106</t>
  </si>
  <si>
    <t>622142001</t>
  </si>
  <si>
    <t>Potažení vnějších stěn sklovláknitým pletivem vtlačeným do tenkovrstvé hmoty</t>
  </si>
  <si>
    <t>-2076978872</t>
  </si>
  <si>
    <t>Potažení vnějších ploch pletivem v ploše nebo pruzích, na plném podkladu sklovláknitým vtlačením do tmelu stěn</t>
  </si>
  <si>
    <t>https://podminky.urs.cz/item/CS_URS_2022_01/622142001</t>
  </si>
  <si>
    <t>107</t>
  </si>
  <si>
    <t>622143003</t>
  </si>
  <si>
    <t>Montáž omítkových plastových nebo pozinkovaných rohových profilů s tkaninou</t>
  </si>
  <si>
    <t>497392060</t>
  </si>
  <si>
    <t>Montáž omítkových profilů plastových, pozinkovaných nebo dřevěných upevněných vtlačením do podkladní vrstvy nebo přibitím rohových s tkaninou</t>
  </si>
  <si>
    <t>https://podminky.urs.cz/item/CS_URS_2022_01/622143003</t>
  </si>
  <si>
    <t>108</t>
  </si>
  <si>
    <t>55343025</t>
  </si>
  <si>
    <t>profil rohový Pz+PVC pro vnější omítky tl 7mm</t>
  </si>
  <si>
    <t>1629065195</t>
  </si>
  <si>
    <t>54*1,05 'Přepočtené koeficientem množství</t>
  </si>
  <si>
    <t>109</t>
  </si>
  <si>
    <t>622143004</t>
  </si>
  <si>
    <t>Montáž omítkových samolepících začišťovacích profilů pro spojení s okenním rámem</t>
  </si>
  <si>
    <t>1572096583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</si>
  <si>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</si>
  <si>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https://podminky.urs.cz/item/CS_URS_2022_01/622143004</t>
  </si>
  <si>
    <t>110</t>
  </si>
  <si>
    <t>59051512</t>
  </si>
  <si>
    <t>profil začišťovací s okapnicí PVC s výztužnou tkaninou pro parapet ETICS</t>
  </si>
  <si>
    <t>713317356</t>
  </si>
  <si>
    <t>31*1,05 'Přepočtené koeficientem množství</t>
  </si>
  <si>
    <t>111</t>
  </si>
  <si>
    <t>622143005</t>
  </si>
  <si>
    <t>Montáž omítníků plastových, pozinkovaných nebo dřevěných</t>
  </si>
  <si>
    <t>1539447876</t>
  </si>
  <si>
    <t>Montáž omítkových profilů plastových, pozinkovaných nebo dřevěných upevněných vtlačením do podkladní vrstvy nebo přibitím omítníků</t>
  </si>
  <si>
    <t>https://podminky.urs.cz/item/CS_URS_2022_01/622143005</t>
  </si>
  <si>
    <t>112</t>
  </si>
  <si>
    <t>56284231</t>
  </si>
  <si>
    <t>omítník PVC tl omítky tl 6mm</t>
  </si>
  <si>
    <t>2069265654</t>
  </si>
  <si>
    <t>238,095238095238*1,05 'Přepočtené koeficientem množství</t>
  </si>
  <si>
    <t>113</t>
  </si>
  <si>
    <t>-1868284128</t>
  </si>
  <si>
    <t>114</t>
  </si>
  <si>
    <t>59051510</t>
  </si>
  <si>
    <t>profil začišťovací s okapnicí PVC s výztužnou tkaninou pro nadpraží ETICS</t>
  </si>
  <si>
    <t>-942546067</t>
  </si>
  <si>
    <t>115</t>
  </si>
  <si>
    <t>28342206</t>
  </si>
  <si>
    <t>profil ukončovací PVC s výztužnou tkaninu pro ukončení atiky ETICS</t>
  </si>
  <si>
    <t>68856620</t>
  </si>
  <si>
    <t>116</t>
  </si>
  <si>
    <t>63127466</t>
  </si>
  <si>
    <t>profil rohový Al 23x23mm s výztužnou tkaninou š 100mm pro ETICS</t>
  </si>
  <si>
    <t>2118445994</t>
  </si>
  <si>
    <t>117</t>
  </si>
  <si>
    <t>622151001</t>
  </si>
  <si>
    <t>Penetrační akrylátový nátěr vnějších pastovitých tenkovrstvých omítek stěn</t>
  </si>
  <si>
    <t>-711963558</t>
  </si>
  <si>
    <t>Penetrační nátěr vnějších pastovitých tenkovrstvých omítek akrylátový univerzální stěn</t>
  </si>
  <si>
    <t>https://podminky.urs.cz/item/CS_URS_2022_01/622151001</t>
  </si>
  <si>
    <t>118</t>
  </si>
  <si>
    <t>622212001</t>
  </si>
  <si>
    <t>Montáž kontaktního zateplení vnějšího ostění hl. špalety do 200 mm z polystyrenu tl do 40 mm</t>
  </si>
  <si>
    <t>-596020170</t>
  </si>
  <si>
    <t>Montáž kontaktního zateplení vnějšího ostění, nadpraží nebo parapetu z polystyrenových desek hloubky špalet do 200 mm, tloušťky desek do 40 mm</t>
  </si>
  <si>
    <t>(1,5+1,9)*2*4</t>
  </si>
  <si>
    <t>(1,5+3)*2*4</t>
  </si>
  <si>
    <t>(1,5+2,45)*2</t>
  </si>
  <si>
    <t>(2,8*2+4,75+3,19)</t>
  </si>
  <si>
    <t>(1,8+3)*2*3</t>
  </si>
  <si>
    <t>(1,8+2,1)*2</t>
  </si>
  <si>
    <t>119</t>
  </si>
  <si>
    <t>283759320</t>
  </si>
  <si>
    <t>deska fasádní polystyrénová EPS 70 F 1000 x 500 x 40 mm</t>
  </si>
  <si>
    <t>559061203</t>
  </si>
  <si>
    <t>(1,5+1,9)*2*0,2*4*1,1</t>
  </si>
  <si>
    <t>(1,5+3)*2*0,2*4*1,1</t>
  </si>
  <si>
    <t>(1,5+2,45)*2*0,2*1,1</t>
  </si>
  <si>
    <t>(2,8*2+4,75+3,19)*0,2*1,1</t>
  </si>
  <si>
    <t>(1,8+3)*2*0,2*3*1,1</t>
  </si>
  <si>
    <t>(1,8+2,1*2)*0,2*1,1</t>
  </si>
  <si>
    <t>120</t>
  </si>
  <si>
    <t>622321121</t>
  </si>
  <si>
    <t>Vápenocementová omítka hladká jednovrstvá vnějších stěn nanášená ručně</t>
  </si>
  <si>
    <t>-1601799184</t>
  </si>
  <si>
    <t>Omítka vápenocementová vnějších ploch nanášená ručně jednovrstvá, tloušťky do 15 mm hladká stěn</t>
  </si>
  <si>
    <t>https://podminky.urs.cz/item/CS_URS_2022_01/622321121</t>
  </si>
  <si>
    <t>121</t>
  </si>
  <si>
    <t>622531012.WBR.001</t>
  </si>
  <si>
    <t>Tenkovrstvá silikonová zrnitá omítka weberpas silikon-zrnitý 1,5 mm vnějších stěn</t>
  </si>
  <si>
    <t>-743224498</t>
  </si>
  <si>
    <t>122</t>
  </si>
  <si>
    <t>631311114</t>
  </si>
  <si>
    <t>Mazanina tl přes 50 do 80 mm z betonu prostého bez zvýšených nároků na prostředí tř. C 16/20</t>
  </si>
  <si>
    <t>-1344136024</t>
  </si>
  <si>
    <t>Mazanina z betonu prostého bez zvýšených nároků na prostředí tl. přes 50 do 80 mm tř. C 16/20</t>
  </si>
  <si>
    <t>https://podminky.urs.cz/item/CS_URS_2022_01/631311114</t>
  </si>
  <si>
    <t>spádový beton terasa a střecha</t>
  </si>
  <si>
    <t>6*6*0,065</t>
  </si>
  <si>
    <t>11*6*0,065</t>
  </si>
  <si>
    <t>skladba A</t>
  </si>
  <si>
    <t>16*6*0,06-2,2*2,95*0,06</t>
  </si>
  <si>
    <t>123</t>
  </si>
  <si>
    <t>631311125</t>
  </si>
  <si>
    <t>Mazanina tl přes 80 do 120 mm z betonu prostého bez zvýšených nároků na prostředí tř. C 20/25</t>
  </si>
  <si>
    <t>398694932</t>
  </si>
  <si>
    <t>Mazanina z betonu prostého bez zvýšených nároků na prostředí tl. přes 80 do 120 mm tř. C 20/25</t>
  </si>
  <si>
    <t>https://podminky.urs.cz/item/CS_URS_2022_01/631311125</t>
  </si>
  <si>
    <t>podlaha šachta</t>
  </si>
  <si>
    <t>2,35*2,9*0,1</t>
  </si>
  <si>
    <t>124</t>
  </si>
  <si>
    <t>631312141</t>
  </si>
  <si>
    <t>Doplnění rýh v dosavadních mazaninách betonem prostým</t>
  </si>
  <si>
    <t>32961731</t>
  </si>
  <si>
    <t>Doplnění dosavadních mazanin prostým betonem s dodáním hmot, bez potěru, plochy jednotlivě rýh v dosavadních mazaninách</t>
  </si>
  <si>
    <t>https://podminky.urs.cz/item/CS_URS_2022_01/631312141</t>
  </si>
  <si>
    <t>125</t>
  </si>
  <si>
    <t>631319011</t>
  </si>
  <si>
    <t>Příplatek k mazanině tl přes 50 do 80 mm za přehlazení povrchu</t>
  </si>
  <si>
    <t>1106114737</t>
  </si>
  <si>
    <t>Příplatek k cenám mazanin za úpravu povrchu mazaniny přehlazením, mazanina tl. přes 50 do 80 mm</t>
  </si>
  <si>
    <t>https://podminky.urs.cz/item/CS_URS_2022_01/631319011</t>
  </si>
  <si>
    <t>126</t>
  </si>
  <si>
    <t>631319012</t>
  </si>
  <si>
    <t>Příplatek k mazanině tl přes 80 do 120 mm za přehlazení povrchu</t>
  </si>
  <si>
    <t>-679527084</t>
  </si>
  <si>
    <t>Příplatek k cenám mazanin za úpravu povrchu mazaniny přehlazením, mazanina tl. přes 80 do 120 mm</t>
  </si>
  <si>
    <t>https://podminky.urs.cz/item/CS_URS_2022_01/631319012</t>
  </si>
  <si>
    <t>127</t>
  </si>
  <si>
    <t>631319021</t>
  </si>
  <si>
    <t>Příplatek k mazanině tl přes 50 do 80 mm za přehlazení s poprášením cementem</t>
  </si>
  <si>
    <t>-2019478416</t>
  </si>
  <si>
    <t>Příplatek k cenám mazanin za úpravu povrchu mazaniny přehlazením s poprášením cementem pro konečnou úpravu, mazanina tl. přes 50 do 80 mm (40 kg/m3)</t>
  </si>
  <si>
    <t>https://podminky.urs.cz/item/CS_URS_2022_01/631319021</t>
  </si>
  <si>
    <t>128</t>
  </si>
  <si>
    <t>631319171</t>
  </si>
  <si>
    <t>Příplatek k mazanině tl přes 50 do 80 mm za stržení povrchu spodní vrstvy před vložením výztuže</t>
  </si>
  <si>
    <t>848159696</t>
  </si>
  <si>
    <t>Příplatek k cenám mazanin za stržení povrchu spodní vrstvy mazaniny latí před vložením výztuže nebo pletiva pro tl. obou vrstev mazaniny přes 50 do 80 mm</t>
  </si>
  <si>
    <t>https://podminky.urs.cz/item/CS_URS_2022_01/631319171</t>
  </si>
  <si>
    <t>129</t>
  </si>
  <si>
    <t>631319173</t>
  </si>
  <si>
    <t>Příplatek k mazanině tl přes 80 do 120 mm za stržení povrchu spodní vrstvy před vložením výztuže</t>
  </si>
  <si>
    <t>-1517842905</t>
  </si>
  <si>
    <t>Příplatek k cenám mazanin za stržení povrchu spodní vrstvy mazaniny latí před vložením výztuže nebo pletiva pro tl. obou vrstev mazaniny přes 80 do 120 mm</t>
  </si>
  <si>
    <t>https://podminky.urs.cz/item/CS_URS_2022_01/631319173</t>
  </si>
  <si>
    <t>130</t>
  </si>
  <si>
    <t>631319192</t>
  </si>
  <si>
    <t>Příplatek k mazanině tl přes 80 do 120 mm za práci v nízkém prostoru</t>
  </si>
  <si>
    <t>-461593193</t>
  </si>
  <si>
    <t>Příplatek k cenám mazanin za práci v nízkém (do 1,30 m) prostoru mazanina tl. přes 80 do 120 mm</t>
  </si>
  <si>
    <t>https://podminky.urs.cz/item/CS_URS_2022_01/631319192</t>
  </si>
  <si>
    <t>131</t>
  </si>
  <si>
    <t>631362021</t>
  </si>
  <si>
    <t>Výztuž mazanin svařovanými sítěmi Kari</t>
  </si>
  <si>
    <t>-122104024</t>
  </si>
  <si>
    <t>Výztuž mazanin ze svařovaných sítí z drátů typu KARI</t>
  </si>
  <si>
    <t>https://podminky.urs.cz/item/CS_URS_2022_01/631362021</t>
  </si>
  <si>
    <t xml:space="preserve">do potěrů </t>
  </si>
  <si>
    <t>1,7</t>
  </si>
  <si>
    <t>132</t>
  </si>
  <si>
    <t>632450123</t>
  </si>
  <si>
    <t>Vyrovnávací cementový potěr tl přes 30 do 40 mm ze suchých směsí provedený v pásu</t>
  </si>
  <si>
    <t>1263685512</t>
  </si>
  <si>
    <t>Potěr cementový vyrovnávací ze suchých směsí v pásu o průměrné (střední) tl. přes 30 do 40 mm</t>
  </si>
  <si>
    <t>https://podminky.urs.cz/item/CS_URS_2022_01/632450123</t>
  </si>
  <si>
    <t>parapety</t>
  </si>
  <si>
    <t>33*0,4</t>
  </si>
  <si>
    <t>133</t>
  </si>
  <si>
    <t>632450134</t>
  </si>
  <si>
    <t>Vyrovnávací cementový potěr tl přes 40 do 50 mm ze suchých směsí provedený v ploše</t>
  </si>
  <si>
    <t>1951547976</t>
  </si>
  <si>
    <t>Potěr cementový vyrovnávací ze suchých směsí v ploše o průměrné (střední) tl. přes 40 do 50 mm</t>
  </si>
  <si>
    <t>https://podminky.urs.cz/item/CS_URS_2022_01/632450134</t>
  </si>
  <si>
    <t>134</t>
  </si>
  <si>
    <t>632902111</t>
  </si>
  <si>
    <t>Příprava zatvrdlého povrchu betonových mazanin pro cementový potěr cementovým mlékem</t>
  </si>
  <si>
    <t>1415774243</t>
  </si>
  <si>
    <t>https://podminky.urs.cz/item/CS_URS_2022_01/632902111</t>
  </si>
  <si>
    <t>135</t>
  </si>
  <si>
    <t>633811111</t>
  </si>
  <si>
    <t>Broušení nerovností betonových podlah do 2 mm - stržení šlemu</t>
  </si>
  <si>
    <t>1485415225</t>
  </si>
  <si>
    <t>Broušení betonových podlah nerovností do 2 mm (stržení šlemu)</t>
  </si>
  <si>
    <t>https://podminky.urs.cz/item/CS_URS_2022_01/633811111</t>
  </si>
  <si>
    <t>136</t>
  </si>
  <si>
    <t>634112112</t>
  </si>
  <si>
    <t>Obvodová dilatace podlahovým páskem z pěnového PE mezi stěnou a mazaninou nebo potěrem v 100 mm</t>
  </si>
  <si>
    <t>204001015</t>
  </si>
  <si>
    <t>Obvodová dilatace mezi stěnou a mazaninou nebo potěrem podlahovým páskem z pěnového PE tl. do 10 mm, výšky 100 mm</t>
  </si>
  <si>
    <t>https://podminky.urs.cz/item/CS_URS_2022_01/634112112</t>
  </si>
  <si>
    <t>137</t>
  </si>
  <si>
    <t>634112113</t>
  </si>
  <si>
    <t>Obvodová dilatace podlahovým páskem z pěnového PE mezi stěnou a mazaninou nebo potěrem v 80 mm</t>
  </si>
  <si>
    <t>1557079928</t>
  </si>
  <si>
    <t>Obvodová dilatace mezi stěnou a mazaninou nebo potěrem podlahovým páskem z pěnového PE tl. do 10 mm, výšky 80 mm</t>
  </si>
  <si>
    <t>https://podminky.urs.cz/item/CS_URS_2022_01/634112113</t>
  </si>
  <si>
    <t>138</t>
  </si>
  <si>
    <t>636311124</t>
  </si>
  <si>
    <t>Kladení dlažby z betonových dlaždic 50x50 cm na sucho na terče z umělé hmoty do výšky přes 100 do 150 mm</t>
  </si>
  <si>
    <t>-102794249</t>
  </si>
  <si>
    <t>Kladení dlažby z betonových dlaždic na sucho na terče z umělé hmoty o rozměru dlažby 50x50 cm, o výšce terče přes 100 do 150 mm</t>
  </si>
  <si>
    <t>https://podminky.urs.cz/item/CS_URS_2022_01/636311124</t>
  </si>
  <si>
    <t>139</t>
  </si>
  <si>
    <t>59245620</t>
  </si>
  <si>
    <t>dlažba desková betonová 500x500x60mm přírodní</t>
  </si>
  <si>
    <t>1716045550</t>
  </si>
  <si>
    <t>27,08*1,02 'Přepočtené koeficientem množství</t>
  </si>
  <si>
    <t>140</t>
  </si>
  <si>
    <t>637211112.1</t>
  </si>
  <si>
    <t>chodník z betonových dlaždic tl 60 mm na MC 10</t>
  </si>
  <si>
    <t>-585589747</t>
  </si>
  <si>
    <t>chodník z dlaždic betonových se zalitím spár cementovou maltou do cementové malty MC-10, tl. dlaždic 60 mm</t>
  </si>
  <si>
    <t>141</t>
  </si>
  <si>
    <t>637211122</t>
  </si>
  <si>
    <t>Okapový chodník z betonových dlaždic tl 60 mm kladených do písku se zalitím spár MC</t>
  </si>
  <si>
    <t>1066420581</t>
  </si>
  <si>
    <t>Okapový chodník z dlaždic betonových se zalitím spár cementovou maltou do písku, tl. dlaždic 60 mm</t>
  </si>
  <si>
    <t>https://podminky.urs.cz/item/CS_URS_2022_01/637211122</t>
  </si>
  <si>
    <t>142</t>
  </si>
  <si>
    <t>637311131</t>
  </si>
  <si>
    <t>Okapový chodník z betonových záhonových obrubníků lože beton</t>
  </si>
  <si>
    <t>-300188224</t>
  </si>
  <si>
    <t>Okapový chodník z obrubníků betonových zahradních, se zalitím spár cementovou maltou do lože z betonu prostého</t>
  </si>
  <si>
    <t>https://podminky.urs.cz/item/CS_URS_2022_01/637311131</t>
  </si>
  <si>
    <t>143</t>
  </si>
  <si>
    <t>642942111</t>
  </si>
  <si>
    <t>Osazování zárubní nebo rámů dveřních kovových do 2,5 m2 na MC</t>
  </si>
  <si>
    <t>-344637018</t>
  </si>
  <si>
    <t>Osazování zárubní nebo rámů kovových dveřních lisovaných nebo z úhelníků bez dveřních křídel na cementovou maltu, plochy otvoru do 2,5 m2</t>
  </si>
  <si>
    <t>https://podminky.urs.cz/item/CS_URS_2022_01/642942111</t>
  </si>
  <si>
    <t>144</t>
  </si>
  <si>
    <t>55331481,1</t>
  </si>
  <si>
    <t xml:space="preserve">zárubeň jednokřídlá ocelová pro zdění </t>
  </si>
  <si>
    <t>-558988086</t>
  </si>
  <si>
    <t>zárubeň jednokřídlá ocelová pro zdění</t>
  </si>
  <si>
    <t>145</t>
  </si>
  <si>
    <t>644941111</t>
  </si>
  <si>
    <t>Osazování ventilačních mřížek velikosti do 150 x 200 mm</t>
  </si>
  <si>
    <t>1887541313</t>
  </si>
  <si>
    <t>Montáž průvětrníků nebo mřížek odvětrávacích velikosti do 150 x 200 mm</t>
  </si>
  <si>
    <t>https://podminky.urs.cz/item/CS_URS_2022_01/644941111</t>
  </si>
  <si>
    <t>146</t>
  </si>
  <si>
    <t>55341410</t>
  </si>
  <si>
    <t>průvětrník mřížový s klapkami 150x150mm</t>
  </si>
  <si>
    <t>1283977791</t>
  </si>
  <si>
    <t>Ostatní konstrukce a práce, bourání</t>
  </si>
  <si>
    <t>147</t>
  </si>
  <si>
    <t>941211112</t>
  </si>
  <si>
    <t>Montáž lešení řadového rámového lehkého zatížení do 200 kg/m2 š přes 0,6 do 0,9 m v přes 10 do 25 m</t>
  </si>
  <si>
    <t>-1530765590</t>
  </si>
  <si>
    <t>Montáž lešení řadového rámového lehkého pracovního s podlahami s provozním zatížením tř. 3 do 200 kg/m2 šířky tř. SW06 přes 0,6 do 0,9 m, výšky přes 10 do 25 m</t>
  </si>
  <si>
    <t>https://podminky.urs.cz/item/CS_URS_2022_01/941211112</t>
  </si>
  <si>
    <t>148</t>
  </si>
  <si>
    <t>941111812</t>
  </si>
  <si>
    <t>Demontáž lešení řadového trubkového lehkého s podlahami zatížení do 200 kg/m2 š do 0,9 m v do 25 m</t>
  </si>
  <si>
    <t>102941410</t>
  </si>
  <si>
    <t>Demontáž lešení řadového trubkového lehkého pracovního s podlahami s provozním zatížením tř. 3 do 200 kg/m2 šířky tř. W06 od 0,6 do 0,9 m, výšky přes 10 do 25 m</t>
  </si>
  <si>
    <t>149</t>
  </si>
  <si>
    <t>941211211</t>
  </si>
  <si>
    <t>Příplatek k lešení řadovému rámovému lehkému š 0,9 m v přes 10 do 25 m za první a ZKD den použití</t>
  </si>
  <si>
    <t>-1903990394</t>
  </si>
  <si>
    <t>Montáž lešení řadového rámového lehkého pracovního s podlahami s provozním zatížením tř. 3 do 200 kg/m2 Příplatek za první a každý další den použití lešení k ceně -1111 nebo -1112</t>
  </si>
  <si>
    <t>https://podminky.urs.cz/item/CS_URS_2022_01/941211211</t>
  </si>
  <si>
    <t>150</t>
  </si>
  <si>
    <t>944511111</t>
  </si>
  <si>
    <t>Montáž ochranné sítě z textilie z umělých vláken</t>
  </si>
  <si>
    <t>1786374760</t>
  </si>
  <si>
    <t>Montáž ochranné sítě zavěšené na konstrukci lešení z textilie z umělých vláken</t>
  </si>
  <si>
    <t>https://podminky.urs.cz/item/CS_URS_2022_01/944511111</t>
  </si>
  <si>
    <t>151</t>
  </si>
  <si>
    <t>944511211</t>
  </si>
  <si>
    <t>Příplatek k ochranné síti za první a ZKD den použití</t>
  </si>
  <si>
    <t>558119497</t>
  </si>
  <si>
    <t>Montáž ochranné sítě Příplatek za první a každý další den použití sítě k ceně -1111</t>
  </si>
  <si>
    <t>https://podminky.urs.cz/item/CS_URS_2022_01/944511211</t>
  </si>
  <si>
    <t>152</t>
  </si>
  <si>
    <t>944511811</t>
  </si>
  <si>
    <t>Demontáž ochranné sítě z textilie z umělých vláken</t>
  </si>
  <si>
    <t>1260656963</t>
  </si>
  <si>
    <t>Demontáž ochranné sítě zavěšené na konstrukci lešení z textilie z umělých vláken</t>
  </si>
  <si>
    <t>https://podminky.urs.cz/item/CS_URS_2022_01/944511811</t>
  </si>
  <si>
    <t>153</t>
  </si>
  <si>
    <t>949101112</t>
  </si>
  <si>
    <t>Lešení pomocné pro objekty pozemních staveb s lešeňovou podlahou v do 3,5 m zatížení do 150 kg/m2</t>
  </si>
  <si>
    <t>-1708380868</t>
  </si>
  <si>
    <t>Lešení pomocné pracovní pro objekty pozemních staveb pro zatížení do 150 kg/m2, o výšce lešeňové podlahy přes 1,9 do 3,5 m</t>
  </si>
  <si>
    <t>154</t>
  </si>
  <si>
    <t>952902021</t>
  </si>
  <si>
    <t>Čištění budov zametení hladkých podlah</t>
  </si>
  <si>
    <t>1223623615</t>
  </si>
  <si>
    <t>Čištění budov při provádění oprav a udržovacích prací podlah hladkých zametením</t>
  </si>
  <si>
    <t>https://podminky.urs.cz/item/CS_URS_2022_01/952902021</t>
  </si>
  <si>
    <t>155</t>
  </si>
  <si>
    <t>961044111</t>
  </si>
  <si>
    <t>Bourání základů z betonu prostého</t>
  </si>
  <si>
    <t>526963499</t>
  </si>
  <si>
    <t>Bourání základů z betonu prostého</t>
  </si>
  <si>
    <t>https://podminky.urs.cz/item/CS_URS_2022_01/961044111</t>
  </si>
  <si>
    <t>156</t>
  </si>
  <si>
    <t>962031132</t>
  </si>
  <si>
    <t>Bourání příček z cihel pálených na MVC tl do 100 mm</t>
  </si>
  <si>
    <t>183333439</t>
  </si>
  <si>
    <t>Bourání příček z cihel, tvárnic nebo příčkovek z cihel pálených, plných nebo dutých na maltu vápennou nebo vápenocementovou, tl. do 100 mm</t>
  </si>
  <si>
    <t>https://podminky.urs.cz/item/CS_URS_2022_01/962031132</t>
  </si>
  <si>
    <t>0,9*2,1*2</t>
  </si>
  <si>
    <t>(1+3,12+1,3+1+2,69+1+1,2)*3</t>
  </si>
  <si>
    <t>-0,6*1,97*3</t>
  </si>
  <si>
    <t>157</t>
  </si>
  <si>
    <t>962031133</t>
  </si>
  <si>
    <t>Bourání příček z cihel pálených na MVC tl do 150 mm</t>
  </si>
  <si>
    <t>359098266</t>
  </si>
  <si>
    <t>Bourání příček z cihel, tvárnic nebo příčkovek z cihel pálených, plných nebo dutých na maltu vápennou nebo vápenocementovou, tl. do 150 mm</t>
  </si>
  <si>
    <t>https://podminky.urs.cz/item/CS_URS_2022_01/962031133</t>
  </si>
  <si>
    <t>(2,3+1,5+3,94+1,5+4,04+1+2,3+1,5+2,1+1,6)*3</t>
  </si>
  <si>
    <t>-0,8*1,97*6</t>
  </si>
  <si>
    <t>158</t>
  </si>
  <si>
    <t>962032230</t>
  </si>
  <si>
    <t>Bourání zdiva z cihel pálených nebo vápenopískových na MV nebo MVC do 1 m3</t>
  </si>
  <si>
    <t>-192313242</t>
  </si>
  <si>
    <t>Bourání zdiva nadzákladového z cihel nebo tvárnic z cihel pálených nebo vápenopískových, na maltu vápennou nebo vápenocementovou, objemu do 1 m3</t>
  </si>
  <si>
    <t>1,25*0,3*3</t>
  </si>
  <si>
    <t>1,33*2,05*0,6</t>
  </si>
  <si>
    <t>6*0,35*3*2</t>
  </si>
  <si>
    <t>-3*1,5*2</t>
  </si>
  <si>
    <t>0,8*0,6*3</t>
  </si>
  <si>
    <t>0,9*2,05*0,3</t>
  </si>
  <si>
    <t>159</t>
  </si>
  <si>
    <t>964061321</t>
  </si>
  <si>
    <t>Uvolnění zhlaví trámů ze zdiva cihelného průřezu zhlaví do 0,03 m2</t>
  </si>
  <si>
    <t>1973974259</t>
  </si>
  <si>
    <t>Uvolnění zhlaví trámu při jeho výměně pro jakoukoliv délku uložení, ze zdiva cihelného, o průřezu zhlaví do 0,03 m2</t>
  </si>
  <si>
    <t>https://podminky.urs.cz/item/CS_URS_2022_01/964061321</t>
  </si>
  <si>
    <t>160</t>
  </si>
  <si>
    <t>964072211</t>
  </si>
  <si>
    <t>Vybourání válcovaných nosníků ze zdiva smíšeného dl do 4 m hmotnosti do 10 kg/m</t>
  </si>
  <si>
    <t>859998075</t>
  </si>
  <si>
    <t>Vybourání válcovaných nosníků uložených ve zdivu smíšeném nebo kamenném délky do 4 m, hmotnosti do 10 kg/m</t>
  </si>
  <si>
    <t>https://podminky.urs.cz/item/CS_URS_2022_01/964072211</t>
  </si>
  <si>
    <t>161</t>
  </si>
  <si>
    <t>965043321</t>
  </si>
  <si>
    <t>Bourání podkladů pod dlažby betonových s potěrem nebo teracem tl do 100 mm pl do 1 m2</t>
  </si>
  <si>
    <t>-26712641</t>
  </si>
  <si>
    <t>Bourání mazanin betonových s potěrem nebo teracem tl. do 100 mm, plochy do 1 m2</t>
  </si>
  <si>
    <t>https://podminky.urs.cz/item/CS_URS_2022_01/965043321</t>
  </si>
  <si>
    <t>2,7*6*0,5</t>
  </si>
  <si>
    <t>1,9*0,9*0,6*0,5</t>
  </si>
  <si>
    <t>162</t>
  </si>
  <si>
    <t>965049111</t>
  </si>
  <si>
    <t>Příplatek k bourání betonových mazanin za bourání mazanin se svařovanou sítí tl do 100 mm</t>
  </si>
  <si>
    <t>-365042046</t>
  </si>
  <si>
    <t>Bourání mazanin Příplatek k cenám za bourání mazanin betonových se svařovanou sítí, tl. do 100 mm</t>
  </si>
  <si>
    <t>https://podminky.urs.cz/item/CS_URS_2022_01/965049111</t>
  </si>
  <si>
    <t>163</t>
  </si>
  <si>
    <t>966079851</t>
  </si>
  <si>
    <t>Přerušení různých ocelových profilů průřezu do 100 mm2</t>
  </si>
  <si>
    <t>-951206057</t>
  </si>
  <si>
    <t>https://podminky.urs.cz/item/CS_URS_2022_01/966079851</t>
  </si>
  <si>
    <t>164</t>
  </si>
  <si>
    <t>967031132</t>
  </si>
  <si>
    <t>Přisekání rovných ostění v cihelném zdivu na MV nebo MVC</t>
  </si>
  <si>
    <t>-131787602</t>
  </si>
  <si>
    <t>Přisekání (špicování) plošné nebo rovných ostění zdiva z cihel pálených rovných ostění, bez odstupu, po hrubém vybourání otvorů, na maltu vápennou nebo vápenocementovou</t>
  </si>
  <si>
    <t>https://podminky.urs.cz/item/CS_URS_2022_01/967031132</t>
  </si>
  <si>
    <t>2,1*0,6*2</t>
  </si>
  <si>
    <t>2,1*0,6</t>
  </si>
  <si>
    <t>2,05*0,3*6</t>
  </si>
  <si>
    <t>165</t>
  </si>
  <si>
    <t>968062356</t>
  </si>
  <si>
    <t>Vybourání dřevěných rámů oken dvojitých včetně křídel pl do 4 m2</t>
  </si>
  <si>
    <t>-561391239</t>
  </si>
  <si>
    <t>Vybourání dřevěných rámů oken s křídly, dveřních zárubní, vrat, stěn, ostění nebo obkladů rámů oken s křídly dvojitých, plochy do 4 m2</t>
  </si>
  <si>
    <t>https://podminky.urs.cz/item/CS_URS_2022_01/968062356</t>
  </si>
  <si>
    <t>1,45*1,97*4</t>
  </si>
  <si>
    <t>1,45*1,97*2</t>
  </si>
  <si>
    <t>1,45*1,97</t>
  </si>
  <si>
    <t>1,45*1,97*1</t>
  </si>
  <si>
    <t>166</t>
  </si>
  <si>
    <t>968062455</t>
  </si>
  <si>
    <t>Vybourání dřevěných dveřních zárubní pl do 2 m2</t>
  </si>
  <si>
    <t>-1233454013</t>
  </si>
  <si>
    <t>Vybourání dřevěných rámů oken s křídly, dveřních zárubní, vrat, stěn, ostění nebo obkladů dveřních zárubní, plochy do 2 m2</t>
  </si>
  <si>
    <t>https://podminky.urs.cz/item/CS_URS_2022_01/968062455</t>
  </si>
  <si>
    <t>0,8*1,97*3</t>
  </si>
  <si>
    <t>0,6*1,97*11</t>
  </si>
  <si>
    <t>4,5*1,5</t>
  </si>
  <si>
    <t>3*1,5*2</t>
  </si>
  <si>
    <t>1,5*2</t>
  </si>
  <si>
    <t>0,8*1,97*14</t>
  </si>
  <si>
    <t>0,6*1,97*7</t>
  </si>
  <si>
    <t>167</t>
  </si>
  <si>
    <t>969041111</t>
  </si>
  <si>
    <t>Vybourání vnitřního plastového potrubí do DN 50</t>
  </si>
  <si>
    <t>1453298577</t>
  </si>
  <si>
    <t>Vybourání vnitřního potrubí včetně vysekání drážky plastového do DN 50</t>
  </si>
  <si>
    <t>https://podminky.urs.cz/item/CS_URS_2022_01/969041111</t>
  </si>
  <si>
    <t>168</t>
  </si>
  <si>
    <t>973025121</t>
  </si>
  <si>
    <t>Vysekání kapes ve zdivu z kamene pro upevňovací prvky hl do 100 mm</t>
  </si>
  <si>
    <t>-626762422</t>
  </si>
  <si>
    <t>Vysekání výklenků nebo kapes ve zdivu z kamene kapes pro kotvení upevňovacích prvků, hl. do 100 mm</t>
  </si>
  <si>
    <t>https://podminky.urs.cz/item/CS_URS_2022_01/973025121</t>
  </si>
  <si>
    <t>169</t>
  </si>
  <si>
    <t>973031813</t>
  </si>
  <si>
    <t>Vysekání kapes ve zdivu cihelném na MV nebo MVC pro zavázání příček tl do 150 mm</t>
  </si>
  <si>
    <t>-978686885</t>
  </si>
  <si>
    <t>Vysekání výklenků nebo kapes ve zdivu z cihel na maltu vápennou nebo vápenocementovou kapes pro zavázání nových příček, tl. do 150 mm</t>
  </si>
  <si>
    <t>https://podminky.urs.cz/item/CS_URS_2022_01/973031813</t>
  </si>
  <si>
    <t>170</t>
  </si>
  <si>
    <t>974029666</t>
  </si>
  <si>
    <t>Vysekání rýh ve zdivu kamenném pro vtahování nosníků hl do 150 mm v do 250 mm</t>
  </si>
  <si>
    <t>-1958554811</t>
  </si>
  <si>
    <t>Vysekání rýh ve zdivu kamenném pro vtahování nosníků, před vybouráním otvoru do hl. 150 mm, při výšce nosníku do 250 mm</t>
  </si>
  <si>
    <t>https://podminky.urs.cz/item/CS_URS_2022_01/974029666</t>
  </si>
  <si>
    <t>1,85*3</t>
  </si>
  <si>
    <t>2,6*3</t>
  </si>
  <si>
    <t>1,25*2+1,4*2+2</t>
  </si>
  <si>
    <t>171</t>
  </si>
  <si>
    <t>974031133</t>
  </si>
  <si>
    <t>Vysekání rýh ve zdivu cihelném hl do 50 mm š do 100 mm</t>
  </si>
  <si>
    <t>454333906</t>
  </si>
  <si>
    <t>Vysekání rýh ve zdivu cihelném na maltu vápennou nebo vápenocementovou do hl. 50 mm a šířky do 100 mm</t>
  </si>
  <si>
    <t>https://podminky.urs.cz/item/CS_URS_2022_01/974031133</t>
  </si>
  <si>
    <t>172</t>
  </si>
  <si>
    <t>974082113</t>
  </si>
  <si>
    <t>Vysekání rýh pro ploché vodiče v omítce MV nebo MVC stěn š do 50 mm</t>
  </si>
  <si>
    <t>974738766</t>
  </si>
  <si>
    <t>Vysekání rýh pro ploché vodiče v omítce vápenné nebo vápenocementové stěn, šířky do 50 mm</t>
  </si>
  <si>
    <t>https://podminky.urs.cz/item/CS_URS_2022_01/974082113</t>
  </si>
  <si>
    <t>173</t>
  </si>
  <si>
    <t>975063131</t>
  </si>
  <si>
    <t>Podchycení schodů a podest oboustranně podepřených rovných v do 3,5 m pro zatížení do 800 kg/m2</t>
  </si>
  <si>
    <t>1484401101</t>
  </si>
  <si>
    <t>Podchycení (podepření) schodů a podest dřevěnou výztuhou oboustranně podporovaných, v. podchycení do 3,5 m rovných, při zatížení hmotností do 800 kg/m2</t>
  </si>
  <si>
    <t>https://podminky.urs.cz/item/CS_URS_2022_01/975063131</t>
  </si>
  <si>
    <t>174</t>
  </si>
  <si>
    <t>977151118</t>
  </si>
  <si>
    <t>Jádrové vrty diamantovými korunkami do D 100 mm do stavebních materiálů</t>
  </si>
  <si>
    <t>753339730</t>
  </si>
  <si>
    <t>Jádrové vrty diamantovými korunkami do stavebních materiálů (železobetonu, betonu, cihel, obkladů, dlažeb, kamene) průměru přes 90 do 100 mm</t>
  </si>
  <si>
    <t>175</t>
  </si>
  <si>
    <t>977311112</t>
  </si>
  <si>
    <t>Řezání stávajících betonových mazanin nevyztužených hl do 100 mm</t>
  </si>
  <si>
    <t>-447147144</t>
  </si>
  <si>
    <t>Řezání stávajících betonových mazanin bez vyztužení hloubky přes 50 do 100 mm</t>
  </si>
  <si>
    <t>https://podminky.urs.cz/item/CS_URS_2022_01/977311112</t>
  </si>
  <si>
    <t>176</t>
  </si>
  <si>
    <t>978011141</t>
  </si>
  <si>
    <t>Otlučení (osekání) vnitřní vápenné nebo vápenocementové omítky stropů v rozsahu přes 10 do 30 %</t>
  </si>
  <si>
    <t>2093116384</t>
  </si>
  <si>
    <t>Otlučení vápenných nebo vápenocementových omítek vnitřních ploch stropů, v rozsahu přes 10 do 30 %</t>
  </si>
  <si>
    <t>https://podminky.urs.cz/item/CS_URS_2022_01/978011141</t>
  </si>
  <si>
    <t>177</t>
  </si>
  <si>
    <t>978013141</t>
  </si>
  <si>
    <t>Otlučení (osekání) vnitřní vápenné nebo vápenocementové omítky stěn v rozsahu přes 10 do 30 %</t>
  </si>
  <si>
    <t>-1345497017</t>
  </si>
  <si>
    <t>Otlučení vápenných nebo vápenocementových omítek vnitřních ploch stěn s vyškrabáním spar, s očištěním zdiva, v rozsahu přes 10 do 30 %</t>
  </si>
  <si>
    <t>https://podminky.urs.cz/item/CS_URS_2022_01/978013141</t>
  </si>
  <si>
    <t>178</t>
  </si>
  <si>
    <t>969-01</t>
  </si>
  <si>
    <t>odpojení, uzavření  a vyznačení stávajících rozvodů</t>
  </si>
  <si>
    <t>kom</t>
  </si>
  <si>
    <t>50851143</t>
  </si>
  <si>
    <t>odpojení, uzavření a vyznačení stávajících rozvodů</t>
  </si>
  <si>
    <t>179</t>
  </si>
  <si>
    <t>97806-02</t>
  </si>
  <si>
    <t>demontáž vestavěných skříní a kuchyně</t>
  </si>
  <si>
    <t>ks</t>
  </si>
  <si>
    <t>-1978584726</t>
  </si>
  <si>
    <t>997</t>
  </si>
  <si>
    <t>Přesun sutě</t>
  </si>
  <si>
    <t>180</t>
  </si>
  <si>
    <t>997013002</t>
  </si>
  <si>
    <t>Vyklizení ulehlé suti z prostorů do 15 m2 s naložením z hl do 10 m</t>
  </si>
  <si>
    <t>-1114125284</t>
  </si>
  <si>
    <t>Vyklizení ulehlé suti na vzdálenost do 3 m od okraje vyklízeného prostoru nebo s naložením na dopravní prostředek z prostorů o půdorysné ploše do 15 m2 z výšky (hloubky) do 10 m</t>
  </si>
  <si>
    <t>https://podminky.urs.cz/item/CS_URS_2022_01/997013002</t>
  </si>
  <si>
    <t>P</t>
  </si>
  <si>
    <t xml:space="preserve">Poznámka k položce:
Pro oblast „Oblast týkající se předcházení vzniku odpadů a recyklace“ se zhotovitel zavazuje dodržet veškeré požadované parametry. Bude jednat o tyto parametry:
Nejméně 70 % (hmotnostních) nikoliv nebezpečného stavebního a demoličního odpadu (s výjimkou v přírodě se vyskytujících materiálů uvedených v kategorii 17 05 04 na evropském seznamu odpadů stanoveném rozhodnutím Komise 2000/532/ES) vzniklého na staveništi k opětovnému použití, recyklaci nebo jiným druhům materiálového využití, včetně zásypů, při nichž jsou jiné materiály nahrazeny odpadem (dále jen „opětovné použití“), recyklaci a k jiným druhům materiálového využití, včetně zásypů, při nichž jsou jiné materiály nahrazeny odpadem, v souladu s hierarchií způsobů nakládání s odpady a protokolem EU pro nakládání se stavebním a demoličním odpadem.
</t>
  </si>
  <si>
    <t>181</t>
  </si>
  <si>
    <t>997013009</t>
  </si>
  <si>
    <t>Příplatek ZKD 5 m hloubky nad 10 m u vyklizení ulehlé suti z prostorů do 15 m2</t>
  </si>
  <si>
    <t>-375774693</t>
  </si>
  <si>
    <t>Vyklizení ulehlé suti na vzdálenost do 3 m od okraje vyklízeného prostoru nebo s naložením na dopravní prostředek z prostorů o půdorysné ploše do 15 m2 Příplatek k ceně -3002 za každých dalších i započatých 5 m výšky přes 10 m</t>
  </si>
  <si>
    <t>https://podminky.urs.cz/item/CS_URS_2022_01/997013009</t>
  </si>
  <si>
    <t>182</t>
  </si>
  <si>
    <t>997013115</t>
  </si>
  <si>
    <t>Vnitrostaveništní doprava suti a vybouraných hmot pro budovy v přes 15 do 18 m s použitím mechanizace</t>
  </si>
  <si>
    <t>-473667395</t>
  </si>
  <si>
    <t>Vnitrostaveništní doprava suti a vybouraných hmot vodorovně do 50 m svisle s použitím mechanizace pro budovy a haly výšky přes 15 do 18 m</t>
  </si>
  <si>
    <t>https://podminky.urs.cz/item/CS_URS_2022_01/997013115</t>
  </si>
  <si>
    <t>183</t>
  </si>
  <si>
    <t>997013312</t>
  </si>
  <si>
    <t>Montáž a demontáž shozu suti v přes 10 do 20 m</t>
  </si>
  <si>
    <t>1620654609</t>
  </si>
  <si>
    <t>Doprava suti shozem montáž a demontáž shozu výšky přes 10 do 20 m</t>
  </si>
  <si>
    <t>https://podminky.urs.cz/item/CS_URS_2022_01/997013312</t>
  </si>
  <si>
    <t>184</t>
  </si>
  <si>
    <t>997013322</t>
  </si>
  <si>
    <t>Příplatek k shozu suti v přes 10 do 20 m za první a ZKD den použití</t>
  </si>
  <si>
    <t>1151329923</t>
  </si>
  <si>
    <t>Doprava suti shozem montáž a demontáž shozu výšky Příplatek za první a každý další den použití shozu k ceně -3312</t>
  </si>
  <si>
    <t>https://podminky.urs.cz/item/CS_URS_2022_01/997013322</t>
  </si>
  <si>
    <t>185</t>
  </si>
  <si>
    <t>997013501</t>
  </si>
  <si>
    <t>Odvoz suti a vybouraných hmot na skládku nebo meziskládku do 1 km se složením</t>
  </si>
  <si>
    <t>69641624</t>
  </si>
  <si>
    <t>Odvoz suti a vybouraných hmot na skládku nebo meziskládku se složením, na vzdálenost do 1 km</t>
  </si>
  <si>
    <t>https://podminky.urs.cz/item/CS_URS_2022_01/997013501</t>
  </si>
  <si>
    <t>186</t>
  </si>
  <si>
    <t>997013509</t>
  </si>
  <si>
    <t>Příplatek k odvozu suti a vybouraných hmot na skládku ZKD 1 km přes 1 km</t>
  </si>
  <si>
    <t>1813206654</t>
  </si>
  <si>
    <t>Odvoz suti a vybouraných hmot na skládku nebo meziskládku se složením, na vzdálenost Příplatek k ceně za každý další i započatý 1 km přes 1 km</t>
  </si>
  <si>
    <t>https://podminky.urs.cz/item/CS_URS_2022_01/997013509</t>
  </si>
  <si>
    <t>187</t>
  </si>
  <si>
    <t>997013601</t>
  </si>
  <si>
    <t>Poplatek za uložení na skládce (skládkovné) stavebního odpadu betonového kód odpadu 17 01 01</t>
  </si>
  <si>
    <t>-1852920933</t>
  </si>
  <si>
    <t>Poplatek za uložení stavebního odpadu na skládce (skládkovné) z prostého betonu zatříděného do Katalogu odpadů pod kódem 17 01 01</t>
  </si>
  <si>
    <t>https://podminky.urs.cz/item/CS_URS_2022_01/997013601</t>
  </si>
  <si>
    <t>188</t>
  </si>
  <si>
    <t>997013603</t>
  </si>
  <si>
    <t>Poplatek za uložení na skládce (skládkovné) stavebního odpadu cihelného kód odpadu 17 01 02</t>
  </si>
  <si>
    <t>-832330034</t>
  </si>
  <si>
    <t>Poplatek za uložení stavebního odpadu na skládce (skládkovné) cihelného zatříděného do Katalogu odpadů pod kódem 17 01 02</t>
  </si>
  <si>
    <t>https://podminky.urs.cz/item/CS_URS_2022_01/997013603</t>
  </si>
  <si>
    <t>189</t>
  </si>
  <si>
    <t>997013863</t>
  </si>
  <si>
    <t>Poplatek za uložení stavebního odpadu na recyklační skládce (skládkovné) cihelného kód odpadu  17 01 02</t>
  </si>
  <si>
    <t>-513957842</t>
  </si>
  <si>
    <t>Poplatek za uložení stavebního odpadu na recyklační skládce (skládkovné) cihelného zatříděného do Katalogu odpadů pod kódem 17 01 02</t>
  </si>
  <si>
    <t>https://podminky.urs.cz/item/CS_URS_2022_01/997013863</t>
  </si>
  <si>
    <t>998</t>
  </si>
  <si>
    <t>Přesun hmot</t>
  </si>
  <si>
    <t>190</t>
  </si>
  <si>
    <t>998011003</t>
  </si>
  <si>
    <t>Přesun hmot pro budovy zděné v přes 12 do 24 m</t>
  </si>
  <si>
    <t>-1023289853</t>
  </si>
  <si>
    <t>Přesun hmot pro budovy občanské výstavby, bydlení, výrobu a služby s nosnou svislou konstrukcí zděnou z cihel, tvárnic nebo kamene vodorovná dopravní vzdálenost do 100 m pro budovy výšky přes 12 do 24 m</t>
  </si>
  <si>
    <t>https://podminky.urs.cz/item/CS_URS_2022_01/998011003</t>
  </si>
  <si>
    <t>PSV</t>
  </si>
  <si>
    <t>Práce a dodávky PSV</t>
  </si>
  <si>
    <t>711</t>
  </si>
  <si>
    <t>Izolace proti vodě, vlhkosti a plynům</t>
  </si>
  <si>
    <t>191</t>
  </si>
  <si>
    <t>711121131</t>
  </si>
  <si>
    <t>Provedení izolace proti zemní vlhkosti vodorovné za horka nátěrem asfaltovým</t>
  </si>
  <si>
    <t>-643172835</t>
  </si>
  <si>
    <t>Provedení izolace proti zemní vlhkosti natěradly a tmely za horka na ploše vodorovné V nátěrem asfaltovým</t>
  </si>
  <si>
    <t>https://podminky.urs.cz/item/CS_URS_2022_01/711121131</t>
  </si>
  <si>
    <t>skladba a+skladba f + G</t>
  </si>
  <si>
    <t>16*6*2</t>
  </si>
  <si>
    <t>6*6</t>
  </si>
  <si>
    <t>192</t>
  </si>
  <si>
    <t>11163150</t>
  </si>
  <si>
    <t>lak penetrační asfaltový</t>
  </si>
  <si>
    <t>1246912697</t>
  </si>
  <si>
    <t>lak penetrační asfaltový, emulze</t>
  </si>
  <si>
    <t>606,060606060606*0,00033 'Přepočtené koeficientem množství</t>
  </si>
  <si>
    <t>193</t>
  </si>
  <si>
    <t>711112001</t>
  </si>
  <si>
    <t>Provedení izolace proti zemní vlhkosti svislé za studena nátěrem penetračním</t>
  </si>
  <si>
    <t>1024842106</t>
  </si>
  <si>
    <t>Provedení izolace proti zemní vlhkosti natěradly a tmely za studena na ploše svislé S nátěrem penetračním</t>
  </si>
  <si>
    <t>https://podminky.urs.cz/item/CS_URS_2022_01/711112001</t>
  </si>
  <si>
    <t>6*3,1</t>
  </si>
  <si>
    <t>6*0,5</t>
  </si>
  <si>
    <t>16*1*2</t>
  </si>
  <si>
    <t>šachta</t>
  </si>
  <si>
    <t>(3,2+3,7)*2*1</t>
  </si>
  <si>
    <t>194</t>
  </si>
  <si>
    <t>711141559</t>
  </si>
  <si>
    <t>Provedení izolace proti zemní vlhkosti pásy přitavením vodorovné NAIP</t>
  </si>
  <si>
    <t>-1053824087</t>
  </si>
  <si>
    <t>Provedení izolace proti zemní vlhkosti pásy přitavením NAIP na ploše vodorovné V</t>
  </si>
  <si>
    <t>https://podminky.urs.cz/item/CS_URS_2022_01/711141559</t>
  </si>
  <si>
    <t>6*6*2</t>
  </si>
  <si>
    <t>střecha</t>
  </si>
  <si>
    <t>67,2</t>
  </si>
  <si>
    <t>195</t>
  </si>
  <si>
    <t>62853004</t>
  </si>
  <si>
    <t>pás asfaltový natavitelný modifikovaný SBS tl 4,0mm s vložkou ze skleněné tkaniny a spalitelnou PE fólií nebo jemnozrnným minerálním posypem na horním povrchu</t>
  </si>
  <si>
    <t>461422345</t>
  </si>
  <si>
    <t>16*6*1,1</t>
  </si>
  <si>
    <t>6*6*1,1</t>
  </si>
  <si>
    <t>67,2*1,1</t>
  </si>
  <si>
    <t>svislá izolace</t>
  </si>
  <si>
    <t>67,4*2*1,1</t>
  </si>
  <si>
    <t>196</t>
  </si>
  <si>
    <t>62855001</t>
  </si>
  <si>
    <t>pás asfaltový natavitelný modifikovaný SBS tl 4,0mm s vložkou z polyesterové rohože a spalitelnou PE fólií nebo jemnozrnným minerálním posypem na horním povrchu</t>
  </si>
  <si>
    <t>-2004208536</t>
  </si>
  <si>
    <t>316</t>
  </si>
  <si>
    <t>711142559</t>
  </si>
  <si>
    <t>Provedení izolace proti zemní vlhkosti pásy přitavením svislé NAIP</t>
  </si>
  <si>
    <t>-1337114176</t>
  </si>
  <si>
    <t>Provedení izolace proti zemní vlhkosti pásy přitavením NAIP na ploše svislé S</t>
  </si>
  <si>
    <t>https://podminky.urs.cz/item/CS_URS_2022_01/711142559</t>
  </si>
  <si>
    <t>ozn H+j</t>
  </si>
  <si>
    <t>67,4*2</t>
  </si>
  <si>
    <t>197</t>
  </si>
  <si>
    <t>711161115.DRK</t>
  </si>
  <si>
    <t>Izolace proti zemní vlhkosti nopovou fólií vodorovná, nopek v 20,0 mm, tl 1,0 mm DELTA - MS 20</t>
  </si>
  <si>
    <t>-1529726809</t>
  </si>
  <si>
    <t>198</t>
  </si>
  <si>
    <t>711161383</t>
  </si>
  <si>
    <t>Izolace proti zemní vlhkosti nopovou fólií ukončení horní lištou</t>
  </si>
  <si>
    <t>-966220008</t>
  </si>
  <si>
    <t>Izolace proti zemní vlhkosti a beztlakové vodě nopovými fóliemi ostatní ukončení izolace lištou</t>
  </si>
  <si>
    <t>https://podminky.urs.cz/item/CS_URS_2022_01/711161383</t>
  </si>
  <si>
    <t>199</t>
  </si>
  <si>
    <t>711491172</t>
  </si>
  <si>
    <t>Provedení doplňků izolace proti vodě na vodorovné ploše z textilií vrstva ochranná</t>
  </si>
  <si>
    <t>-1367162679</t>
  </si>
  <si>
    <t>Provedení doplňků izolace proti vodě textilií na ploše vodorovné V vrstva ochranná</t>
  </si>
  <si>
    <t>https://podminky.urs.cz/item/CS_URS_2022_01/711491172</t>
  </si>
  <si>
    <t>200</t>
  </si>
  <si>
    <t>69311035</t>
  </si>
  <si>
    <t>geotextilie tkaná separační, filtrační, výztužná PP pevnost v tahu 30kN/m</t>
  </si>
  <si>
    <t>-537172437</t>
  </si>
  <si>
    <t>147,619047619048*1,05 'Přepočtené koeficientem množství</t>
  </si>
  <si>
    <t>201</t>
  </si>
  <si>
    <t>711491272</t>
  </si>
  <si>
    <t>Provedení doplňků izolace proti vodě na ploše svislé z textilií vrstva ochranná</t>
  </si>
  <si>
    <t>173730305</t>
  </si>
  <si>
    <t>Provedení doplňků izolace proti vodě textilií na ploše svislé S vrstva ochranná</t>
  </si>
  <si>
    <t>https://podminky.urs.cz/item/CS_URS_2022_01/711491272</t>
  </si>
  <si>
    <t>202</t>
  </si>
  <si>
    <t>998711203</t>
  </si>
  <si>
    <t>Přesun hmot procentní pro izolace proti vodě, vlhkosti a plynům v objektech v přes 12 do 60 m</t>
  </si>
  <si>
    <t>%</t>
  </si>
  <si>
    <t>503456563</t>
  </si>
  <si>
    <t>Přesun hmot pro izolace proti vodě, vlhkosti a plynům stanovený procentní sazbou (%) z ceny vodorovná dopravní vzdálenost do 50 m v objektech výšky přes 12 do 60 m</t>
  </si>
  <si>
    <t>https://podminky.urs.cz/item/CS_URS_2022_01/998711203</t>
  </si>
  <si>
    <t>712</t>
  </si>
  <si>
    <t>Povlakové krytiny</t>
  </si>
  <si>
    <t>203</t>
  </si>
  <si>
    <t>712391171</t>
  </si>
  <si>
    <t>Provedení povlakové krytiny střech do 10° podkladní textilní vrstvy</t>
  </si>
  <si>
    <t>474052398</t>
  </si>
  <si>
    <t>204</t>
  </si>
  <si>
    <t>69311081</t>
  </si>
  <si>
    <t>geotextilie netkaná separační, ochranná, filtrační, drenážní PES 300g/m2</t>
  </si>
  <si>
    <t>224682154</t>
  </si>
  <si>
    <t>140,8*1,155 'Přepočtené koeficientem množství</t>
  </si>
  <si>
    <t>205</t>
  </si>
  <si>
    <t>712361705</t>
  </si>
  <si>
    <t>Provedení povlakové krytiny střech do 10° fólií lepenou se svařovanými spoji</t>
  </si>
  <si>
    <t>1424018286</t>
  </si>
  <si>
    <t>6,4*10,5</t>
  </si>
  <si>
    <t>podložka pod terče</t>
  </si>
  <si>
    <t>10,</t>
  </si>
  <si>
    <t>206</t>
  </si>
  <si>
    <t>28322012</t>
  </si>
  <si>
    <t>fólie hydroizolační střešní mPVC mechanicky kotvená tl 1,5mm šedá</t>
  </si>
  <si>
    <t>2060604879</t>
  </si>
  <si>
    <t>207</t>
  </si>
  <si>
    <t>7123630-R</t>
  </si>
  <si>
    <t>Provedení povlakové krytiny střech - atika</t>
  </si>
  <si>
    <t>1890354655</t>
  </si>
  <si>
    <t>6*4*0,8</t>
  </si>
  <si>
    <t>(2*6+11)*0,8</t>
  </si>
  <si>
    <t>208</t>
  </si>
  <si>
    <t>712363007</t>
  </si>
  <si>
    <t>Provedení povlakové krytiny střech do 10° pojištění spoje fólie PVC nalepením pruhu fólie lepidlem</t>
  </si>
  <si>
    <t>1810612732</t>
  </si>
  <si>
    <t>209</t>
  </si>
  <si>
    <t>712363115</t>
  </si>
  <si>
    <t>Provedení povlakové krytiny střech do 10° zaizolování prostupů kruhového průřezu D do 300 mm</t>
  </si>
  <si>
    <t>-1264783161</t>
  </si>
  <si>
    <t>210</t>
  </si>
  <si>
    <t>712363201</t>
  </si>
  <si>
    <t>Provedení povlakové krytiny střech do 10° montáž ukončujícího profilu ALWITRA přímého</t>
  </si>
  <si>
    <t>1645306366</t>
  </si>
  <si>
    <t>211</t>
  </si>
  <si>
    <t>998712203</t>
  </si>
  <si>
    <t>Přesun hmot procentní pro krytiny povlakové v objektech v přes 12 do 24 m</t>
  </si>
  <si>
    <t>-845560566</t>
  </si>
  <si>
    <t>Přesun hmot pro povlakové krytiny stanovený procentní sazbou (%) z ceny vodorovná dopravní vzdálenost do 50 m v objektech výšky přes 12 do 24 m</t>
  </si>
  <si>
    <t>https://podminky.urs.cz/item/CS_URS_2022_01/998712203</t>
  </si>
  <si>
    <t>713</t>
  </si>
  <si>
    <t>Izolace tepelné</t>
  </si>
  <si>
    <t>212</t>
  </si>
  <si>
    <t>713111111</t>
  </si>
  <si>
    <t>Montáž izolace tepelné vrchem stropů volně kladenými rohožemi, pásy, dílci, deskami</t>
  </si>
  <si>
    <t>337437960</t>
  </si>
  <si>
    <t>Montáž tepelné izolace stropů rohožemi, pásy, dílci, deskami, bloky (izolační materiál ve specifikaci) vrchem bez překrytí lepenkou kladenými volně</t>
  </si>
  <si>
    <t>https://podminky.urs.cz/item/CS_URS_2022_01/713111111</t>
  </si>
  <si>
    <t>F - eps 150  tl.140 - 2* 36</t>
  </si>
  <si>
    <t>G - EPS 100 tl 140 - 2*</t>
  </si>
  <si>
    <t>(11*5,7)*2</t>
  </si>
  <si>
    <t>213</t>
  </si>
  <si>
    <t>713121121</t>
  </si>
  <si>
    <t>Montáž izolace tepelné podlah volně kladenými rohožemi, pásy, dílci, deskami 2 vrstvy</t>
  </si>
  <si>
    <t>-795867026</t>
  </si>
  <si>
    <t>Montáž tepelné izolace podlah rohožemi, pásy, deskami, dílci, bloky (izolační materiál ve specifikaci) kladenými volně dvouvrstvá</t>
  </si>
  <si>
    <t>https://podminky.urs.cz/item/CS_URS_2022_01/713121121</t>
  </si>
  <si>
    <t>214</t>
  </si>
  <si>
    <t>ISV.8591057520112</t>
  </si>
  <si>
    <t xml:space="preserve"> EPS 100 - 100mm, λD = 0,037 (W·m-1·K-1),1000x500x100mm, stabilizované desky pro tepelné izolace konstrukcí s běžnými požadavky na zatížení, např. ploché střechy, podlahy apod. Trvalá zatížitelnost v tlaku max. 2000kg/m2 při def. &lt; 2%.</t>
  </si>
  <si>
    <t>1958650427</t>
  </si>
  <si>
    <t xml:space="preserve">
 EPS 100 - 100mm, λD = 0,037 (W·m-1·K-1),1000x500x100mm, stabilizované desky pro tepelné izolace konstrukcí s běžnými požadavky na zatížení, např. ploché střechy, podlahy apod. Trvalá zatížitelnost v tlaku max. 2000kg/m2 při def. &lt; 2%.</t>
  </si>
  <si>
    <t>47,619*2,1 'Přepočtené koeficientem množství</t>
  </si>
  <si>
    <t>215</t>
  </si>
  <si>
    <t>28375990</t>
  </si>
  <si>
    <t>deska EPS 150 pro konstrukce s vysokým zatížením λ=0,035 tl 140mm</t>
  </si>
  <si>
    <t>335684294</t>
  </si>
  <si>
    <t>35,7142857142857*2,1 'Přepočtené koeficientem množství</t>
  </si>
  <si>
    <t>216</t>
  </si>
  <si>
    <t>ISV.8591057520075</t>
  </si>
  <si>
    <t xml:space="preserve"> EPS 100 - 140mm, λD = 0,037 (W·m-1·K-1),1000x500x140mm, stabilizované desky pro tepelné izolace konstrukcí s běžnými požadavky na zatížení, např. ploché střechy, podlahy apod. Trvalá zatížitelnost v tlaku max. 2000kg/m2 při def. &lt; 2%.</t>
  </si>
  <si>
    <t>736412658</t>
  </si>
  <si>
    <t>64,286*2,1 'Přepočtené koeficientem množství</t>
  </si>
  <si>
    <t>217</t>
  </si>
  <si>
    <t>713131141</t>
  </si>
  <si>
    <t>Montáž izolace tepelné stěn a základů lepením celoplošně rohoží, pásů, dílců, desek</t>
  </si>
  <si>
    <t>944634748</t>
  </si>
  <si>
    <t>Montáž tepelné izolace stěn rohožemi, pásy, deskami, dílci, bloky (izolační materiál ve specifikaci) lepením celoplošně</t>
  </si>
  <si>
    <t>https://podminky.urs.cz/item/CS_URS_2022_01/713131141</t>
  </si>
  <si>
    <t>základ</t>
  </si>
  <si>
    <t>218</t>
  </si>
  <si>
    <t>BCL.0001341.URS</t>
  </si>
  <si>
    <t>deska z extrudovaného polystyrénu XPS 300 SF 80mm</t>
  </si>
  <si>
    <t>908436621</t>
  </si>
  <si>
    <t>deska z extrudovaného polystyrénu  XPS 300 SF 80mm</t>
  </si>
  <si>
    <t>219</t>
  </si>
  <si>
    <t>713191132</t>
  </si>
  <si>
    <t>Montáž izolace tepelné podlah, stropů vrchem nebo střech překrytí separační fólií z PE</t>
  </si>
  <si>
    <t>1644550317</t>
  </si>
  <si>
    <t>Montáž tepelné izolace stavebních konstrukcí - doplňky a konstrukční součásti podlah, stropů vrchem nebo střech překrytím fólií separační z PE</t>
  </si>
  <si>
    <t>https://podminky.urs.cz/item/CS_URS_2022_01/713191132</t>
  </si>
  <si>
    <t>a+f</t>
  </si>
  <si>
    <t>6*16</t>
  </si>
  <si>
    <t>220</t>
  </si>
  <si>
    <t>FTR.32100569.1</t>
  </si>
  <si>
    <t>Parotěsná folie Al 145g/m2 , 0,2mm</t>
  </si>
  <si>
    <t>-308022820</t>
  </si>
  <si>
    <t>124,41*1,1655 'Přepočtené koeficientem množství</t>
  </si>
  <si>
    <t>221</t>
  </si>
  <si>
    <t>998713203</t>
  </si>
  <si>
    <t>Přesun hmot procentní pro izolace tepelné v objektech v přes 12 do 24 m</t>
  </si>
  <si>
    <t>-634987644</t>
  </si>
  <si>
    <t>Přesun hmot pro izolace tepelné stanovený procentní sazbou (%) z ceny vodorovná dopravní vzdálenost do 50 m v objektech výšky přes 12 do 24 m</t>
  </si>
  <si>
    <t>https://podminky.urs.cz/item/CS_URS_2022_01/998713203</t>
  </si>
  <si>
    <t>763</t>
  </si>
  <si>
    <t>Konstrukce suché výstavby</t>
  </si>
  <si>
    <t>222</t>
  </si>
  <si>
    <t>763131432.KNF</t>
  </si>
  <si>
    <t>SDK podhled D 112 deska 1x RED PIANO (DF) 15 bez izolace dvouvrstvá spodní kce profil CD+UD REI 90</t>
  </si>
  <si>
    <t>-104137271</t>
  </si>
  <si>
    <t>4+5NP</t>
  </si>
  <si>
    <t>490</t>
  </si>
  <si>
    <t>223</t>
  </si>
  <si>
    <t>763131451.KNF</t>
  </si>
  <si>
    <t>SDK podhled D 112 deska 1x GREEN (H2) 12,5 bez izolace dvouvrstvá spodní kce profil CD+UD</t>
  </si>
  <si>
    <t>1343570690</t>
  </si>
  <si>
    <t>6,29+1,12+1,72+3,12+3,04+1,12</t>
  </si>
  <si>
    <t>4,29+5,6+1,28+1,26+4,07+5,26+1,17+1,17+1,17+1,17+3,85+4,24</t>
  </si>
  <si>
    <t>224</t>
  </si>
  <si>
    <t>763131712</t>
  </si>
  <si>
    <t>SDK podhled napojení na jiný druh podhledu</t>
  </si>
  <si>
    <t>1649302800</t>
  </si>
  <si>
    <t>Podhled ze sádrokartonových desek ostatní práce a konstrukce na podhledech ze sádrokartonových desek napojení na jiný druh podhledu</t>
  </si>
  <si>
    <t>https://podminky.urs.cz/item/CS_URS_2022_01/763131712</t>
  </si>
  <si>
    <t>225</t>
  </si>
  <si>
    <t>763131714</t>
  </si>
  <si>
    <t>SDK podhled základní penetrační nátěr</t>
  </si>
  <si>
    <t>-236920313</t>
  </si>
  <si>
    <t>Podhled ze sádrokartonových desek ostatní práce a konstrukce na podhledech ze sádrokartonových desek základní penetrační nátěr</t>
  </si>
  <si>
    <t>https://podminky.urs.cz/item/CS_URS_2022_01/763131714</t>
  </si>
  <si>
    <t>226</t>
  </si>
  <si>
    <t>763131751</t>
  </si>
  <si>
    <t>Montáž parotěsné zábrany do SDK podhledu</t>
  </si>
  <si>
    <t>-707370117</t>
  </si>
  <si>
    <t>Podhled ze sádrokartonových desek ostatní práce a konstrukce na podhledech ze sádrokartonových desek montáž parotěsné zábrany</t>
  </si>
  <si>
    <t>https://podminky.urs.cz/item/CS_URS_2022_01/763131751</t>
  </si>
  <si>
    <t>321</t>
  </si>
  <si>
    <t>-1153503585</t>
  </si>
  <si>
    <t>480,48048048048*1,1655 'Přepočtené koeficientem množství</t>
  </si>
  <si>
    <t>228</t>
  </si>
  <si>
    <t>763131752</t>
  </si>
  <si>
    <t>Montáž jedné vrstvy tepelné izolace do SDK podhledu</t>
  </si>
  <si>
    <t>520160644</t>
  </si>
  <si>
    <t>Podhled ze sádrokartonových desek ostatní práce a konstrukce na podhledech ze sádrokartonových desek montáž jedné vrstvy tepelné izolace</t>
  </si>
  <si>
    <t>https://podminky.urs.cz/item/CS_URS_2022_01/763131752</t>
  </si>
  <si>
    <t>(240+250)*3</t>
  </si>
  <si>
    <t>313</t>
  </si>
  <si>
    <t>63152143</t>
  </si>
  <si>
    <t xml:space="preserve">pás tepelně izolační univerzální tl. 60mm, λ bude 0,039 a lepší, objemová hmotnost bude 60kg/m3 </t>
  </si>
  <si>
    <t>1954814173</t>
  </si>
  <si>
    <t>314</t>
  </si>
  <si>
    <t>63150864</t>
  </si>
  <si>
    <t xml:space="preserve">pás tepelně izolační univerzální tl. 100mm,  λ bude 0,039 a lepší </t>
  </si>
  <si>
    <t>788965795</t>
  </si>
  <si>
    <t>315</t>
  </si>
  <si>
    <t>63152146</t>
  </si>
  <si>
    <t xml:space="preserve">pás tepelně izolační univerzální tl.120mm,  λ bude 0,039 a lepší </t>
  </si>
  <si>
    <t>-1646948227</t>
  </si>
  <si>
    <t>pás tepelně izolační univerzální tl.120mm,  λ bude 0,039 a lepší</t>
  </si>
  <si>
    <t>319</t>
  </si>
  <si>
    <t>763172452</t>
  </si>
  <si>
    <t>Montáž dvířek revizních protipožárních SDK kcí vel. 300 x 300 mm pro podhledy</t>
  </si>
  <si>
    <t>-175213935</t>
  </si>
  <si>
    <t>Montáž dvířek pro konstrukce ze sádrokartonových desek revizních protipožárních pro podhledy velikost (šxv) 300 x 300 mm</t>
  </si>
  <si>
    <t>https://podminky.urs.cz/item/CS_URS_2022_01/763172452</t>
  </si>
  <si>
    <t>320</t>
  </si>
  <si>
    <t>59030760</t>
  </si>
  <si>
    <t>dvířka revizní protipožární pro stěny a podhledy EI 60  300x300 mm</t>
  </si>
  <si>
    <t>-399680957</t>
  </si>
  <si>
    <t>230</t>
  </si>
  <si>
    <t>998763202</t>
  </si>
  <si>
    <t>Přesun hmot procentní pro dřevostavby v objektech v přes 12 do 24 m</t>
  </si>
  <si>
    <t>807032792</t>
  </si>
  <si>
    <t>Přesun hmot pro dřevostavby stanovený procentní sazbou (%) z ceny vodorovná dopravní vzdálenost do 50 m v objektech výšky přes 12 do 24 m</t>
  </si>
  <si>
    <t>https://podminky.urs.cz/item/CS_URS_2022_01/998763202</t>
  </si>
  <si>
    <t>764</t>
  </si>
  <si>
    <t>Konstrukce klempířské</t>
  </si>
  <si>
    <t>231</t>
  </si>
  <si>
    <t>764011614</t>
  </si>
  <si>
    <t>Podkladní plech z Pz s upraveným povrchem rš 330 mm</t>
  </si>
  <si>
    <t>-41189134</t>
  </si>
  <si>
    <t>Podkladní plech z pozinkovaného plechu s povrchovou úpravou rš 330 mm</t>
  </si>
  <si>
    <t>https://podminky.urs.cz/item/CS_URS_2022_01/764011614</t>
  </si>
  <si>
    <t>232</t>
  </si>
  <si>
    <t>764-1</t>
  </si>
  <si>
    <t xml:space="preserve">úprava pro svod  </t>
  </si>
  <si>
    <t>1536422291</t>
  </si>
  <si>
    <t>úprava pro svod</t>
  </si>
  <si>
    <t>233</t>
  </si>
  <si>
    <t>764-2</t>
  </si>
  <si>
    <t>úprava střechy v místě napojení na novou přístavbu</t>
  </si>
  <si>
    <t>-248822177</t>
  </si>
  <si>
    <t>234</t>
  </si>
  <si>
    <t>764216645</t>
  </si>
  <si>
    <t>Oplechování rovných parapetů celoplošně lepené z Pz s povrchovou úpravou rš 400 mm</t>
  </si>
  <si>
    <t>-95981899</t>
  </si>
  <si>
    <t>Oplechování parapetů z pozinkovaného plechu s povrchovou úpravou rovných celoplošně lepené, bez rohů rš 400 mm</t>
  </si>
  <si>
    <t>https://podminky.urs.cz/item/CS_URS_2022_01/764216645</t>
  </si>
  <si>
    <t>312</t>
  </si>
  <si>
    <t>764-3</t>
  </si>
  <si>
    <t>chrlič s PVC manžetou, vyhřívaný DN 100</t>
  </si>
  <si>
    <t>-1275064680</t>
  </si>
  <si>
    <t>235</t>
  </si>
  <si>
    <t>764518623</t>
  </si>
  <si>
    <t>Svody kruhové včetně objímek, kolen, odskoků z Pz s povrchovou úpravou průměru 120 mm</t>
  </si>
  <si>
    <t>-1857269620</t>
  </si>
  <si>
    <t>Svod z pozinkovaného plechu s upraveným povrchem včetně objímek, kolen a odskoků kruhový, průměru 120 mm</t>
  </si>
  <si>
    <t>https://podminky.urs.cz/item/CS_URS_2022_01/764518623</t>
  </si>
  <si>
    <t>236</t>
  </si>
  <si>
    <t>764-9</t>
  </si>
  <si>
    <t>záchytný systém</t>
  </si>
  <si>
    <t>671598470</t>
  </si>
  <si>
    <t>237</t>
  </si>
  <si>
    <t>998764203</t>
  </si>
  <si>
    <t>Přesun hmot procentní pro konstrukce klempířské v objektech v přes 12 do 24 m</t>
  </si>
  <si>
    <t>-97480260</t>
  </si>
  <si>
    <t>Přesun hmot pro konstrukce klempířské stanovený procentní sazbou (%) z ceny vodorovná dopravní vzdálenost do 50 m v objektech výšky přes 12 do 24 m</t>
  </si>
  <si>
    <t>https://podminky.urs.cz/item/CS_URS_2022_01/998764203</t>
  </si>
  <si>
    <t>766</t>
  </si>
  <si>
    <t>Konstrukce truhlářské</t>
  </si>
  <si>
    <t>238</t>
  </si>
  <si>
    <t>766622131</t>
  </si>
  <si>
    <t>Montáž plastových oken plochy přes 1 m2 otevíravých v do 1,5 m s rámem do zdiva</t>
  </si>
  <si>
    <t>1959150547</t>
  </si>
  <si>
    <t>Montáž oken plastových včetně montáže rámu plochy přes 1 m2 otevíravých do zdiva, výšky do 1,5 m</t>
  </si>
  <si>
    <t>https://podminky.urs.cz/item/CS_URS_2022_01/766622131</t>
  </si>
  <si>
    <t>1,8*2,95*3</t>
  </si>
  <si>
    <t>1,8*2,1*1</t>
  </si>
  <si>
    <t>1,5*3*3</t>
  </si>
  <si>
    <t>1,5*2,45*1</t>
  </si>
  <si>
    <t>1,5*1,9*4</t>
  </si>
  <si>
    <t>1,05*2,6+1,35*2,1</t>
  </si>
  <si>
    <t>4,6*2,8</t>
  </si>
  <si>
    <t>3,425*2,8</t>
  </si>
  <si>
    <t>239</t>
  </si>
  <si>
    <t>61140051.1</t>
  </si>
  <si>
    <t xml:space="preserve">prvky  plastové </t>
  </si>
  <si>
    <t>589298438</t>
  </si>
  <si>
    <t>Okno PVC dvoukřídlé 1800*2950, ozn. O1</t>
  </si>
  <si>
    <t>240</t>
  </si>
  <si>
    <t>61140051.2</t>
  </si>
  <si>
    <t>1132757392</t>
  </si>
  <si>
    <t xml:space="preserve">Okno PVC dvoukřídlé 1800*2100, ozn. O2 </t>
  </si>
  <si>
    <t>241</t>
  </si>
  <si>
    <t>61140051.3</t>
  </si>
  <si>
    <t>1768888133</t>
  </si>
  <si>
    <t xml:space="preserve">Okno PVC dvoukřídlé 1500*3000, ozn. O3 </t>
  </si>
  <si>
    <t>242</t>
  </si>
  <si>
    <t>61140051.4</t>
  </si>
  <si>
    <t>822121442</t>
  </si>
  <si>
    <t xml:space="preserve">Okno PVC dvoukřídlé 1500*2450, ozn. O4 </t>
  </si>
  <si>
    <t>243</t>
  </si>
  <si>
    <t>61140051.5</t>
  </si>
  <si>
    <t>-257188884</t>
  </si>
  <si>
    <t xml:space="preserve">Okno PVC dvoukřídlé 1500*1900, ozn. O5 </t>
  </si>
  <si>
    <t>244</t>
  </si>
  <si>
    <t>61140051.6</t>
  </si>
  <si>
    <t>585701246</t>
  </si>
  <si>
    <t>Sestava PVCdveře balkonové 1050*2600 a okno  dvoukřídlé 1350*2100, ozn. O6</t>
  </si>
  <si>
    <t>245</t>
  </si>
  <si>
    <t>61140051.9</t>
  </si>
  <si>
    <t>2126747189</t>
  </si>
  <si>
    <t>Sestava PVC dveře dvoukřídlé  a okna fix 3425*2800 ozn. O8b</t>
  </si>
  <si>
    <t>246</t>
  </si>
  <si>
    <t>61140051.8</t>
  </si>
  <si>
    <t>1385367864</t>
  </si>
  <si>
    <t xml:space="preserve">Okno PVC šestidílné 4600*2800 ozn. O8a </t>
  </si>
  <si>
    <t>247</t>
  </si>
  <si>
    <t>766660002</t>
  </si>
  <si>
    <t>Montáž dveřních křídel otvíravých jednokřídlových š přes 0,8 m do ocelové zárubně</t>
  </si>
  <si>
    <t>602688368</t>
  </si>
  <si>
    <t>Montáž dveřních křídel dřevěných nebo plastových otevíravých do ocelové zárubně povrchově upravených jednokřídlových, šířky přes 800 mm</t>
  </si>
  <si>
    <t>https://podminky.urs.cz/item/CS_URS_2022_01/766660002</t>
  </si>
  <si>
    <t>248</t>
  </si>
  <si>
    <t>MSN.0027214.URS</t>
  </si>
  <si>
    <t>dveře interiérové jednokřídlé plné,  CPL standard, 80x197 oz.D8 a D10</t>
  </si>
  <si>
    <t>850248344</t>
  </si>
  <si>
    <t>dveře interiérové jednokřídlé plné,  CPL standard, 80x197 ozn.D8+D10</t>
  </si>
  <si>
    <t>249</t>
  </si>
  <si>
    <t>61162072</t>
  </si>
  <si>
    <t>dveře jednokřídlé  povrch laminátový plné 600x1970-2100mm, ozn D13</t>
  </si>
  <si>
    <t>547751293</t>
  </si>
  <si>
    <t>dveře jednokřídlé  povrch laminátový plné 600x1970-2100mm ozn.D13</t>
  </si>
  <si>
    <t>250</t>
  </si>
  <si>
    <t>766660011</t>
  </si>
  <si>
    <t>Montáž dveřních křídel otvíravých dvoukřídlových š do 1,45 m do ocelové zárubně</t>
  </si>
  <si>
    <t>-406364285</t>
  </si>
  <si>
    <t>Montáž dveřních křídel dřevěných nebo plastových otevíravých do ocelové zárubně povrchově upravených dvoukřídlových, šířky do 1450 mm</t>
  </si>
  <si>
    <t>https://podminky.urs.cz/item/CS_URS_2022_01/766660011</t>
  </si>
  <si>
    <t>251</t>
  </si>
  <si>
    <t>SLD.0011252.URS</t>
  </si>
  <si>
    <t>dveře vnitřní požárně odolné, lakovaná MDF,odolnost EI (EW) 30 DP3, 2křídlové 125 x 197 cm</t>
  </si>
  <si>
    <t>1139067674</t>
  </si>
  <si>
    <t>dveře vnitřní  požárně odolné,ořech,odolnost EI (EW) 30 DP3-C2,  125 x 197 cm ozn.D2a</t>
  </si>
  <si>
    <t>252</t>
  </si>
  <si>
    <t>MSN.0027564.URS</t>
  </si>
  <si>
    <t>dveře interiérové dvoukřídlé plné, DTD, HPL laminát, unidekory plné, 125x197</t>
  </si>
  <si>
    <t>-1983460701</t>
  </si>
  <si>
    <t>dveře interiérové dvoukřídlé plné, DTD, HPL laminát, ořech plné, 125x197 ozn.D2</t>
  </si>
  <si>
    <t>253</t>
  </si>
  <si>
    <t>766682112</t>
  </si>
  <si>
    <t>Montáž zárubní obložkových pro dveře jednokřídlové tl stěny přes 170 do 350 mm</t>
  </si>
  <si>
    <t>540925564</t>
  </si>
  <si>
    <t>Montáž zárubní dřevěných, plastových nebo z lamina obložkových, pro dveře jednokřídlové, tloušťky stěny přes 170 do 350 mm</t>
  </si>
  <si>
    <t>https://podminky.urs.cz/item/CS_URS_2022_01/766682112</t>
  </si>
  <si>
    <t>254</t>
  </si>
  <si>
    <t>61182308</t>
  </si>
  <si>
    <t>zárubeň jednokřídlá obložková s laminátovým povrchem tl stěny 160-250mm rozměru 600-1100/1970, 2100mm</t>
  </si>
  <si>
    <t>-539390496</t>
  </si>
  <si>
    <t>255</t>
  </si>
  <si>
    <t>998766203</t>
  </si>
  <si>
    <t>Přesun hmot procentní pro kce truhlářské v objektech v přes 12 do 24 m</t>
  </si>
  <si>
    <t>-2103694493</t>
  </si>
  <si>
    <t>Přesun hmot pro konstrukce truhlářské stanovený procentní sazbou (%) z ceny vodorovná dopravní vzdálenost do 50 m v objektech výšky přes 12 do 24 m</t>
  </si>
  <si>
    <t>https://podminky.urs.cz/item/CS_URS_2022_01/998766203</t>
  </si>
  <si>
    <t>767</t>
  </si>
  <si>
    <t>Konstrukce zámečnické</t>
  </si>
  <si>
    <t>256</t>
  </si>
  <si>
    <t>767161.10</t>
  </si>
  <si>
    <t>D+M zábradlí schodiště vč.madel ozn.Z2,Z3,Z5</t>
  </si>
  <si>
    <t>776971891</t>
  </si>
  <si>
    <t>257</t>
  </si>
  <si>
    <t>767161.11</t>
  </si>
  <si>
    <t>D+M čistící zony ozn.Z1</t>
  </si>
  <si>
    <t>1617530828</t>
  </si>
  <si>
    <t>258</t>
  </si>
  <si>
    <t>767161.12</t>
  </si>
  <si>
    <t xml:space="preserve">D+M zábradlí okna ozn.Z6  </t>
  </si>
  <si>
    <t>-1700747325</t>
  </si>
  <si>
    <t xml:space="preserve">D+M zábradlí okna ozn.Z6 </t>
  </si>
  <si>
    <t>259</t>
  </si>
  <si>
    <t>767161.14</t>
  </si>
  <si>
    <t xml:space="preserve">D+M dle PBŘ: 4xPHP 34A/183B(prášek) 2xPHP 21A/183B (prášek)  </t>
  </si>
  <si>
    <t>-476580898</t>
  </si>
  <si>
    <t xml:space="preserve">D+M dle PBŘ:
4xPHP 34A/183B(prášek)
2xPHP 21A/183B (prášek) 
</t>
  </si>
  <si>
    <t>260</t>
  </si>
  <si>
    <t>767161.9</t>
  </si>
  <si>
    <t xml:space="preserve">D+M zábradlí Terasa ozn.Z4 </t>
  </si>
  <si>
    <t>670587483</t>
  </si>
  <si>
    <t xml:space="preserve">D+M zábradlí Terasa ozn.Z4
</t>
  </si>
  <si>
    <t>310</t>
  </si>
  <si>
    <t>767161.13</t>
  </si>
  <si>
    <t xml:space="preserve">D+M zámečnického prvku ozn.Z8 sloupek ve vstupní hale  </t>
  </si>
  <si>
    <t>150809248</t>
  </si>
  <si>
    <t>D+M zámečnického prvku ozn.Z8 sloupek ve vstupní hale - ocelový pozinkovaný válcovaný jakl 100*100*8 dl.3m včetně roznášecích plechů 250*250*100</t>
  </si>
  <si>
    <t>311</t>
  </si>
  <si>
    <t>767161.15</t>
  </si>
  <si>
    <t>D+M zamečnického prvku ozn.Z9 ocelový rám pro kotvení madel WC - ocelový svařovaný rám předpokládáná hmotnost 40kg</t>
  </si>
  <si>
    <t>-1886748638</t>
  </si>
  <si>
    <t>261</t>
  </si>
  <si>
    <t>767584151</t>
  </si>
  <si>
    <t>Montáž podhledů kazetových 600x600 mm pl do 10 m2</t>
  </si>
  <si>
    <t>-2304505</t>
  </si>
  <si>
    <t>Montáž kovových podhledů kazetových, z kazet velikosti 600 x 600 mm, plochy do 10 m2</t>
  </si>
  <si>
    <t>https://podminky.urs.cz/item/CS_URS_2022_01/767584151</t>
  </si>
  <si>
    <t>47,11+13,68+5,13+44,97</t>
  </si>
  <si>
    <t>263</t>
  </si>
  <si>
    <t>59030570</t>
  </si>
  <si>
    <t>podhled kazetový bez děrování viditelný rastr tl 10mm 600x600mm</t>
  </si>
  <si>
    <t>-774942140</t>
  </si>
  <si>
    <t>264</t>
  </si>
  <si>
    <t>767640322</t>
  </si>
  <si>
    <t>Montáž dveří ocelových nebo hliníkových vnitřních dvoukřídlových</t>
  </si>
  <si>
    <t>-151084842</t>
  </si>
  <si>
    <t>https://podminky.urs.cz/item/CS_URS_2022_01/767640322</t>
  </si>
  <si>
    <t>265</t>
  </si>
  <si>
    <t>55341168</t>
  </si>
  <si>
    <t>dveře jednokřídlé ocelové interierové protipožární EW 15, 30, 45 D1 rohová zárubeň 800x1970mm</t>
  </si>
  <si>
    <t>-1302043151</t>
  </si>
  <si>
    <t xml:space="preserve">dveře jednokřídlé ocelové interierové protipožární EW 15, 30, 45 D1-C2 rohová zárubeň 800x1970mm ozn.D9
</t>
  </si>
  <si>
    <t>266</t>
  </si>
  <si>
    <t>55341170</t>
  </si>
  <si>
    <t>dveře jednokřídlé ocelové interierové protipožární EW 15, 30, 45 D1 rohová zárubeň 1100x1970mm</t>
  </si>
  <si>
    <t>-1801171050</t>
  </si>
  <si>
    <t>dveře jednokřídlé ocelové interierové protipožární EW 15, 30, 45 D1 - c2rohová zárubeň 1000x1970mm ozn.D3</t>
  </si>
  <si>
    <t>267</t>
  </si>
  <si>
    <t>55341173</t>
  </si>
  <si>
    <t>dveře dvoukřídlé ocelové interierové protipožární EW 15, 30, 45 D1 rohová zárubeň 1450x1970mm</t>
  </si>
  <si>
    <t>-1516259681</t>
  </si>
  <si>
    <t xml:space="preserve">dveře dvoukřídlé ocelové interierové protipožární EW 15, 30, 45 D1 -C2 rohová zárubeň 1450x1970mm ozn.D1
</t>
  </si>
  <si>
    <t>268</t>
  </si>
  <si>
    <t>998767203</t>
  </si>
  <si>
    <t>Přesun hmot procentní pro zámečnické konstrukce v objektech v přes 12 do 24 m</t>
  </si>
  <si>
    <t>464601275</t>
  </si>
  <si>
    <t>Přesun hmot pro zámečnické konstrukce stanovený procentní sazbou (%) z ceny vodorovná dopravní vzdálenost do 50 m v objektech výšky přes 12 do 24 m</t>
  </si>
  <si>
    <t>https://podminky.urs.cz/item/CS_URS_2022_01/998767203</t>
  </si>
  <si>
    <t>771</t>
  </si>
  <si>
    <t>Podlahy z dlaždic</t>
  </si>
  <si>
    <t>269</t>
  </si>
  <si>
    <t>771111011</t>
  </si>
  <si>
    <t>Vysátí podkladu před pokládkou dlažby</t>
  </si>
  <si>
    <t>1850302977</t>
  </si>
  <si>
    <t>Příprava podkladu před provedením dlažby vysátí podlah</t>
  </si>
  <si>
    <t>https://podminky.urs.cz/item/CS_URS_2022_01/771111011</t>
  </si>
  <si>
    <t>270</t>
  </si>
  <si>
    <t>771121011</t>
  </si>
  <si>
    <t>Nátěr penetrační na podlahu</t>
  </si>
  <si>
    <t>-961532941</t>
  </si>
  <si>
    <t>Příprava podkladu před provedením dlažby nátěr penetrační na podlahu</t>
  </si>
  <si>
    <t>https://podminky.urs.cz/item/CS_URS_2022_01/771121011</t>
  </si>
  <si>
    <t>271</t>
  </si>
  <si>
    <t>771151011</t>
  </si>
  <si>
    <t>Samonivelační stěrka podlah pevnosti 20 MPa tl 3 mm</t>
  </si>
  <si>
    <t>231962730</t>
  </si>
  <si>
    <t>Příprava podkladu před provedením dlažby samonivelační stěrka min.pevnosti 20 MPa, tloušťky do 3 mm</t>
  </si>
  <si>
    <t>https://podminky.urs.cz/item/CS_URS_2022_01/771151011</t>
  </si>
  <si>
    <t>272</t>
  </si>
  <si>
    <t>771161021</t>
  </si>
  <si>
    <t>Montáž profilu ukončujícího pro plynulý přechod (dlažby s kobercem apod.)</t>
  </si>
  <si>
    <t>-1764858184</t>
  </si>
  <si>
    <t>Příprava podkladu před provedením dlažby montáž profilu ukončujícího profilu pro plynulý přechod (dlažba-koberec apod.)</t>
  </si>
  <si>
    <t>https://podminky.urs.cz/item/CS_URS_2022_01/771161021</t>
  </si>
  <si>
    <t>273</t>
  </si>
  <si>
    <t>55343115</t>
  </si>
  <si>
    <t>profil přechodový Al narážecí 30mm dub, buk, javor, třešeň</t>
  </si>
  <si>
    <t>1268641783</t>
  </si>
  <si>
    <t>50*1,1 'Přepočtené koeficientem množství</t>
  </si>
  <si>
    <t>274</t>
  </si>
  <si>
    <t>771474112</t>
  </si>
  <si>
    <t>Montáž soklů z dlaždic keramických rovných flexibilní lepidlo v přes 65 do 90 mm</t>
  </si>
  <si>
    <t>406223166</t>
  </si>
  <si>
    <t>Montáž soklů z dlaždic keramických lepených flexibilním lepidlem rovných, výšky přes 65 do 90 mm</t>
  </si>
  <si>
    <t>https://podminky.urs.cz/item/CS_URS_2022_01/771474112</t>
  </si>
  <si>
    <t>275</t>
  </si>
  <si>
    <t>771574113</t>
  </si>
  <si>
    <t>Montáž podlah keramických hladkých lepených flexibilním lepidlem přes 12 do 19 ks/m2</t>
  </si>
  <si>
    <t>-76881600</t>
  </si>
  <si>
    <t>Montáž podlah z dlaždic keramických lepených flexibilním lepidlem maloformátových hladkých přes 12 do 19 ks/m2</t>
  </si>
  <si>
    <t>https://podminky.urs.cz/item/CS_URS_2022_01/771574113</t>
  </si>
  <si>
    <t>25,97+44,45</t>
  </si>
  <si>
    <t>26,3+3,78+27,58</t>
  </si>
  <si>
    <t>25,96+3,7</t>
  </si>
  <si>
    <t>18,14+6,07+5,71+5,1+44,42+10,79+4,32+36,23+13,26+1,04+1,04+1,04+1,04+10,32+8,13+1,17+1,15+1,15</t>
  </si>
  <si>
    <t>25,96+3,78</t>
  </si>
  <si>
    <t>7,04+6,83+29,46</t>
  </si>
  <si>
    <t>276</t>
  </si>
  <si>
    <t>771577111</t>
  </si>
  <si>
    <t>Příplatek k montáži podlah keramických lepených flexibilním lepidlem za plochu do 5 m2</t>
  </si>
  <si>
    <t>425976650</t>
  </si>
  <si>
    <t>Montáž podlah z dlaždic keramických lepených flexibilním lepidlem Příplatek k cenám za plochu do 5 m2 jednotlivě</t>
  </si>
  <si>
    <t>https://podminky.urs.cz/item/CS_URS_2022_01/771577111</t>
  </si>
  <si>
    <t>277</t>
  </si>
  <si>
    <t>771591112</t>
  </si>
  <si>
    <t>Izolace pod dlažbu nátěrem nebo stěrkou ve dvou vrstvách</t>
  </si>
  <si>
    <t>477735808</t>
  </si>
  <si>
    <t>Izolace podlahy pod dlažbu nátěrem nebo stěrkou ve dvou vrstvách</t>
  </si>
  <si>
    <t>https://podminky.urs.cz/item/CS_URS_2022_01/771591112</t>
  </si>
  <si>
    <t>278</t>
  </si>
  <si>
    <t>dlažba 300*300</t>
  </si>
  <si>
    <t>1675809597</t>
  </si>
  <si>
    <t>279</t>
  </si>
  <si>
    <t>771591115</t>
  </si>
  <si>
    <t>Podlahy spárování silikonem</t>
  </si>
  <si>
    <t>-1149711838</t>
  </si>
  <si>
    <t>Podlahy - dokončovací práce spárování silikonem</t>
  </si>
  <si>
    <t>https://podminky.urs.cz/item/CS_URS_2022_01/771591115</t>
  </si>
  <si>
    <t>280</t>
  </si>
  <si>
    <t>771591264</t>
  </si>
  <si>
    <t>Izolace těsnícími pásy mezi podlahou a stěnou</t>
  </si>
  <si>
    <t>1476230577</t>
  </si>
  <si>
    <t>Izolace podlahy pod dlažbu těsnícími izolačními pásy mezi podlahou a stěnu</t>
  </si>
  <si>
    <t>https://podminky.urs.cz/item/CS_URS_2022_01/771591264</t>
  </si>
  <si>
    <t>281</t>
  </si>
  <si>
    <t>998771203</t>
  </si>
  <si>
    <t>Přesun hmot procentní pro podlahy z dlaždic v objektech v přes 12 do 24 m</t>
  </si>
  <si>
    <t>-1567340011</t>
  </si>
  <si>
    <t>Přesun hmot pro podlahy z dlaždic stanovený procentní sazbou (%) z ceny vodorovná dopravní vzdálenost do 50 m v objektech výšky přes 12 do 24 m</t>
  </si>
  <si>
    <t>https://podminky.urs.cz/item/CS_URS_2022_01/998771203</t>
  </si>
  <si>
    <t>776</t>
  </si>
  <si>
    <t>Podlahy povlakové</t>
  </si>
  <si>
    <t>282</t>
  </si>
  <si>
    <t>776111112</t>
  </si>
  <si>
    <t>Broušení betonového podkladu povlakových podlah</t>
  </si>
  <si>
    <t>1437931373</t>
  </si>
  <si>
    <t>Příprava podkladu broušení podlah nového podkladu betonového</t>
  </si>
  <si>
    <t>https://podminky.urs.cz/item/CS_URS_2022_01/776111112</t>
  </si>
  <si>
    <t>283</t>
  </si>
  <si>
    <t>776111311</t>
  </si>
  <si>
    <t>Vysátí podkladu povlakových podlah</t>
  </si>
  <si>
    <t>-31416291</t>
  </si>
  <si>
    <t>Příprava podkladu vysátí podlah</t>
  </si>
  <si>
    <t>https://podminky.urs.cz/item/CS_URS_2022_01/776111311</t>
  </si>
  <si>
    <t>284</t>
  </si>
  <si>
    <t>776121112</t>
  </si>
  <si>
    <t>Vodou ředitelná penetrace savého podkladu povlakových podlah</t>
  </si>
  <si>
    <t>-67468369</t>
  </si>
  <si>
    <t>Příprava podkladu penetrace vodou ředitelná podlah</t>
  </si>
  <si>
    <t>https://podminky.urs.cz/item/CS_URS_2022_01/776121112</t>
  </si>
  <si>
    <t>285</t>
  </si>
  <si>
    <t>776141112</t>
  </si>
  <si>
    <t>Vyrovnání podkladu povlakových podlah stěrkou pevnosti 20 MPa tl přes 3 do 5 mm</t>
  </si>
  <si>
    <t>-1083710937</t>
  </si>
  <si>
    <t>Příprava podkladu vyrovnání samonivelační stěrkou podlah min.pevnosti 20 MPa, tloušťky přes 3 do 5 mm</t>
  </si>
  <si>
    <t>https://podminky.urs.cz/item/CS_URS_2022_01/776141112</t>
  </si>
  <si>
    <t>286</t>
  </si>
  <si>
    <t>776221111</t>
  </si>
  <si>
    <t>Lepení pásů z PVC standardním lepidlem</t>
  </si>
  <si>
    <t>-1653840603</t>
  </si>
  <si>
    <t>Montáž podlahovin z PVC lepením standardním lepidlem z pásů standardních</t>
  </si>
  <si>
    <t>https://podminky.urs.cz/item/CS_URS_2022_01/776221111</t>
  </si>
  <si>
    <t>225,65</t>
  </si>
  <si>
    <t>3,2+88,42+5,76</t>
  </si>
  <si>
    <t>287</t>
  </si>
  <si>
    <t>28412285</t>
  </si>
  <si>
    <t>krytina podlahová heterogenní tl 2mm</t>
  </si>
  <si>
    <t>1673477063</t>
  </si>
  <si>
    <t>318,181818181818*1,1 'Přepočtené koeficientem množství</t>
  </si>
  <si>
    <t>288</t>
  </si>
  <si>
    <t>776411111</t>
  </si>
  <si>
    <t>Montáž obvodových soklíků výšky do 80 mm</t>
  </si>
  <si>
    <t>670417869</t>
  </si>
  <si>
    <t>Montáž soklíků lepením obvodových, výšky do 80 mm</t>
  </si>
  <si>
    <t>https://podminky.urs.cz/item/CS_URS_2022_01/776411111</t>
  </si>
  <si>
    <t>289</t>
  </si>
  <si>
    <t>28411009</t>
  </si>
  <si>
    <t>lišta soklová PVC 18x80mm</t>
  </si>
  <si>
    <t>1473730215</t>
  </si>
  <si>
    <t>294,117647058824*1,02 'Přepočtené koeficientem množství</t>
  </si>
  <si>
    <t>290</t>
  </si>
  <si>
    <t>998776203</t>
  </si>
  <si>
    <t>Přesun hmot procentní pro podlahy povlakové v objektech v přes 12 do 24 m</t>
  </si>
  <si>
    <t>-463592195</t>
  </si>
  <si>
    <t>Přesun hmot pro podlahy povlakové stanovený procentní sazbou (%) z ceny vodorovná dopravní vzdálenost do 50 m v objektech výšky přes 12 do 24 m</t>
  </si>
  <si>
    <t>https://podminky.urs.cz/item/CS_URS_2022_01/998776203</t>
  </si>
  <si>
    <t>781</t>
  </si>
  <si>
    <t>Dokončovací práce - obklady</t>
  </si>
  <si>
    <t>291</t>
  </si>
  <si>
    <t>781111011</t>
  </si>
  <si>
    <t>Ometení (oprášení) stěny při přípravě podkladu</t>
  </si>
  <si>
    <t>260565812</t>
  </si>
  <si>
    <t>Příprava podkladu před provedením obkladu oprášení (ometení) stěny</t>
  </si>
  <si>
    <t>https://podminky.urs.cz/item/CS_URS_2022_01/781111011</t>
  </si>
  <si>
    <t>292</t>
  </si>
  <si>
    <t>781121011</t>
  </si>
  <si>
    <t>Nátěr penetrační na stěnu</t>
  </si>
  <si>
    <t>1045401507</t>
  </si>
  <si>
    <t>Příprava podkladu před provedením obkladu nátěr penetrační na stěnu</t>
  </si>
  <si>
    <t>https://podminky.urs.cz/item/CS_URS_2022_01/781121011</t>
  </si>
  <si>
    <t>293</t>
  </si>
  <si>
    <t>781131112</t>
  </si>
  <si>
    <t>Izolace pod obklad nátěrem nebo stěrkou ve dvou vrstvách</t>
  </si>
  <si>
    <t>658222282</t>
  </si>
  <si>
    <t>Izolace stěny pod obklad izolace nátěrem nebo stěrkou ve dvou vrstvách</t>
  </si>
  <si>
    <t>https://podminky.urs.cz/item/CS_URS_2022_01/781131112</t>
  </si>
  <si>
    <t>294</t>
  </si>
  <si>
    <t>781474113</t>
  </si>
  <si>
    <t>Montáž obkladů vnitřních keramických hladkých přes 12 do 19 ks/m2 lepených flexibilním lepidlem</t>
  </si>
  <si>
    <t>775619983</t>
  </si>
  <si>
    <t>Montáž obkladů vnitřních stěn z dlaždic keramických lepených flexibilním lepidlem maloformátových hladkých přes 12 do 19 ks/m2</t>
  </si>
  <si>
    <t>https://podminky.urs.cz/item/CS_URS_2022_01/781474113</t>
  </si>
  <si>
    <t>(7,5+4,24)*2*2,1</t>
  </si>
  <si>
    <t>(7,05+2,675+4+1,25*4)*2*2,1</t>
  </si>
  <si>
    <t>(7,05+3,25*3+1,15*2)*2*2,1</t>
  </si>
  <si>
    <t>-0,6*1,97*10</t>
  </si>
  <si>
    <t>-0,8*1,97*2</t>
  </si>
  <si>
    <t>295</t>
  </si>
  <si>
    <t>59761071</t>
  </si>
  <si>
    <t>obklad keramický hladký přes 12 do 19ks/m2</t>
  </si>
  <si>
    <t>-1720466850</t>
  </si>
  <si>
    <t>193,201*1,1</t>
  </si>
  <si>
    <t>212,521*1,1 'Přepočtené koeficientem množství</t>
  </si>
  <si>
    <t>296</t>
  </si>
  <si>
    <t>781494111</t>
  </si>
  <si>
    <t>Plastové profily rohové lepené flexibilním lepidlem</t>
  </si>
  <si>
    <t>-1428574088</t>
  </si>
  <si>
    <t>Obklad - dokončující práce profily ukončovací lepené flexibilním lepidlem rohové</t>
  </si>
  <si>
    <t>https://podminky.urs.cz/item/CS_URS_2022_01/781494111</t>
  </si>
  <si>
    <t>297</t>
  </si>
  <si>
    <t>781495115</t>
  </si>
  <si>
    <t>Spárování vnitřních obkladů silikonem</t>
  </si>
  <si>
    <t>-293717696</t>
  </si>
  <si>
    <t>Obklad - dokončující práce ostatní práce spárování silikonem</t>
  </si>
  <si>
    <t>https://podminky.urs.cz/item/CS_URS_2022_01/781495115</t>
  </si>
  <si>
    <t>298</t>
  </si>
  <si>
    <t>998781203</t>
  </si>
  <si>
    <t>Přesun hmot procentní pro obklady keramické v objektech v přes 12 do 24 m</t>
  </si>
  <si>
    <t>-1055925600</t>
  </si>
  <si>
    <t>Přesun hmot pro obklady keramické stanovený procentní sazbou (%) z ceny vodorovná dopravní vzdálenost do 50 m v objektech výšky přes 12 do 24 m</t>
  </si>
  <si>
    <t>https://podminky.urs.cz/item/CS_URS_2022_01/998781203</t>
  </si>
  <si>
    <t>783</t>
  </si>
  <si>
    <t>Dokončovací práce - nátěry</t>
  </si>
  <si>
    <t>299</t>
  </si>
  <si>
    <t>783301311</t>
  </si>
  <si>
    <t>Odmaštění zámečnických konstrukcí vodou ředitelným odmašťovačem</t>
  </si>
  <si>
    <t>674499624</t>
  </si>
  <si>
    <t>Příprava podkladu zámečnických konstrukcí před provedením nátěru odmaštění odmašťovačem vodou ředitelným</t>
  </si>
  <si>
    <t>https://podminky.urs.cz/item/CS_URS_2022_01/783301311</t>
  </si>
  <si>
    <t>300</t>
  </si>
  <si>
    <t>783314101</t>
  </si>
  <si>
    <t>Základní jednonásobný syntetický nátěr zámečnických konstrukcí</t>
  </si>
  <si>
    <t>-1838746532</t>
  </si>
  <si>
    <t>Základní nátěr zámečnických konstrukcí jednonásobný syntetický</t>
  </si>
  <si>
    <t>https://podminky.urs.cz/item/CS_URS_2022_01/783314101</t>
  </si>
  <si>
    <t>301</t>
  </si>
  <si>
    <t>783317101</t>
  </si>
  <si>
    <t>Krycí jednonásobný syntetický standardní nátěr zámečnických konstrukcí</t>
  </si>
  <si>
    <t>170813210</t>
  </si>
  <si>
    <t>Krycí nátěr (email) zámečnických konstrukcí jednonásobný syntetický standardní</t>
  </si>
  <si>
    <t>https://podminky.urs.cz/item/CS_URS_2022_01/783317101</t>
  </si>
  <si>
    <t>784</t>
  </si>
  <si>
    <t>Dokončovací práce - malby a tapety</t>
  </si>
  <si>
    <t>302</t>
  </si>
  <si>
    <t>784111001</t>
  </si>
  <si>
    <t>Oprášení (ometení ) podkladu v místnostech v do 3,80 m</t>
  </si>
  <si>
    <t>-1316796225</t>
  </si>
  <si>
    <t>Oprášení (ometení) podkladu v místnostech výšky do 3,80 m</t>
  </si>
  <si>
    <t>https://podminky.urs.cz/item/CS_URS_2022_01/784111001</t>
  </si>
  <si>
    <t>326+56+64,05+1191,559+36+397,07+541</t>
  </si>
  <si>
    <t>303</t>
  </si>
  <si>
    <t>784111011</t>
  </si>
  <si>
    <t>Obroušení podkladu omítnutého v místnostech v do 3,80 m</t>
  </si>
  <si>
    <t>1665678449</t>
  </si>
  <si>
    <t>Obroušení podkladu omítky v místnostech výšky do 3,80 m</t>
  </si>
  <si>
    <t>https://podminky.urs.cz/item/CS_URS_2022_01/784111011</t>
  </si>
  <si>
    <t>304</t>
  </si>
  <si>
    <t>784121001</t>
  </si>
  <si>
    <t>Oškrabání malby v mísnostech v do 3,80 m</t>
  </si>
  <si>
    <t>534865844</t>
  </si>
  <si>
    <t>Oškrabání malby v místnostech výšky do 3,80 m</t>
  </si>
  <si>
    <t>https://podminky.urs.cz/item/CS_URS_2022_01/784121001</t>
  </si>
  <si>
    <t>305</t>
  </si>
  <si>
    <t>784161411</t>
  </si>
  <si>
    <t>Celoplošné vyrovnání podkladu sádrovou stěrkou v místnostech v do 3,80 m</t>
  </si>
  <si>
    <t>1013029782</t>
  </si>
  <si>
    <t>Celoplošné vyrovnání podkladu sádrovou stěrkou, tloušťky do 3 mm vyrovnáním v místnostech výšky do 3,80 m</t>
  </si>
  <si>
    <t>https://podminky.urs.cz/item/CS_URS_2022_01/784161411</t>
  </si>
  <si>
    <t>306</t>
  </si>
  <si>
    <t>784171101</t>
  </si>
  <si>
    <t>Zakrytí vnitřních podlah včetně pozdějšího odkrytí</t>
  </si>
  <si>
    <t>226324956</t>
  </si>
  <si>
    <t>Zakrytí nemalovaných ploch (materiál ve specifikaci) včetně pozdějšího odkrytí podlah</t>
  </si>
  <si>
    <t>https://podminky.urs.cz/item/CS_URS_2022_01/784171101</t>
  </si>
  <si>
    <t>307</t>
  </si>
  <si>
    <t>58124844</t>
  </si>
  <si>
    <t>fólie pro malířské potřeby zakrývací tl 25µ 4x5m</t>
  </si>
  <si>
    <t>781155393</t>
  </si>
  <si>
    <t>666,666666666667*1,05 'Přepočtené koeficientem množství</t>
  </si>
  <si>
    <t>308</t>
  </si>
  <si>
    <t>784181001</t>
  </si>
  <si>
    <t>Jednonásobné pačokování v místnostech v do 3,80 m</t>
  </si>
  <si>
    <t>662561206</t>
  </si>
  <si>
    <t>Pačokování jednonásobné v místnostech výšky do 3,80 m</t>
  </si>
  <si>
    <t>https://podminky.urs.cz/item/CS_URS_2022_01/784181001</t>
  </si>
  <si>
    <t>309</t>
  </si>
  <si>
    <t>784211101</t>
  </si>
  <si>
    <t>Dvojnásobné bílé malby ze směsí za mokra výborně oděruvzdorných v místnostech v do 3,80 m</t>
  </si>
  <si>
    <t>176432146</t>
  </si>
  <si>
    <t>Malby z malířských směsí oděruvzdorných za mokra dvojnásobné, bílé za mokra oděruvzdorné výborně v místnostech výšky do 3,80 m</t>
  </si>
  <si>
    <t>https://podminky.urs.cz/item/CS_URS_2022_01/784211101</t>
  </si>
  <si>
    <t>02 - výtah</t>
  </si>
  <si>
    <t>2137204084</t>
  </si>
  <si>
    <t>03 - Elektroinstalace</t>
  </si>
  <si>
    <t>D1 - ELEKTROINSTALAČNÍ MATERIÁL VČETNĚ MONTÁŽE</t>
  </si>
  <si>
    <t>D2 - DODÁVKY včetně montáže</t>
  </si>
  <si>
    <t>D3 - HZS</t>
  </si>
  <si>
    <t>D1</t>
  </si>
  <si>
    <t>ELEKTROINSTALAČNÍ MATERIÁL VČETNĚ MONTÁŽE</t>
  </si>
  <si>
    <t>Pol226</t>
  </si>
  <si>
    <t>trubka KOPOFLEX Typ 40 R=40mm (PO)</t>
  </si>
  <si>
    <t>Pol227</t>
  </si>
  <si>
    <t>trubka oheb.el.inst. typ 23 R=23mm (PO)</t>
  </si>
  <si>
    <t>Pol228</t>
  </si>
  <si>
    <t>trubka oheb.el.inst. typ 23 R=16mm (PO)</t>
  </si>
  <si>
    <t>Pol229</t>
  </si>
  <si>
    <t>lišta vkládací 40/20</t>
  </si>
  <si>
    <t>Pol230</t>
  </si>
  <si>
    <t>lišta vkládací 20/20</t>
  </si>
  <si>
    <t>Pol231</t>
  </si>
  <si>
    <t>krab.přístrojová (1901; KP 68; KZ 3) bez zapojení</t>
  </si>
  <si>
    <t>Pol232</t>
  </si>
  <si>
    <t>krab.odboč.s víčkem.svor.(1903;KR 68) kruh.vč.zap.</t>
  </si>
  <si>
    <t>Pol233</t>
  </si>
  <si>
    <t>AYKY-AYKYm 3x240+120 mm2 750V (PU)</t>
  </si>
  <si>
    <t>Pol234</t>
  </si>
  <si>
    <t>CYKY-CYKYm 5Cx50 mm2 750V (PU)</t>
  </si>
  <si>
    <t>Pol235</t>
  </si>
  <si>
    <t>CYKY-CYKYm 5Cx10 mm2 750V (PU)</t>
  </si>
  <si>
    <t>Pol236</t>
  </si>
  <si>
    <t>CYKY-CYKYm 5Cx6 mm2 750V (PU)</t>
  </si>
  <si>
    <t>Pol237</t>
  </si>
  <si>
    <t>CYKY-CYKYm 5Cx4 mm2 750V (PU)</t>
  </si>
  <si>
    <t>Pol238</t>
  </si>
  <si>
    <t>CYKY-CYKYm 5Cx2.5 mm2 750V (PU)</t>
  </si>
  <si>
    <t>Pol239</t>
  </si>
  <si>
    <t>CYKY-CYKYm 3Cx2.5 mm2 750V (PU)</t>
  </si>
  <si>
    <t>Pol240</t>
  </si>
  <si>
    <t>CYKY-CYKYm 3Cx1.5 mm2 750V (PU)</t>
  </si>
  <si>
    <t>Pol241</t>
  </si>
  <si>
    <t>CYKY-CYKYm 3Ax1.5 mm2 750V (PU)</t>
  </si>
  <si>
    <t>Pol242</t>
  </si>
  <si>
    <t>CYKY-CYKYm 2Ax1.5 mm2 750V (PU)</t>
  </si>
  <si>
    <t>Pol243</t>
  </si>
  <si>
    <t>CYSY-CYSYm 5Cx4 mm2 750V (PU)</t>
  </si>
  <si>
    <t>Pol244</t>
  </si>
  <si>
    <t>CYSY-CYSYm 5Cx2.5 mm2 750V (PU)</t>
  </si>
  <si>
    <t>Pol245</t>
  </si>
  <si>
    <t>CY 6 mm2 750V (PU), zž</t>
  </si>
  <si>
    <t>Pol246</t>
  </si>
  <si>
    <t>UTP Cat. 6(PU)</t>
  </si>
  <si>
    <t>Pol247</t>
  </si>
  <si>
    <t>kabel koaxiální STA</t>
  </si>
  <si>
    <t>Pol248</t>
  </si>
  <si>
    <t>spín.nást.prost.obyč. 1-pólový - řazení 1</t>
  </si>
  <si>
    <t>Pol251</t>
  </si>
  <si>
    <t>přepínač - řazení 6 nást.prost.obyč stmívatelný DALI.</t>
  </si>
  <si>
    <t>Pol254</t>
  </si>
  <si>
    <t>pohybové čidlo vnitřní</t>
  </si>
  <si>
    <t>Pol256</t>
  </si>
  <si>
    <t>zás.polozap./zapuštěné 10/16A 250V 2P+Z .</t>
  </si>
  <si>
    <t>Pol257</t>
  </si>
  <si>
    <t>zás.polozap./zapuštěné 10/16A 250V 2P+Z .+ svodič p.</t>
  </si>
  <si>
    <t>Pol258</t>
  </si>
  <si>
    <t>zásuvka 3f 400V/16A</t>
  </si>
  <si>
    <t>Pol259</t>
  </si>
  <si>
    <t>zás.polozap./zapuštěné DVOJITÁ DATOVÁ</t>
  </si>
  <si>
    <t>Pol260</t>
  </si>
  <si>
    <t>zás.polozap./zapuštěné 10/16A 250V 2P+Z .GO</t>
  </si>
  <si>
    <t>Pol261</t>
  </si>
  <si>
    <t>tlačítko TOTAL STOP, v kuchyni</t>
  </si>
  <si>
    <t>Pol262</t>
  </si>
  <si>
    <t>zás.polozap./zapuštěné STA koncová</t>
  </si>
  <si>
    <t>Pol264</t>
  </si>
  <si>
    <t>sv. MODUS EXAL8000CM3KOPBD/DALI</t>
  </si>
  <si>
    <t>Poznámka k položce:
„zadavatel umožňuje nabídnout rovnocené řešení*)“</t>
  </si>
  <si>
    <t>Pol266</t>
  </si>
  <si>
    <t>sv. MODUS PL7000L2W2/ND</t>
  </si>
  <si>
    <t>Pol267</t>
  </si>
  <si>
    <t>sv. MODUS PL5000L2W2/ND</t>
  </si>
  <si>
    <t>Pol269</t>
  </si>
  <si>
    <t>sv. MODUS BRS3KO375V2/ND</t>
  </si>
  <si>
    <t>Pol270</t>
  </si>
  <si>
    <t>sv. MODUS BRS3KO375V2/NDNZ</t>
  </si>
  <si>
    <t>Pol271</t>
  </si>
  <si>
    <t>sv. MODUS BRS3KO375V2/NDSM</t>
  </si>
  <si>
    <t>Pol272</t>
  </si>
  <si>
    <t>sv. MODUS BRS3KO300V1/ND</t>
  </si>
  <si>
    <t>Pol273</t>
  </si>
  <si>
    <t>sv. MODUS BRS3KO300V1/NDSM</t>
  </si>
  <si>
    <t>Pol274</t>
  </si>
  <si>
    <t>sv. MODUS BRSB3KO300V1/ND</t>
  </si>
  <si>
    <t>D2</t>
  </si>
  <si>
    <t>DODÁVKY včetně montáže</t>
  </si>
  <si>
    <t>Pol276</t>
  </si>
  <si>
    <t>Ovládání DALI</t>
  </si>
  <si>
    <t>Pol277</t>
  </si>
  <si>
    <t>podparapetní kanál 140/70</t>
  </si>
  <si>
    <t>Pol278</t>
  </si>
  <si>
    <t>sestava DVT pro 6 účastníků</t>
  </si>
  <si>
    <t>sestava</t>
  </si>
  <si>
    <t>Pol279</t>
  </si>
  <si>
    <t>rozvaděč R kotelny MaR, složit dle potřeb kotelny</t>
  </si>
  <si>
    <t>Pol280</t>
  </si>
  <si>
    <t>rozvaděč RH 2</t>
  </si>
  <si>
    <t>Pol283</t>
  </si>
  <si>
    <t>rozvaděč Rp4</t>
  </si>
  <si>
    <t>Pol284</t>
  </si>
  <si>
    <t>rozvaděč Rp5</t>
  </si>
  <si>
    <t>Pol285</t>
  </si>
  <si>
    <t>rozvaděč Rkuchyně</t>
  </si>
  <si>
    <t>Pol286</t>
  </si>
  <si>
    <t>rozvaděč datový,cca 25 ukončení</t>
  </si>
  <si>
    <t>D3</t>
  </si>
  <si>
    <t>HZS</t>
  </si>
  <si>
    <t>Pol288</t>
  </si>
  <si>
    <t>revize elektro</t>
  </si>
  <si>
    <t>hod</t>
  </si>
  <si>
    <t>Pol289</t>
  </si>
  <si>
    <t>dokumentace skutečného provedení stavby</t>
  </si>
  <si>
    <t>Pol290</t>
  </si>
  <si>
    <t>podružný materiál, prořez</t>
  </si>
  <si>
    <t>Pol291</t>
  </si>
  <si>
    <t>sekání, průrazy, odvoz suti</t>
  </si>
  <si>
    <t>pol292</t>
  </si>
  <si>
    <t>Stavební přípomoc</t>
  </si>
  <si>
    <t>2041518574</t>
  </si>
  <si>
    <t>04 - plynovod a ÚT</t>
  </si>
  <si>
    <t>D1 - DEMONTÁŽE PLYNOVOD</t>
  </si>
  <si>
    <t>D3 - PLYNOVOD - NOVÝ STAV (D+M)</t>
  </si>
  <si>
    <t>D4 - PLYNOVÁ KOTELNA - NOVÝ STAV (D+M)</t>
  </si>
  <si>
    <t>D6 - NOVÝ TOPNÝ SYSTÉM 4NP, 5NP (D+M)</t>
  </si>
  <si>
    <t>D7 - OSTATNÍ</t>
  </si>
  <si>
    <t xml:space="preserve">    D8 - Měření a regulace</t>
  </si>
  <si>
    <t>DEMONTÁŽE PLYNOVOD</t>
  </si>
  <si>
    <t>Pol70</t>
  </si>
  <si>
    <t>demtž.obchodního plynoměru vč.rozpěrky (zajistí plynárenský podnik)</t>
  </si>
  <si>
    <t>PLYNOVOD - NOVÝ STAV (D+M)</t>
  </si>
  <si>
    <t>Pol88</t>
  </si>
  <si>
    <t>kulový uzávěr 5/4"</t>
  </si>
  <si>
    <t>Pol89</t>
  </si>
  <si>
    <t>kulový uzávěr 1"</t>
  </si>
  <si>
    <t>Pol90</t>
  </si>
  <si>
    <t>kulový uzávěr 3/4"</t>
  </si>
  <si>
    <t>Pol91</t>
  </si>
  <si>
    <t>tlakoměr 0-10kPa vč. přísl.</t>
  </si>
  <si>
    <t>Pol92</t>
  </si>
  <si>
    <t>kulový uzávěr s protipožární armaturou 1" vč.instalační skříně</t>
  </si>
  <si>
    <t>Pol93a</t>
  </si>
  <si>
    <t>automatický uzáver plynu DN50, 230V - doporučeno osadit</t>
  </si>
  <si>
    <t>584515746</t>
  </si>
  <si>
    <t>Pol96</t>
  </si>
  <si>
    <t>ocelové potrubí DN32, svařované</t>
  </si>
  <si>
    <t>Pol97</t>
  </si>
  <si>
    <t>ocelové potrubí DN25, svařované</t>
  </si>
  <si>
    <t>Pol98</t>
  </si>
  <si>
    <t>ocelové potrubí DN20, svařované</t>
  </si>
  <si>
    <t>Pol99</t>
  </si>
  <si>
    <t>plastové pětivrstvé potrubí Al-PEX d32 v plynotěsné chráničce</t>
  </si>
  <si>
    <t>Pol101</t>
  </si>
  <si>
    <t>ocelové potrubí DN50, chránička</t>
  </si>
  <si>
    <t>Pol102</t>
  </si>
  <si>
    <t>2xzákladní 1x vrchní nátěr potrubí do DN100</t>
  </si>
  <si>
    <t>D4</t>
  </si>
  <si>
    <t>PLYNOVÁ KOTELNA - NOVÝ STAV (D+M)</t>
  </si>
  <si>
    <t>Pol104</t>
  </si>
  <si>
    <t>prodloužení 0,5m</t>
  </si>
  <si>
    <t>Pol105</t>
  </si>
  <si>
    <t>prodloužení 1m</t>
  </si>
  <si>
    <t>Pol110</t>
  </si>
  <si>
    <t>základová deska se spodním odtokem kondenzátu</t>
  </si>
  <si>
    <t>Pol111</t>
  </si>
  <si>
    <t>Stěnová vzpěra typ II, d = 500mm, vč. příčníku</t>
  </si>
  <si>
    <t>Pol114</t>
  </si>
  <si>
    <t>koleno pevné 30°</t>
  </si>
  <si>
    <t>Pol116</t>
  </si>
  <si>
    <t>lůžko nastavitelné</t>
  </si>
  <si>
    <t>Pol118</t>
  </si>
  <si>
    <t>revize</t>
  </si>
  <si>
    <t>D6</t>
  </si>
  <si>
    <t>NOVÝ TOPNÝ SYSTÉM 4NP, 5NP (D+M)</t>
  </si>
  <si>
    <t>Pol176</t>
  </si>
  <si>
    <t>plynový závěsný kondenzační kotel o jmenovitém výkonu 4,4 - 32,8 kW vč. pojistného ventilu (3 bary) a oběhového čerpadla</t>
  </si>
  <si>
    <t>Pol177</t>
  </si>
  <si>
    <t>ekvitermní regulace pro 2 otopné okruhy (1x směšovaný, 1x nesměšovaný) vč. spínacích modulů dle typu regulace</t>
  </si>
  <si>
    <t>Pol178</t>
  </si>
  <si>
    <t>akumulační zásobník o objemu 200 litrů (průměr s izolací - 600 mm, výška - 1300 mm)</t>
  </si>
  <si>
    <t>Pol179</t>
  </si>
  <si>
    <t>R/S pro 2 otopné okruhy</t>
  </si>
  <si>
    <t>Pol180</t>
  </si>
  <si>
    <t>čidlo teploty venkovního vzduchu</t>
  </si>
  <si>
    <t>Pol181</t>
  </si>
  <si>
    <t>tlaková expanzní nádoba stacionární o objemu 35 litrů vč. uzávěru s vypouštěním</t>
  </si>
  <si>
    <t>Pol182</t>
  </si>
  <si>
    <t>koaxiální odkouření a přívod vzduchu potrubím 80/125 - od plyn. kotle až nad střechu</t>
  </si>
  <si>
    <t>kpl</t>
  </si>
  <si>
    <t>Pol183</t>
  </si>
  <si>
    <t>průchodka střechou pro potrubí 80/125</t>
  </si>
  <si>
    <t>Pol184</t>
  </si>
  <si>
    <t>typová ukončovací hlavice na koaxiální potrubí 80/125</t>
  </si>
  <si>
    <t>Pol185</t>
  </si>
  <si>
    <t>termostatická hlavice M30x1,5</t>
  </si>
  <si>
    <t>Pol186</t>
  </si>
  <si>
    <t>"H" šroubení (DN 15, Kvs= 1,48 m3/h) - přímé</t>
  </si>
  <si>
    <t>Pol187</t>
  </si>
  <si>
    <t>vyvažovací ventil (DN 20, Kvs= 5,37 m3/h, PN 25)</t>
  </si>
  <si>
    <t>Pol188</t>
  </si>
  <si>
    <t>oběhové čerpadlo DN 25 - regulace otáček na dPC (915 kg/h při 13,5 kPa)</t>
  </si>
  <si>
    <t>Pol189</t>
  </si>
  <si>
    <t>oběhové čerpadlo DN 25 - regulace otáček na dPC (735 kg/h při 6 kPa)</t>
  </si>
  <si>
    <t>Pol190</t>
  </si>
  <si>
    <t>3cestný směšovací ventil (DN 20, Kvs= 6,3 m3/h) s el.pohonem</t>
  </si>
  <si>
    <t>Pol191</t>
  </si>
  <si>
    <t>teplotní čidlo pro zpětnou vazbu směšovače</t>
  </si>
  <si>
    <t>Pol126</t>
  </si>
  <si>
    <t>Pol192</t>
  </si>
  <si>
    <t>262</t>
  </si>
  <si>
    <t>Pol193</t>
  </si>
  <si>
    <t>zpětná klapka 1"</t>
  </si>
  <si>
    <t>Pol194</t>
  </si>
  <si>
    <t>magnetický odlučovač 5/4"</t>
  </si>
  <si>
    <t>Pol195</t>
  </si>
  <si>
    <t>filtr s magnetem 1"</t>
  </si>
  <si>
    <t>Pol137</t>
  </si>
  <si>
    <t>teploměr 0-100°C</t>
  </si>
  <si>
    <t>Pol196</t>
  </si>
  <si>
    <t>tlakoměr 0-6 bar</t>
  </si>
  <si>
    <t>Pol197</t>
  </si>
  <si>
    <t>automat. odvzdušnovací ventil 1/2"</t>
  </si>
  <si>
    <t>Pol133</t>
  </si>
  <si>
    <t>vypouštěcí ventil 1/2"</t>
  </si>
  <si>
    <t>Pol166</t>
  </si>
  <si>
    <t>měděné potrubí lisované d15</t>
  </si>
  <si>
    <t>Pol167</t>
  </si>
  <si>
    <t>měděné potrubí lisované d18</t>
  </si>
  <si>
    <t>Pol168</t>
  </si>
  <si>
    <t>měděné potrubí lisované d22</t>
  </si>
  <si>
    <t>Pol169</t>
  </si>
  <si>
    <t>měděné potrubí lisované d28</t>
  </si>
  <si>
    <t>Pol198</t>
  </si>
  <si>
    <t>d15 -&gt; tl. = 20 mm</t>
  </si>
  <si>
    <t>Pol199</t>
  </si>
  <si>
    <t>d18 -&gt; tl. = 20 mm</t>
  </si>
  <si>
    <t>Pol200</t>
  </si>
  <si>
    <t>d22 -&gt; tl. = 20 mm</t>
  </si>
  <si>
    <t>Pol201</t>
  </si>
  <si>
    <t>d28 -&gt; tl. = 20 mm</t>
  </si>
  <si>
    <t>Pol202</t>
  </si>
  <si>
    <t>10-6070</t>
  </si>
  <si>
    <t>Pol203</t>
  </si>
  <si>
    <t>11-6160</t>
  </si>
  <si>
    <t>Pol204</t>
  </si>
  <si>
    <t>21-6050</t>
  </si>
  <si>
    <t>Pol205</t>
  </si>
  <si>
    <t>21-6080</t>
  </si>
  <si>
    <t>Pol206</t>
  </si>
  <si>
    <t>21-6120</t>
  </si>
  <si>
    <t>Pol207</t>
  </si>
  <si>
    <t>21-9080</t>
  </si>
  <si>
    <t>Pol208</t>
  </si>
  <si>
    <t>22-6070</t>
  </si>
  <si>
    <t>Pol209</t>
  </si>
  <si>
    <t>22-6100</t>
  </si>
  <si>
    <t>Pol210</t>
  </si>
  <si>
    <t>22-6140</t>
  </si>
  <si>
    <t>Pol211</t>
  </si>
  <si>
    <t>22-6160</t>
  </si>
  <si>
    <t>Pol212</t>
  </si>
  <si>
    <t>22-6230</t>
  </si>
  <si>
    <t>D7</t>
  </si>
  <si>
    <t>OSTATNÍ</t>
  </si>
  <si>
    <t>Pol214</t>
  </si>
  <si>
    <t>plošina do výšky 20m</t>
  </si>
  <si>
    <t>318</t>
  </si>
  <si>
    <t>Pol216</t>
  </si>
  <si>
    <t>revize plynu</t>
  </si>
  <si>
    <t>322</t>
  </si>
  <si>
    <t>Pol217</t>
  </si>
  <si>
    <t>doprava a přesun hmot</t>
  </si>
  <si>
    <t>324</t>
  </si>
  <si>
    <t>Pol218</t>
  </si>
  <si>
    <t>tlaková zkouška</t>
  </si>
  <si>
    <t>326</t>
  </si>
  <si>
    <t>Pol219</t>
  </si>
  <si>
    <t>topná zkouška</t>
  </si>
  <si>
    <t>328</t>
  </si>
  <si>
    <t>Pol220</t>
  </si>
  <si>
    <t>montážní a těsnící materiál, vč. pomocných ocelových konstrukcí</t>
  </si>
  <si>
    <t>330</t>
  </si>
  <si>
    <t>Pol221</t>
  </si>
  <si>
    <t>zaregulování soustavy, uvedení do provozu</t>
  </si>
  <si>
    <t>332</t>
  </si>
  <si>
    <t>Pol222</t>
  </si>
  <si>
    <t>projekt skutečného provedení</t>
  </si>
  <si>
    <t>334</t>
  </si>
  <si>
    <t>Pol223</t>
  </si>
  <si>
    <t>dodavatelská dokumentace</t>
  </si>
  <si>
    <t>336</t>
  </si>
  <si>
    <t>Pol224</t>
  </si>
  <si>
    <t>koordinační činnost</t>
  </si>
  <si>
    <t>338</t>
  </si>
  <si>
    <t>Pol225</t>
  </si>
  <si>
    <t>příprava staveniště</t>
  </si>
  <si>
    <t>340</t>
  </si>
  <si>
    <t>Poznámka k položce:
požadavek na stavbu:
výkopy a zásypy pro novou část plynovodu vedeného v zemi (cca 3m)
zvětšit dveře do nové plynové kotelny pro instalaci kotle
provést sokl pod plynový kotel
provedení otvorů pro vedení potrubí a odkouření vč. zapravení otvorů (požární/nepožární)
požadavek na elektro:
demtž. A zpětná mtž. regulace kotle a topných okruhů
provést zabezpečení plynové kotelny dle vyhl.91/1993Sb. (rozvaděč, regulace, čidlo CO, plynu, zaplavení, přetopení, STOP tlačítko, světelná a akustická signaliace, signalizace na mobil, BAP, automatické dopouštění vody) - viz PD
připojení kotlů
připojení regulace kotle 4np
požadavek na ZTI:
odpadní potrubí v blízkosti kotlů
přívod SV ke kotlům
napojení zásobníků TV (tichelmanovo zapojení)</t>
  </si>
  <si>
    <t>pol226</t>
  </si>
  <si>
    <t>919090484</t>
  </si>
  <si>
    <t>stavebn přípomoc</t>
  </si>
  <si>
    <t>D8</t>
  </si>
  <si>
    <t>Měření a regulace</t>
  </si>
  <si>
    <t>M+R   včetně zpracování PD</t>
  </si>
  <si>
    <t>-1268319066</t>
  </si>
  <si>
    <t>M+R včetně zpracování PD</t>
  </si>
  <si>
    <t>05 - VZT</t>
  </si>
  <si>
    <t>D2 - VĚTRÁNÍ MÍSTNOSTÍ - VEDENÍ PLYNOVODU (D+M)</t>
  </si>
  <si>
    <t>D3 - ZAŘÍZENÍ Č.1 VĚTRÁNÍ SOCIÁLNÍCH ZAŘÍZENÍ POKOJŮ (D+M)</t>
  </si>
  <si>
    <t>D4 - ZAŘÍZENÍ Č.2 VĚTRÁNÍ SOCIÁLNÍCH ZAŘÍZENÍ 4NP(D+M)</t>
  </si>
  <si>
    <t>D5 - ZAŘÍZENÍ Č.3 VĚTRÁNÍ KUCHYNĚ (D+M)</t>
  </si>
  <si>
    <t>D9 - ZAŘÍZENÍ Č.4 VĚTRÁNÍ SÁLU  5NP</t>
  </si>
  <si>
    <t>D7 - ZAŘÍZENÍ Č.5 VĚTRÁNÍ VÝTAHOVÉ ŠACHTY (D+M)</t>
  </si>
  <si>
    <t>D8 - OSTATNÍ</t>
  </si>
  <si>
    <t>VĚTRÁNÍ MÍSTNOSTÍ - VEDENÍ PLYNOVODU (D+M)</t>
  </si>
  <si>
    <t>Pol5</t>
  </si>
  <si>
    <t>spiro těsné potrubí do d125mm; 0% tvarovek</t>
  </si>
  <si>
    <t>Pol6</t>
  </si>
  <si>
    <t>kruhová mřížka d125mm</t>
  </si>
  <si>
    <t>ZAŘÍZENÍ Č.1 VĚTRÁNÍ SOCIÁLNÍCH ZAŘÍZENÍ POKOJŮ (D+M)</t>
  </si>
  <si>
    <t>Pol7</t>
  </si>
  <si>
    <t>potrubní ultratichý ventilátor d100mm s doběhem</t>
  </si>
  <si>
    <t>Pol8</t>
  </si>
  <si>
    <t>pružná manžeta d100</t>
  </si>
  <si>
    <t>Pol9</t>
  </si>
  <si>
    <t>zpětná klapka d100</t>
  </si>
  <si>
    <t>Pol10</t>
  </si>
  <si>
    <t>přetlaková žaluzie d100</t>
  </si>
  <si>
    <t>Pol11</t>
  </si>
  <si>
    <t>přetlaková žaluzie d125</t>
  </si>
  <si>
    <t>Pol20</t>
  </si>
  <si>
    <t>spiro těsné potrubí do obvodu 125mm; 20%tvarovek</t>
  </si>
  <si>
    <t>Pol22</t>
  </si>
  <si>
    <t>talířový ventil kovový d125mm s rámečkem</t>
  </si>
  <si>
    <t>Pol26</t>
  </si>
  <si>
    <t>syntetický kaučuk tl.10mm, nalepovací</t>
  </si>
  <si>
    <t>ZAŘÍZENÍ Č.2 VĚTRÁNÍ SOCIÁLNÍCH ZAŘÍZENÍ 4NP(D+M)</t>
  </si>
  <si>
    <t>Pol28</t>
  </si>
  <si>
    <t>rekuperační jednotka podstropní provedení Qo=Qp=max.765m3/h, min.300Pa, dodávka jednotky v celku s protiproudým rekuperátorem s účinností min. 87,4% vestavěný el. ohřev min. 1,8kW (potřeba 1kW) (230V, 50Hz, max.320W+1800W) filtry M5+G4, hmotnost VZT jedno</t>
  </si>
  <si>
    <t>rekuperační jednotka podstropní provedení Qo=Qp=max.765m3/h, min.300Pa, dodávka jednotky v celku s protiproudým rekuperátorem s účinností min. 87,4% vestavěný el. ohřev min. 1,8kW (potřeba 1kW) (230V, 50Hz, max.320W+1800W) filtry M5+G4, hmotnost VZT jednotky max. 125kg kompletní digitální regulace</t>
  </si>
  <si>
    <t>Pol29</t>
  </si>
  <si>
    <t>požární kouřové čidlo</t>
  </si>
  <si>
    <t>Pol30</t>
  </si>
  <si>
    <t>textilní vyústka d250mm, l=9000mm kruhová, dvojité zavěšení, office provedení, kompletní mikroperforace</t>
  </si>
  <si>
    <t>Pol31</t>
  </si>
  <si>
    <t>tlumič hluku d250mm s kulisou, l=900mm</t>
  </si>
  <si>
    <t>Pol32</t>
  </si>
  <si>
    <t>šikmý výfukový kus d225</t>
  </si>
  <si>
    <t>Pol24</t>
  </si>
  <si>
    <t>mřížka nad dveřmi 600x200mm</t>
  </si>
  <si>
    <t>Pol27</t>
  </si>
  <si>
    <t>regulační klapka d125</t>
  </si>
  <si>
    <t>Pol33</t>
  </si>
  <si>
    <t>regulační klapka d160</t>
  </si>
  <si>
    <t>Pol34</t>
  </si>
  <si>
    <t>spiro těsné potrubí do obvodu 160mm; 40%tvarovek</t>
  </si>
  <si>
    <t>Pol35</t>
  </si>
  <si>
    <t>spiro těsné potrubí do obvodu 250mm; 30%tvarovek</t>
  </si>
  <si>
    <t>Pol36</t>
  </si>
  <si>
    <t>syntetický kaučuk tl.20mm, nalepovací</t>
  </si>
  <si>
    <t>Pol37</t>
  </si>
  <si>
    <t>minerální vata tl.30mm Al polep</t>
  </si>
  <si>
    <t>D5</t>
  </si>
  <si>
    <t>ZAŘÍZENÍ Č.3 VĚTRÁNÍ KUCHYNĚ (D+M)</t>
  </si>
  <si>
    <t>Pol38</t>
  </si>
  <si>
    <t>rekuperační jednotka parapetní provedení Qo=Qp=max.4500m3/h, min. 300Pa, dodávka jednotky v dílech s protiproudým rekuperátorem s účinností min. 69,8% vestavěný vodní ohřev max. 17kW (60/40°C) čtyřcestný směšovací ventil s oběh.čerpadlem (3x400V, 50Hz, ma</t>
  </si>
  <si>
    <t>rekuperační jednotka parapetní provedení Qo=Qp=max.4500m3/h, min. 300Pa, dodávka jednotky v dílech s protiproudým rekuperátorem s účinností min. 69,8% vestavěný vodní ohřev max. 17kW (60/40°C) čtyřcestný směšovací ventil s oběh.čerpadlem (3x400V, 50Hz, max. 4200W) filtry G4+G4, hmotnost VZT jednotky max. 420kg kompletní digitální regulace</t>
  </si>
  <si>
    <t>Pol39</t>
  </si>
  <si>
    <t>nerezová digestoř vč.tukových filtrů (4x lamelový filtr 400x400mm) a osvětlení 2855x2200x435mm, 4x hrdlo d160mm, dodávka v děleném stavu</t>
  </si>
  <si>
    <t>Pol40</t>
  </si>
  <si>
    <t>nerezová digestoř vč.tukových filtrů (4x lamelový filtr 400x400mm)  a osvětlení 2200x1945x435mm, 4x hrdlo d160mm</t>
  </si>
  <si>
    <t>nerezová digestoř vč.tukových filtrů (4x lamelový filtr 400x400mm) a osvětlení 2200x1945x435mm, 4x hrdlo d160mm</t>
  </si>
  <si>
    <t>Pol41</t>
  </si>
  <si>
    <t>textilní vyústka d400mm, l=8500mm kruhová, dvojité zavěšení, office provedení, mikroperforace+částečná perforace</t>
  </si>
  <si>
    <t>Pol42</t>
  </si>
  <si>
    <t>textilní vyústka d400mm, l=7500mm kruhová, dvojité zavěšení, office provedení, kompletní mikroperforace</t>
  </si>
  <si>
    <t>Pol43</t>
  </si>
  <si>
    <t>jádrový tlumič hluku 600x600x2000mm, vč.potrubí (2x jádro 200/300/2000, 2x jádro 400/300/2000)</t>
  </si>
  <si>
    <t>Pol44</t>
  </si>
  <si>
    <t>jádrový tlumič hluku 600x600x1000mm, vč.potrubí (2x jádro 200/300/1000, 2x jádro 400/300/1000)</t>
  </si>
  <si>
    <t>Pol45</t>
  </si>
  <si>
    <t>jádrový tlumič hluku 600x500x1500mm, vč.potrubí (2x jádro 300/500/1500)</t>
  </si>
  <si>
    <t>Pol46</t>
  </si>
  <si>
    <t>šikmý výfukový kus 400x600mm, síto</t>
  </si>
  <si>
    <t>Pol47</t>
  </si>
  <si>
    <t>šikmý výfukový kus 500x600mm, síto</t>
  </si>
  <si>
    <t>Pol48</t>
  </si>
  <si>
    <t>požární klapka 400x400mm, ruční teplotní</t>
  </si>
  <si>
    <t>Pol49</t>
  </si>
  <si>
    <t>talířový ventil kovový d160mm s rámečkem</t>
  </si>
  <si>
    <t>Pol50</t>
  </si>
  <si>
    <t>regulační klapka d125-nerez</t>
  </si>
  <si>
    <t>Pol51</t>
  </si>
  <si>
    <t>regulační klapka d160-nerez</t>
  </si>
  <si>
    <t>Pol52</t>
  </si>
  <si>
    <t>regulační klapka d400-nerez</t>
  </si>
  <si>
    <t>Pol53</t>
  </si>
  <si>
    <t>spiro těsné potrubí do obvodu 160mm; 40%tvarovek-nerez A316L</t>
  </si>
  <si>
    <t>Pol54</t>
  </si>
  <si>
    <t>spiro těsné potrubí do obvodu 250mm; 40%tvarovek-nerez A316L</t>
  </si>
  <si>
    <t>Pol55</t>
  </si>
  <si>
    <t>hranaté potrubí do obvodu 1890mm, 30% tvarovek-nerez A316L</t>
  </si>
  <si>
    <t>Pol56</t>
  </si>
  <si>
    <t>hranaté potrubí do obvodu 2630mm, 70% tvarovek-pozink</t>
  </si>
  <si>
    <t>Pol57</t>
  </si>
  <si>
    <t>požární izolace EI30</t>
  </si>
  <si>
    <t>D9</t>
  </si>
  <si>
    <t>ZAŘÍZENÍ Č.4 VĚTRÁNÍ SÁLU  5NP</t>
  </si>
  <si>
    <t>rekuperační odsavač do zdi vč.uzavírací klapky max.účinnost rekuperace 70%´Qo=Qp=550m3/h (230V,50Hz,400W)</t>
  </si>
  <si>
    <t>-753040049</t>
  </si>
  <si>
    <t>ovladač s přepínačem výkonu</t>
  </si>
  <si>
    <t>-1520804739</t>
  </si>
  <si>
    <t>ZAŘÍZENÍ Č.5 VĚTRÁNÍ VÝTAHOVÉ ŠACHTY (D+M)</t>
  </si>
  <si>
    <t>Pol60</t>
  </si>
  <si>
    <t>hranaté potrubí do obvodu 1890mm, 0% tvarovek</t>
  </si>
  <si>
    <t>Pol61</t>
  </si>
  <si>
    <t>protidešťová stříška 315x315mm</t>
  </si>
  <si>
    <t>Pol62</t>
  </si>
  <si>
    <t>Pol63</t>
  </si>
  <si>
    <t>Pol64</t>
  </si>
  <si>
    <t>zaregulování soustavy, uvedení do provozu, zaškolení obsluhy</t>
  </si>
  <si>
    <t>Pol65</t>
  </si>
  <si>
    <t>Pol66</t>
  </si>
  <si>
    <t>Pol67</t>
  </si>
  <si>
    <t>štítky na VZT potrubí</t>
  </si>
  <si>
    <t>Pol68</t>
  </si>
  <si>
    <t>Pol69</t>
  </si>
  <si>
    <t>Poznámka k položce:
požadavek na stavbu:
provedení otvorů pro vedení potrubí a odkouření vč. zapravení otvorů (požární/nepožární)
střešní průchodky
požadavek na elektro:
připojení VZT zařízení
propojení VZT zařízení a ovládání
požadavek na ZTI:
napojení VZT jednotek na kanalizaci přes kuličkové sifony</t>
  </si>
  <si>
    <t>pol70</t>
  </si>
  <si>
    <t>stavební přípomoc</t>
  </si>
  <si>
    <t>960070193</t>
  </si>
  <si>
    <t>pol71</t>
  </si>
  <si>
    <t>prostupy střechou</t>
  </si>
  <si>
    <t>1559968540</t>
  </si>
  <si>
    <t>06 - ZTI</t>
  </si>
  <si>
    <t>Soupis:</t>
  </si>
  <si>
    <t>01 - vnější kanalizace</t>
  </si>
  <si>
    <t>7211 - Vnější kanalizace</t>
  </si>
  <si>
    <t>7211</t>
  </si>
  <si>
    <t>Vnější kanalizace</t>
  </si>
  <si>
    <t>Pol292</t>
  </si>
  <si>
    <t>Potrubí kameninové DN 250</t>
  </si>
  <si>
    <t>Pol293</t>
  </si>
  <si>
    <t>Potrubí kamennové - demontáž</t>
  </si>
  <si>
    <t>Pol294</t>
  </si>
  <si>
    <t>Revizní betonová šachta průměr 1000,  hl. 3,0 m, vč. konického kus a litinový poklop</t>
  </si>
  <si>
    <t>Revizní betonová šachta průměr 1000, hl. 3,0 m, vč. konického kus a litinový poklop</t>
  </si>
  <si>
    <t>Pol295</t>
  </si>
  <si>
    <t>Revizní betonová šachta průměr 1000,  hl. 2,0 m, vč. konického kus a litinový poklop</t>
  </si>
  <si>
    <t>Revizní betonová šachta průměr 1000, hl. 2,0 m, vč. konického kus a litinový poklop</t>
  </si>
  <si>
    <t>Pol296</t>
  </si>
  <si>
    <t>Stavební práce pro vnější kanalizaci</t>
  </si>
  <si>
    <t>Pol297</t>
  </si>
  <si>
    <t>Napojení potrubí do revizních šachet</t>
  </si>
  <si>
    <t>Pol298</t>
  </si>
  <si>
    <t>Napojení potrubí na stávající potrubí - kamenina</t>
  </si>
  <si>
    <t>Pol299</t>
  </si>
  <si>
    <t>Výkop rýh pro vnější kanalizace š. do 1,2 m</t>
  </si>
  <si>
    <t>Pol300</t>
  </si>
  <si>
    <t>Pažení výkopu pro ležatou kanalizaci do hl. 2,0 m</t>
  </si>
  <si>
    <t>Pol301</t>
  </si>
  <si>
    <t>Odstranění pažení výkopu kanalizace</t>
  </si>
  <si>
    <t>Pol302</t>
  </si>
  <si>
    <t>Zásyp potrubí pískem, hutnění</t>
  </si>
  <si>
    <t>Pol303</t>
  </si>
  <si>
    <t>Zpětný zásyp výkopu kanalizace vč. hutnění</t>
  </si>
  <si>
    <t>Pol304</t>
  </si>
  <si>
    <t>Demontáž stávají revizní betonové šachty</t>
  </si>
  <si>
    <t>Pol305</t>
  </si>
  <si>
    <t>Odvoz suti na recyklační skládku do 5 km</t>
  </si>
  <si>
    <t>Pol306</t>
  </si>
  <si>
    <t>Poplatek za uložení suti</t>
  </si>
  <si>
    <t>Pol307</t>
  </si>
  <si>
    <t>Zkouška těsnosti kanalizace vodou</t>
  </si>
  <si>
    <t>Pol308</t>
  </si>
  <si>
    <t>Přesun hmot pro vnějní kanalizaci, výšky do 12 m</t>
  </si>
  <si>
    <t>Pol309</t>
  </si>
  <si>
    <t>Geodetické zaměření vnější kanalizace</t>
  </si>
  <si>
    <t>Pol310</t>
  </si>
  <si>
    <t>Dokumentace skutečného provedení vnější kanalizace</t>
  </si>
  <si>
    <t>02 - dešťová kanalizace</t>
  </si>
  <si>
    <t>Pol311</t>
  </si>
  <si>
    <t>Potrubí KG ležaté DN 110</t>
  </si>
  <si>
    <t>Pol312</t>
  </si>
  <si>
    <t>Potrubí KG ležaté DN 150</t>
  </si>
  <si>
    <t>Pol313</t>
  </si>
  <si>
    <t>Revizní plastová šachta průměr 400, litinový poklop</t>
  </si>
  <si>
    <t>Pol314</t>
  </si>
  <si>
    <t>Lapač střešních splavenin do střešní vpusti</t>
  </si>
  <si>
    <t>Pol315</t>
  </si>
  <si>
    <t>Uliční vpusť komplet, litinový poklop vč. montáže</t>
  </si>
  <si>
    <t>Pol316</t>
  </si>
  <si>
    <t>Stavební práce pro vnější dešťovou kanalizaci</t>
  </si>
  <si>
    <t>Pol317</t>
  </si>
  <si>
    <t>Napojení potrubí do revizních šachet a vsaku</t>
  </si>
  <si>
    <t>Pol318</t>
  </si>
  <si>
    <t>Vsakovací objekt ze štěrku obalený geotextilií, V= 8 m3</t>
  </si>
  <si>
    <t>Pol319</t>
  </si>
  <si>
    <t>Výkop rýh pro dešťovou kanalizace š. do 1,2 m</t>
  </si>
  <si>
    <t>Pol320</t>
  </si>
  <si>
    <t>Rozebrání betonových obrubníků</t>
  </si>
  <si>
    <t>Pol321</t>
  </si>
  <si>
    <t>Řezání stávajícího asfaltu</t>
  </si>
  <si>
    <t>Pol322</t>
  </si>
  <si>
    <t>Vybourání stávajícího asfaltu vš. štěrkového lože</t>
  </si>
  <si>
    <t>Pol323</t>
  </si>
  <si>
    <t>Zpětné osazení betonových obrubníků do betonu</t>
  </si>
  <si>
    <t>Pol324</t>
  </si>
  <si>
    <t>Nové štěrkové lože asfaltové komunikace</t>
  </si>
  <si>
    <t>Pol325</t>
  </si>
  <si>
    <t>Nový asfaltový kryt - oprava po výkopu</t>
  </si>
  <si>
    <t>Pol326</t>
  </si>
  <si>
    <t>Zalití spáry tekutým asfaltem</t>
  </si>
  <si>
    <t>Zalití páry tekutým asfaltem</t>
  </si>
  <si>
    <t>Pol327</t>
  </si>
  <si>
    <t>Geodetické zaměření dešťové kanalizace</t>
  </si>
  <si>
    <t>Pol328</t>
  </si>
  <si>
    <t>Dokumentace skutečného provedení dešťové kanalizace</t>
  </si>
  <si>
    <t>03 - vnitřní kanalizace</t>
  </si>
  <si>
    <t>721 - Vnitřní kanalizace</t>
  </si>
  <si>
    <t>721</t>
  </si>
  <si>
    <t>Vnitřní kanalizace</t>
  </si>
  <si>
    <t>Pol329</t>
  </si>
  <si>
    <t>Potrubí HT připojovací DN 40</t>
  </si>
  <si>
    <t>Pol330</t>
  </si>
  <si>
    <t>Potrubí HT připojovací DN 50</t>
  </si>
  <si>
    <t>Pol331</t>
  </si>
  <si>
    <t>Potrubí HT připojovací DN 75</t>
  </si>
  <si>
    <t>Pol332</t>
  </si>
  <si>
    <t>Potrubí HT připojovací DN 110</t>
  </si>
  <si>
    <t>Pol333</t>
  </si>
  <si>
    <t>Potrubí KG svislé DN 110</t>
  </si>
  <si>
    <t>Pol335</t>
  </si>
  <si>
    <t>Potrubí HT odvětrávací DN 110</t>
  </si>
  <si>
    <t>Pol336</t>
  </si>
  <si>
    <t>Izolace potrubí proti hluku do DN 125</t>
  </si>
  <si>
    <t>Pol337</t>
  </si>
  <si>
    <t>Napojení potrubí na odvod kondenzátu VZT</t>
  </si>
  <si>
    <t>Pol338</t>
  </si>
  <si>
    <t>Přivzdušňovací hlavice komplet vč. montáže</t>
  </si>
  <si>
    <t>Pol339</t>
  </si>
  <si>
    <t>Napojení nových rozvodů na stávající potrubí</t>
  </si>
  <si>
    <t>Pol341</t>
  </si>
  <si>
    <t>Objímka pro uchycení DN 110</t>
  </si>
  <si>
    <t>Pol342</t>
  </si>
  <si>
    <t>Čistící kus na potrubí HT 110</t>
  </si>
  <si>
    <t>Pol343</t>
  </si>
  <si>
    <t>Demontáž stávajícího potrubí PVC vč. likvidace</t>
  </si>
  <si>
    <t>Pol344</t>
  </si>
  <si>
    <t>Demontáž stávajícího potrubí z litiny vč. likvidace</t>
  </si>
  <si>
    <t>Pol345</t>
  </si>
  <si>
    <t>Bourací práce pro rozvody kanalizace vč. odvozu a likvidace suti na skládku</t>
  </si>
  <si>
    <t>Pol346</t>
  </si>
  <si>
    <t>Stavební práce pro vnitřní kanalizaci</t>
  </si>
  <si>
    <t>Pol347</t>
  </si>
  <si>
    <t>Zkouška těsnosti kanalizace vodou komplet</t>
  </si>
  <si>
    <t>Pol348</t>
  </si>
  <si>
    <t>Přesun hmot pro vnitřní kanalizaci, výšky do 12 m</t>
  </si>
  <si>
    <t>04 - vnitřní vodovod</t>
  </si>
  <si>
    <t>722 - Vnitřní vodovod</t>
  </si>
  <si>
    <t>722</t>
  </si>
  <si>
    <t>Vnitřní vodovod</t>
  </si>
  <si>
    <t>Pol349</t>
  </si>
  <si>
    <t>Potrubí  PPr 20x2,8 PN16 vč. kolen a odboček</t>
  </si>
  <si>
    <t>Potrubí PPr 20x2,8 PN16 vč. kolen a odboček</t>
  </si>
  <si>
    <t>Pol350</t>
  </si>
  <si>
    <t>Potrubí  PPr 25x3,5 PN16 vč. kolen a odboček</t>
  </si>
  <si>
    <t>Potrubí PPr 25x3,5 PN16 vč. kolen a odboček</t>
  </si>
  <si>
    <t>Pol351</t>
  </si>
  <si>
    <t>Potrubí  PPr 32x4,4 PN16 vč. kolen a odboček</t>
  </si>
  <si>
    <t>Potrubí PPr 32x4,4 PN16 vč. kolen a odboček</t>
  </si>
  <si>
    <t>Pol352</t>
  </si>
  <si>
    <t>Potrubí  PPr 40x5,5 PN16 vč. kolen a odboček</t>
  </si>
  <si>
    <t>Potrubí PPr 40x5,5 PN16 vč. kolen a odboček</t>
  </si>
  <si>
    <t>Pol353</t>
  </si>
  <si>
    <t>Potrubí  PPr 50x6,9 PN16 vč. kolen a odboček</t>
  </si>
  <si>
    <t>Potrubí PPr 50x6,9 PN16 vč. kolen a odboček</t>
  </si>
  <si>
    <t>Pol354</t>
  </si>
  <si>
    <t>Potrubí  PPr 63x8,6 PN16 vč. kolen a odboček</t>
  </si>
  <si>
    <t>Potrubí PPr 63x8,6 PN16 vč. kolen a odboček</t>
  </si>
  <si>
    <t>Pol355</t>
  </si>
  <si>
    <t>Návleková izolace potrubí Mirelon tl. 6 mm do průměru 32 mm</t>
  </si>
  <si>
    <t>Pol356</t>
  </si>
  <si>
    <t>Návleková izolace potrubí Mirelon tl. 13 mm do průměru 32 mm</t>
  </si>
  <si>
    <t>Pol357</t>
  </si>
  <si>
    <t>Návleková izolace potrubí Mirelon tl. 6 mm do průměru 63 mm</t>
  </si>
  <si>
    <t>Pol358</t>
  </si>
  <si>
    <t>Návleková izolace potrubí Mirelon tl. 13 mm do průměru 63 mm</t>
  </si>
  <si>
    <t>Pol359</t>
  </si>
  <si>
    <t>Uzavírací kulové kohouty 20x2,8 PN 16</t>
  </si>
  <si>
    <t>Pol360</t>
  </si>
  <si>
    <t>Uzavírací kulové kohouty 25x3,5 PN 16</t>
  </si>
  <si>
    <t>Pol361</t>
  </si>
  <si>
    <t>Uzavírací kulové kohouty 32x4,4 PN 16</t>
  </si>
  <si>
    <t>Pol362</t>
  </si>
  <si>
    <t>Uzavírací kulové kohouty  50x6,9 PN 16</t>
  </si>
  <si>
    <t>Uzavírací kulové kohouty 50x6,9 PN 16</t>
  </si>
  <si>
    <t>Pol363</t>
  </si>
  <si>
    <t>Nástěnka K 247, pro výtokový ventil G 1/2</t>
  </si>
  <si>
    <t>Pol364</t>
  </si>
  <si>
    <t>Rohový ventil výtokový 20x2,8 PN 16</t>
  </si>
  <si>
    <t>Pol365</t>
  </si>
  <si>
    <t>Napojení nových rozvodů na stávající potrubí PPr</t>
  </si>
  <si>
    <t>Pol366</t>
  </si>
  <si>
    <t>Napojení nových rozvodů na stávající ocel. Potrubí</t>
  </si>
  <si>
    <t>Pol367</t>
  </si>
  <si>
    <t>Objímka pro zavěšení  do DN 1/1''</t>
  </si>
  <si>
    <t>Objímka pro zavěšení do DN 1/1''</t>
  </si>
  <si>
    <t>Pol368</t>
  </si>
  <si>
    <t>Objímka pro zavěšení  do DN 2/1''</t>
  </si>
  <si>
    <t>Objímka pro zavěšení do DN 2/1''</t>
  </si>
  <si>
    <t>Pol369</t>
  </si>
  <si>
    <t>Stavební práce pro vnitřní vodovod</t>
  </si>
  <si>
    <t>Pol370</t>
  </si>
  <si>
    <t>Drobný instalatérský materiál</t>
  </si>
  <si>
    <t>Pol371</t>
  </si>
  <si>
    <t>Demontáž stávajícího potrubí PPr vč. likvidace</t>
  </si>
  <si>
    <t>Pol372</t>
  </si>
  <si>
    <t>Demontáž stávajícího potrubí z pozink. trubek vč. likvidace</t>
  </si>
  <si>
    <t>Pol373</t>
  </si>
  <si>
    <t>Bourací práce pro rozvody vodovodu vč. odvozu a likvidace suti</t>
  </si>
  <si>
    <t>Pol374</t>
  </si>
  <si>
    <t>Proplach a dezinfekce vodovod.potrubí</t>
  </si>
  <si>
    <t>Pol375</t>
  </si>
  <si>
    <t>Zkouška tlaku potrubí</t>
  </si>
  <si>
    <t>Pol376</t>
  </si>
  <si>
    <t>Přesun hmot pro vnitřní vodovod, výšky do 12 m</t>
  </si>
  <si>
    <t>05 - zařizovací předměty</t>
  </si>
  <si>
    <t>725 - Zařizovací předměty - požaduje se doložení dokladů dle TZ</t>
  </si>
  <si>
    <t>725</t>
  </si>
  <si>
    <t>Zařizovací předměty - požaduje se doložení dokladů dle TZ</t>
  </si>
  <si>
    <t>Pol377</t>
  </si>
  <si>
    <t>Umyvadlo keramické š. 500 mm na šrouby, bílé, vč. montáže</t>
  </si>
  <si>
    <t>Pol378</t>
  </si>
  <si>
    <t>Sifon umyvadlový nerez</t>
  </si>
  <si>
    <t>Pol379</t>
  </si>
  <si>
    <t>Umyvadlo pro imobilní na šrouby, bílé vč. montáže</t>
  </si>
  <si>
    <t>Pol380</t>
  </si>
  <si>
    <t>Sifon umyvadla pro imobilní nerez</t>
  </si>
  <si>
    <t>Pol381</t>
  </si>
  <si>
    <t>Madlo u umyvadla bílé - popis viz výkres</t>
  </si>
  <si>
    <t>Pol382</t>
  </si>
  <si>
    <t>Baterie umyvadlová páková stojánková, vč. hadiček,  umyvadlové baterie a kuchyňské baterie mají maximální průtok vody 6 litrů/min</t>
  </si>
  <si>
    <t>Baterie umyvadlová páková stojánková, vč. hadiček,umyvadlové baterie a kuchyňské baterie mají maximální průtok vody 6 litrů/min</t>
  </si>
  <si>
    <t xml:space="preserve">Poznámka k položce:
1/ U INSTALOVANÝCH ZAŘÍZENÍ K VYUŽÍVÁNÍ VODY BUDE SPOTŘEBA VODY DOLOŽENA TECHNICKÝMI LISTY VÝROBKU, STAVEBNÍ CERTIFIKACÍ NEBO STÁVAJÍCÍM ŠTÍTKEM VÝROBKU V EU A ZAŘÍZENÍ BUDOU MÍT VÝŠE UVEDENÉ PARAMETRY.
 </t>
  </si>
  <si>
    <t>Pol383</t>
  </si>
  <si>
    <t>Baterie umyvadlová bezdotyková stojánková, vč. hadiček,   umyvadlové baterie a kuchyňské baterie mají maximální průtok vody 6 litrů/min</t>
  </si>
  <si>
    <t>Baterie umyvadlová bezdotyková stojánková, vč. hadiček, umyvadlové baterie a kuchyňské baterie mají maximální průtok vody 6 litrů/min</t>
  </si>
  <si>
    <t>Poznámka k položce:
U INSTALOVANÝCH ZAŘÍZENÍ K VYUŽÍVÁNÍ VODY BUDE SPOTŘEBA VODY DOLOŽENA TECHNICKÝMI LISTY VÝROBKU, STAVEBNÍ CERTIFIKACÍ NEBO STÁVAJÍCÍM ŠTÍTKEM VÝROBKU V EU A ZAŘÍZENÍ BUDOU MÍT VÝŠE UVEDENÉ PARAMETRY</t>
  </si>
  <si>
    <t>Pol384</t>
  </si>
  <si>
    <t>Baterie dřezová páková stojánková, vč. hadiček, umyvadlové baterie a kuchyňské baterie mají maximální průtok vody 6 litrů/min</t>
  </si>
  <si>
    <t>Pol385</t>
  </si>
  <si>
    <t>Montáž baterie umyv.a dřezové stojánkové</t>
  </si>
  <si>
    <t>Pol386</t>
  </si>
  <si>
    <t>Sifon ke dřezu plastový bílý</t>
  </si>
  <si>
    <t>Pol389</t>
  </si>
  <si>
    <t>WC kombi bílý,  vč.sedáku a montáže,WC, zahrnující soupravy, mísy a splachovací nádrže, mají úplný objem splachovací vody maximálně 6 litrů a maximální průměrný objem splachovací vody 3,5 litru</t>
  </si>
  <si>
    <t>WC kombi bílý, vč.sedáku a montáže,WC, zahrnující soupravy, mísy a splachovací nádrže, mají úplný objem splachovací vody maximálně 6 litrů a maximální průměrný objem splachovací vody 3,5 litru</t>
  </si>
  <si>
    <t>Poznámka k položce:
U INSTALOVANÝCH ZAŘÍZENÍ K VYUŽÍVÁNÍ VODY BUDE SPOTŘEBA VODY DOLOŽENA TECHNICKÝMI LISTY VÝROBKU, STAVEBNÍ CERTIFIKACÍ NEBO STÁVAJÍCÍM ŠTÍTKEM VÝROBKU V EU A ZAŘÍZENÍ BUDOU MÍT VÝŠE UVEDENÉ PARAMETRY.</t>
  </si>
  <si>
    <t>Pol393</t>
  </si>
  <si>
    <t>Podomítkový systém Jika ZKR,  umyvadlové baterie a kuchyňské baterie mají maximální průtok vody 6 litrů/min</t>
  </si>
  <si>
    <t>Podomítkový systém Jika ZKR, umyvadlové baterie a kuchyňské baterie mají maximální průtok vody 6 litrů/min</t>
  </si>
  <si>
    <t xml:space="preserve">Poznámka k položce:
U INSTALOVANÝCH ZAŘÍZENÍ K VYUŽÍVÁNÍ VODY BUDE SPOTŘEBA VODY DOLOŽENA TECHNICKÝMI LISTY VÝROBKU, STAVEBNÍ CERTIFIKACÍ NEBO STÁVAJÍCÍM ŠTÍTKEM VÝROBKU V EU A ZAŘÍZENÍ BUDOU MÍT VÝŠE UVEDENÉ PARAMETRY.
</t>
  </si>
  <si>
    <t>Pol394</t>
  </si>
  <si>
    <t>WC klozet závěsný Jika Handicap, WC, zahrnující soupravy, mísy a splachovací nádrže, mají úplný objem splachovací vody maximálně 6 litrů a maximální průměrný objem splachovací vody 3,5 litru;</t>
  </si>
  <si>
    <t>Pol392</t>
  </si>
  <si>
    <t>Montáž, napojení a obezdění podomítkového modulu WC</t>
  </si>
  <si>
    <t>Pol395</t>
  </si>
  <si>
    <t>Madla u záchodové mísy bílá  - popis viz výkres</t>
  </si>
  <si>
    <t>Madla u záchodové mísy bílá - popis viz výkres</t>
  </si>
  <si>
    <t>Pol396</t>
  </si>
  <si>
    <t>Výlevka keramická bílá se spodním vývodem</t>
  </si>
  <si>
    <t>Pol397</t>
  </si>
  <si>
    <t>Baterie u výlevky nástěnná, prodloužené ramíno, umyvadlové baterie a kuchyňské baterie mají maximální průtok vody 6 litrů/min;</t>
  </si>
  <si>
    <t xml:space="preserve">Baterie u výlevky nástěnná, prodloužené ramíno, umyvadlové baterie a kuchyňské baterie mají maximální průtok vody 6 litrů/min;
</t>
  </si>
  <si>
    <t>Pol398</t>
  </si>
  <si>
    <t>Montáž baterie u výlevky nástěnné</t>
  </si>
  <si>
    <t>Pol399</t>
  </si>
  <si>
    <t>Vpusť liniová sprchová dl. 600 mm osazená v podlaze - nerez vč. montáže</t>
  </si>
  <si>
    <t>Pol400</t>
  </si>
  <si>
    <t>Sprchová baterie nástěnná + hadice dl. 1,2 m + držák a  mají maximální průtok vody 8 litrů/min</t>
  </si>
  <si>
    <t>Sprchová baterie nástěnná + hadice dl. 1,2 m + držák a mají maximální průtok vody 8 litrů/min</t>
  </si>
  <si>
    <t>Pol401</t>
  </si>
  <si>
    <t>Montáž baterie sprchové nástěnné</t>
  </si>
  <si>
    <t>Pol402</t>
  </si>
  <si>
    <t>Zástěna sprchová skleněná v. 1800 mm š. 900 mm posuvná, vč, montáže</t>
  </si>
  <si>
    <t>Pol407</t>
  </si>
  <si>
    <t>Urinál keramický bílý s automatickým splachováním, pisoáry spotřebují maximálně 2 litry/mísu/hodinu. Splachovací pisoáry mají maximální úplný objem splachovací vody 1 litr.</t>
  </si>
  <si>
    <t>Pol408</t>
  </si>
  <si>
    <t>Sifon k urinálu nerez</t>
  </si>
  <si>
    <t>Pol409</t>
  </si>
  <si>
    <t>Montáž urinálu vč. napojení na rozvody el.</t>
  </si>
  <si>
    <t>Pol411</t>
  </si>
  <si>
    <t>Hydrantová skříň kovová nástěnná vč. vybavení a montáže, specifikace viz PBŘ</t>
  </si>
  <si>
    <t>Pol412</t>
  </si>
  <si>
    <t>Nový zásobník TUV - nepřímotopný stacionární, objem 500 l</t>
  </si>
  <si>
    <t>1862699760</t>
  </si>
  <si>
    <t>Pol413</t>
  </si>
  <si>
    <t>Přemístění stávajícího zásobníku TUV o objemu 500 l</t>
  </si>
  <si>
    <t>-1332389929</t>
  </si>
  <si>
    <t>Pol414</t>
  </si>
  <si>
    <t>Montáž, napojení a zprovoznění zásobníku TUV</t>
  </si>
  <si>
    <t>Pol415</t>
  </si>
  <si>
    <t>Napojení pojistného ventilu do kanalizace</t>
  </si>
  <si>
    <t>Pol416</t>
  </si>
  <si>
    <t>Vybavení  WC pro imobilní dle výkresové dokumentace</t>
  </si>
  <si>
    <t>Vybavení WC pro imobilní dle výkresové dokumentace</t>
  </si>
  <si>
    <t>Pol417</t>
  </si>
  <si>
    <t>Vybavení WC (držák papíru, štětka)</t>
  </si>
  <si>
    <t>Pol419</t>
  </si>
  <si>
    <t>Vybavení předsíňky u WC (4x háček na ručník, 2x zrcadlo 600x600 mm, odpadkový koš, 2x zásobník mýdla)</t>
  </si>
  <si>
    <t>Pol420</t>
  </si>
  <si>
    <t>Demontáž keramického umyvadla vč. sifonu</t>
  </si>
  <si>
    <t>Pol421</t>
  </si>
  <si>
    <t>Demontáž výlevky keramické komplet</t>
  </si>
  <si>
    <t>Pol422</t>
  </si>
  <si>
    <t>Demontáž stávajícího kombi WC komplet</t>
  </si>
  <si>
    <t>Pol423</t>
  </si>
  <si>
    <t>Demontáž nástěnné baterie</t>
  </si>
  <si>
    <t>Pol424</t>
  </si>
  <si>
    <t>Demontáž sprchového koutu komplet</t>
  </si>
  <si>
    <t>Pol425</t>
  </si>
  <si>
    <t>Demontáž stávající kuchyňské linky dl. 1,8 m komplet</t>
  </si>
  <si>
    <t>Pol427</t>
  </si>
  <si>
    <t>Odvoz odpadu na skládku do 15 km</t>
  </si>
  <si>
    <t>Pol428</t>
  </si>
  <si>
    <t>Uložení odpadu na skládku - zařizovací předměty</t>
  </si>
  <si>
    <t>Pol429</t>
  </si>
  <si>
    <t>Drobný a pomocný materiál pro napojení ZP, ostatní práce ZTI</t>
  </si>
  <si>
    <t>Pol430</t>
  </si>
  <si>
    <t>Přesun hmot pro zařizovací předměty, výšky do 12m</t>
  </si>
  <si>
    <t>07 -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</si>
  <si>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</si>
  <si>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</si>
  <si>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</si>
  <si>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</si>
  <si>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</si>
  <si>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</si>
  <si>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</si>
  <si>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</si>
  <si>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</si>
  <si>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…</t>
  </si>
  <si>
    <t>1024</t>
  </si>
  <si>
    <t>1093673152</t>
  </si>
  <si>
    <t>https://podminky.urs.cz/item/CS_URS_2022_01/012103000</t>
  </si>
  <si>
    <t>012303000</t>
  </si>
  <si>
    <t>Geodetické práce po výstavbě</t>
  </si>
  <si>
    <t>-1883926616</t>
  </si>
  <si>
    <t>https://podminky.urs.cz/item/CS_URS_2022_01/012303000</t>
  </si>
  <si>
    <t>VRN3</t>
  </si>
  <si>
    <t>Zařízení staveniště</t>
  </si>
  <si>
    <t>030001000</t>
  </si>
  <si>
    <t>-1967809379</t>
  </si>
  <si>
    <t>https://podminky.urs.cz/item/CS_URS_2022_01/030001000</t>
  </si>
  <si>
    <t>034103000</t>
  </si>
  <si>
    <t>Oplocení staveniště</t>
  </si>
  <si>
    <t>1058141823</t>
  </si>
  <si>
    <t>https://podminky.urs.cz/item/CS_URS_2022_01/034103000</t>
  </si>
  <si>
    <t>VRN4</t>
  </si>
  <si>
    <t>Inženýrská činnost</t>
  </si>
  <si>
    <t>045002000</t>
  </si>
  <si>
    <t>Kompletační a koordinační činnost</t>
  </si>
  <si>
    <t>-214009611</t>
  </si>
  <si>
    <t>https://podminky.urs.cz/item/CS_URS_2022_01/045002000</t>
  </si>
  <si>
    <t>049002000</t>
  </si>
  <si>
    <t>Ostatní inženýrská činnost</t>
  </si>
  <si>
    <t>-565761778</t>
  </si>
  <si>
    <t>Dokumentace skutečnéhop provedení</t>
  </si>
  <si>
    <t>https://podminky.urs.cz/item/CS_URS_2022_01/049002000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</si>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</sst>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3" fillId="0" borderId="0" xfId="0" applyFont="1" applyAlignment="1" applyProtection="1">
      <alignment vertical="center" wrapText="1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6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6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103000" TargetMode="External" /><Relationship Id="rId2" Type="http://schemas.openxmlformats.org/officeDocument/2006/relationships/hyperlink" Target="https://podminky.urs.cz/item/CS_URS_2022_01/012303000" TargetMode="External" /><Relationship Id="rId3" Type="http://schemas.openxmlformats.org/officeDocument/2006/relationships/hyperlink" Target="https://podminky.urs.cz/item/CS_URS_2022_01/030001000" TargetMode="External" /><Relationship Id="rId4" Type="http://schemas.openxmlformats.org/officeDocument/2006/relationships/hyperlink" Target="https://podminky.urs.cz/item/CS_URS_2022_01/034103000" TargetMode="External" /><Relationship Id="rId5" Type="http://schemas.openxmlformats.org/officeDocument/2006/relationships/hyperlink" Target="https://podminky.urs.cz/item/CS_URS_2022_01/045002000" TargetMode="External" /><Relationship Id="rId6" Type="http://schemas.openxmlformats.org/officeDocument/2006/relationships/hyperlink" Target="https://podminky.urs.cz/item/CS_URS_2022_01/049002000" TargetMode="External" /><Relationship Id="rId7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1151114" TargetMode="External" /><Relationship Id="rId2" Type="http://schemas.openxmlformats.org/officeDocument/2006/relationships/hyperlink" Target="https://podminky.urs.cz/item/CS_URS_2022_01/122351104" TargetMode="External" /><Relationship Id="rId3" Type="http://schemas.openxmlformats.org/officeDocument/2006/relationships/hyperlink" Target="https://podminky.urs.cz/item/CS_URS_2022_01/131351100" TargetMode="External" /><Relationship Id="rId4" Type="http://schemas.openxmlformats.org/officeDocument/2006/relationships/hyperlink" Target="https://podminky.urs.cz/item/CS_URS_2022_01/132312131" TargetMode="External" /><Relationship Id="rId5" Type="http://schemas.openxmlformats.org/officeDocument/2006/relationships/hyperlink" Target="https://podminky.urs.cz/item/CS_URS_2022_01/139911121" TargetMode="External" /><Relationship Id="rId6" Type="http://schemas.openxmlformats.org/officeDocument/2006/relationships/hyperlink" Target="https://podminky.urs.cz/item/CS_URS_2022_01/162211321" TargetMode="External" /><Relationship Id="rId7" Type="http://schemas.openxmlformats.org/officeDocument/2006/relationships/hyperlink" Target="https://podminky.urs.cz/item/CS_URS_2022_01/162751137" TargetMode="External" /><Relationship Id="rId8" Type="http://schemas.openxmlformats.org/officeDocument/2006/relationships/hyperlink" Target="https://podminky.urs.cz/item/CS_URS_2022_01/167151102" TargetMode="External" /><Relationship Id="rId9" Type="http://schemas.openxmlformats.org/officeDocument/2006/relationships/hyperlink" Target="https://podminky.urs.cz/item/CS_URS_2022_01/171111104" TargetMode="External" /><Relationship Id="rId10" Type="http://schemas.openxmlformats.org/officeDocument/2006/relationships/hyperlink" Target="https://podminky.urs.cz/item/CS_URS_2022_01/171201221" TargetMode="External" /><Relationship Id="rId11" Type="http://schemas.openxmlformats.org/officeDocument/2006/relationships/hyperlink" Target="https://podminky.urs.cz/item/CS_URS_2022_01/171201231" TargetMode="External" /><Relationship Id="rId12" Type="http://schemas.openxmlformats.org/officeDocument/2006/relationships/hyperlink" Target="https://podminky.urs.cz/item/CS_URS_2022_01/171251201" TargetMode="External" /><Relationship Id="rId13" Type="http://schemas.openxmlformats.org/officeDocument/2006/relationships/hyperlink" Target="https://podminky.urs.cz/item/CS_URS_2022_01/175111101" TargetMode="External" /><Relationship Id="rId14" Type="http://schemas.openxmlformats.org/officeDocument/2006/relationships/hyperlink" Target="https://podminky.urs.cz/item/CS_URS_2022_01/175111109" TargetMode="External" /><Relationship Id="rId15" Type="http://schemas.openxmlformats.org/officeDocument/2006/relationships/hyperlink" Target="https://podminky.urs.cz/item/CS_URS_2022_01/181351104" TargetMode="External" /><Relationship Id="rId16" Type="http://schemas.openxmlformats.org/officeDocument/2006/relationships/hyperlink" Target="https://podminky.urs.cz/item/CS_URS_2022_01/181913112" TargetMode="External" /><Relationship Id="rId17" Type="http://schemas.openxmlformats.org/officeDocument/2006/relationships/hyperlink" Target="https://podminky.urs.cz/item/CS_URS_2022_01/182311124" TargetMode="External" /><Relationship Id="rId18" Type="http://schemas.openxmlformats.org/officeDocument/2006/relationships/hyperlink" Target="https://podminky.urs.cz/item/CS_URS_2022_01/271532211" TargetMode="External" /><Relationship Id="rId19" Type="http://schemas.openxmlformats.org/officeDocument/2006/relationships/hyperlink" Target="https://podminky.urs.cz/item/CS_URS_2022_01/271532212" TargetMode="External" /><Relationship Id="rId20" Type="http://schemas.openxmlformats.org/officeDocument/2006/relationships/hyperlink" Target="https://podminky.urs.cz/item/CS_URS_2022_01/271562211" TargetMode="External" /><Relationship Id="rId21" Type="http://schemas.openxmlformats.org/officeDocument/2006/relationships/hyperlink" Target="https://podminky.urs.cz/item/CS_URS_2022_01/273321311" TargetMode="External" /><Relationship Id="rId22" Type="http://schemas.openxmlformats.org/officeDocument/2006/relationships/hyperlink" Target="https://podminky.urs.cz/item/CS_URS_2022_01/273321511" TargetMode="External" /><Relationship Id="rId23" Type="http://schemas.openxmlformats.org/officeDocument/2006/relationships/hyperlink" Target="https://podminky.urs.cz/item/CS_URS_2022_01/273351121" TargetMode="External" /><Relationship Id="rId24" Type="http://schemas.openxmlformats.org/officeDocument/2006/relationships/hyperlink" Target="https://podminky.urs.cz/item/CS_URS_2022_01/273351122" TargetMode="External" /><Relationship Id="rId25" Type="http://schemas.openxmlformats.org/officeDocument/2006/relationships/hyperlink" Target="https://podminky.urs.cz/item/CS_URS_2022_01/273361821" TargetMode="External" /><Relationship Id="rId26" Type="http://schemas.openxmlformats.org/officeDocument/2006/relationships/hyperlink" Target="https://podminky.urs.cz/item/CS_URS_2022_01/273362021" TargetMode="External" /><Relationship Id="rId27" Type="http://schemas.openxmlformats.org/officeDocument/2006/relationships/hyperlink" Target="https://podminky.urs.cz/item/CS_URS_2022_01/274321211" TargetMode="External" /><Relationship Id="rId28" Type="http://schemas.openxmlformats.org/officeDocument/2006/relationships/hyperlink" Target="https://podminky.urs.cz/item/CS_URS_2022_01/274321511" TargetMode="External" /><Relationship Id="rId29" Type="http://schemas.openxmlformats.org/officeDocument/2006/relationships/hyperlink" Target="https://podminky.urs.cz/item/CS_URS_2022_01/274351121" TargetMode="External" /><Relationship Id="rId30" Type="http://schemas.openxmlformats.org/officeDocument/2006/relationships/hyperlink" Target="https://podminky.urs.cz/item/CS_URS_2022_01/274351122" TargetMode="External" /><Relationship Id="rId31" Type="http://schemas.openxmlformats.org/officeDocument/2006/relationships/hyperlink" Target="https://podminky.urs.cz/item/CS_URS_2022_01/279113132" TargetMode="External" /><Relationship Id="rId32" Type="http://schemas.openxmlformats.org/officeDocument/2006/relationships/hyperlink" Target="https://podminky.urs.cz/item/CS_URS_2022_01/279113135" TargetMode="External" /><Relationship Id="rId33" Type="http://schemas.openxmlformats.org/officeDocument/2006/relationships/hyperlink" Target="https://podminky.urs.cz/item/CS_URS_2022_01/279361821" TargetMode="External" /><Relationship Id="rId34" Type="http://schemas.openxmlformats.org/officeDocument/2006/relationships/hyperlink" Target="https://podminky.urs.cz/item/CS_URS_2022_01/310238211" TargetMode="External" /><Relationship Id="rId35" Type="http://schemas.openxmlformats.org/officeDocument/2006/relationships/hyperlink" Target="https://podminky.urs.cz/item/CS_URS_2022_01/311101213" TargetMode="External" /><Relationship Id="rId36" Type="http://schemas.openxmlformats.org/officeDocument/2006/relationships/hyperlink" Target="https://podminky.urs.cz/item/CS_URS_2022_01/311235151" TargetMode="External" /><Relationship Id="rId37" Type="http://schemas.openxmlformats.org/officeDocument/2006/relationships/hyperlink" Target="https://podminky.urs.cz/item/CS_URS_2022_01/311237121" TargetMode="External" /><Relationship Id="rId38" Type="http://schemas.openxmlformats.org/officeDocument/2006/relationships/hyperlink" Target="https://podminky.urs.cz/item/CS_URS_2022_01/317168022" TargetMode="External" /><Relationship Id="rId39" Type="http://schemas.openxmlformats.org/officeDocument/2006/relationships/hyperlink" Target="https://podminky.urs.cz/item/CS_URS_2022_01/317168025" TargetMode="External" /><Relationship Id="rId40" Type="http://schemas.openxmlformats.org/officeDocument/2006/relationships/hyperlink" Target="https://podminky.urs.cz/item/CS_URS_2022_01/317168054" TargetMode="External" /><Relationship Id="rId41" Type="http://schemas.openxmlformats.org/officeDocument/2006/relationships/hyperlink" Target="https://podminky.urs.cz/item/CS_URS_2022_01/317168055" TargetMode="External" /><Relationship Id="rId42" Type="http://schemas.openxmlformats.org/officeDocument/2006/relationships/hyperlink" Target="https://podminky.urs.cz/item/CS_URS_2022_01/317168057" TargetMode="External" /><Relationship Id="rId43" Type="http://schemas.openxmlformats.org/officeDocument/2006/relationships/hyperlink" Target="https://podminky.urs.cz/item/CS_URS_2022_01/317234410" TargetMode="External" /><Relationship Id="rId44" Type="http://schemas.openxmlformats.org/officeDocument/2006/relationships/hyperlink" Target="https://podminky.urs.cz/item/CS_URS_2022_01/317941121" TargetMode="External" /><Relationship Id="rId45" Type="http://schemas.openxmlformats.org/officeDocument/2006/relationships/hyperlink" Target="https://podminky.urs.cz/item/CS_URS_2022_01/317941123" TargetMode="External" /><Relationship Id="rId46" Type="http://schemas.openxmlformats.org/officeDocument/2006/relationships/hyperlink" Target="https://podminky.urs.cz/item/CS_URS_2022_01/317998115" TargetMode="External" /><Relationship Id="rId47" Type="http://schemas.openxmlformats.org/officeDocument/2006/relationships/hyperlink" Target="https://podminky.urs.cz/item/CS_URS_2022_01/342272225" TargetMode="External" /><Relationship Id="rId48" Type="http://schemas.openxmlformats.org/officeDocument/2006/relationships/hyperlink" Target="https://podminky.urs.cz/item/CS_URS_2022_01/342272245" TargetMode="External" /><Relationship Id="rId49" Type="http://schemas.openxmlformats.org/officeDocument/2006/relationships/hyperlink" Target="https://podminky.urs.cz/item/CS_URS_2022_01/342291112" TargetMode="External" /><Relationship Id="rId50" Type="http://schemas.openxmlformats.org/officeDocument/2006/relationships/hyperlink" Target="https://podminky.urs.cz/item/CS_URS_2022_01/342291121" TargetMode="External" /><Relationship Id="rId51" Type="http://schemas.openxmlformats.org/officeDocument/2006/relationships/hyperlink" Target="https://podminky.urs.cz/item/CS_URS_2022_01/346244353" TargetMode="External" /><Relationship Id="rId52" Type="http://schemas.openxmlformats.org/officeDocument/2006/relationships/hyperlink" Target="https://podminky.urs.cz/item/CS_URS_2022_01/346244361" TargetMode="External" /><Relationship Id="rId53" Type="http://schemas.openxmlformats.org/officeDocument/2006/relationships/hyperlink" Target="https://podminky.urs.cz/item/CS_URS_2022_01/346244381" TargetMode="External" /><Relationship Id="rId54" Type="http://schemas.openxmlformats.org/officeDocument/2006/relationships/hyperlink" Target="https://podminky.urs.cz/item/CS_URS_2022_01/346481111" TargetMode="External" /><Relationship Id="rId55" Type="http://schemas.openxmlformats.org/officeDocument/2006/relationships/hyperlink" Target="https://podminky.urs.cz/item/CS_URS_2022_01/346991125" TargetMode="External" /><Relationship Id="rId56" Type="http://schemas.openxmlformats.org/officeDocument/2006/relationships/hyperlink" Target="https://podminky.urs.cz/item/CS_URS_2022_01/411141134" TargetMode="External" /><Relationship Id="rId57" Type="http://schemas.openxmlformats.org/officeDocument/2006/relationships/hyperlink" Target="https://podminky.urs.cz/item/CS_URS_2022_01/411321414" TargetMode="External" /><Relationship Id="rId58" Type="http://schemas.openxmlformats.org/officeDocument/2006/relationships/hyperlink" Target="https://podminky.urs.cz/item/CS_URS_2022_01/411354313" TargetMode="External" /><Relationship Id="rId59" Type="http://schemas.openxmlformats.org/officeDocument/2006/relationships/hyperlink" Target="https://podminky.urs.cz/item/CS_URS_2022_01/411354314" TargetMode="External" /><Relationship Id="rId60" Type="http://schemas.openxmlformats.org/officeDocument/2006/relationships/hyperlink" Target="https://podminky.urs.cz/item/CS_URS_2022_01/411361821" TargetMode="External" /><Relationship Id="rId61" Type="http://schemas.openxmlformats.org/officeDocument/2006/relationships/hyperlink" Target="https://podminky.urs.cz/item/CS_URS_2022_01/411362021" TargetMode="External" /><Relationship Id="rId62" Type="http://schemas.openxmlformats.org/officeDocument/2006/relationships/hyperlink" Target="https://podminky.urs.cz/item/CS_URS_2022_01/411386621" TargetMode="External" /><Relationship Id="rId63" Type="http://schemas.openxmlformats.org/officeDocument/2006/relationships/hyperlink" Target="https://podminky.urs.cz/item/CS_URS_2022_01/413232221" TargetMode="External" /><Relationship Id="rId64" Type="http://schemas.openxmlformats.org/officeDocument/2006/relationships/hyperlink" Target="https://podminky.urs.cz/item/CS_URS_2022_01/417238213" TargetMode="External" /><Relationship Id="rId65" Type="http://schemas.openxmlformats.org/officeDocument/2006/relationships/hyperlink" Target="https://podminky.urs.cz/item/CS_URS_2022_01/417238233" TargetMode="External" /><Relationship Id="rId66" Type="http://schemas.openxmlformats.org/officeDocument/2006/relationships/hyperlink" Target="https://podminky.urs.cz/item/CS_URS_2022_01/417321515" TargetMode="External" /><Relationship Id="rId67" Type="http://schemas.openxmlformats.org/officeDocument/2006/relationships/hyperlink" Target="https://podminky.urs.cz/item/CS_URS_2022_01/417351115" TargetMode="External" /><Relationship Id="rId68" Type="http://schemas.openxmlformats.org/officeDocument/2006/relationships/hyperlink" Target="https://podminky.urs.cz/item/CS_URS_2022_01/417351116" TargetMode="External" /><Relationship Id="rId69" Type="http://schemas.openxmlformats.org/officeDocument/2006/relationships/hyperlink" Target="https://podminky.urs.cz/item/CS_URS_2022_01/417361821" TargetMode="External" /><Relationship Id="rId70" Type="http://schemas.openxmlformats.org/officeDocument/2006/relationships/hyperlink" Target="https://podminky.urs.cz/item/CS_URS_2022_01/434121425" TargetMode="External" /><Relationship Id="rId71" Type="http://schemas.openxmlformats.org/officeDocument/2006/relationships/hyperlink" Target="https://podminky.urs.cz/item/CS_URS_2022_01/436234216" TargetMode="External" /><Relationship Id="rId72" Type="http://schemas.openxmlformats.org/officeDocument/2006/relationships/hyperlink" Target="https://podminky.urs.cz/item/CS_URS_2022_01/611111001" TargetMode="External" /><Relationship Id="rId73" Type="http://schemas.openxmlformats.org/officeDocument/2006/relationships/hyperlink" Target="https://podminky.urs.cz/item/CS_URS_2022_01/611111111" TargetMode="External" /><Relationship Id="rId74" Type="http://schemas.openxmlformats.org/officeDocument/2006/relationships/hyperlink" Target="https://podminky.urs.cz/item/CS_URS_2022_01/611131111" TargetMode="External" /><Relationship Id="rId75" Type="http://schemas.openxmlformats.org/officeDocument/2006/relationships/hyperlink" Target="https://podminky.urs.cz/item/CS_URS_2022_01/611142001" TargetMode="External" /><Relationship Id="rId76" Type="http://schemas.openxmlformats.org/officeDocument/2006/relationships/hyperlink" Target="https://podminky.urs.cz/item/CS_URS_2022_01/611315213" TargetMode="External" /><Relationship Id="rId77" Type="http://schemas.openxmlformats.org/officeDocument/2006/relationships/hyperlink" Target="https://podminky.urs.cz/item/CS_URS_2022_01/611325417" TargetMode="External" /><Relationship Id="rId78" Type="http://schemas.openxmlformats.org/officeDocument/2006/relationships/hyperlink" Target="https://podminky.urs.cz/item/CS_URS_2022_01/611341121" TargetMode="External" /><Relationship Id="rId79" Type="http://schemas.openxmlformats.org/officeDocument/2006/relationships/hyperlink" Target="https://podminky.urs.cz/item/CS_URS_2022_01/611341131" TargetMode="External" /><Relationship Id="rId80" Type="http://schemas.openxmlformats.org/officeDocument/2006/relationships/hyperlink" Target="https://podminky.urs.cz/item/CS_URS_2022_01/611341191" TargetMode="External" /><Relationship Id="rId81" Type="http://schemas.openxmlformats.org/officeDocument/2006/relationships/hyperlink" Target="https://podminky.urs.cz/item/CS_URS_2022_01/612131111" TargetMode="External" /><Relationship Id="rId82" Type="http://schemas.openxmlformats.org/officeDocument/2006/relationships/hyperlink" Target="https://podminky.urs.cz/item/CS_URS_2022_01/612135101" TargetMode="External" /><Relationship Id="rId83" Type="http://schemas.openxmlformats.org/officeDocument/2006/relationships/hyperlink" Target="https://podminky.urs.cz/item/CS_URS_2022_01/612142001" TargetMode="External" /><Relationship Id="rId84" Type="http://schemas.openxmlformats.org/officeDocument/2006/relationships/hyperlink" Target="https://podminky.urs.cz/item/CS_URS_2022_01/612315213" TargetMode="External" /><Relationship Id="rId85" Type="http://schemas.openxmlformats.org/officeDocument/2006/relationships/hyperlink" Target="https://podminky.urs.cz/item/CS_URS_2022_01/612315302" TargetMode="External" /><Relationship Id="rId86" Type="http://schemas.openxmlformats.org/officeDocument/2006/relationships/hyperlink" Target="https://podminky.urs.cz/item/CS_URS_2022_01/612325417" TargetMode="External" /><Relationship Id="rId87" Type="http://schemas.openxmlformats.org/officeDocument/2006/relationships/hyperlink" Target="https://podminky.urs.cz/item/CS_URS_2022_01/612341121" TargetMode="External" /><Relationship Id="rId88" Type="http://schemas.openxmlformats.org/officeDocument/2006/relationships/hyperlink" Target="https://podminky.urs.cz/item/CS_URS_2022_01/612341131" TargetMode="External" /><Relationship Id="rId89" Type="http://schemas.openxmlformats.org/officeDocument/2006/relationships/hyperlink" Target="https://podminky.urs.cz/item/CS_URS_2022_01/612341191" TargetMode="External" /><Relationship Id="rId90" Type="http://schemas.openxmlformats.org/officeDocument/2006/relationships/hyperlink" Target="https://podminky.urs.cz/item/CS_URS_2022_01/619995001" TargetMode="External" /><Relationship Id="rId91" Type="http://schemas.openxmlformats.org/officeDocument/2006/relationships/hyperlink" Target="https://podminky.urs.cz/item/CS_URS_2022_01/622131111" TargetMode="External" /><Relationship Id="rId92" Type="http://schemas.openxmlformats.org/officeDocument/2006/relationships/hyperlink" Target="https://podminky.urs.cz/item/CS_URS_2022_01/622142001" TargetMode="External" /><Relationship Id="rId93" Type="http://schemas.openxmlformats.org/officeDocument/2006/relationships/hyperlink" Target="https://podminky.urs.cz/item/CS_URS_2022_01/622143003" TargetMode="External" /><Relationship Id="rId94" Type="http://schemas.openxmlformats.org/officeDocument/2006/relationships/hyperlink" Target="https://podminky.urs.cz/item/CS_URS_2022_01/622143004" TargetMode="External" /><Relationship Id="rId95" Type="http://schemas.openxmlformats.org/officeDocument/2006/relationships/hyperlink" Target="https://podminky.urs.cz/item/CS_URS_2022_01/622143005" TargetMode="External" /><Relationship Id="rId96" Type="http://schemas.openxmlformats.org/officeDocument/2006/relationships/hyperlink" Target="https://podminky.urs.cz/item/CS_URS_2022_01/622143005" TargetMode="External" /><Relationship Id="rId97" Type="http://schemas.openxmlformats.org/officeDocument/2006/relationships/hyperlink" Target="https://podminky.urs.cz/item/CS_URS_2022_01/622151001" TargetMode="External" /><Relationship Id="rId98" Type="http://schemas.openxmlformats.org/officeDocument/2006/relationships/hyperlink" Target="https://podminky.urs.cz/item/CS_URS_2022_01/622321121" TargetMode="External" /><Relationship Id="rId99" Type="http://schemas.openxmlformats.org/officeDocument/2006/relationships/hyperlink" Target="https://podminky.urs.cz/item/CS_URS_2022_01/631311114" TargetMode="External" /><Relationship Id="rId100" Type="http://schemas.openxmlformats.org/officeDocument/2006/relationships/hyperlink" Target="https://podminky.urs.cz/item/CS_URS_2022_01/631311125" TargetMode="External" /><Relationship Id="rId101" Type="http://schemas.openxmlformats.org/officeDocument/2006/relationships/hyperlink" Target="https://podminky.urs.cz/item/CS_URS_2022_01/631312141" TargetMode="External" /><Relationship Id="rId102" Type="http://schemas.openxmlformats.org/officeDocument/2006/relationships/hyperlink" Target="https://podminky.urs.cz/item/CS_URS_2022_01/631319011" TargetMode="External" /><Relationship Id="rId103" Type="http://schemas.openxmlformats.org/officeDocument/2006/relationships/hyperlink" Target="https://podminky.urs.cz/item/CS_URS_2022_01/631319012" TargetMode="External" /><Relationship Id="rId104" Type="http://schemas.openxmlformats.org/officeDocument/2006/relationships/hyperlink" Target="https://podminky.urs.cz/item/CS_URS_2022_01/631319021" TargetMode="External" /><Relationship Id="rId105" Type="http://schemas.openxmlformats.org/officeDocument/2006/relationships/hyperlink" Target="https://podminky.urs.cz/item/CS_URS_2022_01/631319171" TargetMode="External" /><Relationship Id="rId106" Type="http://schemas.openxmlformats.org/officeDocument/2006/relationships/hyperlink" Target="https://podminky.urs.cz/item/CS_URS_2022_01/631319173" TargetMode="External" /><Relationship Id="rId107" Type="http://schemas.openxmlformats.org/officeDocument/2006/relationships/hyperlink" Target="https://podminky.urs.cz/item/CS_URS_2022_01/631319192" TargetMode="External" /><Relationship Id="rId108" Type="http://schemas.openxmlformats.org/officeDocument/2006/relationships/hyperlink" Target="https://podminky.urs.cz/item/CS_URS_2022_01/631362021" TargetMode="External" /><Relationship Id="rId109" Type="http://schemas.openxmlformats.org/officeDocument/2006/relationships/hyperlink" Target="https://podminky.urs.cz/item/CS_URS_2022_01/632450123" TargetMode="External" /><Relationship Id="rId110" Type="http://schemas.openxmlformats.org/officeDocument/2006/relationships/hyperlink" Target="https://podminky.urs.cz/item/CS_URS_2022_01/632450134" TargetMode="External" /><Relationship Id="rId111" Type="http://schemas.openxmlformats.org/officeDocument/2006/relationships/hyperlink" Target="https://podminky.urs.cz/item/CS_URS_2022_01/632902111" TargetMode="External" /><Relationship Id="rId112" Type="http://schemas.openxmlformats.org/officeDocument/2006/relationships/hyperlink" Target="https://podminky.urs.cz/item/CS_URS_2022_01/633811111" TargetMode="External" /><Relationship Id="rId113" Type="http://schemas.openxmlformats.org/officeDocument/2006/relationships/hyperlink" Target="https://podminky.urs.cz/item/CS_URS_2022_01/634112112" TargetMode="External" /><Relationship Id="rId114" Type="http://schemas.openxmlformats.org/officeDocument/2006/relationships/hyperlink" Target="https://podminky.urs.cz/item/CS_URS_2022_01/634112113" TargetMode="External" /><Relationship Id="rId115" Type="http://schemas.openxmlformats.org/officeDocument/2006/relationships/hyperlink" Target="https://podminky.urs.cz/item/CS_URS_2022_01/636311124" TargetMode="External" /><Relationship Id="rId116" Type="http://schemas.openxmlformats.org/officeDocument/2006/relationships/hyperlink" Target="https://podminky.urs.cz/item/CS_URS_2022_01/637211122" TargetMode="External" /><Relationship Id="rId117" Type="http://schemas.openxmlformats.org/officeDocument/2006/relationships/hyperlink" Target="https://podminky.urs.cz/item/CS_URS_2022_01/637311131" TargetMode="External" /><Relationship Id="rId118" Type="http://schemas.openxmlformats.org/officeDocument/2006/relationships/hyperlink" Target="https://podminky.urs.cz/item/CS_URS_2022_01/642942111" TargetMode="External" /><Relationship Id="rId119" Type="http://schemas.openxmlformats.org/officeDocument/2006/relationships/hyperlink" Target="https://podminky.urs.cz/item/CS_URS_2022_01/644941111" TargetMode="External" /><Relationship Id="rId120" Type="http://schemas.openxmlformats.org/officeDocument/2006/relationships/hyperlink" Target="https://podminky.urs.cz/item/CS_URS_2022_01/941211112" TargetMode="External" /><Relationship Id="rId121" Type="http://schemas.openxmlformats.org/officeDocument/2006/relationships/hyperlink" Target="https://podminky.urs.cz/item/CS_URS_2022_01/941211211" TargetMode="External" /><Relationship Id="rId122" Type="http://schemas.openxmlformats.org/officeDocument/2006/relationships/hyperlink" Target="https://podminky.urs.cz/item/CS_URS_2022_01/944511111" TargetMode="External" /><Relationship Id="rId123" Type="http://schemas.openxmlformats.org/officeDocument/2006/relationships/hyperlink" Target="https://podminky.urs.cz/item/CS_URS_2022_01/944511211" TargetMode="External" /><Relationship Id="rId124" Type="http://schemas.openxmlformats.org/officeDocument/2006/relationships/hyperlink" Target="https://podminky.urs.cz/item/CS_URS_2022_01/944511811" TargetMode="External" /><Relationship Id="rId125" Type="http://schemas.openxmlformats.org/officeDocument/2006/relationships/hyperlink" Target="https://podminky.urs.cz/item/CS_URS_2022_01/952902021" TargetMode="External" /><Relationship Id="rId126" Type="http://schemas.openxmlformats.org/officeDocument/2006/relationships/hyperlink" Target="https://podminky.urs.cz/item/CS_URS_2022_01/961044111" TargetMode="External" /><Relationship Id="rId127" Type="http://schemas.openxmlformats.org/officeDocument/2006/relationships/hyperlink" Target="https://podminky.urs.cz/item/CS_URS_2022_01/962031132" TargetMode="External" /><Relationship Id="rId128" Type="http://schemas.openxmlformats.org/officeDocument/2006/relationships/hyperlink" Target="https://podminky.urs.cz/item/CS_URS_2022_01/962031133" TargetMode="External" /><Relationship Id="rId129" Type="http://schemas.openxmlformats.org/officeDocument/2006/relationships/hyperlink" Target="https://podminky.urs.cz/item/CS_URS_2022_01/964061321" TargetMode="External" /><Relationship Id="rId130" Type="http://schemas.openxmlformats.org/officeDocument/2006/relationships/hyperlink" Target="https://podminky.urs.cz/item/CS_URS_2022_01/964072211" TargetMode="External" /><Relationship Id="rId131" Type="http://schemas.openxmlformats.org/officeDocument/2006/relationships/hyperlink" Target="https://podminky.urs.cz/item/CS_URS_2022_01/965043321" TargetMode="External" /><Relationship Id="rId132" Type="http://schemas.openxmlformats.org/officeDocument/2006/relationships/hyperlink" Target="https://podminky.urs.cz/item/CS_URS_2022_01/965049111" TargetMode="External" /><Relationship Id="rId133" Type="http://schemas.openxmlformats.org/officeDocument/2006/relationships/hyperlink" Target="https://podminky.urs.cz/item/CS_URS_2022_01/966079851" TargetMode="External" /><Relationship Id="rId134" Type="http://schemas.openxmlformats.org/officeDocument/2006/relationships/hyperlink" Target="https://podminky.urs.cz/item/CS_URS_2022_01/967031132" TargetMode="External" /><Relationship Id="rId135" Type="http://schemas.openxmlformats.org/officeDocument/2006/relationships/hyperlink" Target="https://podminky.urs.cz/item/CS_URS_2022_01/968062356" TargetMode="External" /><Relationship Id="rId136" Type="http://schemas.openxmlformats.org/officeDocument/2006/relationships/hyperlink" Target="https://podminky.urs.cz/item/CS_URS_2022_01/968062455" TargetMode="External" /><Relationship Id="rId137" Type="http://schemas.openxmlformats.org/officeDocument/2006/relationships/hyperlink" Target="https://podminky.urs.cz/item/CS_URS_2022_01/969041111" TargetMode="External" /><Relationship Id="rId138" Type="http://schemas.openxmlformats.org/officeDocument/2006/relationships/hyperlink" Target="https://podminky.urs.cz/item/CS_URS_2022_01/973025121" TargetMode="External" /><Relationship Id="rId139" Type="http://schemas.openxmlformats.org/officeDocument/2006/relationships/hyperlink" Target="https://podminky.urs.cz/item/CS_URS_2022_01/973031813" TargetMode="External" /><Relationship Id="rId140" Type="http://schemas.openxmlformats.org/officeDocument/2006/relationships/hyperlink" Target="https://podminky.urs.cz/item/CS_URS_2022_01/974029666" TargetMode="External" /><Relationship Id="rId141" Type="http://schemas.openxmlformats.org/officeDocument/2006/relationships/hyperlink" Target="https://podminky.urs.cz/item/CS_URS_2022_01/974031133" TargetMode="External" /><Relationship Id="rId142" Type="http://schemas.openxmlformats.org/officeDocument/2006/relationships/hyperlink" Target="https://podminky.urs.cz/item/CS_URS_2022_01/974082113" TargetMode="External" /><Relationship Id="rId143" Type="http://schemas.openxmlformats.org/officeDocument/2006/relationships/hyperlink" Target="https://podminky.urs.cz/item/CS_URS_2022_01/975063131" TargetMode="External" /><Relationship Id="rId144" Type="http://schemas.openxmlformats.org/officeDocument/2006/relationships/hyperlink" Target="https://podminky.urs.cz/item/CS_URS_2022_01/977311112" TargetMode="External" /><Relationship Id="rId145" Type="http://schemas.openxmlformats.org/officeDocument/2006/relationships/hyperlink" Target="https://podminky.urs.cz/item/CS_URS_2022_01/978011141" TargetMode="External" /><Relationship Id="rId146" Type="http://schemas.openxmlformats.org/officeDocument/2006/relationships/hyperlink" Target="https://podminky.urs.cz/item/CS_URS_2022_01/978013141" TargetMode="External" /><Relationship Id="rId147" Type="http://schemas.openxmlformats.org/officeDocument/2006/relationships/hyperlink" Target="https://podminky.urs.cz/item/CS_URS_2022_01/997013002" TargetMode="External" /><Relationship Id="rId148" Type="http://schemas.openxmlformats.org/officeDocument/2006/relationships/hyperlink" Target="https://podminky.urs.cz/item/CS_URS_2022_01/997013009" TargetMode="External" /><Relationship Id="rId149" Type="http://schemas.openxmlformats.org/officeDocument/2006/relationships/hyperlink" Target="https://podminky.urs.cz/item/CS_URS_2022_01/997013115" TargetMode="External" /><Relationship Id="rId150" Type="http://schemas.openxmlformats.org/officeDocument/2006/relationships/hyperlink" Target="https://podminky.urs.cz/item/CS_URS_2022_01/997013312" TargetMode="External" /><Relationship Id="rId151" Type="http://schemas.openxmlformats.org/officeDocument/2006/relationships/hyperlink" Target="https://podminky.urs.cz/item/CS_URS_2022_01/997013322" TargetMode="External" /><Relationship Id="rId152" Type="http://schemas.openxmlformats.org/officeDocument/2006/relationships/hyperlink" Target="https://podminky.urs.cz/item/CS_URS_2022_01/997013501" TargetMode="External" /><Relationship Id="rId153" Type="http://schemas.openxmlformats.org/officeDocument/2006/relationships/hyperlink" Target="https://podminky.urs.cz/item/CS_URS_2022_01/997013509" TargetMode="External" /><Relationship Id="rId154" Type="http://schemas.openxmlformats.org/officeDocument/2006/relationships/hyperlink" Target="https://podminky.urs.cz/item/CS_URS_2022_01/997013601" TargetMode="External" /><Relationship Id="rId155" Type="http://schemas.openxmlformats.org/officeDocument/2006/relationships/hyperlink" Target="https://podminky.urs.cz/item/CS_URS_2022_01/997013603" TargetMode="External" /><Relationship Id="rId156" Type="http://schemas.openxmlformats.org/officeDocument/2006/relationships/hyperlink" Target="https://podminky.urs.cz/item/CS_URS_2022_01/997013863" TargetMode="External" /><Relationship Id="rId157" Type="http://schemas.openxmlformats.org/officeDocument/2006/relationships/hyperlink" Target="https://podminky.urs.cz/item/CS_URS_2022_01/998011003" TargetMode="External" /><Relationship Id="rId158" Type="http://schemas.openxmlformats.org/officeDocument/2006/relationships/hyperlink" Target="https://podminky.urs.cz/item/CS_URS_2022_01/711121131" TargetMode="External" /><Relationship Id="rId159" Type="http://schemas.openxmlformats.org/officeDocument/2006/relationships/hyperlink" Target="https://podminky.urs.cz/item/CS_URS_2022_01/711112001" TargetMode="External" /><Relationship Id="rId160" Type="http://schemas.openxmlformats.org/officeDocument/2006/relationships/hyperlink" Target="https://podminky.urs.cz/item/CS_URS_2022_01/711141559" TargetMode="External" /><Relationship Id="rId161" Type="http://schemas.openxmlformats.org/officeDocument/2006/relationships/hyperlink" Target="https://podminky.urs.cz/item/CS_URS_2022_01/711142559" TargetMode="External" /><Relationship Id="rId162" Type="http://schemas.openxmlformats.org/officeDocument/2006/relationships/hyperlink" Target="https://podminky.urs.cz/item/CS_URS_2022_01/711161383" TargetMode="External" /><Relationship Id="rId163" Type="http://schemas.openxmlformats.org/officeDocument/2006/relationships/hyperlink" Target="https://podminky.urs.cz/item/CS_URS_2022_01/711491172" TargetMode="External" /><Relationship Id="rId164" Type="http://schemas.openxmlformats.org/officeDocument/2006/relationships/hyperlink" Target="https://podminky.urs.cz/item/CS_URS_2022_01/711491272" TargetMode="External" /><Relationship Id="rId165" Type="http://schemas.openxmlformats.org/officeDocument/2006/relationships/hyperlink" Target="https://podminky.urs.cz/item/CS_URS_2022_01/998711203" TargetMode="External" /><Relationship Id="rId166" Type="http://schemas.openxmlformats.org/officeDocument/2006/relationships/hyperlink" Target="https://podminky.urs.cz/item/CS_URS_2022_01/998712203" TargetMode="External" /><Relationship Id="rId167" Type="http://schemas.openxmlformats.org/officeDocument/2006/relationships/hyperlink" Target="https://podminky.urs.cz/item/CS_URS_2022_01/713111111" TargetMode="External" /><Relationship Id="rId168" Type="http://schemas.openxmlformats.org/officeDocument/2006/relationships/hyperlink" Target="https://podminky.urs.cz/item/CS_URS_2022_01/713121121" TargetMode="External" /><Relationship Id="rId169" Type="http://schemas.openxmlformats.org/officeDocument/2006/relationships/hyperlink" Target="https://podminky.urs.cz/item/CS_URS_2022_01/713131141" TargetMode="External" /><Relationship Id="rId170" Type="http://schemas.openxmlformats.org/officeDocument/2006/relationships/hyperlink" Target="https://podminky.urs.cz/item/CS_URS_2022_01/713191132" TargetMode="External" /><Relationship Id="rId171" Type="http://schemas.openxmlformats.org/officeDocument/2006/relationships/hyperlink" Target="https://podminky.urs.cz/item/CS_URS_2022_01/998713203" TargetMode="External" /><Relationship Id="rId172" Type="http://schemas.openxmlformats.org/officeDocument/2006/relationships/hyperlink" Target="https://podminky.urs.cz/item/CS_URS_2022_01/763131712" TargetMode="External" /><Relationship Id="rId173" Type="http://schemas.openxmlformats.org/officeDocument/2006/relationships/hyperlink" Target="https://podminky.urs.cz/item/CS_URS_2022_01/763131714" TargetMode="External" /><Relationship Id="rId174" Type="http://schemas.openxmlformats.org/officeDocument/2006/relationships/hyperlink" Target="https://podminky.urs.cz/item/CS_URS_2022_01/763131751" TargetMode="External" /><Relationship Id="rId175" Type="http://schemas.openxmlformats.org/officeDocument/2006/relationships/hyperlink" Target="https://podminky.urs.cz/item/CS_URS_2022_01/763131752" TargetMode="External" /><Relationship Id="rId176" Type="http://schemas.openxmlformats.org/officeDocument/2006/relationships/hyperlink" Target="https://podminky.urs.cz/item/CS_URS_2022_01/763172452" TargetMode="External" /><Relationship Id="rId177" Type="http://schemas.openxmlformats.org/officeDocument/2006/relationships/hyperlink" Target="https://podminky.urs.cz/item/CS_URS_2022_01/998763202" TargetMode="External" /><Relationship Id="rId178" Type="http://schemas.openxmlformats.org/officeDocument/2006/relationships/hyperlink" Target="https://podminky.urs.cz/item/CS_URS_2022_01/764011614" TargetMode="External" /><Relationship Id="rId179" Type="http://schemas.openxmlformats.org/officeDocument/2006/relationships/hyperlink" Target="https://podminky.urs.cz/item/CS_URS_2022_01/764216645" TargetMode="External" /><Relationship Id="rId180" Type="http://schemas.openxmlformats.org/officeDocument/2006/relationships/hyperlink" Target="https://podminky.urs.cz/item/CS_URS_2022_01/764518623" TargetMode="External" /><Relationship Id="rId181" Type="http://schemas.openxmlformats.org/officeDocument/2006/relationships/hyperlink" Target="https://podminky.urs.cz/item/CS_URS_2022_01/998764203" TargetMode="External" /><Relationship Id="rId182" Type="http://schemas.openxmlformats.org/officeDocument/2006/relationships/hyperlink" Target="https://podminky.urs.cz/item/CS_URS_2022_01/766622131" TargetMode="External" /><Relationship Id="rId183" Type="http://schemas.openxmlformats.org/officeDocument/2006/relationships/hyperlink" Target="https://podminky.urs.cz/item/CS_URS_2022_01/766660002" TargetMode="External" /><Relationship Id="rId184" Type="http://schemas.openxmlformats.org/officeDocument/2006/relationships/hyperlink" Target="https://podminky.urs.cz/item/CS_URS_2022_01/766660011" TargetMode="External" /><Relationship Id="rId185" Type="http://schemas.openxmlformats.org/officeDocument/2006/relationships/hyperlink" Target="https://podminky.urs.cz/item/CS_URS_2022_01/766682112" TargetMode="External" /><Relationship Id="rId186" Type="http://schemas.openxmlformats.org/officeDocument/2006/relationships/hyperlink" Target="https://podminky.urs.cz/item/CS_URS_2022_01/998766203" TargetMode="External" /><Relationship Id="rId187" Type="http://schemas.openxmlformats.org/officeDocument/2006/relationships/hyperlink" Target="https://podminky.urs.cz/item/CS_URS_2022_01/767584151" TargetMode="External" /><Relationship Id="rId188" Type="http://schemas.openxmlformats.org/officeDocument/2006/relationships/hyperlink" Target="https://podminky.urs.cz/item/CS_URS_2022_01/767640322" TargetMode="External" /><Relationship Id="rId189" Type="http://schemas.openxmlformats.org/officeDocument/2006/relationships/hyperlink" Target="https://podminky.urs.cz/item/CS_URS_2022_01/998767203" TargetMode="External" /><Relationship Id="rId190" Type="http://schemas.openxmlformats.org/officeDocument/2006/relationships/hyperlink" Target="https://podminky.urs.cz/item/CS_URS_2022_01/771111011" TargetMode="External" /><Relationship Id="rId191" Type="http://schemas.openxmlformats.org/officeDocument/2006/relationships/hyperlink" Target="https://podminky.urs.cz/item/CS_URS_2022_01/771121011" TargetMode="External" /><Relationship Id="rId192" Type="http://schemas.openxmlformats.org/officeDocument/2006/relationships/hyperlink" Target="https://podminky.urs.cz/item/CS_URS_2022_01/771151011" TargetMode="External" /><Relationship Id="rId193" Type="http://schemas.openxmlformats.org/officeDocument/2006/relationships/hyperlink" Target="https://podminky.urs.cz/item/CS_URS_2022_01/771161021" TargetMode="External" /><Relationship Id="rId194" Type="http://schemas.openxmlformats.org/officeDocument/2006/relationships/hyperlink" Target="https://podminky.urs.cz/item/CS_URS_2022_01/771474112" TargetMode="External" /><Relationship Id="rId195" Type="http://schemas.openxmlformats.org/officeDocument/2006/relationships/hyperlink" Target="https://podminky.urs.cz/item/CS_URS_2022_01/771574113" TargetMode="External" /><Relationship Id="rId196" Type="http://schemas.openxmlformats.org/officeDocument/2006/relationships/hyperlink" Target="https://podminky.urs.cz/item/CS_URS_2022_01/771577111" TargetMode="External" /><Relationship Id="rId197" Type="http://schemas.openxmlformats.org/officeDocument/2006/relationships/hyperlink" Target="https://podminky.urs.cz/item/CS_URS_2022_01/771591112" TargetMode="External" /><Relationship Id="rId198" Type="http://schemas.openxmlformats.org/officeDocument/2006/relationships/hyperlink" Target="https://podminky.urs.cz/item/CS_URS_2022_01/771591115" TargetMode="External" /><Relationship Id="rId199" Type="http://schemas.openxmlformats.org/officeDocument/2006/relationships/hyperlink" Target="https://podminky.urs.cz/item/CS_URS_2022_01/771591264" TargetMode="External" /><Relationship Id="rId200" Type="http://schemas.openxmlformats.org/officeDocument/2006/relationships/hyperlink" Target="https://podminky.urs.cz/item/CS_URS_2022_01/998771203" TargetMode="External" /><Relationship Id="rId201" Type="http://schemas.openxmlformats.org/officeDocument/2006/relationships/hyperlink" Target="https://podminky.urs.cz/item/CS_URS_2022_01/776111112" TargetMode="External" /><Relationship Id="rId202" Type="http://schemas.openxmlformats.org/officeDocument/2006/relationships/hyperlink" Target="https://podminky.urs.cz/item/CS_URS_2022_01/776111311" TargetMode="External" /><Relationship Id="rId203" Type="http://schemas.openxmlformats.org/officeDocument/2006/relationships/hyperlink" Target="https://podminky.urs.cz/item/CS_URS_2022_01/776121112" TargetMode="External" /><Relationship Id="rId204" Type="http://schemas.openxmlformats.org/officeDocument/2006/relationships/hyperlink" Target="https://podminky.urs.cz/item/CS_URS_2022_01/776141112" TargetMode="External" /><Relationship Id="rId205" Type="http://schemas.openxmlformats.org/officeDocument/2006/relationships/hyperlink" Target="https://podminky.urs.cz/item/CS_URS_2022_01/776221111" TargetMode="External" /><Relationship Id="rId206" Type="http://schemas.openxmlformats.org/officeDocument/2006/relationships/hyperlink" Target="https://podminky.urs.cz/item/CS_URS_2022_01/776411111" TargetMode="External" /><Relationship Id="rId207" Type="http://schemas.openxmlformats.org/officeDocument/2006/relationships/hyperlink" Target="https://podminky.urs.cz/item/CS_URS_2022_01/998776203" TargetMode="External" /><Relationship Id="rId208" Type="http://schemas.openxmlformats.org/officeDocument/2006/relationships/hyperlink" Target="https://podminky.urs.cz/item/CS_URS_2022_01/781111011" TargetMode="External" /><Relationship Id="rId209" Type="http://schemas.openxmlformats.org/officeDocument/2006/relationships/hyperlink" Target="https://podminky.urs.cz/item/CS_URS_2022_01/781121011" TargetMode="External" /><Relationship Id="rId210" Type="http://schemas.openxmlformats.org/officeDocument/2006/relationships/hyperlink" Target="https://podminky.urs.cz/item/CS_URS_2022_01/781131112" TargetMode="External" /><Relationship Id="rId211" Type="http://schemas.openxmlformats.org/officeDocument/2006/relationships/hyperlink" Target="https://podminky.urs.cz/item/CS_URS_2022_01/781474113" TargetMode="External" /><Relationship Id="rId212" Type="http://schemas.openxmlformats.org/officeDocument/2006/relationships/hyperlink" Target="https://podminky.urs.cz/item/CS_URS_2022_01/781494111" TargetMode="External" /><Relationship Id="rId213" Type="http://schemas.openxmlformats.org/officeDocument/2006/relationships/hyperlink" Target="https://podminky.urs.cz/item/CS_URS_2022_01/781495115" TargetMode="External" /><Relationship Id="rId214" Type="http://schemas.openxmlformats.org/officeDocument/2006/relationships/hyperlink" Target="https://podminky.urs.cz/item/CS_URS_2022_01/998781203" TargetMode="External" /><Relationship Id="rId215" Type="http://schemas.openxmlformats.org/officeDocument/2006/relationships/hyperlink" Target="https://podminky.urs.cz/item/CS_URS_2022_01/783301311" TargetMode="External" /><Relationship Id="rId216" Type="http://schemas.openxmlformats.org/officeDocument/2006/relationships/hyperlink" Target="https://podminky.urs.cz/item/CS_URS_2022_01/783314101" TargetMode="External" /><Relationship Id="rId217" Type="http://schemas.openxmlformats.org/officeDocument/2006/relationships/hyperlink" Target="https://podminky.urs.cz/item/CS_URS_2022_01/783317101" TargetMode="External" /><Relationship Id="rId218" Type="http://schemas.openxmlformats.org/officeDocument/2006/relationships/hyperlink" Target="https://podminky.urs.cz/item/CS_URS_2022_01/784111001" TargetMode="External" /><Relationship Id="rId219" Type="http://schemas.openxmlformats.org/officeDocument/2006/relationships/hyperlink" Target="https://podminky.urs.cz/item/CS_URS_2022_01/784111011" TargetMode="External" /><Relationship Id="rId220" Type="http://schemas.openxmlformats.org/officeDocument/2006/relationships/hyperlink" Target="https://podminky.urs.cz/item/CS_URS_2022_01/784121001" TargetMode="External" /><Relationship Id="rId221" Type="http://schemas.openxmlformats.org/officeDocument/2006/relationships/hyperlink" Target="https://podminky.urs.cz/item/CS_URS_2022_01/784161411" TargetMode="External" /><Relationship Id="rId222" Type="http://schemas.openxmlformats.org/officeDocument/2006/relationships/hyperlink" Target="https://podminky.urs.cz/item/CS_URS_2022_01/784171101" TargetMode="External" /><Relationship Id="rId223" Type="http://schemas.openxmlformats.org/officeDocument/2006/relationships/hyperlink" Target="https://podminky.urs.cz/item/CS_URS_2022_01/784181001" TargetMode="External" /><Relationship Id="rId224" Type="http://schemas.openxmlformats.org/officeDocument/2006/relationships/hyperlink" Target="https://podminky.urs.cz/item/CS_URS_2022_01/784211101" TargetMode="External" /><Relationship Id="rId22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27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28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29</v>
      </c>
      <c r="AL11" s="25"/>
      <c r="AM11" s="25"/>
      <c r="AN11" s="30" t="s">
        <v>30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32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32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29</v>
      </c>
      <c r="AL14" s="25"/>
      <c r="AM14" s="25"/>
      <c r="AN14" s="37" t="s">
        <v>32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34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35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29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36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38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29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36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39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40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41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42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43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44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45</v>
      </c>
      <c r="E29" s="50"/>
      <c r="F29" s="35" t="s">
        <v>46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47</v>
      </c>
      <c r="G30" s="50"/>
      <c r="H30" s="50"/>
      <c r="I30" s="50"/>
      <c r="J30" s="50"/>
      <c r="K30" s="50"/>
      <c r="L30" s="51">
        <v>0.15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48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49</v>
      </c>
      <c r="G32" s="50"/>
      <c r="H32" s="50"/>
      <c r="I32" s="50"/>
      <c r="J32" s="50"/>
      <c r="K32" s="50"/>
      <c r="L32" s="51">
        <v>0.15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50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51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52</v>
      </c>
      <c r="U35" s="57"/>
      <c r="V35" s="57"/>
      <c r="W35" s="57"/>
      <c r="X35" s="59" t="s">
        <v>53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54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32207251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Vestavba učeben, rekonstrukce bytů a přístavba výtahu - internát SSŽ a ŽS Planá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Planá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25. 7. 2022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Střední škola živnostenská a Základní škola Planá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33</v>
      </c>
      <c r="AJ49" s="43"/>
      <c r="AK49" s="43"/>
      <c r="AL49" s="43"/>
      <c r="AM49" s="76" t="str">
        <f>IF(E17="","",E17)</f>
        <v>SPIRAL spol.s r.o.</v>
      </c>
      <c r="AN49" s="67"/>
      <c r="AO49" s="67"/>
      <c r="AP49" s="67"/>
      <c r="AQ49" s="43"/>
      <c r="AR49" s="47"/>
      <c r="AS49" s="77" t="s">
        <v>55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31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37</v>
      </c>
      <c r="AJ50" s="43"/>
      <c r="AK50" s="43"/>
      <c r="AL50" s="43"/>
      <c r="AM50" s="76" t="str">
        <f>IF(E20="","",E20)</f>
        <v xml:space="preserve"> 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56</v>
      </c>
      <c r="D52" s="90"/>
      <c r="E52" s="90"/>
      <c r="F52" s="90"/>
      <c r="G52" s="90"/>
      <c r="H52" s="91"/>
      <c r="I52" s="92" t="s">
        <v>57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58</v>
      </c>
      <c r="AH52" s="90"/>
      <c r="AI52" s="90"/>
      <c r="AJ52" s="90"/>
      <c r="AK52" s="90"/>
      <c r="AL52" s="90"/>
      <c r="AM52" s="90"/>
      <c r="AN52" s="92" t="s">
        <v>59</v>
      </c>
      <c r="AO52" s="90"/>
      <c r="AP52" s="90"/>
      <c r="AQ52" s="94" t="s">
        <v>60</v>
      </c>
      <c r="AR52" s="47"/>
      <c r="AS52" s="95" t="s">
        <v>61</v>
      </c>
      <c r="AT52" s="96" t="s">
        <v>62</v>
      </c>
      <c r="AU52" s="96" t="s">
        <v>63</v>
      </c>
      <c r="AV52" s="96" t="s">
        <v>64</v>
      </c>
      <c r="AW52" s="96" t="s">
        <v>65</v>
      </c>
      <c r="AX52" s="96" t="s">
        <v>66</v>
      </c>
      <c r="AY52" s="96" t="s">
        <v>67</v>
      </c>
      <c r="AZ52" s="96" t="s">
        <v>68</v>
      </c>
      <c r="BA52" s="96" t="s">
        <v>69</v>
      </c>
      <c r="BB52" s="96" t="s">
        <v>70</v>
      </c>
      <c r="BC52" s="96" t="s">
        <v>71</v>
      </c>
      <c r="BD52" s="97" t="s">
        <v>72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73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ROUND(AG55+SUM(AG56:AG60)+AG66,2)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ROUND(AS55+SUM(AS56:AS60)+AS66,2)</f>
        <v>0</v>
      </c>
      <c r="AT54" s="109">
        <f>ROUND(SUM(AV54:AW54),2)</f>
        <v>0</v>
      </c>
      <c r="AU54" s="110">
        <f>ROUND(AU55+SUM(AU56:AU60)+AU66,5)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ROUND(AZ55+SUM(AZ56:AZ60)+AZ66,2)</f>
        <v>0</v>
      </c>
      <c r="BA54" s="109">
        <f>ROUND(BA55+SUM(BA56:BA60)+BA66,2)</f>
        <v>0</v>
      </c>
      <c r="BB54" s="109">
        <f>ROUND(BB55+SUM(BB56:BB60)+BB66,2)</f>
        <v>0</v>
      </c>
      <c r="BC54" s="109">
        <f>ROUND(BC55+SUM(BC56:BC60)+BC66,2)</f>
        <v>0</v>
      </c>
      <c r="BD54" s="111">
        <f>ROUND(BD55+SUM(BD56:BD60)+BD66,2)</f>
        <v>0</v>
      </c>
      <c r="BE54" s="6"/>
      <c r="BS54" s="112" t="s">
        <v>74</v>
      </c>
      <c r="BT54" s="112" t="s">
        <v>75</v>
      </c>
      <c r="BU54" s="113" t="s">
        <v>76</v>
      </c>
      <c r="BV54" s="112" t="s">
        <v>77</v>
      </c>
      <c r="BW54" s="112" t="s">
        <v>5</v>
      </c>
      <c r="BX54" s="112" t="s">
        <v>78</v>
      </c>
      <c r="CL54" s="112" t="s">
        <v>19</v>
      </c>
    </row>
    <row r="55" spans="1:91" s="7" customFormat="1" ht="16.5" customHeight="1">
      <c r="A55" s="114" t="s">
        <v>79</v>
      </c>
      <c r="B55" s="115"/>
      <c r="C55" s="116"/>
      <c r="D55" s="117" t="s">
        <v>80</v>
      </c>
      <c r="E55" s="117"/>
      <c r="F55" s="117"/>
      <c r="G55" s="117"/>
      <c r="H55" s="117"/>
      <c r="I55" s="118"/>
      <c r="J55" s="117" t="s">
        <v>81</v>
      </c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9">
        <f>'01 - hlavní objekt'!J30</f>
        <v>0</v>
      </c>
      <c r="AH55" s="118"/>
      <c r="AI55" s="118"/>
      <c r="AJ55" s="118"/>
      <c r="AK55" s="118"/>
      <c r="AL55" s="118"/>
      <c r="AM55" s="118"/>
      <c r="AN55" s="119">
        <f>SUM(AG55,AT55)</f>
        <v>0</v>
      </c>
      <c r="AO55" s="118"/>
      <c r="AP55" s="118"/>
      <c r="AQ55" s="120" t="s">
        <v>82</v>
      </c>
      <c r="AR55" s="121"/>
      <c r="AS55" s="122">
        <v>0</v>
      </c>
      <c r="AT55" s="123">
        <f>ROUND(SUM(AV55:AW55),2)</f>
        <v>0</v>
      </c>
      <c r="AU55" s="124">
        <f>'01 - hlavní objekt'!P101</f>
        <v>0</v>
      </c>
      <c r="AV55" s="123">
        <f>'01 - hlavní objekt'!J33</f>
        <v>0</v>
      </c>
      <c r="AW55" s="123">
        <f>'01 - hlavní objekt'!J34</f>
        <v>0</v>
      </c>
      <c r="AX55" s="123">
        <f>'01 - hlavní objekt'!J35</f>
        <v>0</v>
      </c>
      <c r="AY55" s="123">
        <f>'01 - hlavní objekt'!J36</f>
        <v>0</v>
      </c>
      <c r="AZ55" s="123">
        <f>'01 - hlavní objekt'!F33</f>
        <v>0</v>
      </c>
      <c r="BA55" s="123">
        <f>'01 - hlavní objekt'!F34</f>
        <v>0</v>
      </c>
      <c r="BB55" s="123">
        <f>'01 - hlavní objekt'!F35</f>
        <v>0</v>
      </c>
      <c r="BC55" s="123">
        <f>'01 - hlavní objekt'!F36</f>
        <v>0</v>
      </c>
      <c r="BD55" s="125">
        <f>'01 - hlavní objekt'!F37</f>
        <v>0</v>
      </c>
      <c r="BE55" s="7"/>
      <c r="BT55" s="126" t="s">
        <v>83</v>
      </c>
      <c r="BV55" s="126" t="s">
        <v>77</v>
      </c>
      <c r="BW55" s="126" t="s">
        <v>84</v>
      </c>
      <c r="BX55" s="126" t="s">
        <v>5</v>
      </c>
      <c r="CL55" s="126" t="s">
        <v>19</v>
      </c>
      <c r="CM55" s="126" t="s">
        <v>85</v>
      </c>
    </row>
    <row r="56" spans="1:91" s="7" customFormat="1" ht="16.5" customHeight="1">
      <c r="A56" s="114" t="s">
        <v>79</v>
      </c>
      <c r="B56" s="115"/>
      <c r="C56" s="116"/>
      <c r="D56" s="117" t="s">
        <v>86</v>
      </c>
      <c r="E56" s="117"/>
      <c r="F56" s="117"/>
      <c r="G56" s="117"/>
      <c r="H56" s="117"/>
      <c r="I56" s="118"/>
      <c r="J56" s="117" t="s">
        <v>87</v>
      </c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9">
        <f>'02 - výtah'!J30</f>
        <v>0</v>
      </c>
      <c r="AH56" s="118"/>
      <c r="AI56" s="118"/>
      <c r="AJ56" s="118"/>
      <c r="AK56" s="118"/>
      <c r="AL56" s="118"/>
      <c r="AM56" s="118"/>
      <c r="AN56" s="119">
        <f>SUM(AG56,AT56)</f>
        <v>0</v>
      </c>
      <c r="AO56" s="118"/>
      <c r="AP56" s="118"/>
      <c r="AQ56" s="120" t="s">
        <v>82</v>
      </c>
      <c r="AR56" s="121"/>
      <c r="AS56" s="122">
        <v>0</v>
      </c>
      <c r="AT56" s="123">
        <f>ROUND(SUM(AV56:AW56),2)</f>
        <v>0</v>
      </c>
      <c r="AU56" s="124">
        <f>'02 - výtah'!P80</f>
        <v>0</v>
      </c>
      <c r="AV56" s="123">
        <f>'02 - výtah'!J33</f>
        <v>0</v>
      </c>
      <c r="AW56" s="123">
        <f>'02 - výtah'!J34</f>
        <v>0</v>
      </c>
      <c r="AX56" s="123">
        <f>'02 - výtah'!J35</f>
        <v>0</v>
      </c>
      <c r="AY56" s="123">
        <f>'02 - výtah'!J36</f>
        <v>0</v>
      </c>
      <c r="AZ56" s="123">
        <f>'02 - výtah'!F33</f>
        <v>0</v>
      </c>
      <c r="BA56" s="123">
        <f>'02 - výtah'!F34</f>
        <v>0</v>
      </c>
      <c r="BB56" s="123">
        <f>'02 - výtah'!F35</f>
        <v>0</v>
      </c>
      <c r="BC56" s="123">
        <f>'02 - výtah'!F36</f>
        <v>0</v>
      </c>
      <c r="BD56" s="125">
        <f>'02 - výtah'!F37</f>
        <v>0</v>
      </c>
      <c r="BE56" s="7"/>
      <c r="BT56" s="126" t="s">
        <v>83</v>
      </c>
      <c r="BV56" s="126" t="s">
        <v>77</v>
      </c>
      <c r="BW56" s="126" t="s">
        <v>88</v>
      </c>
      <c r="BX56" s="126" t="s">
        <v>5</v>
      </c>
      <c r="CL56" s="126" t="s">
        <v>19</v>
      </c>
      <c r="CM56" s="126" t="s">
        <v>85</v>
      </c>
    </row>
    <row r="57" spans="1:91" s="7" customFormat="1" ht="16.5" customHeight="1">
      <c r="A57" s="114" t="s">
        <v>79</v>
      </c>
      <c r="B57" s="115"/>
      <c r="C57" s="116"/>
      <c r="D57" s="117" t="s">
        <v>89</v>
      </c>
      <c r="E57" s="117"/>
      <c r="F57" s="117"/>
      <c r="G57" s="117"/>
      <c r="H57" s="117"/>
      <c r="I57" s="118"/>
      <c r="J57" s="117" t="s">
        <v>90</v>
      </c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9">
        <f>'03 - Elektroinstalace'!J30</f>
        <v>0</v>
      </c>
      <c r="AH57" s="118"/>
      <c r="AI57" s="118"/>
      <c r="AJ57" s="118"/>
      <c r="AK57" s="118"/>
      <c r="AL57" s="118"/>
      <c r="AM57" s="118"/>
      <c r="AN57" s="119">
        <f>SUM(AG57,AT57)</f>
        <v>0</v>
      </c>
      <c r="AO57" s="118"/>
      <c r="AP57" s="118"/>
      <c r="AQ57" s="120" t="s">
        <v>82</v>
      </c>
      <c r="AR57" s="121"/>
      <c r="AS57" s="122">
        <v>0</v>
      </c>
      <c r="AT57" s="123">
        <f>ROUND(SUM(AV57:AW57),2)</f>
        <v>0</v>
      </c>
      <c r="AU57" s="124">
        <f>'03 - Elektroinstalace'!P82</f>
        <v>0</v>
      </c>
      <c r="AV57" s="123">
        <f>'03 - Elektroinstalace'!J33</f>
        <v>0</v>
      </c>
      <c r="AW57" s="123">
        <f>'03 - Elektroinstalace'!J34</f>
        <v>0</v>
      </c>
      <c r="AX57" s="123">
        <f>'03 - Elektroinstalace'!J35</f>
        <v>0</v>
      </c>
      <c r="AY57" s="123">
        <f>'03 - Elektroinstalace'!J36</f>
        <v>0</v>
      </c>
      <c r="AZ57" s="123">
        <f>'03 - Elektroinstalace'!F33</f>
        <v>0</v>
      </c>
      <c r="BA57" s="123">
        <f>'03 - Elektroinstalace'!F34</f>
        <v>0</v>
      </c>
      <c r="BB57" s="123">
        <f>'03 - Elektroinstalace'!F35</f>
        <v>0</v>
      </c>
      <c r="BC57" s="123">
        <f>'03 - Elektroinstalace'!F36</f>
        <v>0</v>
      </c>
      <c r="BD57" s="125">
        <f>'03 - Elektroinstalace'!F37</f>
        <v>0</v>
      </c>
      <c r="BE57" s="7"/>
      <c r="BT57" s="126" t="s">
        <v>83</v>
      </c>
      <c r="BV57" s="126" t="s">
        <v>77</v>
      </c>
      <c r="BW57" s="126" t="s">
        <v>91</v>
      </c>
      <c r="BX57" s="126" t="s">
        <v>5</v>
      </c>
      <c r="CL57" s="126" t="s">
        <v>19</v>
      </c>
      <c r="CM57" s="126" t="s">
        <v>85</v>
      </c>
    </row>
    <row r="58" spans="1:91" s="7" customFormat="1" ht="16.5" customHeight="1">
      <c r="A58" s="114" t="s">
        <v>79</v>
      </c>
      <c r="B58" s="115"/>
      <c r="C58" s="116"/>
      <c r="D58" s="117" t="s">
        <v>92</v>
      </c>
      <c r="E58" s="117"/>
      <c r="F58" s="117"/>
      <c r="G58" s="117"/>
      <c r="H58" s="117"/>
      <c r="I58" s="118"/>
      <c r="J58" s="117" t="s">
        <v>93</v>
      </c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9">
        <f>'04 - plynovod a ÚT'!J30</f>
        <v>0</v>
      </c>
      <c r="AH58" s="118"/>
      <c r="AI58" s="118"/>
      <c r="AJ58" s="118"/>
      <c r="AK58" s="118"/>
      <c r="AL58" s="118"/>
      <c r="AM58" s="118"/>
      <c r="AN58" s="119">
        <f>SUM(AG58,AT58)</f>
        <v>0</v>
      </c>
      <c r="AO58" s="118"/>
      <c r="AP58" s="118"/>
      <c r="AQ58" s="120" t="s">
        <v>82</v>
      </c>
      <c r="AR58" s="121"/>
      <c r="AS58" s="122">
        <v>0</v>
      </c>
      <c r="AT58" s="123">
        <f>ROUND(SUM(AV58:AW58),2)</f>
        <v>0</v>
      </c>
      <c r="AU58" s="124">
        <f>'04 - plynovod a ÚT'!P85</f>
        <v>0</v>
      </c>
      <c r="AV58" s="123">
        <f>'04 - plynovod a ÚT'!J33</f>
        <v>0</v>
      </c>
      <c r="AW58" s="123">
        <f>'04 - plynovod a ÚT'!J34</f>
        <v>0</v>
      </c>
      <c r="AX58" s="123">
        <f>'04 - plynovod a ÚT'!J35</f>
        <v>0</v>
      </c>
      <c r="AY58" s="123">
        <f>'04 - plynovod a ÚT'!J36</f>
        <v>0</v>
      </c>
      <c r="AZ58" s="123">
        <f>'04 - plynovod a ÚT'!F33</f>
        <v>0</v>
      </c>
      <c r="BA58" s="123">
        <f>'04 - plynovod a ÚT'!F34</f>
        <v>0</v>
      </c>
      <c r="BB58" s="123">
        <f>'04 - plynovod a ÚT'!F35</f>
        <v>0</v>
      </c>
      <c r="BC58" s="123">
        <f>'04 - plynovod a ÚT'!F36</f>
        <v>0</v>
      </c>
      <c r="BD58" s="125">
        <f>'04 - plynovod a ÚT'!F37</f>
        <v>0</v>
      </c>
      <c r="BE58" s="7"/>
      <c r="BT58" s="126" t="s">
        <v>83</v>
      </c>
      <c r="BV58" s="126" t="s">
        <v>77</v>
      </c>
      <c r="BW58" s="126" t="s">
        <v>94</v>
      </c>
      <c r="BX58" s="126" t="s">
        <v>5</v>
      </c>
      <c r="CL58" s="126" t="s">
        <v>19</v>
      </c>
      <c r="CM58" s="126" t="s">
        <v>85</v>
      </c>
    </row>
    <row r="59" spans="1:91" s="7" customFormat="1" ht="16.5" customHeight="1">
      <c r="A59" s="114" t="s">
        <v>79</v>
      </c>
      <c r="B59" s="115"/>
      <c r="C59" s="116"/>
      <c r="D59" s="117" t="s">
        <v>95</v>
      </c>
      <c r="E59" s="117"/>
      <c r="F59" s="117"/>
      <c r="G59" s="117"/>
      <c r="H59" s="117"/>
      <c r="I59" s="118"/>
      <c r="J59" s="117" t="s">
        <v>96</v>
      </c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9">
        <f>'05 - VZT'!J30</f>
        <v>0</v>
      </c>
      <c r="AH59" s="118"/>
      <c r="AI59" s="118"/>
      <c r="AJ59" s="118"/>
      <c r="AK59" s="118"/>
      <c r="AL59" s="118"/>
      <c r="AM59" s="118"/>
      <c r="AN59" s="119">
        <f>SUM(AG59,AT59)</f>
        <v>0</v>
      </c>
      <c r="AO59" s="118"/>
      <c r="AP59" s="118"/>
      <c r="AQ59" s="120" t="s">
        <v>82</v>
      </c>
      <c r="AR59" s="121"/>
      <c r="AS59" s="122">
        <v>0</v>
      </c>
      <c r="AT59" s="123">
        <f>ROUND(SUM(AV59:AW59),2)</f>
        <v>0</v>
      </c>
      <c r="AU59" s="124">
        <f>'05 - VZT'!P86</f>
        <v>0</v>
      </c>
      <c r="AV59" s="123">
        <f>'05 - VZT'!J33</f>
        <v>0</v>
      </c>
      <c r="AW59" s="123">
        <f>'05 - VZT'!J34</f>
        <v>0</v>
      </c>
      <c r="AX59" s="123">
        <f>'05 - VZT'!J35</f>
        <v>0</v>
      </c>
      <c r="AY59" s="123">
        <f>'05 - VZT'!J36</f>
        <v>0</v>
      </c>
      <c r="AZ59" s="123">
        <f>'05 - VZT'!F33</f>
        <v>0</v>
      </c>
      <c r="BA59" s="123">
        <f>'05 - VZT'!F34</f>
        <v>0</v>
      </c>
      <c r="BB59" s="123">
        <f>'05 - VZT'!F35</f>
        <v>0</v>
      </c>
      <c r="BC59" s="123">
        <f>'05 - VZT'!F36</f>
        <v>0</v>
      </c>
      <c r="BD59" s="125">
        <f>'05 - VZT'!F37</f>
        <v>0</v>
      </c>
      <c r="BE59" s="7"/>
      <c r="BT59" s="126" t="s">
        <v>83</v>
      </c>
      <c r="BV59" s="126" t="s">
        <v>77</v>
      </c>
      <c r="BW59" s="126" t="s">
        <v>97</v>
      </c>
      <c r="BX59" s="126" t="s">
        <v>5</v>
      </c>
      <c r="CL59" s="126" t="s">
        <v>19</v>
      </c>
      <c r="CM59" s="126" t="s">
        <v>85</v>
      </c>
    </row>
    <row r="60" spans="1:91" s="7" customFormat="1" ht="16.5" customHeight="1">
      <c r="A60" s="7"/>
      <c r="B60" s="115"/>
      <c r="C60" s="116"/>
      <c r="D60" s="117" t="s">
        <v>98</v>
      </c>
      <c r="E60" s="117"/>
      <c r="F60" s="117"/>
      <c r="G60" s="117"/>
      <c r="H60" s="117"/>
      <c r="I60" s="118"/>
      <c r="J60" s="117" t="s">
        <v>99</v>
      </c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27">
        <f>ROUND(SUM(AG61:AG65),2)</f>
        <v>0</v>
      </c>
      <c r="AH60" s="118"/>
      <c r="AI60" s="118"/>
      <c r="AJ60" s="118"/>
      <c r="AK60" s="118"/>
      <c r="AL60" s="118"/>
      <c r="AM60" s="118"/>
      <c r="AN60" s="119">
        <f>SUM(AG60,AT60)</f>
        <v>0</v>
      </c>
      <c r="AO60" s="118"/>
      <c r="AP60" s="118"/>
      <c r="AQ60" s="120" t="s">
        <v>82</v>
      </c>
      <c r="AR60" s="121"/>
      <c r="AS60" s="122">
        <f>ROUND(SUM(AS61:AS65),2)</f>
        <v>0</v>
      </c>
      <c r="AT60" s="123">
        <f>ROUND(SUM(AV60:AW60),2)</f>
        <v>0</v>
      </c>
      <c r="AU60" s="124">
        <f>ROUND(SUM(AU61:AU65),5)</f>
        <v>0</v>
      </c>
      <c r="AV60" s="123">
        <f>ROUND(AZ60*L29,2)</f>
        <v>0</v>
      </c>
      <c r="AW60" s="123">
        <f>ROUND(BA60*L30,2)</f>
        <v>0</v>
      </c>
      <c r="AX60" s="123">
        <f>ROUND(BB60*L29,2)</f>
        <v>0</v>
      </c>
      <c r="AY60" s="123">
        <f>ROUND(BC60*L30,2)</f>
        <v>0</v>
      </c>
      <c r="AZ60" s="123">
        <f>ROUND(SUM(AZ61:AZ65),2)</f>
        <v>0</v>
      </c>
      <c r="BA60" s="123">
        <f>ROUND(SUM(BA61:BA65),2)</f>
        <v>0</v>
      </c>
      <c r="BB60" s="123">
        <f>ROUND(SUM(BB61:BB65),2)</f>
        <v>0</v>
      </c>
      <c r="BC60" s="123">
        <f>ROUND(SUM(BC61:BC65),2)</f>
        <v>0</v>
      </c>
      <c r="BD60" s="125">
        <f>ROUND(SUM(BD61:BD65),2)</f>
        <v>0</v>
      </c>
      <c r="BE60" s="7"/>
      <c r="BS60" s="126" t="s">
        <v>74</v>
      </c>
      <c r="BT60" s="126" t="s">
        <v>83</v>
      </c>
      <c r="BU60" s="126" t="s">
        <v>76</v>
      </c>
      <c r="BV60" s="126" t="s">
        <v>77</v>
      </c>
      <c r="BW60" s="126" t="s">
        <v>100</v>
      </c>
      <c r="BX60" s="126" t="s">
        <v>5</v>
      </c>
      <c r="CL60" s="126" t="s">
        <v>19</v>
      </c>
      <c r="CM60" s="126" t="s">
        <v>85</v>
      </c>
    </row>
    <row r="61" spans="1:90" s="4" customFormat="1" ht="16.5" customHeight="1">
      <c r="A61" s="114" t="s">
        <v>79</v>
      </c>
      <c r="B61" s="66"/>
      <c r="C61" s="128"/>
      <c r="D61" s="128"/>
      <c r="E61" s="129" t="s">
        <v>80</v>
      </c>
      <c r="F61" s="129"/>
      <c r="G61" s="129"/>
      <c r="H61" s="129"/>
      <c r="I61" s="129"/>
      <c r="J61" s="128"/>
      <c r="K61" s="129" t="s">
        <v>101</v>
      </c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30">
        <f>'01 - vnější kanalizace'!J32</f>
        <v>0</v>
      </c>
      <c r="AH61" s="128"/>
      <c r="AI61" s="128"/>
      <c r="AJ61" s="128"/>
      <c r="AK61" s="128"/>
      <c r="AL61" s="128"/>
      <c r="AM61" s="128"/>
      <c r="AN61" s="130">
        <f>SUM(AG61,AT61)</f>
        <v>0</v>
      </c>
      <c r="AO61" s="128"/>
      <c r="AP61" s="128"/>
      <c r="AQ61" s="131" t="s">
        <v>102</v>
      </c>
      <c r="AR61" s="68"/>
      <c r="AS61" s="132">
        <v>0</v>
      </c>
      <c r="AT61" s="133">
        <f>ROUND(SUM(AV61:AW61),2)</f>
        <v>0</v>
      </c>
      <c r="AU61" s="134">
        <f>'01 - vnější kanalizace'!P86</f>
        <v>0</v>
      </c>
      <c r="AV61" s="133">
        <f>'01 - vnější kanalizace'!J35</f>
        <v>0</v>
      </c>
      <c r="AW61" s="133">
        <f>'01 - vnější kanalizace'!J36</f>
        <v>0</v>
      </c>
      <c r="AX61" s="133">
        <f>'01 - vnější kanalizace'!J37</f>
        <v>0</v>
      </c>
      <c r="AY61" s="133">
        <f>'01 - vnější kanalizace'!J38</f>
        <v>0</v>
      </c>
      <c r="AZ61" s="133">
        <f>'01 - vnější kanalizace'!F35</f>
        <v>0</v>
      </c>
      <c r="BA61" s="133">
        <f>'01 - vnější kanalizace'!F36</f>
        <v>0</v>
      </c>
      <c r="BB61" s="133">
        <f>'01 - vnější kanalizace'!F37</f>
        <v>0</v>
      </c>
      <c r="BC61" s="133">
        <f>'01 - vnější kanalizace'!F38</f>
        <v>0</v>
      </c>
      <c r="BD61" s="135">
        <f>'01 - vnější kanalizace'!F39</f>
        <v>0</v>
      </c>
      <c r="BE61" s="4"/>
      <c r="BT61" s="136" t="s">
        <v>85</v>
      </c>
      <c r="BV61" s="136" t="s">
        <v>77</v>
      </c>
      <c r="BW61" s="136" t="s">
        <v>103</v>
      </c>
      <c r="BX61" s="136" t="s">
        <v>100</v>
      </c>
      <c r="CL61" s="136" t="s">
        <v>19</v>
      </c>
    </row>
    <row r="62" spans="1:90" s="4" customFormat="1" ht="16.5" customHeight="1">
      <c r="A62" s="114" t="s">
        <v>79</v>
      </c>
      <c r="B62" s="66"/>
      <c r="C62" s="128"/>
      <c r="D62" s="128"/>
      <c r="E62" s="129" t="s">
        <v>86</v>
      </c>
      <c r="F62" s="129"/>
      <c r="G62" s="129"/>
      <c r="H62" s="129"/>
      <c r="I62" s="129"/>
      <c r="J62" s="128"/>
      <c r="K62" s="129" t="s">
        <v>104</v>
      </c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30">
        <f>'02 - dešťová kanalizace'!J32</f>
        <v>0</v>
      </c>
      <c r="AH62" s="128"/>
      <c r="AI62" s="128"/>
      <c r="AJ62" s="128"/>
      <c r="AK62" s="128"/>
      <c r="AL62" s="128"/>
      <c r="AM62" s="128"/>
      <c r="AN62" s="130">
        <f>SUM(AG62,AT62)</f>
        <v>0</v>
      </c>
      <c r="AO62" s="128"/>
      <c r="AP62" s="128"/>
      <c r="AQ62" s="131" t="s">
        <v>102</v>
      </c>
      <c r="AR62" s="68"/>
      <c r="AS62" s="132">
        <v>0</v>
      </c>
      <c r="AT62" s="133">
        <f>ROUND(SUM(AV62:AW62),2)</f>
        <v>0</v>
      </c>
      <c r="AU62" s="134">
        <f>'02 - dešťová kanalizace'!P86</f>
        <v>0</v>
      </c>
      <c r="AV62" s="133">
        <f>'02 - dešťová kanalizace'!J35</f>
        <v>0</v>
      </c>
      <c r="AW62" s="133">
        <f>'02 - dešťová kanalizace'!J36</f>
        <v>0</v>
      </c>
      <c r="AX62" s="133">
        <f>'02 - dešťová kanalizace'!J37</f>
        <v>0</v>
      </c>
      <c r="AY62" s="133">
        <f>'02 - dešťová kanalizace'!J38</f>
        <v>0</v>
      </c>
      <c r="AZ62" s="133">
        <f>'02 - dešťová kanalizace'!F35</f>
        <v>0</v>
      </c>
      <c r="BA62" s="133">
        <f>'02 - dešťová kanalizace'!F36</f>
        <v>0</v>
      </c>
      <c r="BB62" s="133">
        <f>'02 - dešťová kanalizace'!F37</f>
        <v>0</v>
      </c>
      <c r="BC62" s="133">
        <f>'02 - dešťová kanalizace'!F38</f>
        <v>0</v>
      </c>
      <c r="BD62" s="135">
        <f>'02 - dešťová kanalizace'!F39</f>
        <v>0</v>
      </c>
      <c r="BE62" s="4"/>
      <c r="BT62" s="136" t="s">
        <v>85</v>
      </c>
      <c r="BV62" s="136" t="s">
        <v>77</v>
      </c>
      <c r="BW62" s="136" t="s">
        <v>105</v>
      </c>
      <c r="BX62" s="136" t="s">
        <v>100</v>
      </c>
      <c r="CL62" s="136" t="s">
        <v>19</v>
      </c>
    </row>
    <row r="63" spans="1:90" s="4" customFormat="1" ht="16.5" customHeight="1">
      <c r="A63" s="114" t="s">
        <v>79</v>
      </c>
      <c r="B63" s="66"/>
      <c r="C63" s="128"/>
      <c r="D63" s="128"/>
      <c r="E63" s="129" t="s">
        <v>89</v>
      </c>
      <c r="F63" s="129"/>
      <c r="G63" s="129"/>
      <c r="H63" s="129"/>
      <c r="I63" s="129"/>
      <c r="J63" s="128"/>
      <c r="K63" s="129" t="s">
        <v>106</v>
      </c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30">
        <f>'03 - vnitřní kanalizace'!J32</f>
        <v>0</v>
      </c>
      <c r="AH63" s="128"/>
      <c r="AI63" s="128"/>
      <c r="AJ63" s="128"/>
      <c r="AK63" s="128"/>
      <c r="AL63" s="128"/>
      <c r="AM63" s="128"/>
      <c r="AN63" s="130">
        <f>SUM(AG63,AT63)</f>
        <v>0</v>
      </c>
      <c r="AO63" s="128"/>
      <c r="AP63" s="128"/>
      <c r="AQ63" s="131" t="s">
        <v>102</v>
      </c>
      <c r="AR63" s="68"/>
      <c r="AS63" s="132">
        <v>0</v>
      </c>
      <c r="AT63" s="133">
        <f>ROUND(SUM(AV63:AW63),2)</f>
        <v>0</v>
      </c>
      <c r="AU63" s="134">
        <f>'03 - vnitřní kanalizace'!P86</f>
        <v>0</v>
      </c>
      <c r="AV63" s="133">
        <f>'03 - vnitřní kanalizace'!J35</f>
        <v>0</v>
      </c>
      <c r="AW63" s="133">
        <f>'03 - vnitřní kanalizace'!J36</f>
        <v>0</v>
      </c>
      <c r="AX63" s="133">
        <f>'03 - vnitřní kanalizace'!J37</f>
        <v>0</v>
      </c>
      <c r="AY63" s="133">
        <f>'03 - vnitřní kanalizace'!J38</f>
        <v>0</v>
      </c>
      <c r="AZ63" s="133">
        <f>'03 - vnitřní kanalizace'!F35</f>
        <v>0</v>
      </c>
      <c r="BA63" s="133">
        <f>'03 - vnitřní kanalizace'!F36</f>
        <v>0</v>
      </c>
      <c r="BB63" s="133">
        <f>'03 - vnitřní kanalizace'!F37</f>
        <v>0</v>
      </c>
      <c r="BC63" s="133">
        <f>'03 - vnitřní kanalizace'!F38</f>
        <v>0</v>
      </c>
      <c r="BD63" s="135">
        <f>'03 - vnitřní kanalizace'!F39</f>
        <v>0</v>
      </c>
      <c r="BE63" s="4"/>
      <c r="BT63" s="136" t="s">
        <v>85</v>
      </c>
      <c r="BV63" s="136" t="s">
        <v>77</v>
      </c>
      <c r="BW63" s="136" t="s">
        <v>107</v>
      </c>
      <c r="BX63" s="136" t="s">
        <v>100</v>
      </c>
      <c r="CL63" s="136" t="s">
        <v>19</v>
      </c>
    </row>
    <row r="64" spans="1:90" s="4" customFormat="1" ht="16.5" customHeight="1">
      <c r="A64" s="114" t="s">
        <v>79</v>
      </c>
      <c r="B64" s="66"/>
      <c r="C64" s="128"/>
      <c r="D64" s="128"/>
      <c r="E64" s="129" t="s">
        <v>92</v>
      </c>
      <c r="F64" s="129"/>
      <c r="G64" s="129"/>
      <c r="H64" s="129"/>
      <c r="I64" s="129"/>
      <c r="J64" s="128"/>
      <c r="K64" s="129" t="s">
        <v>108</v>
      </c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30">
        <f>'04 - vnitřní vodovod'!J32</f>
        <v>0</v>
      </c>
      <c r="AH64" s="128"/>
      <c r="AI64" s="128"/>
      <c r="AJ64" s="128"/>
      <c r="AK64" s="128"/>
      <c r="AL64" s="128"/>
      <c r="AM64" s="128"/>
      <c r="AN64" s="130">
        <f>SUM(AG64,AT64)</f>
        <v>0</v>
      </c>
      <c r="AO64" s="128"/>
      <c r="AP64" s="128"/>
      <c r="AQ64" s="131" t="s">
        <v>102</v>
      </c>
      <c r="AR64" s="68"/>
      <c r="AS64" s="132">
        <v>0</v>
      </c>
      <c r="AT64" s="133">
        <f>ROUND(SUM(AV64:AW64),2)</f>
        <v>0</v>
      </c>
      <c r="AU64" s="134">
        <f>'04 - vnitřní vodovod'!P86</f>
        <v>0</v>
      </c>
      <c r="AV64" s="133">
        <f>'04 - vnitřní vodovod'!J35</f>
        <v>0</v>
      </c>
      <c r="AW64" s="133">
        <f>'04 - vnitřní vodovod'!J36</f>
        <v>0</v>
      </c>
      <c r="AX64" s="133">
        <f>'04 - vnitřní vodovod'!J37</f>
        <v>0</v>
      </c>
      <c r="AY64" s="133">
        <f>'04 - vnitřní vodovod'!J38</f>
        <v>0</v>
      </c>
      <c r="AZ64" s="133">
        <f>'04 - vnitřní vodovod'!F35</f>
        <v>0</v>
      </c>
      <c r="BA64" s="133">
        <f>'04 - vnitřní vodovod'!F36</f>
        <v>0</v>
      </c>
      <c r="BB64" s="133">
        <f>'04 - vnitřní vodovod'!F37</f>
        <v>0</v>
      </c>
      <c r="BC64" s="133">
        <f>'04 - vnitřní vodovod'!F38</f>
        <v>0</v>
      </c>
      <c r="BD64" s="135">
        <f>'04 - vnitřní vodovod'!F39</f>
        <v>0</v>
      </c>
      <c r="BE64" s="4"/>
      <c r="BT64" s="136" t="s">
        <v>85</v>
      </c>
      <c r="BV64" s="136" t="s">
        <v>77</v>
      </c>
      <c r="BW64" s="136" t="s">
        <v>109</v>
      </c>
      <c r="BX64" s="136" t="s">
        <v>100</v>
      </c>
      <c r="CL64" s="136" t="s">
        <v>19</v>
      </c>
    </row>
    <row r="65" spans="1:90" s="4" customFormat="1" ht="16.5" customHeight="1">
      <c r="A65" s="114" t="s">
        <v>79</v>
      </c>
      <c r="B65" s="66"/>
      <c r="C65" s="128"/>
      <c r="D65" s="128"/>
      <c r="E65" s="129" t="s">
        <v>95</v>
      </c>
      <c r="F65" s="129"/>
      <c r="G65" s="129"/>
      <c r="H65" s="129"/>
      <c r="I65" s="129"/>
      <c r="J65" s="128"/>
      <c r="K65" s="129" t="s">
        <v>110</v>
      </c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30">
        <f>'05 - zařizovací předměty'!J32</f>
        <v>0</v>
      </c>
      <c r="AH65" s="128"/>
      <c r="AI65" s="128"/>
      <c r="AJ65" s="128"/>
      <c r="AK65" s="128"/>
      <c r="AL65" s="128"/>
      <c r="AM65" s="128"/>
      <c r="AN65" s="130">
        <f>SUM(AG65,AT65)</f>
        <v>0</v>
      </c>
      <c r="AO65" s="128"/>
      <c r="AP65" s="128"/>
      <c r="AQ65" s="131" t="s">
        <v>102</v>
      </c>
      <c r="AR65" s="68"/>
      <c r="AS65" s="132">
        <v>0</v>
      </c>
      <c r="AT65" s="133">
        <f>ROUND(SUM(AV65:AW65),2)</f>
        <v>0</v>
      </c>
      <c r="AU65" s="134">
        <f>'05 - zařizovací předměty'!P86</f>
        <v>0</v>
      </c>
      <c r="AV65" s="133">
        <f>'05 - zařizovací předměty'!J35</f>
        <v>0</v>
      </c>
      <c r="AW65" s="133">
        <f>'05 - zařizovací předměty'!J36</f>
        <v>0</v>
      </c>
      <c r="AX65" s="133">
        <f>'05 - zařizovací předměty'!J37</f>
        <v>0</v>
      </c>
      <c r="AY65" s="133">
        <f>'05 - zařizovací předměty'!J38</f>
        <v>0</v>
      </c>
      <c r="AZ65" s="133">
        <f>'05 - zařizovací předměty'!F35</f>
        <v>0</v>
      </c>
      <c r="BA65" s="133">
        <f>'05 - zařizovací předměty'!F36</f>
        <v>0</v>
      </c>
      <c r="BB65" s="133">
        <f>'05 - zařizovací předměty'!F37</f>
        <v>0</v>
      </c>
      <c r="BC65" s="133">
        <f>'05 - zařizovací předměty'!F38</f>
        <v>0</v>
      </c>
      <c r="BD65" s="135">
        <f>'05 - zařizovací předměty'!F39</f>
        <v>0</v>
      </c>
      <c r="BE65" s="4"/>
      <c r="BT65" s="136" t="s">
        <v>85</v>
      </c>
      <c r="BV65" s="136" t="s">
        <v>77</v>
      </c>
      <c r="BW65" s="136" t="s">
        <v>111</v>
      </c>
      <c r="BX65" s="136" t="s">
        <v>100</v>
      </c>
      <c r="CL65" s="136" t="s">
        <v>19</v>
      </c>
    </row>
    <row r="66" spans="1:91" s="7" customFormat="1" ht="16.5" customHeight="1">
      <c r="A66" s="114" t="s">
        <v>79</v>
      </c>
      <c r="B66" s="115"/>
      <c r="C66" s="116"/>
      <c r="D66" s="117" t="s">
        <v>112</v>
      </c>
      <c r="E66" s="117"/>
      <c r="F66" s="117"/>
      <c r="G66" s="117"/>
      <c r="H66" s="117"/>
      <c r="I66" s="118"/>
      <c r="J66" s="117" t="s">
        <v>113</v>
      </c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9">
        <f>'07 - VRN'!J30</f>
        <v>0</v>
      </c>
      <c r="AH66" s="118"/>
      <c r="AI66" s="118"/>
      <c r="AJ66" s="118"/>
      <c r="AK66" s="118"/>
      <c r="AL66" s="118"/>
      <c r="AM66" s="118"/>
      <c r="AN66" s="119">
        <f>SUM(AG66,AT66)</f>
        <v>0</v>
      </c>
      <c r="AO66" s="118"/>
      <c r="AP66" s="118"/>
      <c r="AQ66" s="120" t="s">
        <v>82</v>
      </c>
      <c r="AR66" s="121"/>
      <c r="AS66" s="137">
        <v>0</v>
      </c>
      <c r="AT66" s="138">
        <f>ROUND(SUM(AV66:AW66),2)</f>
        <v>0</v>
      </c>
      <c r="AU66" s="139">
        <f>'07 - VRN'!P83</f>
        <v>0</v>
      </c>
      <c r="AV66" s="138">
        <f>'07 - VRN'!J33</f>
        <v>0</v>
      </c>
      <c r="AW66" s="138">
        <f>'07 - VRN'!J34</f>
        <v>0</v>
      </c>
      <c r="AX66" s="138">
        <f>'07 - VRN'!J35</f>
        <v>0</v>
      </c>
      <c r="AY66" s="138">
        <f>'07 - VRN'!J36</f>
        <v>0</v>
      </c>
      <c r="AZ66" s="138">
        <f>'07 - VRN'!F33</f>
        <v>0</v>
      </c>
      <c r="BA66" s="138">
        <f>'07 - VRN'!F34</f>
        <v>0</v>
      </c>
      <c r="BB66" s="138">
        <f>'07 - VRN'!F35</f>
        <v>0</v>
      </c>
      <c r="BC66" s="138">
        <f>'07 - VRN'!F36</f>
        <v>0</v>
      </c>
      <c r="BD66" s="140">
        <f>'07 - VRN'!F37</f>
        <v>0</v>
      </c>
      <c r="BE66" s="7"/>
      <c r="BT66" s="126" t="s">
        <v>83</v>
      </c>
      <c r="BV66" s="126" t="s">
        <v>77</v>
      </c>
      <c r="BW66" s="126" t="s">
        <v>114</v>
      </c>
      <c r="BX66" s="126" t="s">
        <v>5</v>
      </c>
      <c r="CL66" s="126" t="s">
        <v>19</v>
      </c>
      <c r="CM66" s="126" t="s">
        <v>85</v>
      </c>
    </row>
    <row r="67" spans="1:57" s="2" customFormat="1" ht="30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7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47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</sheetData>
  <sheetProtection password="CC35" sheet="1" objects="1" scenarios="1" formatColumns="0" formatRows="0"/>
  <mergeCells count="86">
    <mergeCell ref="C52:G52"/>
    <mergeCell ref="D60:H60"/>
    <mergeCell ref="D59:H59"/>
    <mergeCell ref="D58:H58"/>
    <mergeCell ref="D57:H57"/>
    <mergeCell ref="D55:H55"/>
    <mergeCell ref="D56:H56"/>
    <mergeCell ref="E64:I64"/>
    <mergeCell ref="E63:I63"/>
    <mergeCell ref="E62:I62"/>
    <mergeCell ref="E61:I61"/>
    <mergeCell ref="I52:AF52"/>
    <mergeCell ref="J60:AF60"/>
    <mergeCell ref="J59:AF59"/>
    <mergeCell ref="J57:AF57"/>
    <mergeCell ref="J56:AF56"/>
    <mergeCell ref="J58:AF58"/>
    <mergeCell ref="J55:AF55"/>
    <mergeCell ref="K63:AF63"/>
    <mergeCell ref="K64:AF64"/>
    <mergeCell ref="K61:AF61"/>
    <mergeCell ref="K62:AF62"/>
    <mergeCell ref="L45:AO45"/>
    <mergeCell ref="E65:I65"/>
    <mergeCell ref="K65:AF65"/>
    <mergeCell ref="D66:H66"/>
    <mergeCell ref="J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56:AM56"/>
    <mergeCell ref="AG60:AM60"/>
    <mergeCell ref="AG62:AM62"/>
    <mergeCell ref="AG59:AM59"/>
    <mergeCell ref="AG52:AM52"/>
    <mergeCell ref="AG58:AM58"/>
    <mergeCell ref="AG63:AM63"/>
    <mergeCell ref="AG57:AM57"/>
    <mergeCell ref="AG55:AM55"/>
    <mergeCell ref="AG64:AM64"/>
    <mergeCell ref="AG61:AM61"/>
    <mergeCell ref="AM47:AN47"/>
    <mergeCell ref="AM50:AP50"/>
    <mergeCell ref="AM49:AP49"/>
    <mergeCell ref="AN61:AP61"/>
    <mergeCell ref="AN60:AP60"/>
    <mergeCell ref="AN62:AP62"/>
    <mergeCell ref="AN52:AP52"/>
    <mergeCell ref="AN59:AP59"/>
    <mergeCell ref="AN58:AP58"/>
    <mergeCell ref="AN57:AP57"/>
    <mergeCell ref="AN63:AP63"/>
    <mergeCell ref="AN64:AP64"/>
    <mergeCell ref="AN55:AP55"/>
    <mergeCell ref="AN56:AP56"/>
    <mergeCell ref="AS49:AT51"/>
    <mergeCell ref="AN65:AP65"/>
    <mergeCell ref="AG65:AM65"/>
    <mergeCell ref="AN66:AP66"/>
    <mergeCell ref="AG66:AM66"/>
    <mergeCell ref="AN54:AP54"/>
  </mergeCells>
  <hyperlinks>
    <hyperlink ref="A55" location="'01 - hlavní objekt'!C2" display="/"/>
    <hyperlink ref="A56" location="'02 - výtah'!C2" display="/"/>
    <hyperlink ref="A57" location="'03 - Elektroinstalace'!C2" display="/"/>
    <hyperlink ref="A58" location="'04 - plynovod a ÚT'!C2" display="/"/>
    <hyperlink ref="A59" location="'05 - VZT'!C2" display="/"/>
    <hyperlink ref="A61" location="'01 - vnější kanalizace'!C2" display="/"/>
    <hyperlink ref="A62" location="'02 - dešťová kanalizace'!C2" display="/"/>
    <hyperlink ref="A63" location="'03 - vnitřní kanalizace'!C2" display="/"/>
    <hyperlink ref="A64" location="'04 - vnitřní vodovod'!C2" display="/"/>
    <hyperlink ref="A65" location="'05 - zařizovací předměty'!C2" display="/"/>
    <hyperlink ref="A66" location="'07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2:12" s="1" customFormat="1" ht="12" customHeight="1">
      <c r="B8" s="23"/>
      <c r="D8" s="145" t="s">
        <v>116</v>
      </c>
      <c r="L8" s="23"/>
    </row>
    <row r="9" spans="1:31" s="2" customFormat="1" ht="16.5" customHeight="1">
      <c r="A9" s="41"/>
      <c r="B9" s="47"/>
      <c r="C9" s="41"/>
      <c r="D9" s="41"/>
      <c r="E9" s="146" t="s">
        <v>2689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2690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2813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21</v>
      </c>
      <c r="E14" s="41"/>
      <c r="F14" s="136" t="s">
        <v>22</v>
      </c>
      <c r="G14" s="41"/>
      <c r="H14" s="41"/>
      <c r="I14" s="145" t="s">
        <v>23</v>
      </c>
      <c r="J14" s="149" t="str">
        <f>'Rekapitulace stavby'!AN8</f>
        <v>25. 7. 2022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25</v>
      </c>
      <c r="E16" s="41"/>
      <c r="F16" s="41"/>
      <c r="G16" s="41"/>
      <c r="H16" s="41"/>
      <c r="I16" s="145" t="s">
        <v>26</v>
      </c>
      <c r="J16" s="136" t="s">
        <v>27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28</v>
      </c>
      <c r="F17" s="41"/>
      <c r="G17" s="41"/>
      <c r="H17" s="41"/>
      <c r="I17" s="145" t="s">
        <v>29</v>
      </c>
      <c r="J17" s="136" t="s">
        <v>30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31</v>
      </c>
      <c r="E19" s="41"/>
      <c r="F19" s="41"/>
      <c r="G19" s="41"/>
      <c r="H19" s="41"/>
      <c r="I19" s="145" t="s">
        <v>26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29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33</v>
      </c>
      <c r="E22" s="41"/>
      <c r="F22" s="41"/>
      <c r="G22" s="41"/>
      <c r="H22" s="41"/>
      <c r="I22" s="145" t="s">
        <v>26</v>
      </c>
      <c r="J22" s="136" t="s">
        <v>34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35</v>
      </c>
      <c r="F23" s="41"/>
      <c r="G23" s="41"/>
      <c r="H23" s="41"/>
      <c r="I23" s="145" t="s">
        <v>29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37</v>
      </c>
      <c r="E25" s="41"/>
      <c r="F25" s="41"/>
      <c r="G25" s="41"/>
      <c r="H25" s="41"/>
      <c r="I25" s="145" t="s">
        <v>26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29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39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71.25" customHeight="1">
      <c r="A29" s="150"/>
      <c r="B29" s="151"/>
      <c r="C29" s="150"/>
      <c r="D29" s="150"/>
      <c r="E29" s="152" t="s">
        <v>40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41</v>
      </c>
      <c r="E32" s="41"/>
      <c r="F32" s="41"/>
      <c r="G32" s="41"/>
      <c r="H32" s="41"/>
      <c r="I32" s="41"/>
      <c r="J32" s="156">
        <f>ROUND(J86,2)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43</v>
      </c>
      <c r="G34" s="41"/>
      <c r="H34" s="41"/>
      <c r="I34" s="157" t="s">
        <v>42</v>
      </c>
      <c r="J34" s="157" t="s">
        <v>44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45</v>
      </c>
      <c r="E35" s="145" t="s">
        <v>46</v>
      </c>
      <c r="F35" s="159">
        <f>ROUND((SUM(BE86:BE144)),2)</f>
        <v>0</v>
      </c>
      <c r="G35" s="41"/>
      <c r="H35" s="41"/>
      <c r="I35" s="160">
        <v>0.21</v>
      </c>
      <c r="J35" s="159">
        <f>ROUND(((SUM(BE86:BE144))*I35),2)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47</v>
      </c>
      <c r="F36" s="159">
        <f>ROUND((SUM(BF86:BF144)),2)</f>
        <v>0</v>
      </c>
      <c r="G36" s="41"/>
      <c r="H36" s="41"/>
      <c r="I36" s="160">
        <v>0.15</v>
      </c>
      <c r="J36" s="159">
        <f>ROUND(((SUM(BF86:BF144))*I36),2)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48</v>
      </c>
      <c r="F37" s="159">
        <f>ROUND((SUM(BG86:BG144)),2)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49</v>
      </c>
      <c r="F38" s="159">
        <f>ROUND((SUM(BH86:BH144)),2)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50</v>
      </c>
      <c r="F39" s="159">
        <f>ROUND((SUM(BI86:BI144)),2)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51</v>
      </c>
      <c r="E41" s="163"/>
      <c r="F41" s="163"/>
      <c r="G41" s="164" t="s">
        <v>52</v>
      </c>
      <c r="H41" s="165" t="s">
        <v>53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118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26.25" customHeight="1">
      <c r="A50" s="41"/>
      <c r="B50" s="42"/>
      <c r="C50" s="43"/>
      <c r="D50" s="43"/>
      <c r="E50" s="172" t="str">
        <f>E7</f>
        <v>Vestavba učeben, rekonstrukce bytů a přístavba výtahu - internát SSŽ a ŽS Planá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116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2689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2690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04 - vnitřní vodovod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Planá</v>
      </c>
      <c r="G56" s="43"/>
      <c r="H56" s="43"/>
      <c r="I56" s="35" t="s">
        <v>23</v>
      </c>
      <c r="J56" s="75" t="str">
        <f>IF(J14="","",J14)</f>
        <v>25. 7. 2022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>Střední škola živnostenská a Základní škola Planá</v>
      </c>
      <c r="G58" s="43"/>
      <c r="H58" s="43"/>
      <c r="I58" s="35" t="s">
        <v>33</v>
      </c>
      <c r="J58" s="39" t="str">
        <f>E23</f>
        <v>SPIRAL spol.s r.o.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31</v>
      </c>
      <c r="D59" s="43"/>
      <c r="E59" s="43"/>
      <c r="F59" s="30" t="str">
        <f>IF(E20="","",E20)</f>
        <v>Vyplň údaj</v>
      </c>
      <c r="G59" s="43"/>
      <c r="H59" s="43"/>
      <c r="I59" s="35" t="s">
        <v>37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119</v>
      </c>
      <c r="D61" s="174"/>
      <c r="E61" s="174"/>
      <c r="F61" s="174"/>
      <c r="G61" s="174"/>
      <c r="H61" s="174"/>
      <c r="I61" s="174"/>
      <c r="J61" s="175" t="s">
        <v>120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73</v>
      </c>
      <c r="D63" s="43"/>
      <c r="E63" s="43"/>
      <c r="F63" s="43"/>
      <c r="G63" s="43"/>
      <c r="H63" s="43"/>
      <c r="I63" s="43"/>
      <c r="J63" s="105">
        <f>J86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121</v>
      </c>
    </row>
    <row r="64" spans="1:31" s="9" customFormat="1" ht="24.95" customHeight="1">
      <c r="A64" s="9"/>
      <c r="B64" s="177"/>
      <c r="C64" s="178"/>
      <c r="D64" s="179" t="s">
        <v>2814</v>
      </c>
      <c r="E64" s="180"/>
      <c r="F64" s="180"/>
      <c r="G64" s="180"/>
      <c r="H64" s="180"/>
      <c r="I64" s="180"/>
      <c r="J64" s="181">
        <f>J87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4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4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144</v>
      </c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6.25" customHeight="1">
      <c r="A74" s="41"/>
      <c r="B74" s="42"/>
      <c r="C74" s="43"/>
      <c r="D74" s="43"/>
      <c r="E74" s="172" t="str">
        <f>E7</f>
        <v>Vestavba učeben, rekonstrukce bytů a přístavba výtahu - internát SSŽ a ŽS Planá</v>
      </c>
      <c r="F74" s="35"/>
      <c r="G74" s="35"/>
      <c r="H74" s="35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2:12" s="1" customFormat="1" ht="12" customHeight="1">
      <c r="B75" s="24"/>
      <c r="C75" s="35" t="s">
        <v>116</v>
      </c>
      <c r="D75" s="25"/>
      <c r="E75" s="25"/>
      <c r="F75" s="25"/>
      <c r="G75" s="25"/>
      <c r="H75" s="25"/>
      <c r="I75" s="25"/>
      <c r="J75" s="25"/>
      <c r="K75" s="25"/>
      <c r="L75" s="23"/>
    </row>
    <row r="76" spans="1:31" s="2" customFormat="1" ht="16.5" customHeight="1">
      <c r="A76" s="41"/>
      <c r="B76" s="42"/>
      <c r="C76" s="43"/>
      <c r="D76" s="43"/>
      <c r="E76" s="172" t="s">
        <v>2689</v>
      </c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2690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E11</f>
        <v>04 - vnitřní vodovod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F14</f>
        <v>Planá</v>
      </c>
      <c r="G80" s="43"/>
      <c r="H80" s="43"/>
      <c r="I80" s="35" t="s">
        <v>23</v>
      </c>
      <c r="J80" s="75" t="str">
        <f>IF(J14="","",J14)</f>
        <v>25. 7. 2022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E17</f>
        <v>Střední škola živnostenská a Základní škola Planá</v>
      </c>
      <c r="G82" s="43"/>
      <c r="H82" s="43"/>
      <c r="I82" s="35" t="s">
        <v>33</v>
      </c>
      <c r="J82" s="39" t="str">
        <f>E23</f>
        <v>SPIRAL spol.s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31</v>
      </c>
      <c r="D83" s="43"/>
      <c r="E83" s="43"/>
      <c r="F83" s="30" t="str">
        <f>IF(E20="","",E20)</f>
        <v>Vyplň údaj</v>
      </c>
      <c r="G83" s="43"/>
      <c r="H83" s="43"/>
      <c r="I83" s="35" t="s">
        <v>37</v>
      </c>
      <c r="J83" s="39" t="str">
        <f>E26</f>
        <v xml:space="preserve"> 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145</v>
      </c>
      <c r="D85" s="191" t="s">
        <v>60</v>
      </c>
      <c r="E85" s="191" t="s">
        <v>56</v>
      </c>
      <c r="F85" s="191" t="s">
        <v>57</v>
      </c>
      <c r="G85" s="191" t="s">
        <v>146</v>
      </c>
      <c r="H85" s="191" t="s">
        <v>147</v>
      </c>
      <c r="I85" s="191" t="s">
        <v>148</v>
      </c>
      <c r="J85" s="191" t="s">
        <v>120</v>
      </c>
      <c r="K85" s="192" t="s">
        <v>149</v>
      </c>
      <c r="L85" s="193"/>
      <c r="M85" s="95" t="s">
        <v>19</v>
      </c>
      <c r="N85" s="96" t="s">
        <v>45</v>
      </c>
      <c r="O85" s="96" t="s">
        <v>150</v>
      </c>
      <c r="P85" s="96" t="s">
        <v>151</v>
      </c>
      <c r="Q85" s="96" t="s">
        <v>152</v>
      </c>
      <c r="R85" s="96" t="s">
        <v>153</v>
      </c>
      <c r="S85" s="96" t="s">
        <v>154</v>
      </c>
      <c r="T85" s="97" t="s">
        <v>155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156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0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74</v>
      </c>
      <c r="AU86" s="20" t="s">
        <v>121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74</v>
      </c>
      <c r="E87" s="202" t="s">
        <v>2815</v>
      </c>
      <c r="F87" s="202" t="s">
        <v>2816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SUM(P88:P144)</f>
        <v>0</v>
      </c>
      <c r="Q87" s="207"/>
      <c r="R87" s="208">
        <f>SUM(R88:R144)</f>
        <v>0</v>
      </c>
      <c r="S87" s="207"/>
      <c r="T87" s="209">
        <f>SUM(T88:T144)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85</v>
      </c>
      <c r="AT87" s="211" t="s">
        <v>74</v>
      </c>
      <c r="AU87" s="211" t="s">
        <v>75</v>
      </c>
      <c r="AY87" s="210" t="s">
        <v>159</v>
      </c>
      <c r="BK87" s="212">
        <f>SUM(BK88:BK144)</f>
        <v>0</v>
      </c>
    </row>
    <row r="88" spans="1:65" s="2" customFormat="1" ht="16.5" customHeight="1">
      <c r="A88" s="41"/>
      <c r="B88" s="42"/>
      <c r="C88" s="215" t="s">
        <v>83</v>
      </c>
      <c r="D88" s="215" t="s">
        <v>161</v>
      </c>
      <c r="E88" s="216" t="s">
        <v>2817</v>
      </c>
      <c r="F88" s="217" t="s">
        <v>2818</v>
      </c>
      <c r="G88" s="218" t="s">
        <v>306</v>
      </c>
      <c r="H88" s="219">
        <v>222.6</v>
      </c>
      <c r="I88" s="220"/>
      <c r="J88" s="221">
        <f>ROUND(I88*H88,2)</f>
        <v>0</v>
      </c>
      <c r="K88" s="217" t="s">
        <v>19</v>
      </c>
      <c r="L88" s="47"/>
      <c r="M88" s="222" t="s">
        <v>19</v>
      </c>
      <c r="N88" s="223" t="s">
        <v>46</v>
      </c>
      <c r="O88" s="87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6" t="s">
        <v>268</v>
      </c>
      <c r="AT88" s="226" t="s">
        <v>161</v>
      </c>
      <c r="AU88" s="226" t="s">
        <v>83</v>
      </c>
      <c r="AY88" s="20" t="s">
        <v>159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0" t="s">
        <v>83</v>
      </c>
      <c r="BK88" s="227">
        <f>ROUND(I88*H88,2)</f>
        <v>0</v>
      </c>
      <c r="BL88" s="20" t="s">
        <v>268</v>
      </c>
      <c r="BM88" s="226" t="s">
        <v>85</v>
      </c>
    </row>
    <row r="89" spans="1:47" s="2" customFormat="1" ht="12">
      <c r="A89" s="41"/>
      <c r="B89" s="42"/>
      <c r="C89" s="43"/>
      <c r="D89" s="228" t="s">
        <v>168</v>
      </c>
      <c r="E89" s="43"/>
      <c r="F89" s="229" t="s">
        <v>2819</v>
      </c>
      <c r="G89" s="43"/>
      <c r="H89" s="43"/>
      <c r="I89" s="230"/>
      <c r="J89" s="43"/>
      <c r="K89" s="43"/>
      <c r="L89" s="47"/>
      <c r="M89" s="231"/>
      <c r="N89" s="232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168</v>
      </c>
      <c r="AU89" s="20" t="s">
        <v>83</v>
      </c>
    </row>
    <row r="90" spans="1:65" s="2" customFormat="1" ht="16.5" customHeight="1">
      <c r="A90" s="41"/>
      <c r="B90" s="42"/>
      <c r="C90" s="215" t="s">
        <v>85</v>
      </c>
      <c r="D90" s="215" t="s">
        <v>161</v>
      </c>
      <c r="E90" s="216" t="s">
        <v>2820</v>
      </c>
      <c r="F90" s="217" t="s">
        <v>2821</v>
      </c>
      <c r="G90" s="218" t="s">
        <v>306</v>
      </c>
      <c r="H90" s="219">
        <v>58.6</v>
      </c>
      <c r="I90" s="220"/>
      <c r="J90" s="221">
        <f>ROUND(I90*H90,2)</f>
        <v>0</v>
      </c>
      <c r="K90" s="217" t="s">
        <v>19</v>
      </c>
      <c r="L90" s="47"/>
      <c r="M90" s="222" t="s">
        <v>19</v>
      </c>
      <c r="N90" s="223" t="s">
        <v>46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268</v>
      </c>
      <c r="AT90" s="226" t="s">
        <v>161</v>
      </c>
      <c r="AU90" s="226" t="s">
        <v>83</v>
      </c>
      <c r="AY90" s="20" t="s">
        <v>159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83</v>
      </c>
      <c r="BK90" s="227">
        <f>ROUND(I90*H90,2)</f>
        <v>0</v>
      </c>
      <c r="BL90" s="20" t="s">
        <v>268</v>
      </c>
      <c r="BM90" s="226" t="s">
        <v>166</v>
      </c>
    </row>
    <row r="91" spans="1:47" s="2" customFormat="1" ht="12">
      <c r="A91" s="41"/>
      <c r="B91" s="42"/>
      <c r="C91" s="43"/>
      <c r="D91" s="228" t="s">
        <v>168</v>
      </c>
      <c r="E91" s="43"/>
      <c r="F91" s="229" t="s">
        <v>2822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168</v>
      </c>
      <c r="AU91" s="20" t="s">
        <v>83</v>
      </c>
    </row>
    <row r="92" spans="1:65" s="2" customFormat="1" ht="16.5" customHeight="1">
      <c r="A92" s="41"/>
      <c r="B92" s="42"/>
      <c r="C92" s="215" t="s">
        <v>181</v>
      </c>
      <c r="D92" s="215" t="s">
        <v>161</v>
      </c>
      <c r="E92" s="216" t="s">
        <v>2823</v>
      </c>
      <c r="F92" s="217" t="s">
        <v>2824</v>
      </c>
      <c r="G92" s="218" t="s">
        <v>306</v>
      </c>
      <c r="H92" s="219">
        <v>45.09</v>
      </c>
      <c r="I92" s="220"/>
      <c r="J92" s="221">
        <f>ROUND(I92*H92,2)</f>
        <v>0</v>
      </c>
      <c r="K92" s="217" t="s">
        <v>19</v>
      </c>
      <c r="L92" s="47"/>
      <c r="M92" s="222" t="s">
        <v>19</v>
      </c>
      <c r="N92" s="223" t="s">
        <v>46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268</v>
      </c>
      <c r="AT92" s="226" t="s">
        <v>161</v>
      </c>
      <c r="AU92" s="226" t="s">
        <v>83</v>
      </c>
      <c r="AY92" s="20" t="s">
        <v>159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83</v>
      </c>
      <c r="BK92" s="227">
        <f>ROUND(I92*H92,2)</f>
        <v>0</v>
      </c>
      <c r="BL92" s="20" t="s">
        <v>268</v>
      </c>
      <c r="BM92" s="226" t="s">
        <v>209</v>
      </c>
    </row>
    <row r="93" spans="1:47" s="2" customFormat="1" ht="12">
      <c r="A93" s="41"/>
      <c r="B93" s="42"/>
      <c r="C93" s="43"/>
      <c r="D93" s="228" t="s">
        <v>168</v>
      </c>
      <c r="E93" s="43"/>
      <c r="F93" s="229" t="s">
        <v>2825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168</v>
      </c>
      <c r="AU93" s="20" t="s">
        <v>83</v>
      </c>
    </row>
    <row r="94" spans="1:65" s="2" customFormat="1" ht="16.5" customHeight="1">
      <c r="A94" s="41"/>
      <c r="B94" s="42"/>
      <c r="C94" s="215" t="s">
        <v>166</v>
      </c>
      <c r="D94" s="215" t="s">
        <v>161</v>
      </c>
      <c r="E94" s="216" t="s">
        <v>2826</v>
      </c>
      <c r="F94" s="217" t="s">
        <v>2827</v>
      </c>
      <c r="G94" s="218" t="s">
        <v>306</v>
      </c>
      <c r="H94" s="219">
        <v>52.5</v>
      </c>
      <c r="I94" s="220"/>
      <c r="J94" s="221">
        <f>ROUND(I94*H94,2)</f>
        <v>0</v>
      </c>
      <c r="K94" s="217" t="s">
        <v>19</v>
      </c>
      <c r="L94" s="47"/>
      <c r="M94" s="222" t="s">
        <v>19</v>
      </c>
      <c r="N94" s="223" t="s">
        <v>46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268</v>
      </c>
      <c r="AT94" s="226" t="s">
        <v>161</v>
      </c>
      <c r="AU94" s="226" t="s">
        <v>83</v>
      </c>
      <c r="AY94" s="20" t="s">
        <v>159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83</v>
      </c>
      <c r="BK94" s="227">
        <f>ROUND(I94*H94,2)</f>
        <v>0</v>
      </c>
      <c r="BL94" s="20" t="s">
        <v>268</v>
      </c>
      <c r="BM94" s="226" t="s">
        <v>221</v>
      </c>
    </row>
    <row r="95" spans="1:47" s="2" customFormat="1" ht="12">
      <c r="A95" s="41"/>
      <c r="B95" s="42"/>
      <c r="C95" s="43"/>
      <c r="D95" s="228" t="s">
        <v>168</v>
      </c>
      <c r="E95" s="43"/>
      <c r="F95" s="229" t="s">
        <v>2828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168</v>
      </c>
      <c r="AU95" s="20" t="s">
        <v>83</v>
      </c>
    </row>
    <row r="96" spans="1:65" s="2" customFormat="1" ht="16.5" customHeight="1">
      <c r="A96" s="41"/>
      <c r="B96" s="42"/>
      <c r="C96" s="215" t="s">
        <v>199</v>
      </c>
      <c r="D96" s="215" t="s">
        <v>161</v>
      </c>
      <c r="E96" s="216" t="s">
        <v>2829</v>
      </c>
      <c r="F96" s="217" t="s">
        <v>2830</v>
      </c>
      <c r="G96" s="218" t="s">
        <v>306</v>
      </c>
      <c r="H96" s="219">
        <v>19.38</v>
      </c>
      <c r="I96" s="220"/>
      <c r="J96" s="221">
        <f>ROUND(I96*H96,2)</f>
        <v>0</v>
      </c>
      <c r="K96" s="217" t="s">
        <v>19</v>
      </c>
      <c r="L96" s="47"/>
      <c r="M96" s="222" t="s">
        <v>19</v>
      </c>
      <c r="N96" s="223" t="s">
        <v>46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268</v>
      </c>
      <c r="AT96" s="226" t="s">
        <v>161</v>
      </c>
      <c r="AU96" s="226" t="s">
        <v>83</v>
      </c>
      <c r="AY96" s="20" t="s">
        <v>159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83</v>
      </c>
      <c r="BK96" s="227">
        <f>ROUND(I96*H96,2)</f>
        <v>0</v>
      </c>
      <c r="BL96" s="20" t="s">
        <v>268</v>
      </c>
      <c r="BM96" s="226" t="s">
        <v>233</v>
      </c>
    </row>
    <row r="97" spans="1:47" s="2" customFormat="1" ht="12">
      <c r="A97" s="41"/>
      <c r="B97" s="42"/>
      <c r="C97" s="43"/>
      <c r="D97" s="228" t="s">
        <v>168</v>
      </c>
      <c r="E97" s="43"/>
      <c r="F97" s="229" t="s">
        <v>2831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168</v>
      </c>
      <c r="AU97" s="20" t="s">
        <v>83</v>
      </c>
    </row>
    <row r="98" spans="1:65" s="2" customFormat="1" ht="16.5" customHeight="1">
      <c r="A98" s="41"/>
      <c r="B98" s="42"/>
      <c r="C98" s="215" t="s">
        <v>209</v>
      </c>
      <c r="D98" s="215" t="s">
        <v>161</v>
      </c>
      <c r="E98" s="216" t="s">
        <v>2832</v>
      </c>
      <c r="F98" s="217" t="s">
        <v>2833</v>
      </c>
      <c r="G98" s="218" t="s">
        <v>306</v>
      </c>
      <c r="H98" s="219">
        <v>9</v>
      </c>
      <c r="I98" s="220"/>
      <c r="J98" s="221">
        <f>ROUND(I98*H98,2)</f>
        <v>0</v>
      </c>
      <c r="K98" s="217" t="s">
        <v>19</v>
      </c>
      <c r="L98" s="47"/>
      <c r="M98" s="222" t="s">
        <v>19</v>
      </c>
      <c r="N98" s="223" t="s">
        <v>46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268</v>
      </c>
      <c r="AT98" s="226" t="s">
        <v>161</v>
      </c>
      <c r="AU98" s="226" t="s">
        <v>83</v>
      </c>
      <c r="AY98" s="20" t="s">
        <v>159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83</v>
      </c>
      <c r="BK98" s="227">
        <f>ROUND(I98*H98,2)</f>
        <v>0</v>
      </c>
      <c r="BL98" s="20" t="s">
        <v>268</v>
      </c>
      <c r="BM98" s="226" t="s">
        <v>246</v>
      </c>
    </row>
    <row r="99" spans="1:47" s="2" customFormat="1" ht="12">
      <c r="A99" s="41"/>
      <c r="B99" s="42"/>
      <c r="C99" s="43"/>
      <c r="D99" s="228" t="s">
        <v>168</v>
      </c>
      <c r="E99" s="43"/>
      <c r="F99" s="229" t="s">
        <v>2834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168</v>
      </c>
      <c r="AU99" s="20" t="s">
        <v>83</v>
      </c>
    </row>
    <row r="100" spans="1:65" s="2" customFormat="1" ht="24.15" customHeight="1">
      <c r="A100" s="41"/>
      <c r="B100" s="42"/>
      <c r="C100" s="215" t="s">
        <v>215</v>
      </c>
      <c r="D100" s="215" t="s">
        <v>161</v>
      </c>
      <c r="E100" s="216" t="s">
        <v>2835</v>
      </c>
      <c r="F100" s="217" t="s">
        <v>2836</v>
      </c>
      <c r="G100" s="218" t="s">
        <v>306</v>
      </c>
      <c r="H100" s="219">
        <v>262.1</v>
      </c>
      <c r="I100" s="220"/>
      <c r="J100" s="221">
        <f>ROUND(I100*H100,2)</f>
        <v>0</v>
      </c>
      <c r="K100" s="217" t="s">
        <v>19</v>
      </c>
      <c r="L100" s="47"/>
      <c r="M100" s="222" t="s">
        <v>19</v>
      </c>
      <c r="N100" s="223" t="s">
        <v>46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268</v>
      </c>
      <c r="AT100" s="226" t="s">
        <v>161</v>
      </c>
      <c r="AU100" s="226" t="s">
        <v>83</v>
      </c>
      <c r="AY100" s="20" t="s">
        <v>159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83</v>
      </c>
      <c r="BK100" s="227">
        <f>ROUND(I100*H100,2)</f>
        <v>0</v>
      </c>
      <c r="BL100" s="20" t="s">
        <v>268</v>
      </c>
      <c r="BM100" s="226" t="s">
        <v>258</v>
      </c>
    </row>
    <row r="101" spans="1:47" s="2" customFormat="1" ht="12">
      <c r="A101" s="41"/>
      <c r="B101" s="42"/>
      <c r="C101" s="43"/>
      <c r="D101" s="228" t="s">
        <v>168</v>
      </c>
      <c r="E101" s="43"/>
      <c r="F101" s="229" t="s">
        <v>2836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168</v>
      </c>
      <c r="AU101" s="20" t="s">
        <v>83</v>
      </c>
    </row>
    <row r="102" spans="1:65" s="2" customFormat="1" ht="24.15" customHeight="1">
      <c r="A102" s="41"/>
      <c r="B102" s="42"/>
      <c r="C102" s="215" t="s">
        <v>221</v>
      </c>
      <c r="D102" s="215" t="s">
        <v>161</v>
      </c>
      <c r="E102" s="216" t="s">
        <v>2837</v>
      </c>
      <c r="F102" s="217" t="s">
        <v>2838</v>
      </c>
      <c r="G102" s="218" t="s">
        <v>306</v>
      </c>
      <c r="H102" s="219">
        <v>174.73</v>
      </c>
      <c r="I102" s="220"/>
      <c r="J102" s="221">
        <f>ROUND(I102*H102,2)</f>
        <v>0</v>
      </c>
      <c r="K102" s="217" t="s">
        <v>19</v>
      </c>
      <c r="L102" s="47"/>
      <c r="M102" s="222" t="s">
        <v>19</v>
      </c>
      <c r="N102" s="223" t="s">
        <v>46</v>
      </c>
      <c r="O102" s="87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6" t="s">
        <v>268</v>
      </c>
      <c r="AT102" s="226" t="s">
        <v>161</v>
      </c>
      <c r="AU102" s="226" t="s">
        <v>83</v>
      </c>
      <c r="AY102" s="20" t="s">
        <v>159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0" t="s">
        <v>83</v>
      </c>
      <c r="BK102" s="227">
        <f>ROUND(I102*H102,2)</f>
        <v>0</v>
      </c>
      <c r="BL102" s="20" t="s">
        <v>268</v>
      </c>
      <c r="BM102" s="226" t="s">
        <v>268</v>
      </c>
    </row>
    <row r="103" spans="1:47" s="2" customFormat="1" ht="12">
      <c r="A103" s="41"/>
      <c r="B103" s="42"/>
      <c r="C103" s="43"/>
      <c r="D103" s="228" t="s">
        <v>168</v>
      </c>
      <c r="E103" s="43"/>
      <c r="F103" s="229" t="s">
        <v>2838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168</v>
      </c>
      <c r="AU103" s="20" t="s">
        <v>83</v>
      </c>
    </row>
    <row r="104" spans="1:65" s="2" customFormat="1" ht="24.15" customHeight="1">
      <c r="A104" s="41"/>
      <c r="B104" s="42"/>
      <c r="C104" s="215" t="s">
        <v>227</v>
      </c>
      <c r="D104" s="215" t="s">
        <v>161</v>
      </c>
      <c r="E104" s="216" t="s">
        <v>2839</v>
      </c>
      <c r="F104" s="217" t="s">
        <v>2840</v>
      </c>
      <c r="G104" s="218" t="s">
        <v>306</v>
      </c>
      <c r="H104" s="219">
        <v>56.61</v>
      </c>
      <c r="I104" s="220"/>
      <c r="J104" s="221">
        <f>ROUND(I104*H104,2)</f>
        <v>0</v>
      </c>
      <c r="K104" s="217" t="s">
        <v>19</v>
      </c>
      <c r="L104" s="47"/>
      <c r="M104" s="222" t="s">
        <v>19</v>
      </c>
      <c r="N104" s="223" t="s">
        <v>46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268</v>
      </c>
      <c r="AT104" s="226" t="s">
        <v>161</v>
      </c>
      <c r="AU104" s="226" t="s">
        <v>83</v>
      </c>
      <c r="AY104" s="20" t="s">
        <v>159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83</v>
      </c>
      <c r="BK104" s="227">
        <f>ROUND(I104*H104,2)</f>
        <v>0</v>
      </c>
      <c r="BL104" s="20" t="s">
        <v>268</v>
      </c>
      <c r="BM104" s="226" t="s">
        <v>280</v>
      </c>
    </row>
    <row r="105" spans="1:47" s="2" customFormat="1" ht="12">
      <c r="A105" s="41"/>
      <c r="B105" s="42"/>
      <c r="C105" s="43"/>
      <c r="D105" s="228" t="s">
        <v>168</v>
      </c>
      <c r="E105" s="43"/>
      <c r="F105" s="229" t="s">
        <v>2840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168</v>
      </c>
      <c r="AU105" s="20" t="s">
        <v>83</v>
      </c>
    </row>
    <row r="106" spans="1:65" s="2" customFormat="1" ht="24.15" customHeight="1">
      <c r="A106" s="41"/>
      <c r="B106" s="42"/>
      <c r="C106" s="215" t="s">
        <v>233</v>
      </c>
      <c r="D106" s="215" t="s">
        <v>161</v>
      </c>
      <c r="E106" s="216" t="s">
        <v>2841</v>
      </c>
      <c r="F106" s="217" t="s">
        <v>2842</v>
      </c>
      <c r="G106" s="218" t="s">
        <v>306</v>
      </c>
      <c r="H106" s="219">
        <v>24.26</v>
      </c>
      <c r="I106" s="220"/>
      <c r="J106" s="221">
        <f>ROUND(I106*H106,2)</f>
        <v>0</v>
      </c>
      <c r="K106" s="217" t="s">
        <v>19</v>
      </c>
      <c r="L106" s="47"/>
      <c r="M106" s="222" t="s">
        <v>19</v>
      </c>
      <c r="N106" s="223" t="s">
        <v>46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268</v>
      </c>
      <c r="AT106" s="226" t="s">
        <v>161</v>
      </c>
      <c r="AU106" s="226" t="s">
        <v>83</v>
      </c>
      <c r="AY106" s="20" t="s">
        <v>159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0" t="s">
        <v>83</v>
      </c>
      <c r="BK106" s="227">
        <f>ROUND(I106*H106,2)</f>
        <v>0</v>
      </c>
      <c r="BL106" s="20" t="s">
        <v>268</v>
      </c>
      <c r="BM106" s="226" t="s">
        <v>192</v>
      </c>
    </row>
    <row r="107" spans="1:47" s="2" customFormat="1" ht="12">
      <c r="A107" s="41"/>
      <c r="B107" s="42"/>
      <c r="C107" s="43"/>
      <c r="D107" s="228" t="s">
        <v>168</v>
      </c>
      <c r="E107" s="43"/>
      <c r="F107" s="229" t="s">
        <v>2842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168</v>
      </c>
      <c r="AU107" s="20" t="s">
        <v>83</v>
      </c>
    </row>
    <row r="108" spans="1:65" s="2" customFormat="1" ht="16.5" customHeight="1">
      <c r="A108" s="41"/>
      <c r="B108" s="42"/>
      <c r="C108" s="215" t="s">
        <v>239</v>
      </c>
      <c r="D108" s="215" t="s">
        <v>161</v>
      </c>
      <c r="E108" s="216" t="s">
        <v>2843</v>
      </c>
      <c r="F108" s="217" t="s">
        <v>2844</v>
      </c>
      <c r="G108" s="218" t="s">
        <v>514</v>
      </c>
      <c r="H108" s="219">
        <v>12</v>
      </c>
      <c r="I108" s="220"/>
      <c r="J108" s="221">
        <f>ROUND(I108*H108,2)</f>
        <v>0</v>
      </c>
      <c r="K108" s="217" t="s">
        <v>19</v>
      </c>
      <c r="L108" s="47"/>
      <c r="M108" s="222" t="s">
        <v>19</v>
      </c>
      <c r="N108" s="223" t="s">
        <v>46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268</v>
      </c>
      <c r="AT108" s="226" t="s">
        <v>161</v>
      </c>
      <c r="AU108" s="226" t="s">
        <v>83</v>
      </c>
      <c r="AY108" s="20" t="s">
        <v>159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83</v>
      </c>
      <c r="BK108" s="227">
        <f>ROUND(I108*H108,2)</f>
        <v>0</v>
      </c>
      <c r="BL108" s="20" t="s">
        <v>268</v>
      </c>
      <c r="BM108" s="226" t="s">
        <v>303</v>
      </c>
    </row>
    <row r="109" spans="1:47" s="2" customFormat="1" ht="12">
      <c r="A109" s="41"/>
      <c r="B109" s="42"/>
      <c r="C109" s="43"/>
      <c r="D109" s="228" t="s">
        <v>168</v>
      </c>
      <c r="E109" s="43"/>
      <c r="F109" s="229" t="s">
        <v>2844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168</v>
      </c>
      <c r="AU109" s="20" t="s">
        <v>83</v>
      </c>
    </row>
    <row r="110" spans="1:65" s="2" customFormat="1" ht="16.5" customHeight="1">
      <c r="A110" s="41"/>
      <c r="B110" s="42"/>
      <c r="C110" s="215" t="s">
        <v>246</v>
      </c>
      <c r="D110" s="215" t="s">
        <v>161</v>
      </c>
      <c r="E110" s="216" t="s">
        <v>2845</v>
      </c>
      <c r="F110" s="217" t="s">
        <v>2846</v>
      </c>
      <c r="G110" s="218" t="s">
        <v>514</v>
      </c>
      <c r="H110" s="219">
        <v>8</v>
      </c>
      <c r="I110" s="220"/>
      <c r="J110" s="221">
        <f>ROUND(I110*H110,2)</f>
        <v>0</v>
      </c>
      <c r="K110" s="217" t="s">
        <v>19</v>
      </c>
      <c r="L110" s="47"/>
      <c r="M110" s="222" t="s">
        <v>19</v>
      </c>
      <c r="N110" s="223" t="s">
        <v>46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268</v>
      </c>
      <c r="AT110" s="226" t="s">
        <v>161</v>
      </c>
      <c r="AU110" s="226" t="s">
        <v>83</v>
      </c>
      <c r="AY110" s="20" t="s">
        <v>159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83</v>
      </c>
      <c r="BK110" s="227">
        <f>ROUND(I110*H110,2)</f>
        <v>0</v>
      </c>
      <c r="BL110" s="20" t="s">
        <v>268</v>
      </c>
      <c r="BM110" s="226" t="s">
        <v>316</v>
      </c>
    </row>
    <row r="111" spans="1:47" s="2" customFormat="1" ht="12">
      <c r="A111" s="41"/>
      <c r="B111" s="42"/>
      <c r="C111" s="43"/>
      <c r="D111" s="228" t="s">
        <v>168</v>
      </c>
      <c r="E111" s="43"/>
      <c r="F111" s="229" t="s">
        <v>2846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168</v>
      </c>
      <c r="AU111" s="20" t="s">
        <v>83</v>
      </c>
    </row>
    <row r="112" spans="1:65" s="2" customFormat="1" ht="16.5" customHeight="1">
      <c r="A112" s="41"/>
      <c r="B112" s="42"/>
      <c r="C112" s="215" t="s">
        <v>252</v>
      </c>
      <c r="D112" s="215" t="s">
        <v>161</v>
      </c>
      <c r="E112" s="216" t="s">
        <v>2847</v>
      </c>
      <c r="F112" s="217" t="s">
        <v>2848</v>
      </c>
      <c r="G112" s="218" t="s">
        <v>514</v>
      </c>
      <c r="H112" s="219">
        <v>2</v>
      </c>
      <c r="I112" s="220"/>
      <c r="J112" s="221">
        <f>ROUND(I112*H112,2)</f>
        <v>0</v>
      </c>
      <c r="K112" s="217" t="s">
        <v>19</v>
      </c>
      <c r="L112" s="47"/>
      <c r="M112" s="222" t="s">
        <v>19</v>
      </c>
      <c r="N112" s="223" t="s">
        <v>46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268</v>
      </c>
      <c r="AT112" s="226" t="s">
        <v>161</v>
      </c>
      <c r="AU112" s="226" t="s">
        <v>83</v>
      </c>
      <c r="AY112" s="20" t="s">
        <v>159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83</v>
      </c>
      <c r="BK112" s="227">
        <f>ROUND(I112*H112,2)</f>
        <v>0</v>
      </c>
      <c r="BL112" s="20" t="s">
        <v>268</v>
      </c>
      <c r="BM112" s="226" t="s">
        <v>336</v>
      </c>
    </row>
    <row r="113" spans="1:47" s="2" customFormat="1" ht="12">
      <c r="A113" s="41"/>
      <c r="B113" s="42"/>
      <c r="C113" s="43"/>
      <c r="D113" s="228" t="s">
        <v>168</v>
      </c>
      <c r="E113" s="43"/>
      <c r="F113" s="229" t="s">
        <v>2848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168</v>
      </c>
      <c r="AU113" s="20" t="s">
        <v>83</v>
      </c>
    </row>
    <row r="114" spans="1:65" s="2" customFormat="1" ht="16.5" customHeight="1">
      <c r="A114" s="41"/>
      <c r="B114" s="42"/>
      <c r="C114" s="215" t="s">
        <v>258</v>
      </c>
      <c r="D114" s="215" t="s">
        <v>161</v>
      </c>
      <c r="E114" s="216" t="s">
        <v>2849</v>
      </c>
      <c r="F114" s="217" t="s">
        <v>2850</v>
      </c>
      <c r="G114" s="218" t="s">
        <v>514</v>
      </c>
      <c r="H114" s="219">
        <v>2</v>
      </c>
      <c r="I114" s="220"/>
      <c r="J114" s="221">
        <f>ROUND(I114*H114,2)</f>
        <v>0</v>
      </c>
      <c r="K114" s="217" t="s">
        <v>19</v>
      </c>
      <c r="L114" s="47"/>
      <c r="M114" s="222" t="s">
        <v>19</v>
      </c>
      <c r="N114" s="223" t="s">
        <v>46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268</v>
      </c>
      <c r="AT114" s="226" t="s">
        <v>161</v>
      </c>
      <c r="AU114" s="226" t="s">
        <v>83</v>
      </c>
      <c r="AY114" s="20" t="s">
        <v>159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83</v>
      </c>
      <c r="BK114" s="227">
        <f>ROUND(I114*H114,2)</f>
        <v>0</v>
      </c>
      <c r="BL114" s="20" t="s">
        <v>268</v>
      </c>
      <c r="BM114" s="226" t="s">
        <v>351</v>
      </c>
    </row>
    <row r="115" spans="1:47" s="2" customFormat="1" ht="12">
      <c r="A115" s="41"/>
      <c r="B115" s="42"/>
      <c r="C115" s="43"/>
      <c r="D115" s="228" t="s">
        <v>168</v>
      </c>
      <c r="E115" s="43"/>
      <c r="F115" s="229" t="s">
        <v>2851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168</v>
      </c>
      <c r="AU115" s="20" t="s">
        <v>83</v>
      </c>
    </row>
    <row r="116" spans="1:65" s="2" customFormat="1" ht="16.5" customHeight="1">
      <c r="A116" s="41"/>
      <c r="B116" s="42"/>
      <c r="C116" s="215" t="s">
        <v>8</v>
      </c>
      <c r="D116" s="215" t="s">
        <v>161</v>
      </c>
      <c r="E116" s="216" t="s">
        <v>2852</v>
      </c>
      <c r="F116" s="217" t="s">
        <v>2853</v>
      </c>
      <c r="G116" s="218" t="s">
        <v>514</v>
      </c>
      <c r="H116" s="219">
        <v>70</v>
      </c>
      <c r="I116" s="220"/>
      <c r="J116" s="221">
        <f>ROUND(I116*H116,2)</f>
        <v>0</v>
      </c>
      <c r="K116" s="217" t="s">
        <v>19</v>
      </c>
      <c r="L116" s="47"/>
      <c r="M116" s="222" t="s">
        <v>19</v>
      </c>
      <c r="N116" s="223" t="s">
        <v>46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268</v>
      </c>
      <c r="AT116" s="226" t="s">
        <v>161</v>
      </c>
      <c r="AU116" s="226" t="s">
        <v>83</v>
      </c>
      <c r="AY116" s="20" t="s">
        <v>159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83</v>
      </c>
      <c r="BK116" s="227">
        <f>ROUND(I116*H116,2)</f>
        <v>0</v>
      </c>
      <c r="BL116" s="20" t="s">
        <v>268</v>
      </c>
      <c r="BM116" s="226" t="s">
        <v>370</v>
      </c>
    </row>
    <row r="117" spans="1:47" s="2" customFormat="1" ht="12">
      <c r="A117" s="41"/>
      <c r="B117" s="42"/>
      <c r="C117" s="43"/>
      <c r="D117" s="228" t="s">
        <v>168</v>
      </c>
      <c r="E117" s="43"/>
      <c r="F117" s="229" t="s">
        <v>2853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168</v>
      </c>
      <c r="AU117" s="20" t="s">
        <v>83</v>
      </c>
    </row>
    <row r="118" spans="1:65" s="2" customFormat="1" ht="16.5" customHeight="1">
      <c r="A118" s="41"/>
      <c r="B118" s="42"/>
      <c r="C118" s="215" t="s">
        <v>268</v>
      </c>
      <c r="D118" s="215" t="s">
        <v>161</v>
      </c>
      <c r="E118" s="216" t="s">
        <v>2854</v>
      </c>
      <c r="F118" s="217" t="s">
        <v>2855</v>
      </c>
      <c r="G118" s="218" t="s">
        <v>514</v>
      </c>
      <c r="H118" s="219">
        <v>37</v>
      </c>
      <c r="I118" s="220"/>
      <c r="J118" s="221">
        <f>ROUND(I118*H118,2)</f>
        <v>0</v>
      </c>
      <c r="K118" s="217" t="s">
        <v>19</v>
      </c>
      <c r="L118" s="47"/>
      <c r="M118" s="222" t="s">
        <v>19</v>
      </c>
      <c r="N118" s="223" t="s">
        <v>46</v>
      </c>
      <c r="O118" s="87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6" t="s">
        <v>268</v>
      </c>
      <c r="AT118" s="226" t="s">
        <v>161</v>
      </c>
      <c r="AU118" s="226" t="s">
        <v>83</v>
      </c>
      <c r="AY118" s="20" t="s">
        <v>159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0" t="s">
        <v>83</v>
      </c>
      <c r="BK118" s="227">
        <f>ROUND(I118*H118,2)</f>
        <v>0</v>
      </c>
      <c r="BL118" s="20" t="s">
        <v>268</v>
      </c>
      <c r="BM118" s="226" t="s">
        <v>383</v>
      </c>
    </row>
    <row r="119" spans="1:47" s="2" customFormat="1" ht="12">
      <c r="A119" s="41"/>
      <c r="B119" s="42"/>
      <c r="C119" s="43"/>
      <c r="D119" s="228" t="s">
        <v>168</v>
      </c>
      <c r="E119" s="43"/>
      <c r="F119" s="229" t="s">
        <v>2855</v>
      </c>
      <c r="G119" s="43"/>
      <c r="H119" s="43"/>
      <c r="I119" s="230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168</v>
      </c>
      <c r="AU119" s="20" t="s">
        <v>83</v>
      </c>
    </row>
    <row r="120" spans="1:65" s="2" customFormat="1" ht="16.5" customHeight="1">
      <c r="A120" s="41"/>
      <c r="B120" s="42"/>
      <c r="C120" s="215" t="s">
        <v>274</v>
      </c>
      <c r="D120" s="215" t="s">
        <v>161</v>
      </c>
      <c r="E120" s="216" t="s">
        <v>2856</v>
      </c>
      <c r="F120" s="217" t="s">
        <v>2857</v>
      </c>
      <c r="G120" s="218" t="s">
        <v>514</v>
      </c>
      <c r="H120" s="219">
        <v>16</v>
      </c>
      <c r="I120" s="220"/>
      <c r="J120" s="221">
        <f>ROUND(I120*H120,2)</f>
        <v>0</v>
      </c>
      <c r="K120" s="217" t="s">
        <v>19</v>
      </c>
      <c r="L120" s="47"/>
      <c r="M120" s="222" t="s">
        <v>19</v>
      </c>
      <c r="N120" s="223" t="s">
        <v>46</v>
      </c>
      <c r="O120" s="87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6" t="s">
        <v>268</v>
      </c>
      <c r="AT120" s="226" t="s">
        <v>161</v>
      </c>
      <c r="AU120" s="226" t="s">
        <v>83</v>
      </c>
      <c r="AY120" s="20" t="s">
        <v>159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0" t="s">
        <v>83</v>
      </c>
      <c r="BK120" s="227">
        <f>ROUND(I120*H120,2)</f>
        <v>0</v>
      </c>
      <c r="BL120" s="20" t="s">
        <v>268</v>
      </c>
      <c r="BM120" s="226" t="s">
        <v>400</v>
      </c>
    </row>
    <row r="121" spans="1:47" s="2" customFormat="1" ht="12">
      <c r="A121" s="41"/>
      <c r="B121" s="42"/>
      <c r="C121" s="43"/>
      <c r="D121" s="228" t="s">
        <v>168</v>
      </c>
      <c r="E121" s="43"/>
      <c r="F121" s="229" t="s">
        <v>2857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168</v>
      </c>
      <c r="AU121" s="20" t="s">
        <v>83</v>
      </c>
    </row>
    <row r="122" spans="1:65" s="2" customFormat="1" ht="21.75" customHeight="1">
      <c r="A122" s="41"/>
      <c r="B122" s="42"/>
      <c r="C122" s="215" t="s">
        <v>280</v>
      </c>
      <c r="D122" s="215" t="s">
        <v>161</v>
      </c>
      <c r="E122" s="216" t="s">
        <v>2858</v>
      </c>
      <c r="F122" s="217" t="s">
        <v>2859</v>
      </c>
      <c r="G122" s="218" t="s">
        <v>514</v>
      </c>
      <c r="H122" s="219">
        <v>4</v>
      </c>
      <c r="I122" s="220"/>
      <c r="J122" s="221">
        <f>ROUND(I122*H122,2)</f>
        <v>0</v>
      </c>
      <c r="K122" s="217" t="s">
        <v>19</v>
      </c>
      <c r="L122" s="47"/>
      <c r="M122" s="222" t="s">
        <v>19</v>
      </c>
      <c r="N122" s="223" t="s">
        <v>46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268</v>
      </c>
      <c r="AT122" s="226" t="s">
        <v>161</v>
      </c>
      <c r="AU122" s="226" t="s">
        <v>83</v>
      </c>
      <c r="AY122" s="20" t="s">
        <v>159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83</v>
      </c>
      <c r="BK122" s="227">
        <f>ROUND(I122*H122,2)</f>
        <v>0</v>
      </c>
      <c r="BL122" s="20" t="s">
        <v>268</v>
      </c>
      <c r="BM122" s="226" t="s">
        <v>413</v>
      </c>
    </row>
    <row r="123" spans="1:47" s="2" customFormat="1" ht="12">
      <c r="A123" s="41"/>
      <c r="B123" s="42"/>
      <c r="C123" s="43"/>
      <c r="D123" s="228" t="s">
        <v>168</v>
      </c>
      <c r="E123" s="43"/>
      <c r="F123" s="229" t="s">
        <v>2859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168</v>
      </c>
      <c r="AU123" s="20" t="s">
        <v>83</v>
      </c>
    </row>
    <row r="124" spans="1:65" s="2" customFormat="1" ht="16.5" customHeight="1">
      <c r="A124" s="41"/>
      <c r="B124" s="42"/>
      <c r="C124" s="215" t="s">
        <v>286</v>
      </c>
      <c r="D124" s="215" t="s">
        <v>161</v>
      </c>
      <c r="E124" s="216" t="s">
        <v>2860</v>
      </c>
      <c r="F124" s="217" t="s">
        <v>2861</v>
      </c>
      <c r="G124" s="218" t="s">
        <v>514</v>
      </c>
      <c r="H124" s="219">
        <v>80</v>
      </c>
      <c r="I124" s="220"/>
      <c r="J124" s="221">
        <f>ROUND(I124*H124,2)</f>
        <v>0</v>
      </c>
      <c r="K124" s="217" t="s">
        <v>19</v>
      </c>
      <c r="L124" s="47"/>
      <c r="M124" s="222" t="s">
        <v>19</v>
      </c>
      <c r="N124" s="223" t="s">
        <v>46</v>
      </c>
      <c r="O124" s="87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6" t="s">
        <v>268</v>
      </c>
      <c r="AT124" s="226" t="s">
        <v>161</v>
      </c>
      <c r="AU124" s="226" t="s">
        <v>83</v>
      </c>
      <c r="AY124" s="20" t="s">
        <v>159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0" t="s">
        <v>83</v>
      </c>
      <c r="BK124" s="227">
        <f>ROUND(I124*H124,2)</f>
        <v>0</v>
      </c>
      <c r="BL124" s="20" t="s">
        <v>268</v>
      </c>
      <c r="BM124" s="226" t="s">
        <v>427</v>
      </c>
    </row>
    <row r="125" spans="1:47" s="2" customFormat="1" ht="12">
      <c r="A125" s="41"/>
      <c r="B125" s="42"/>
      <c r="C125" s="43"/>
      <c r="D125" s="228" t="s">
        <v>168</v>
      </c>
      <c r="E125" s="43"/>
      <c r="F125" s="229" t="s">
        <v>2862</v>
      </c>
      <c r="G125" s="43"/>
      <c r="H125" s="43"/>
      <c r="I125" s="230"/>
      <c r="J125" s="43"/>
      <c r="K125" s="43"/>
      <c r="L125" s="47"/>
      <c r="M125" s="231"/>
      <c r="N125" s="23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168</v>
      </c>
      <c r="AU125" s="20" t="s">
        <v>83</v>
      </c>
    </row>
    <row r="126" spans="1:65" s="2" customFormat="1" ht="16.5" customHeight="1">
      <c r="A126" s="41"/>
      <c r="B126" s="42"/>
      <c r="C126" s="215" t="s">
        <v>192</v>
      </c>
      <c r="D126" s="215" t="s">
        <v>161</v>
      </c>
      <c r="E126" s="216" t="s">
        <v>2863</v>
      </c>
      <c r="F126" s="217" t="s">
        <v>2864</v>
      </c>
      <c r="G126" s="218" t="s">
        <v>514</v>
      </c>
      <c r="H126" s="219">
        <v>20</v>
      </c>
      <c r="I126" s="220"/>
      <c r="J126" s="221">
        <f>ROUND(I126*H126,2)</f>
        <v>0</v>
      </c>
      <c r="K126" s="217" t="s">
        <v>19</v>
      </c>
      <c r="L126" s="47"/>
      <c r="M126" s="222" t="s">
        <v>19</v>
      </c>
      <c r="N126" s="223" t="s">
        <v>46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6" t="s">
        <v>268</v>
      </c>
      <c r="AT126" s="226" t="s">
        <v>161</v>
      </c>
      <c r="AU126" s="226" t="s">
        <v>83</v>
      </c>
      <c r="AY126" s="20" t="s">
        <v>159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0" t="s">
        <v>83</v>
      </c>
      <c r="BK126" s="227">
        <f>ROUND(I126*H126,2)</f>
        <v>0</v>
      </c>
      <c r="BL126" s="20" t="s">
        <v>268</v>
      </c>
      <c r="BM126" s="226" t="s">
        <v>315</v>
      </c>
    </row>
    <row r="127" spans="1:47" s="2" customFormat="1" ht="12">
      <c r="A127" s="41"/>
      <c r="B127" s="42"/>
      <c r="C127" s="43"/>
      <c r="D127" s="228" t="s">
        <v>168</v>
      </c>
      <c r="E127" s="43"/>
      <c r="F127" s="229" t="s">
        <v>2865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168</v>
      </c>
      <c r="AU127" s="20" t="s">
        <v>83</v>
      </c>
    </row>
    <row r="128" spans="1:65" s="2" customFormat="1" ht="16.5" customHeight="1">
      <c r="A128" s="41"/>
      <c r="B128" s="42"/>
      <c r="C128" s="215" t="s">
        <v>7</v>
      </c>
      <c r="D128" s="215" t="s">
        <v>161</v>
      </c>
      <c r="E128" s="216" t="s">
        <v>2866</v>
      </c>
      <c r="F128" s="217" t="s">
        <v>2867</v>
      </c>
      <c r="G128" s="218" t="s">
        <v>2443</v>
      </c>
      <c r="H128" s="219">
        <v>1</v>
      </c>
      <c r="I128" s="220"/>
      <c r="J128" s="221">
        <f>ROUND(I128*H128,2)</f>
        <v>0</v>
      </c>
      <c r="K128" s="217" t="s">
        <v>19</v>
      </c>
      <c r="L128" s="47"/>
      <c r="M128" s="222" t="s">
        <v>19</v>
      </c>
      <c r="N128" s="223" t="s">
        <v>46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268</v>
      </c>
      <c r="AT128" s="226" t="s">
        <v>161</v>
      </c>
      <c r="AU128" s="226" t="s">
        <v>83</v>
      </c>
      <c r="AY128" s="20" t="s">
        <v>159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0" t="s">
        <v>83</v>
      </c>
      <c r="BK128" s="227">
        <f>ROUND(I128*H128,2)</f>
        <v>0</v>
      </c>
      <c r="BL128" s="20" t="s">
        <v>268</v>
      </c>
      <c r="BM128" s="226" t="s">
        <v>453</v>
      </c>
    </row>
    <row r="129" spans="1:47" s="2" customFormat="1" ht="12">
      <c r="A129" s="41"/>
      <c r="B129" s="42"/>
      <c r="C129" s="43"/>
      <c r="D129" s="228" t="s">
        <v>168</v>
      </c>
      <c r="E129" s="43"/>
      <c r="F129" s="229" t="s">
        <v>2867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168</v>
      </c>
      <c r="AU129" s="20" t="s">
        <v>83</v>
      </c>
    </row>
    <row r="130" spans="1:65" s="2" customFormat="1" ht="16.5" customHeight="1">
      <c r="A130" s="41"/>
      <c r="B130" s="42"/>
      <c r="C130" s="215" t="s">
        <v>303</v>
      </c>
      <c r="D130" s="215" t="s">
        <v>161</v>
      </c>
      <c r="E130" s="216" t="s">
        <v>2868</v>
      </c>
      <c r="F130" s="217" t="s">
        <v>2869</v>
      </c>
      <c r="G130" s="218" t="s">
        <v>2443</v>
      </c>
      <c r="H130" s="219">
        <v>1</v>
      </c>
      <c r="I130" s="220"/>
      <c r="J130" s="221">
        <f>ROUND(I130*H130,2)</f>
        <v>0</v>
      </c>
      <c r="K130" s="217" t="s">
        <v>19</v>
      </c>
      <c r="L130" s="47"/>
      <c r="M130" s="222" t="s">
        <v>19</v>
      </c>
      <c r="N130" s="223" t="s">
        <v>46</v>
      </c>
      <c r="O130" s="87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6" t="s">
        <v>268</v>
      </c>
      <c r="AT130" s="226" t="s">
        <v>161</v>
      </c>
      <c r="AU130" s="226" t="s">
        <v>83</v>
      </c>
      <c r="AY130" s="20" t="s">
        <v>159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20" t="s">
        <v>83</v>
      </c>
      <c r="BK130" s="227">
        <f>ROUND(I130*H130,2)</f>
        <v>0</v>
      </c>
      <c r="BL130" s="20" t="s">
        <v>268</v>
      </c>
      <c r="BM130" s="226" t="s">
        <v>472</v>
      </c>
    </row>
    <row r="131" spans="1:47" s="2" customFormat="1" ht="12">
      <c r="A131" s="41"/>
      <c r="B131" s="42"/>
      <c r="C131" s="43"/>
      <c r="D131" s="228" t="s">
        <v>168</v>
      </c>
      <c r="E131" s="43"/>
      <c r="F131" s="229" t="s">
        <v>2869</v>
      </c>
      <c r="G131" s="43"/>
      <c r="H131" s="43"/>
      <c r="I131" s="230"/>
      <c r="J131" s="43"/>
      <c r="K131" s="43"/>
      <c r="L131" s="47"/>
      <c r="M131" s="231"/>
      <c r="N131" s="232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168</v>
      </c>
      <c r="AU131" s="20" t="s">
        <v>83</v>
      </c>
    </row>
    <row r="132" spans="1:65" s="2" customFormat="1" ht="16.5" customHeight="1">
      <c r="A132" s="41"/>
      <c r="B132" s="42"/>
      <c r="C132" s="215" t="s">
        <v>309</v>
      </c>
      <c r="D132" s="215" t="s">
        <v>161</v>
      </c>
      <c r="E132" s="216" t="s">
        <v>2870</v>
      </c>
      <c r="F132" s="217" t="s">
        <v>2871</v>
      </c>
      <c r="G132" s="218" t="s">
        <v>306</v>
      </c>
      <c r="H132" s="219">
        <v>35</v>
      </c>
      <c r="I132" s="220"/>
      <c r="J132" s="221">
        <f>ROUND(I132*H132,2)</f>
        <v>0</v>
      </c>
      <c r="K132" s="217" t="s">
        <v>19</v>
      </c>
      <c r="L132" s="47"/>
      <c r="M132" s="222" t="s">
        <v>19</v>
      </c>
      <c r="N132" s="223" t="s">
        <v>46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6" t="s">
        <v>268</v>
      </c>
      <c r="AT132" s="226" t="s">
        <v>161</v>
      </c>
      <c r="AU132" s="226" t="s">
        <v>83</v>
      </c>
      <c r="AY132" s="20" t="s">
        <v>159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0" t="s">
        <v>83</v>
      </c>
      <c r="BK132" s="227">
        <f>ROUND(I132*H132,2)</f>
        <v>0</v>
      </c>
      <c r="BL132" s="20" t="s">
        <v>268</v>
      </c>
      <c r="BM132" s="226" t="s">
        <v>511</v>
      </c>
    </row>
    <row r="133" spans="1:47" s="2" customFormat="1" ht="12">
      <c r="A133" s="41"/>
      <c r="B133" s="42"/>
      <c r="C133" s="43"/>
      <c r="D133" s="228" t="s">
        <v>168</v>
      </c>
      <c r="E133" s="43"/>
      <c r="F133" s="229" t="s">
        <v>2871</v>
      </c>
      <c r="G133" s="43"/>
      <c r="H133" s="43"/>
      <c r="I133" s="230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168</v>
      </c>
      <c r="AU133" s="20" t="s">
        <v>83</v>
      </c>
    </row>
    <row r="134" spans="1:65" s="2" customFormat="1" ht="24.15" customHeight="1">
      <c r="A134" s="41"/>
      <c r="B134" s="42"/>
      <c r="C134" s="215" t="s">
        <v>316</v>
      </c>
      <c r="D134" s="215" t="s">
        <v>161</v>
      </c>
      <c r="E134" s="216" t="s">
        <v>2872</v>
      </c>
      <c r="F134" s="217" t="s">
        <v>2873</v>
      </c>
      <c r="G134" s="218" t="s">
        <v>306</v>
      </c>
      <c r="H134" s="219">
        <v>15</v>
      </c>
      <c r="I134" s="220"/>
      <c r="J134" s="221">
        <f>ROUND(I134*H134,2)</f>
        <v>0</v>
      </c>
      <c r="K134" s="217" t="s">
        <v>19</v>
      </c>
      <c r="L134" s="47"/>
      <c r="M134" s="222" t="s">
        <v>19</v>
      </c>
      <c r="N134" s="223" t="s">
        <v>46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268</v>
      </c>
      <c r="AT134" s="226" t="s">
        <v>161</v>
      </c>
      <c r="AU134" s="226" t="s">
        <v>83</v>
      </c>
      <c r="AY134" s="20" t="s">
        <v>159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20" t="s">
        <v>83</v>
      </c>
      <c r="BK134" s="227">
        <f>ROUND(I134*H134,2)</f>
        <v>0</v>
      </c>
      <c r="BL134" s="20" t="s">
        <v>268</v>
      </c>
      <c r="BM134" s="226" t="s">
        <v>521</v>
      </c>
    </row>
    <row r="135" spans="1:47" s="2" customFormat="1" ht="12">
      <c r="A135" s="41"/>
      <c r="B135" s="42"/>
      <c r="C135" s="43"/>
      <c r="D135" s="228" t="s">
        <v>168</v>
      </c>
      <c r="E135" s="43"/>
      <c r="F135" s="229" t="s">
        <v>2873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168</v>
      </c>
      <c r="AU135" s="20" t="s">
        <v>83</v>
      </c>
    </row>
    <row r="136" spans="1:65" s="2" customFormat="1" ht="24.15" customHeight="1">
      <c r="A136" s="41"/>
      <c r="B136" s="42"/>
      <c r="C136" s="215" t="s">
        <v>323</v>
      </c>
      <c r="D136" s="215" t="s">
        <v>161</v>
      </c>
      <c r="E136" s="216" t="s">
        <v>2874</v>
      </c>
      <c r="F136" s="217" t="s">
        <v>2875</v>
      </c>
      <c r="G136" s="218" t="s">
        <v>2443</v>
      </c>
      <c r="H136" s="219">
        <v>1</v>
      </c>
      <c r="I136" s="220"/>
      <c r="J136" s="221">
        <f>ROUND(I136*H136,2)</f>
        <v>0</v>
      </c>
      <c r="K136" s="217" t="s">
        <v>19</v>
      </c>
      <c r="L136" s="47"/>
      <c r="M136" s="222" t="s">
        <v>19</v>
      </c>
      <c r="N136" s="223" t="s">
        <v>46</v>
      </c>
      <c r="O136" s="87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6" t="s">
        <v>268</v>
      </c>
      <c r="AT136" s="226" t="s">
        <v>161</v>
      </c>
      <c r="AU136" s="226" t="s">
        <v>83</v>
      </c>
      <c r="AY136" s="20" t="s">
        <v>159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20" t="s">
        <v>83</v>
      </c>
      <c r="BK136" s="227">
        <f>ROUND(I136*H136,2)</f>
        <v>0</v>
      </c>
      <c r="BL136" s="20" t="s">
        <v>268</v>
      </c>
      <c r="BM136" s="226" t="s">
        <v>533</v>
      </c>
    </row>
    <row r="137" spans="1:47" s="2" customFormat="1" ht="12">
      <c r="A137" s="41"/>
      <c r="B137" s="42"/>
      <c r="C137" s="43"/>
      <c r="D137" s="228" t="s">
        <v>168</v>
      </c>
      <c r="E137" s="43"/>
      <c r="F137" s="229" t="s">
        <v>2875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168</v>
      </c>
      <c r="AU137" s="20" t="s">
        <v>83</v>
      </c>
    </row>
    <row r="138" spans="1:47" s="2" customFormat="1" ht="12">
      <c r="A138" s="41"/>
      <c r="B138" s="42"/>
      <c r="C138" s="43"/>
      <c r="D138" s="228" t="s">
        <v>1436</v>
      </c>
      <c r="E138" s="43"/>
      <c r="F138" s="288" t="s">
        <v>1437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1436</v>
      </c>
      <c r="AU138" s="20" t="s">
        <v>83</v>
      </c>
    </row>
    <row r="139" spans="1:65" s="2" customFormat="1" ht="16.5" customHeight="1">
      <c r="A139" s="41"/>
      <c r="B139" s="42"/>
      <c r="C139" s="215" t="s">
        <v>336</v>
      </c>
      <c r="D139" s="215" t="s">
        <v>161</v>
      </c>
      <c r="E139" s="216" t="s">
        <v>2876</v>
      </c>
      <c r="F139" s="217" t="s">
        <v>2877</v>
      </c>
      <c r="G139" s="218" t="s">
        <v>306</v>
      </c>
      <c r="H139" s="219">
        <v>407.17</v>
      </c>
      <c r="I139" s="220"/>
      <c r="J139" s="221">
        <f>ROUND(I139*H139,2)</f>
        <v>0</v>
      </c>
      <c r="K139" s="217" t="s">
        <v>19</v>
      </c>
      <c r="L139" s="47"/>
      <c r="M139" s="222" t="s">
        <v>19</v>
      </c>
      <c r="N139" s="223" t="s">
        <v>46</v>
      </c>
      <c r="O139" s="87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6" t="s">
        <v>268</v>
      </c>
      <c r="AT139" s="226" t="s">
        <v>161</v>
      </c>
      <c r="AU139" s="226" t="s">
        <v>83</v>
      </c>
      <c r="AY139" s="20" t="s">
        <v>159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20" t="s">
        <v>83</v>
      </c>
      <c r="BK139" s="227">
        <f>ROUND(I139*H139,2)</f>
        <v>0</v>
      </c>
      <c r="BL139" s="20" t="s">
        <v>268</v>
      </c>
      <c r="BM139" s="226" t="s">
        <v>545</v>
      </c>
    </row>
    <row r="140" spans="1:47" s="2" customFormat="1" ht="12">
      <c r="A140" s="41"/>
      <c r="B140" s="42"/>
      <c r="C140" s="43"/>
      <c r="D140" s="228" t="s">
        <v>168</v>
      </c>
      <c r="E140" s="43"/>
      <c r="F140" s="229" t="s">
        <v>2877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168</v>
      </c>
      <c r="AU140" s="20" t="s">
        <v>83</v>
      </c>
    </row>
    <row r="141" spans="1:65" s="2" customFormat="1" ht="16.5" customHeight="1">
      <c r="A141" s="41"/>
      <c r="B141" s="42"/>
      <c r="C141" s="215" t="s">
        <v>344</v>
      </c>
      <c r="D141" s="215" t="s">
        <v>161</v>
      </c>
      <c r="E141" s="216" t="s">
        <v>2878</v>
      </c>
      <c r="F141" s="217" t="s">
        <v>2879</v>
      </c>
      <c r="G141" s="218" t="s">
        <v>306</v>
      </c>
      <c r="H141" s="219">
        <v>407.17</v>
      </c>
      <c r="I141" s="220"/>
      <c r="J141" s="221">
        <f>ROUND(I141*H141,2)</f>
        <v>0</v>
      </c>
      <c r="K141" s="217" t="s">
        <v>19</v>
      </c>
      <c r="L141" s="47"/>
      <c r="M141" s="222" t="s">
        <v>19</v>
      </c>
      <c r="N141" s="223" t="s">
        <v>46</v>
      </c>
      <c r="O141" s="87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6" t="s">
        <v>268</v>
      </c>
      <c r="AT141" s="226" t="s">
        <v>161</v>
      </c>
      <c r="AU141" s="226" t="s">
        <v>83</v>
      </c>
      <c r="AY141" s="20" t="s">
        <v>159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20" t="s">
        <v>83</v>
      </c>
      <c r="BK141" s="227">
        <f>ROUND(I141*H141,2)</f>
        <v>0</v>
      </c>
      <c r="BL141" s="20" t="s">
        <v>268</v>
      </c>
      <c r="BM141" s="226" t="s">
        <v>557</v>
      </c>
    </row>
    <row r="142" spans="1:47" s="2" customFormat="1" ht="12">
      <c r="A142" s="41"/>
      <c r="B142" s="42"/>
      <c r="C142" s="43"/>
      <c r="D142" s="228" t="s">
        <v>168</v>
      </c>
      <c r="E142" s="43"/>
      <c r="F142" s="229" t="s">
        <v>2879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168</v>
      </c>
      <c r="AU142" s="20" t="s">
        <v>83</v>
      </c>
    </row>
    <row r="143" spans="1:65" s="2" customFormat="1" ht="21.75" customHeight="1">
      <c r="A143" s="41"/>
      <c r="B143" s="42"/>
      <c r="C143" s="215" t="s">
        <v>351</v>
      </c>
      <c r="D143" s="215" t="s">
        <v>161</v>
      </c>
      <c r="E143" s="216" t="s">
        <v>2880</v>
      </c>
      <c r="F143" s="217" t="s">
        <v>2881</v>
      </c>
      <c r="G143" s="218" t="s">
        <v>242</v>
      </c>
      <c r="H143" s="219">
        <v>0.08</v>
      </c>
      <c r="I143" s="220"/>
      <c r="J143" s="221">
        <f>ROUND(I143*H143,2)</f>
        <v>0</v>
      </c>
      <c r="K143" s="217" t="s">
        <v>19</v>
      </c>
      <c r="L143" s="47"/>
      <c r="M143" s="222" t="s">
        <v>19</v>
      </c>
      <c r="N143" s="223" t="s">
        <v>46</v>
      </c>
      <c r="O143" s="87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6" t="s">
        <v>268</v>
      </c>
      <c r="AT143" s="226" t="s">
        <v>161</v>
      </c>
      <c r="AU143" s="226" t="s">
        <v>83</v>
      </c>
      <c r="AY143" s="20" t="s">
        <v>159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20" t="s">
        <v>83</v>
      </c>
      <c r="BK143" s="227">
        <f>ROUND(I143*H143,2)</f>
        <v>0</v>
      </c>
      <c r="BL143" s="20" t="s">
        <v>268</v>
      </c>
      <c r="BM143" s="226" t="s">
        <v>582</v>
      </c>
    </row>
    <row r="144" spans="1:47" s="2" customFormat="1" ht="12">
      <c r="A144" s="41"/>
      <c r="B144" s="42"/>
      <c r="C144" s="43"/>
      <c r="D144" s="228" t="s">
        <v>168</v>
      </c>
      <c r="E144" s="43"/>
      <c r="F144" s="229" t="s">
        <v>2881</v>
      </c>
      <c r="G144" s="43"/>
      <c r="H144" s="43"/>
      <c r="I144" s="230"/>
      <c r="J144" s="43"/>
      <c r="K144" s="43"/>
      <c r="L144" s="47"/>
      <c r="M144" s="290"/>
      <c r="N144" s="291"/>
      <c r="O144" s="292"/>
      <c r="P144" s="292"/>
      <c r="Q144" s="292"/>
      <c r="R144" s="292"/>
      <c r="S144" s="292"/>
      <c r="T144" s="293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168</v>
      </c>
      <c r="AU144" s="20" t="s">
        <v>83</v>
      </c>
    </row>
    <row r="145" spans="1:31" s="2" customFormat="1" ht="6.95" customHeight="1">
      <c r="A145" s="41"/>
      <c r="B145" s="62"/>
      <c r="C145" s="63"/>
      <c r="D145" s="63"/>
      <c r="E145" s="63"/>
      <c r="F145" s="63"/>
      <c r="G145" s="63"/>
      <c r="H145" s="63"/>
      <c r="I145" s="63"/>
      <c r="J145" s="63"/>
      <c r="K145" s="63"/>
      <c r="L145" s="47"/>
      <c r="M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</sheetData>
  <sheetProtection password="CC35" sheet="1" objects="1" scenarios="1" formatColumns="0" formatRows="0" autoFilter="0"/>
  <autoFilter ref="C85:K14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2:12" s="1" customFormat="1" ht="12" customHeight="1">
      <c r="B8" s="23"/>
      <c r="D8" s="145" t="s">
        <v>116</v>
      </c>
      <c r="L8" s="23"/>
    </row>
    <row r="9" spans="1:31" s="2" customFormat="1" ht="16.5" customHeight="1">
      <c r="A9" s="41"/>
      <c r="B9" s="47"/>
      <c r="C9" s="41"/>
      <c r="D9" s="41"/>
      <c r="E9" s="146" t="s">
        <v>2689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2690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2882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21</v>
      </c>
      <c r="E14" s="41"/>
      <c r="F14" s="136" t="s">
        <v>22</v>
      </c>
      <c r="G14" s="41"/>
      <c r="H14" s="41"/>
      <c r="I14" s="145" t="s">
        <v>23</v>
      </c>
      <c r="J14" s="149" t="str">
        <f>'Rekapitulace stavby'!AN8</f>
        <v>25. 7. 2022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25</v>
      </c>
      <c r="E16" s="41"/>
      <c r="F16" s="41"/>
      <c r="G16" s="41"/>
      <c r="H16" s="41"/>
      <c r="I16" s="145" t="s">
        <v>26</v>
      </c>
      <c r="J16" s="136" t="s">
        <v>27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28</v>
      </c>
      <c r="F17" s="41"/>
      <c r="G17" s="41"/>
      <c r="H17" s="41"/>
      <c r="I17" s="145" t="s">
        <v>29</v>
      </c>
      <c r="J17" s="136" t="s">
        <v>30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31</v>
      </c>
      <c r="E19" s="41"/>
      <c r="F19" s="41"/>
      <c r="G19" s="41"/>
      <c r="H19" s="41"/>
      <c r="I19" s="145" t="s">
        <v>26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29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33</v>
      </c>
      <c r="E22" s="41"/>
      <c r="F22" s="41"/>
      <c r="G22" s="41"/>
      <c r="H22" s="41"/>
      <c r="I22" s="145" t="s">
        <v>26</v>
      </c>
      <c r="J22" s="136" t="s">
        <v>34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35</v>
      </c>
      <c r="F23" s="41"/>
      <c r="G23" s="41"/>
      <c r="H23" s="41"/>
      <c r="I23" s="145" t="s">
        <v>29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37</v>
      </c>
      <c r="E25" s="41"/>
      <c r="F25" s="41"/>
      <c r="G25" s="41"/>
      <c r="H25" s="41"/>
      <c r="I25" s="145" t="s">
        <v>26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29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39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71.25" customHeight="1">
      <c r="A29" s="150"/>
      <c r="B29" s="151"/>
      <c r="C29" s="150"/>
      <c r="D29" s="150"/>
      <c r="E29" s="152" t="s">
        <v>40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41</v>
      </c>
      <c r="E32" s="41"/>
      <c r="F32" s="41"/>
      <c r="G32" s="41"/>
      <c r="H32" s="41"/>
      <c r="I32" s="41"/>
      <c r="J32" s="156">
        <f>ROUND(J86,2)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43</v>
      </c>
      <c r="G34" s="41"/>
      <c r="H34" s="41"/>
      <c r="I34" s="157" t="s">
        <v>42</v>
      </c>
      <c r="J34" s="157" t="s">
        <v>44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45</v>
      </c>
      <c r="E35" s="145" t="s">
        <v>46</v>
      </c>
      <c r="F35" s="159">
        <f>ROUND((SUM(BE86:BE184)),2)</f>
        <v>0</v>
      </c>
      <c r="G35" s="41"/>
      <c r="H35" s="41"/>
      <c r="I35" s="160">
        <v>0.21</v>
      </c>
      <c r="J35" s="159">
        <f>ROUND(((SUM(BE86:BE184))*I35),2)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47</v>
      </c>
      <c r="F36" s="159">
        <f>ROUND((SUM(BF86:BF184)),2)</f>
        <v>0</v>
      </c>
      <c r="G36" s="41"/>
      <c r="H36" s="41"/>
      <c r="I36" s="160">
        <v>0.15</v>
      </c>
      <c r="J36" s="159">
        <f>ROUND(((SUM(BF86:BF184))*I36),2)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48</v>
      </c>
      <c r="F37" s="159">
        <f>ROUND((SUM(BG86:BG184)),2)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49</v>
      </c>
      <c r="F38" s="159">
        <f>ROUND((SUM(BH86:BH184)),2)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50</v>
      </c>
      <c r="F39" s="159">
        <f>ROUND((SUM(BI86:BI184)),2)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51</v>
      </c>
      <c r="E41" s="163"/>
      <c r="F41" s="163"/>
      <c r="G41" s="164" t="s">
        <v>52</v>
      </c>
      <c r="H41" s="165" t="s">
        <v>53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118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26.25" customHeight="1">
      <c r="A50" s="41"/>
      <c r="B50" s="42"/>
      <c r="C50" s="43"/>
      <c r="D50" s="43"/>
      <c r="E50" s="172" t="str">
        <f>E7</f>
        <v>Vestavba učeben, rekonstrukce bytů a přístavba výtahu - internát SSŽ a ŽS Planá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116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2689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2690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05 - zařizovací předměty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Planá</v>
      </c>
      <c r="G56" s="43"/>
      <c r="H56" s="43"/>
      <c r="I56" s="35" t="s">
        <v>23</v>
      </c>
      <c r="J56" s="75" t="str">
        <f>IF(J14="","",J14)</f>
        <v>25. 7. 2022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>Střední škola živnostenská a Základní škola Planá</v>
      </c>
      <c r="G58" s="43"/>
      <c r="H58" s="43"/>
      <c r="I58" s="35" t="s">
        <v>33</v>
      </c>
      <c r="J58" s="39" t="str">
        <f>E23</f>
        <v>SPIRAL spol.s r.o.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31</v>
      </c>
      <c r="D59" s="43"/>
      <c r="E59" s="43"/>
      <c r="F59" s="30" t="str">
        <f>IF(E20="","",E20)</f>
        <v>Vyplň údaj</v>
      </c>
      <c r="G59" s="43"/>
      <c r="H59" s="43"/>
      <c r="I59" s="35" t="s">
        <v>37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119</v>
      </c>
      <c r="D61" s="174"/>
      <c r="E61" s="174"/>
      <c r="F61" s="174"/>
      <c r="G61" s="174"/>
      <c r="H61" s="174"/>
      <c r="I61" s="174"/>
      <c r="J61" s="175" t="s">
        <v>120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73</v>
      </c>
      <c r="D63" s="43"/>
      <c r="E63" s="43"/>
      <c r="F63" s="43"/>
      <c r="G63" s="43"/>
      <c r="H63" s="43"/>
      <c r="I63" s="43"/>
      <c r="J63" s="105">
        <f>J86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121</v>
      </c>
    </row>
    <row r="64" spans="1:31" s="9" customFormat="1" ht="24.95" customHeight="1">
      <c r="A64" s="9"/>
      <c r="B64" s="177"/>
      <c r="C64" s="178"/>
      <c r="D64" s="179" t="s">
        <v>2883</v>
      </c>
      <c r="E64" s="180"/>
      <c r="F64" s="180"/>
      <c r="G64" s="180"/>
      <c r="H64" s="180"/>
      <c r="I64" s="180"/>
      <c r="J64" s="181">
        <f>J87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4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4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144</v>
      </c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6.25" customHeight="1">
      <c r="A74" s="41"/>
      <c r="B74" s="42"/>
      <c r="C74" s="43"/>
      <c r="D74" s="43"/>
      <c r="E74" s="172" t="str">
        <f>E7</f>
        <v>Vestavba učeben, rekonstrukce bytů a přístavba výtahu - internát SSŽ a ŽS Planá</v>
      </c>
      <c r="F74" s="35"/>
      <c r="G74" s="35"/>
      <c r="H74" s="35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2:12" s="1" customFormat="1" ht="12" customHeight="1">
      <c r="B75" s="24"/>
      <c r="C75" s="35" t="s">
        <v>116</v>
      </c>
      <c r="D75" s="25"/>
      <c r="E75" s="25"/>
      <c r="F75" s="25"/>
      <c r="G75" s="25"/>
      <c r="H75" s="25"/>
      <c r="I75" s="25"/>
      <c r="J75" s="25"/>
      <c r="K75" s="25"/>
      <c r="L75" s="23"/>
    </row>
    <row r="76" spans="1:31" s="2" customFormat="1" ht="16.5" customHeight="1">
      <c r="A76" s="41"/>
      <c r="B76" s="42"/>
      <c r="C76" s="43"/>
      <c r="D76" s="43"/>
      <c r="E76" s="172" t="s">
        <v>2689</v>
      </c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2690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E11</f>
        <v>05 - zařizovací předměty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F14</f>
        <v>Planá</v>
      </c>
      <c r="G80" s="43"/>
      <c r="H80" s="43"/>
      <c r="I80" s="35" t="s">
        <v>23</v>
      </c>
      <c r="J80" s="75" t="str">
        <f>IF(J14="","",J14)</f>
        <v>25. 7. 2022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E17</f>
        <v>Střední škola živnostenská a Základní škola Planá</v>
      </c>
      <c r="G82" s="43"/>
      <c r="H82" s="43"/>
      <c r="I82" s="35" t="s">
        <v>33</v>
      </c>
      <c r="J82" s="39" t="str">
        <f>E23</f>
        <v>SPIRAL spol.s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31</v>
      </c>
      <c r="D83" s="43"/>
      <c r="E83" s="43"/>
      <c r="F83" s="30" t="str">
        <f>IF(E20="","",E20)</f>
        <v>Vyplň údaj</v>
      </c>
      <c r="G83" s="43"/>
      <c r="H83" s="43"/>
      <c r="I83" s="35" t="s">
        <v>37</v>
      </c>
      <c r="J83" s="39" t="str">
        <f>E26</f>
        <v xml:space="preserve"> 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145</v>
      </c>
      <c r="D85" s="191" t="s">
        <v>60</v>
      </c>
      <c r="E85" s="191" t="s">
        <v>56</v>
      </c>
      <c r="F85" s="191" t="s">
        <v>57</v>
      </c>
      <c r="G85" s="191" t="s">
        <v>146</v>
      </c>
      <c r="H85" s="191" t="s">
        <v>147</v>
      </c>
      <c r="I85" s="191" t="s">
        <v>148</v>
      </c>
      <c r="J85" s="191" t="s">
        <v>120</v>
      </c>
      <c r="K85" s="192" t="s">
        <v>149</v>
      </c>
      <c r="L85" s="193"/>
      <c r="M85" s="95" t="s">
        <v>19</v>
      </c>
      <c r="N85" s="96" t="s">
        <v>45</v>
      </c>
      <c r="O85" s="96" t="s">
        <v>150</v>
      </c>
      <c r="P85" s="96" t="s">
        <v>151</v>
      </c>
      <c r="Q85" s="96" t="s">
        <v>152</v>
      </c>
      <c r="R85" s="96" t="s">
        <v>153</v>
      </c>
      <c r="S85" s="96" t="s">
        <v>154</v>
      </c>
      <c r="T85" s="97" t="s">
        <v>155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156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0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74</v>
      </c>
      <c r="AU86" s="20" t="s">
        <v>121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74</v>
      </c>
      <c r="E87" s="202" t="s">
        <v>2884</v>
      </c>
      <c r="F87" s="202" t="s">
        <v>2885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SUM(P88:P184)</f>
        <v>0</v>
      </c>
      <c r="Q87" s="207"/>
      <c r="R87" s="208">
        <f>SUM(R88:R184)</f>
        <v>0</v>
      </c>
      <c r="S87" s="207"/>
      <c r="T87" s="209">
        <f>SUM(T88:T184)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85</v>
      </c>
      <c r="AT87" s="211" t="s">
        <v>74</v>
      </c>
      <c r="AU87" s="211" t="s">
        <v>75</v>
      </c>
      <c r="AY87" s="210" t="s">
        <v>159</v>
      </c>
      <c r="BK87" s="212">
        <f>SUM(BK88:BK184)</f>
        <v>0</v>
      </c>
    </row>
    <row r="88" spans="1:65" s="2" customFormat="1" ht="24.15" customHeight="1">
      <c r="A88" s="41"/>
      <c r="B88" s="42"/>
      <c r="C88" s="215" t="s">
        <v>83</v>
      </c>
      <c r="D88" s="215" t="s">
        <v>161</v>
      </c>
      <c r="E88" s="216" t="s">
        <v>2886</v>
      </c>
      <c r="F88" s="217" t="s">
        <v>2887</v>
      </c>
      <c r="G88" s="218" t="s">
        <v>514</v>
      </c>
      <c r="H88" s="219">
        <v>11</v>
      </c>
      <c r="I88" s="220"/>
      <c r="J88" s="221">
        <f>ROUND(I88*H88,2)</f>
        <v>0</v>
      </c>
      <c r="K88" s="217" t="s">
        <v>19</v>
      </c>
      <c r="L88" s="47"/>
      <c r="M88" s="222" t="s">
        <v>19</v>
      </c>
      <c r="N88" s="223" t="s">
        <v>46</v>
      </c>
      <c r="O88" s="87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6" t="s">
        <v>268</v>
      </c>
      <c r="AT88" s="226" t="s">
        <v>161</v>
      </c>
      <c r="AU88" s="226" t="s">
        <v>83</v>
      </c>
      <c r="AY88" s="20" t="s">
        <v>159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0" t="s">
        <v>83</v>
      </c>
      <c r="BK88" s="227">
        <f>ROUND(I88*H88,2)</f>
        <v>0</v>
      </c>
      <c r="BL88" s="20" t="s">
        <v>268</v>
      </c>
      <c r="BM88" s="226" t="s">
        <v>85</v>
      </c>
    </row>
    <row r="89" spans="1:47" s="2" customFormat="1" ht="12">
      <c r="A89" s="41"/>
      <c r="B89" s="42"/>
      <c r="C89" s="43"/>
      <c r="D89" s="228" t="s">
        <v>168</v>
      </c>
      <c r="E89" s="43"/>
      <c r="F89" s="229" t="s">
        <v>2887</v>
      </c>
      <c r="G89" s="43"/>
      <c r="H89" s="43"/>
      <c r="I89" s="230"/>
      <c r="J89" s="43"/>
      <c r="K89" s="43"/>
      <c r="L89" s="47"/>
      <c r="M89" s="231"/>
      <c r="N89" s="232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168</v>
      </c>
      <c r="AU89" s="20" t="s">
        <v>83</v>
      </c>
    </row>
    <row r="90" spans="1:65" s="2" customFormat="1" ht="16.5" customHeight="1">
      <c r="A90" s="41"/>
      <c r="B90" s="42"/>
      <c r="C90" s="215" t="s">
        <v>85</v>
      </c>
      <c r="D90" s="215" t="s">
        <v>161</v>
      </c>
      <c r="E90" s="216" t="s">
        <v>2888</v>
      </c>
      <c r="F90" s="217" t="s">
        <v>2889</v>
      </c>
      <c r="G90" s="218" t="s">
        <v>514</v>
      </c>
      <c r="H90" s="219">
        <v>11</v>
      </c>
      <c r="I90" s="220"/>
      <c r="J90" s="221">
        <f>ROUND(I90*H90,2)</f>
        <v>0</v>
      </c>
      <c r="K90" s="217" t="s">
        <v>19</v>
      </c>
      <c r="L90" s="47"/>
      <c r="M90" s="222" t="s">
        <v>19</v>
      </c>
      <c r="N90" s="223" t="s">
        <v>46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268</v>
      </c>
      <c r="AT90" s="226" t="s">
        <v>161</v>
      </c>
      <c r="AU90" s="226" t="s">
        <v>83</v>
      </c>
      <c r="AY90" s="20" t="s">
        <v>159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83</v>
      </c>
      <c r="BK90" s="227">
        <f>ROUND(I90*H90,2)</f>
        <v>0</v>
      </c>
      <c r="BL90" s="20" t="s">
        <v>268</v>
      </c>
      <c r="BM90" s="226" t="s">
        <v>166</v>
      </c>
    </row>
    <row r="91" spans="1:47" s="2" customFormat="1" ht="12">
      <c r="A91" s="41"/>
      <c r="B91" s="42"/>
      <c r="C91" s="43"/>
      <c r="D91" s="228" t="s">
        <v>168</v>
      </c>
      <c r="E91" s="43"/>
      <c r="F91" s="229" t="s">
        <v>2889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168</v>
      </c>
      <c r="AU91" s="20" t="s">
        <v>83</v>
      </c>
    </row>
    <row r="92" spans="1:65" s="2" customFormat="1" ht="21.75" customHeight="1">
      <c r="A92" s="41"/>
      <c r="B92" s="42"/>
      <c r="C92" s="215" t="s">
        <v>181</v>
      </c>
      <c r="D92" s="215" t="s">
        <v>161</v>
      </c>
      <c r="E92" s="216" t="s">
        <v>2890</v>
      </c>
      <c r="F92" s="217" t="s">
        <v>2891</v>
      </c>
      <c r="G92" s="218" t="s">
        <v>514</v>
      </c>
      <c r="H92" s="219">
        <v>1</v>
      </c>
      <c r="I92" s="220"/>
      <c r="J92" s="221">
        <f>ROUND(I92*H92,2)</f>
        <v>0</v>
      </c>
      <c r="K92" s="217" t="s">
        <v>19</v>
      </c>
      <c r="L92" s="47"/>
      <c r="M92" s="222" t="s">
        <v>19</v>
      </c>
      <c r="N92" s="223" t="s">
        <v>46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268</v>
      </c>
      <c r="AT92" s="226" t="s">
        <v>161</v>
      </c>
      <c r="AU92" s="226" t="s">
        <v>83</v>
      </c>
      <c r="AY92" s="20" t="s">
        <v>159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83</v>
      </c>
      <c r="BK92" s="227">
        <f>ROUND(I92*H92,2)</f>
        <v>0</v>
      </c>
      <c r="BL92" s="20" t="s">
        <v>268</v>
      </c>
      <c r="BM92" s="226" t="s">
        <v>209</v>
      </c>
    </row>
    <row r="93" spans="1:47" s="2" customFormat="1" ht="12">
      <c r="A93" s="41"/>
      <c r="B93" s="42"/>
      <c r="C93" s="43"/>
      <c r="D93" s="228" t="s">
        <v>168</v>
      </c>
      <c r="E93" s="43"/>
      <c r="F93" s="229" t="s">
        <v>2891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168</v>
      </c>
      <c r="AU93" s="20" t="s">
        <v>83</v>
      </c>
    </row>
    <row r="94" spans="1:65" s="2" customFormat="1" ht="16.5" customHeight="1">
      <c r="A94" s="41"/>
      <c r="B94" s="42"/>
      <c r="C94" s="215" t="s">
        <v>166</v>
      </c>
      <c r="D94" s="215" t="s">
        <v>161</v>
      </c>
      <c r="E94" s="216" t="s">
        <v>2892</v>
      </c>
      <c r="F94" s="217" t="s">
        <v>2893</v>
      </c>
      <c r="G94" s="218" t="s">
        <v>514</v>
      </c>
      <c r="H94" s="219">
        <v>1</v>
      </c>
      <c r="I94" s="220"/>
      <c r="J94" s="221">
        <f>ROUND(I94*H94,2)</f>
        <v>0</v>
      </c>
      <c r="K94" s="217" t="s">
        <v>19</v>
      </c>
      <c r="L94" s="47"/>
      <c r="M94" s="222" t="s">
        <v>19</v>
      </c>
      <c r="N94" s="223" t="s">
        <v>46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268</v>
      </c>
      <c r="AT94" s="226" t="s">
        <v>161</v>
      </c>
      <c r="AU94" s="226" t="s">
        <v>83</v>
      </c>
      <c r="AY94" s="20" t="s">
        <v>159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83</v>
      </c>
      <c r="BK94" s="227">
        <f>ROUND(I94*H94,2)</f>
        <v>0</v>
      </c>
      <c r="BL94" s="20" t="s">
        <v>268</v>
      </c>
      <c r="BM94" s="226" t="s">
        <v>221</v>
      </c>
    </row>
    <row r="95" spans="1:47" s="2" customFormat="1" ht="12">
      <c r="A95" s="41"/>
      <c r="B95" s="42"/>
      <c r="C95" s="43"/>
      <c r="D95" s="228" t="s">
        <v>168</v>
      </c>
      <c r="E95" s="43"/>
      <c r="F95" s="229" t="s">
        <v>2893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168</v>
      </c>
      <c r="AU95" s="20" t="s">
        <v>83</v>
      </c>
    </row>
    <row r="96" spans="1:65" s="2" customFormat="1" ht="16.5" customHeight="1">
      <c r="A96" s="41"/>
      <c r="B96" s="42"/>
      <c r="C96" s="215" t="s">
        <v>199</v>
      </c>
      <c r="D96" s="215" t="s">
        <v>161</v>
      </c>
      <c r="E96" s="216" t="s">
        <v>2894</v>
      </c>
      <c r="F96" s="217" t="s">
        <v>2895</v>
      </c>
      <c r="G96" s="218" t="s">
        <v>514</v>
      </c>
      <c r="H96" s="219">
        <v>1</v>
      </c>
      <c r="I96" s="220"/>
      <c r="J96" s="221">
        <f>ROUND(I96*H96,2)</f>
        <v>0</v>
      </c>
      <c r="K96" s="217" t="s">
        <v>19</v>
      </c>
      <c r="L96" s="47"/>
      <c r="M96" s="222" t="s">
        <v>19</v>
      </c>
      <c r="N96" s="223" t="s">
        <v>46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268</v>
      </c>
      <c r="AT96" s="226" t="s">
        <v>161</v>
      </c>
      <c r="AU96" s="226" t="s">
        <v>83</v>
      </c>
      <c r="AY96" s="20" t="s">
        <v>159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83</v>
      </c>
      <c r="BK96" s="227">
        <f>ROUND(I96*H96,2)</f>
        <v>0</v>
      </c>
      <c r="BL96" s="20" t="s">
        <v>268</v>
      </c>
      <c r="BM96" s="226" t="s">
        <v>233</v>
      </c>
    </row>
    <row r="97" spans="1:47" s="2" customFormat="1" ht="12">
      <c r="A97" s="41"/>
      <c r="B97" s="42"/>
      <c r="C97" s="43"/>
      <c r="D97" s="228" t="s">
        <v>168</v>
      </c>
      <c r="E97" s="43"/>
      <c r="F97" s="229" t="s">
        <v>2895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168</v>
      </c>
      <c r="AU97" s="20" t="s">
        <v>83</v>
      </c>
    </row>
    <row r="98" spans="1:65" s="2" customFormat="1" ht="37.8" customHeight="1">
      <c r="A98" s="41"/>
      <c r="B98" s="42"/>
      <c r="C98" s="215" t="s">
        <v>209</v>
      </c>
      <c r="D98" s="215" t="s">
        <v>161</v>
      </c>
      <c r="E98" s="216" t="s">
        <v>2896</v>
      </c>
      <c r="F98" s="217" t="s">
        <v>2897</v>
      </c>
      <c r="G98" s="218" t="s">
        <v>514</v>
      </c>
      <c r="H98" s="219">
        <v>11</v>
      </c>
      <c r="I98" s="220"/>
      <c r="J98" s="221">
        <f>ROUND(I98*H98,2)</f>
        <v>0</v>
      </c>
      <c r="K98" s="217" t="s">
        <v>19</v>
      </c>
      <c r="L98" s="47"/>
      <c r="M98" s="222" t="s">
        <v>19</v>
      </c>
      <c r="N98" s="223" t="s">
        <v>46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268</v>
      </c>
      <c r="AT98" s="226" t="s">
        <v>161</v>
      </c>
      <c r="AU98" s="226" t="s">
        <v>83</v>
      </c>
      <c r="AY98" s="20" t="s">
        <v>159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83</v>
      </c>
      <c r="BK98" s="227">
        <f>ROUND(I98*H98,2)</f>
        <v>0</v>
      </c>
      <c r="BL98" s="20" t="s">
        <v>268</v>
      </c>
      <c r="BM98" s="226" t="s">
        <v>246</v>
      </c>
    </row>
    <row r="99" spans="1:47" s="2" customFormat="1" ht="12">
      <c r="A99" s="41"/>
      <c r="B99" s="42"/>
      <c r="C99" s="43"/>
      <c r="D99" s="228" t="s">
        <v>168</v>
      </c>
      <c r="E99" s="43"/>
      <c r="F99" s="229" t="s">
        <v>2898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168</v>
      </c>
      <c r="AU99" s="20" t="s">
        <v>83</v>
      </c>
    </row>
    <row r="100" spans="1:47" s="2" customFormat="1" ht="12">
      <c r="A100" s="41"/>
      <c r="B100" s="42"/>
      <c r="C100" s="43"/>
      <c r="D100" s="228" t="s">
        <v>1436</v>
      </c>
      <c r="E100" s="43"/>
      <c r="F100" s="288" t="s">
        <v>2899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1436</v>
      </c>
      <c r="AU100" s="20" t="s">
        <v>83</v>
      </c>
    </row>
    <row r="101" spans="1:65" s="2" customFormat="1" ht="37.8" customHeight="1">
      <c r="A101" s="41"/>
      <c r="B101" s="42"/>
      <c r="C101" s="215" t="s">
        <v>215</v>
      </c>
      <c r="D101" s="215" t="s">
        <v>161</v>
      </c>
      <c r="E101" s="216" t="s">
        <v>2900</v>
      </c>
      <c r="F101" s="217" t="s">
        <v>2901</v>
      </c>
      <c r="G101" s="218" t="s">
        <v>514</v>
      </c>
      <c r="H101" s="219">
        <v>1</v>
      </c>
      <c r="I101" s="220"/>
      <c r="J101" s="221">
        <f>ROUND(I101*H101,2)</f>
        <v>0</v>
      </c>
      <c r="K101" s="217" t="s">
        <v>19</v>
      </c>
      <c r="L101" s="47"/>
      <c r="M101" s="222" t="s">
        <v>19</v>
      </c>
      <c r="N101" s="223" t="s">
        <v>46</v>
      </c>
      <c r="O101" s="87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6" t="s">
        <v>268</v>
      </c>
      <c r="AT101" s="226" t="s">
        <v>161</v>
      </c>
      <c r="AU101" s="226" t="s">
        <v>83</v>
      </c>
      <c r="AY101" s="20" t="s">
        <v>159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20" t="s">
        <v>83</v>
      </c>
      <c r="BK101" s="227">
        <f>ROUND(I101*H101,2)</f>
        <v>0</v>
      </c>
      <c r="BL101" s="20" t="s">
        <v>268</v>
      </c>
      <c r="BM101" s="226" t="s">
        <v>258</v>
      </c>
    </row>
    <row r="102" spans="1:47" s="2" customFormat="1" ht="12">
      <c r="A102" s="41"/>
      <c r="B102" s="42"/>
      <c r="C102" s="43"/>
      <c r="D102" s="228" t="s">
        <v>168</v>
      </c>
      <c r="E102" s="43"/>
      <c r="F102" s="229" t="s">
        <v>2902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168</v>
      </c>
      <c r="AU102" s="20" t="s">
        <v>83</v>
      </c>
    </row>
    <row r="103" spans="1:47" s="2" customFormat="1" ht="12">
      <c r="A103" s="41"/>
      <c r="B103" s="42"/>
      <c r="C103" s="43"/>
      <c r="D103" s="228" t="s">
        <v>1436</v>
      </c>
      <c r="E103" s="43"/>
      <c r="F103" s="288" t="s">
        <v>2903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1436</v>
      </c>
      <c r="AU103" s="20" t="s">
        <v>83</v>
      </c>
    </row>
    <row r="104" spans="1:65" s="2" customFormat="1" ht="37.8" customHeight="1">
      <c r="A104" s="41"/>
      <c r="B104" s="42"/>
      <c r="C104" s="215" t="s">
        <v>221</v>
      </c>
      <c r="D104" s="215" t="s">
        <v>161</v>
      </c>
      <c r="E104" s="216" t="s">
        <v>2904</v>
      </c>
      <c r="F104" s="217" t="s">
        <v>2905</v>
      </c>
      <c r="G104" s="218" t="s">
        <v>514</v>
      </c>
      <c r="H104" s="219">
        <v>8</v>
      </c>
      <c r="I104" s="220"/>
      <c r="J104" s="221">
        <f>ROUND(I104*H104,2)</f>
        <v>0</v>
      </c>
      <c r="K104" s="217" t="s">
        <v>19</v>
      </c>
      <c r="L104" s="47"/>
      <c r="M104" s="222" t="s">
        <v>19</v>
      </c>
      <c r="N104" s="223" t="s">
        <v>46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268</v>
      </c>
      <c r="AT104" s="226" t="s">
        <v>161</v>
      </c>
      <c r="AU104" s="226" t="s">
        <v>83</v>
      </c>
      <c r="AY104" s="20" t="s">
        <v>159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83</v>
      </c>
      <c r="BK104" s="227">
        <f>ROUND(I104*H104,2)</f>
        <v>0</v>
      </c>
      <c r="BL104" s="20" t="s">
        <v>268</v>
      </c>
      <c r="BM104" s="226" t="s">
        <v>268</v>
      </c>
    </row>
    <row r="105" spans="1:47" s="2" customFormat="1" ht="12">
      <c r="A105" s="41"/>
      <c r="B105" s="42"/>
      <c r="C105" s="43"/>
      <c r="D105" s="228" t="s">
        <v>168</v>
      </c>
      <c r="E105" s="43"/>
      <c r="F105" s="229" t="s">
        <v>2905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168</v>
      </c>
      <c r="AU105" s="20" t="s">
        <v>83</v>
      </c>
    </row>
    <row r="106" spans="1:47" s="2" customFormat="1" ht="12">
      <c r="A106" s="41"/>
      <c r="B106" s="42"/>
      <c r="C106" s="43"/>
      <c r="D106" s="228" t="s">
        <v>1436</v>
      </c>
      <c r="E106" s="43"/>
      <c r="F106" s="288" t="s">
        <v>2903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1436</v>
      </c>
      <c r="AU106" s="20" t="s">
        <v>83</v>
      </c>
    </row>
    <row r="107" spans="1:65" s="2" customFormat="1" ht="16.5" customHeight="1">
      <c r="A107" s="41"/>
      <c r="B107" s="42"/>
      <c r="C107" s="215" t="s">
        <v>227</v>
      </c>
      <c r="D107" s="215" t="s">
        <v>161</v>
      </c>
      <c r="E107" s="216" t="s">
        <v>2906</v>
      </c>
      <c r="F107" s="217" t="s">
        <v>2907</v>
      </c>
      <c r="G107" s="218" t="s">
        <v>514</v>
      </c>
      <c r="H107" s="219">
        <v>20</v>
      </c>
      <c r="I107" s="220"/>
      <c r="J107" s="221">
        <f>ROUND(I107*H107,2)</f>
        <v>0</v>
      </c>
      <c r="K107" s="217" t="s">
        <v>19</v>
      </c>
      <c r="L107" s="47"/>
      <c r="M107" s="222" t="s">
        <v>19</v>
      </c>
      <c r="N107" s="223" t="s">
        <v>46</v>
      </c>
      <c r="O107" s="87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6" t="s">
        <v>268</v>
      </c>
      <c r="AT107" s="226" t="s">
        <v>161</v>
      </c>
      <c r="AU107" s="226" t="s">
        <v>83</v>
      </c>
      <c r="AY107" s="20" t="s">
        <v>159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20" t="s">
        <v>83</v>
      </c>
      <c r="BK107" s="227">
        <f>ROUND(I107*H107,2)</f>
        <v>0</v>
      </c>
      <c r="BL107" s="20" t="s">
        <v>268</v>
      </c>
      <c r="BM107" s="226" t="s">
        <v>280</v>
      </c>
    </row>
    <row r="108" spans="1:47" s="2" customFormat="1" ht="12">
      <c r="A108" s="41"/>
      <c r="B108" s="42"/>
      <c r="C108" s="43"/>
      <c r="D108" s="228" t="s">
        <v>168</v>
      </c>
      <c r="E108" s="43"/>
      <c r="F108" s="229" t="s">
        <v>2907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168</v>
      </c>
      <c r="AU108" s="20" t="s">
        <v>83</v>
      </c>
    </row>
    <row r="109" spans="1:65" s="2" customFormat="1" ht="16.5" customHeight="1">
      <c r="A109" s="41"/>
      <c r="B109" s="42"/>
      <c r="C109" s="215" t="s">
        <v>233</v>
      </c>
      <c r="D109" s="215" t="s">
        <v>161</v>
      </c>
      <c r="E109" s="216" t="s">
        <v>2908</v>
      </c>
      <c r="F109" s="217" t="s">
        <v>2909</v>
      </c>
      <c r="G109" s="218" t="s">
        <v>514</v>
      </c>
      <c r="H109" s="219">
        <v>8</v>
      </c>
      <c r="I109" s="220"/>
      <c r="J109" s="221">
        <f>ROUND(I109*H109,2)</f>
        <v>0</v>
      </c>
      <c r="K109" s="217" t="s">
        <v>19</v>
      </c>
      <c r="L109" s="47"/>
      <c r="M109" s="222" t="s">
        <v>19</v>
      </c>
      <c r="N109" s="223" t="s">
        <v>46</v>
      </c>
      <c r="O109" s="87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R109" s="226" t="s">
        <v>268</v>
      </c>
      <c r="AT109" s="226" t="s">
        <v>161</v>
      </c>
      <c r="AU109" s="226" t="s">
        <v>83</v>
      </c>
      <c r="AY109" s="20" t="s">
        <v>159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20" t="s">
        <v>83</v>
      </c>
      <c r="BK109" s="227">
        <f>ROUND(I109*H109,2)</f>
        <v>0</v>
      </c>
      <c r="BL109" s="20" t="s">
        <v>268</v>
      </c>
      <c r="BM109" s="226" t="s">
        <v>192</v>
      </c>
    </row>
    <row r="110" spans="1:47" s="2" customFormat="1" ht="12">
      <c r="A110" s="41"/>
      <c r="B110" s="42"/>
      <c r="C110" s="43"/>
      <c r="D110" s="228" t="s">
        <v>168</v>
      </c>
      <c r="E110" s="43"/>
      <c r="F110" s="229" t="s">
        <v>2909</v>
      </c>
      <c r="G110" s="43"/>
      <c r="H110" s="43"/>
      <c r="I110" s="230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168</v>
      </c>
      <c r="AU110" s="20" t="s">
        <v>83</v>
      </c>
    </row>
    <row r="111" spans="1:65" s="2" customFormat="1" ht="55.5" customHeight="1">
      <c r="A111" s="41"/>
      <c r="B111" s="42"/>
      <c r="C111" s="215" t="s">
        <v>252</v>
      </c>
      <c r="D111" s="215" t="s">
        <v>161</v>
      </c>
      <c r="E111" s="216" t="s">
        <v>2910</v>
      </c>
      <c r="F111" s="217" t="s">
        <v>2911</v>
      </c>
      <c r="G111" s="218" t="s">
        <v>514</v>
      </c>
      <c r="H111" s="219">
        <v>8</v>
      </c>
      <c r="I111" s="220"/>
      <c r="J111" s="221">
        <f>ROUND(I111*H111,2)</f>
        <v>0</v>
      </c>
      <c r="K111" s="217" t="s">
        <v>19</v>
      </c>
      <c r="L111" s="47"/>
      <c r="M111" s="222" t="s">
        <v>19</v>
      </c>
      <c r="N111" s="223" t="s">
        <v>46</v>
      </c>
      <c r="O111" s="87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R111" s="226" t="s">
        <v>268</v>
      </c>
      <c r="AT111" s="226" t="s">
        <v>161</v>
      </c>
      <c r="AU111" s="226" t="s">
        <v>83</v>
      </c>
      <c r="AY111" s="20" t="s">
        <v>159</v>
      </c>
      <c r="BE111" s="227">
        <f>IF(N111="základní",J111,0)</f>
        <v>0</v>
      </c>
      <c r="BF111" s="227">
        <f>IF(N111="snížená",J111,0)</f>
        <v>0</v>
      </c>
      <c r="BG111" s="227">
        <f>IF(N111="zákl. přenesená",J111,0)</f>
        <v>0</v>
      </c>
      <c r="BH111" s="227">
        <f>IF(N111="sníž. přenesená",J111,0)</f>
        <v>0</v>
      </c>
      <c r="BI111" s="227">
        <f>IF(N111="nulová",J111,0)</f>
        <v>0</v>
      </c>
      <c r="BJ111" s="20" t="s">
        <v>83</v>
      </c>
      <c r="BK111" s="227">
        <f>ROUND(I111*H111,2)</f>
        <v>0</v>
      </c>
      <c r="BL111" s="20" t="s">
        <v>268</v>
      </c>
      <c r="BM111" s="226" t="s">
        <v>336</v>
      </c>
    </row>
    <row r="112" spans="1:47" s="2" customFormat="1" ht="12">
      <c r="A112" s="41"/>
      <c r="B112" s="42"/>
      <c r="C112" s="43"/>
      <c r="D112" s="228" t="s">
        <v>168</v>
      </c>
      <c r="E112" s="43"/>
      <c r="F112" s="229" t="s">
        <v>2912</v>
      </c>
      <c r="G112" s="43"/>
      <c r="H112" s="43"/>
      <c r="I112" s="230"/>
      <c r="J112" s="43"/>
      <c r="K112" s="43"/>
      <c r="L112" s="47"/>
      <c r="M112" s="231"/>
      <c r="N112" s="232"/>
      <c r="O112" s="87"/>
      <c r="P112" s="87"/>
      <c r="Q112" s="87"/>
      <c r="R112" s="87"/>
      <c r="S112" s="87"/>
      <c r="T112" s="8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T112" s="20" t="s">
        <v>168</v>
      </c>
      <c r="AU112" s="20" t="s">
        <v>83</v>
      </c>
    </row>
    <row r="113" spans="1:47" s="2" customFormat="1" ht="12">
      <c r="A113" s="41"/>
      <c r="B113" s="42"/>
      <c r="C113" s="43"/>
      <c r="D113" s="228" t="s">
        <v>1436</v>
      </c>
      <c r="E113" s="43"/>
      <c r="F113" s="288" t="s">
        <v>2913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1436</v>
      </c>
      <c r="AU113" s="20" t="s">
        <v>83</v>
      </c>
    </row>
    <row r="114" spans="1:65" s="2" customFormat="1" ht="37.8" customHeight="1">
      <c r="A114" s="41"/>
      <c r="B114" s="42"/>
      <c r="C114" s="215" t="s">
        <v>274</v>
      </c>
      <c r="D114" s="215" t="s">
        <v>161</v>
      </c>
      <c r="E114" s="216" t="s">
        <v>2914</v>
      </c>
      <c r="F114" s="217" t="s">
        <v>2915</v>
      </c>
      <c r="G114" s="218" t="s">
        <v>514</v>
      </c>
      <c r="H114" s="219">
        <v>1</v>
      </c>
      <c r="I114" s="220"/>
      <c r="J114" s="221">
        <f>ROUND(I114*H114,2)</f>
        <v>0</v>
      </c>
      <c r="K114" s="217" t="s">
        <v>19</v>
      </c>
      <c r="L114" s="47"/>
      <c r="M114" s="222" t="s">
        <v>19</v>
      </c>
      <c r="N114" s="223" t="s">
        <v>46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268</v>
      </c>
      <c r="AT114" s="226" t="s">
        <v>161</v>
      </c>
      <c r="AU114" s="226" t="s">
        <v>83</v>
      </c>
      <c r="AY114" s="20" t="s">
        <v>159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83</v>
      </c>
      <c r="BK114" s="227">
        <f>ROUND(I114*H114,2)</f>
        <v>0</v>
      </c>
      <c r="BL114" s="20" t="s">
        <v>268</v>
      </c>
      <c r="BM114" s="226" t="s">
        <v>400</v>
      </c>
    </row>
    <row r="115" spans="1:47" s="2" customFormat="1" ht="12">
      <c r="A115" s="41"/>
      <c r="B115" s="42"/>
      <c r="C115" s="43"/>
      <c r="D115" s="228" t="s">
        <v>168</v>
      </c>
      <c r="E115" s="43"/>
      <c r="F115" s="229" t="s">
        <v>2916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168</v>
      </c>
      <c r="AU115" s="20" t="s">
        <v>83</v>
      </c>
    </row>
    <row r="116" spans="1:47" s="2" customFormat="1" ht="12">
      <c r="A116" s="41"/>
      <c r="B116" s="42"/>
      <c r="C116" s="43"/>
      <c r="D116" s="228" t="s">
        <v>1436</v>
      </c>
      <c r="E116" s="43"/>
      <c r="F116" s="288" t="s">
        <v>2917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1436</v>
      </c>
      <c r="AU116" s="20" t="s">
        <v>83</v>
      </c>
    </row>
    <row r="117" spans="1:65" s="2" customFormat="1" ht="55.5" customHeight="1">
      <c r="A117" s="41"/>
      <c r="B117" s="42"/>
      <c r="C117" s="215" t="s">
        <v>280</v>
      </c>
      <c r="D117" s="215" t="s">
        <v>161</v>
      </c>
      <c r="E117" s="216" t="s">
        <v>2918</v>
      </c>
      <c r="F117" s="217" t="s">
        <v>2919</v>
      </c>
      <c r="G117" s="218" t="s">
        <v>514</v>
      </c>
      <c r="H117" s="219">
        <v>1</v>
      </c>
      <c r="I117" s="220"/>
      <c r="J117" s="221">
        <f>ROUND(I117*H117,2)</f>
        <v>0</v>
      </c>
      <c r="K117" s="217" t="s">
        <v>19</v>
      </c>
      <c r="L117" s="47"/>
      <c r="M117" s="222" t="s">
        <v>19</v>
      </c>
      <c r="N117" s="223" t="s">
        <v>46</v>
      </c>
      <c r="O117" s="87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6" t="s">
        <v>268</v>
      </c>
      <c r="AT117" s="226" t="s">
        <v>161</v>
      </c>
      <c r="AU117" s="226" t="s">
        <v>83</v>
      </c>
      <c r="AY117" s="20" t="s">
        <v>159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20" t="s">
        <v>83</v>
      </c>
      <c r="BK117" s="227">
        <f>ROUND(I117*H117,2)</f>
        <v>0</v>
      </c>
      <c r="BL117" s="20" t="s">
        <v>268</v>
      </c>
      <c r="BM117" s="226" t="s">
        <v>413</v>
      </c>
    </row>
    <row r="118" spans="1:47" s="2" customFormat="1" ht="12">
      <c r="A118" s="41"/>
      <c r="B118" s="42"/>
      <c r="C118" s="43"/>
      <c r="D118" s="228" t="s">
        <v>168</v>
      </c>
      <c r="E118" s="43"/>
      <c r="F118" s="229" t="s">
        <v>2919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168</v>
      </c>
      <c r="AU118" s="20" t="s">
        <v>83</v>
      </c>
    </row>
    <row r="119" spans="1:47" s="2" customFormat="1" ht="12">
      <c r="A119" s="41"/>
      <c r="B119" s="42"/>
      <c r="C119" s="43"/>
      <c r="D119" s="228" t="s">
        <v>1436</v>
      </c>
      <c r="E119" s="43"/>
      <c r="F119" s="288" t="s">
        <v>2917</v>
      </c>
      <c r="G119" s="43"/>
      <c r="H119" s="43"/>
      <c r="I119" s="230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1436</v>
      </c>
      <c r="AU119" s="20" t="s">
        <v>83</v>
      </c>
    </row>
    <row r="120" spans="1:65" s="2" customFormat="1" ht="24.15" customHeight="1">
      <c r="A120" s="41"/>
      <c r="B120" s="42"/>
      <c r="C120" s="215" t="s">
        <v>286</v>
      </c>
      <c r="D120" s="215" t="s">
        <v>161</v>
      </c>
      <c r="E120" s="216" t="s">
        <v>2920</v>
      </c>
      <c r="F120" s="217" t="s">
        <v>2921</v>
      </c>
      <c r="G120" s="218" t="s">
        <v>514</v>
      </c>
      <c r="H120" s="219">
        <v>1</v>
      </c>
      <c r="I120" s="220"/>
      <c r="J120" s="221">
        <f>ROUND(I120*H120,2)</f>
        <v>0</v>
      </c>
      <c r="K120" s="217" t="s">
        <v>19</v>
      </c>
      <c r="L120" s="47"/>
      <c r="M120" s="222" t="s">
        <v>19</v>
      </c>
      <c r="N120" s="223" t="s">
        <v>46</v>
      </c>
      <c r="O120" s="87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6" t="s">
        <v>268</v>
      </c>
      <c r="AT120" s="226" t="s">
        <v>161</v>
      </c>
      <c r="AU120" s="226" t="s">
        <v>83</v>
      </c>
      <c r="AY120" s="20" t="s">
        <v>159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0" t="s">
        <v>83</v>
      </c>
      <c r="BK120" s="227">
        <f>ROUND(I120*H120,2)</f>
        <v>0</v>
      </c>
      <c r="BL120" s="20" t="s">
        <v>268</v>
      </c>
      <c r="BM120" s="226" t="s">
        <v>427</v>
      </c>
    </row>
    <row r="121" spans="1:47" s="2" customFormat="1" ht="12">
      <c r="A121" s="41"/>
      <c r="B121" s="42"/>
      <c r="C121" s="43"/>
      <c r="D121" s="228" t="s">
        <v>168</v>
      </c>
      <c r="E121" s="43"/>
      <c r="F121" s="229" t="s">
        <v>2921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168</v>
      </c>
      <c r="AU121" s="20" t="s">
        <v>83</v>
      </c>
    </row>
    <row r="122" spans="1:65" s="2" customFormat="1" ht="21.75" customHeight="1">
      <c r="A122" s="41"/>
      <c r="B122" s="42"/>
      <c r="C122" s="215" t="s">
        <v>192</v>
      </c>
      <c r="D122" s="215" t="s">
        <v>161</v>
      </c>
      <c r="E122" s="216" t="s">
        <v>2922</v>
      </c>
      <c r="F122" s="217" t="s">
        <v>2923</v>
      </c>
      <c r="G122" s="218" t="s">
        <v>514</v>
      </c>
      <c r="H122" s="219">
        <v>1</v>
      </c>
      <c r="I122" s="220"/>
      <c r="J122" s="221">
        <f>ROUND(I122*H122,2)</f>
        <v>0</v>
      </c>
      <c r="K122" s="217" t="s">
        <v>19</v>
      </c>
      <c r="L122" s="47"/>
      <c r="M122" s="222" t="s">
        <v>19</v>
      </c>
      <c r="N122" s="223" t="s">
        <v>46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268</v>
      </c>
      <c r="AT122" s="226" t="s">
        <v>161</v>
      </c>
      <c r="AU122" s="226" t="s">
        <v>83</v>
      </c>
      <c r="AY122" s="20" t="s">
        <v>159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83</v>
      </c>
      <c r="BK122" s="227">
        <f>ROUND(I122*H122,2)</f>
        <v>0</v>
      </c>
      <c r="BL122" s="20" t="s">
        <v>268</v>
      </c>
      <c r="BM122" s="226" t="s">
        <v>315</v>
      </c>
    </row>
    <row r="123" spans="1:47" s="2" customFormat="1" ht="12">
      <c r="A123" s="41"/>
      <c r="B123" s="42"/>
      <c r="C123" s="43"/>
      <c r="D123" s="228" t="s">
        <v>168</v>
      </c>
      <c r="E123" s="43"/>
      <c r="F123" s="229" t="s">
        <v>2924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168</v>
      </c>
      <c r="AU123" s="20" t="s">
        <v>83</v>
      </c>
    </row>
    <row r="124" spans="1:65" s="2" customFormat="1" ht="16.5" customHeight="1">
      <c r="A124" s="41"/>
      <c r="B124" s="42"/>
      <c r="C124" s="215" t="s">
        <v>7</v>
      </c>
      <c r="D124" s="215" t="s">
        <v>161</v>
      </c>
      <c r="E124" s="216" t="s">
        <v>2925</v>
      </c>
      <c r="F124" s="217" t="s">
        <v>2926</v>
      </c>
      <c r="G124" s="218" t="s">
        <v>514</v>
      </c>
      <c r="H124" s="219">
        <v>1</v>
      </c>
      <c r="I124" s="220"/>
      <c r="J124" s="221">
        <f>ROUND(I124*H124,2)</f>
        <v>0</v>
      </c>
      <c r="K124" s="217" t="s">
        <v>19</v>
      </c>
      <c r="L124" s="47"/>
      <c r="M124" s="222" t="s">
        <v>19</v>
      </c>
      <c r="N124" s="223" t="s">
        <v>46</v>
      </c>
      <c r="O124" s="87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6" t="s">
        <v>268</v>
      </c>
      <c r="AT124" s="226" t="s">
        <v>161</v>
      </c>
      <c r="AU124" s="226" t="s">
        <v>83</v>
      </c>
      <c r="AY124" s="20" t="s">
        <v>159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0" t="s">
        <v>83</v>
      </c>
      <c r="BK124" s="227">
        <f>ROUND(I124*H124,2)</f>
        <v>0</v>
      </c>
      <c r="BL124" s="20" t="s">
        <v>268</v>
      </c>
      <c r="BM124" s="226" t="s">
        <v>453</v>
      </c>
    </row>
    <row r="125" spans="1:47" s="2" customFormat="1" ht="12">
      <c r="A125" s="41"/>
      <c r="B125" s="42"/>
      <c r="C125" s="43"/>
      <c r="D125" s="228" t="s">
        <v>168</v>
      </c>
      <c r="E125" s="43"/>
      <c r="F125" s="229" t="s">
        <v>2926</v>
      </c>
      <c r="G125" s="43"/>
      <c r="H125" s="43"/>
      <c r="I125" s="230"/>
      <c r="J125" s="43"/>
      <c r="K125" s="43"/>
      <c r="L125" s="47"/>
      <c r="M125" s="231"/>
      <c r="N125" s="23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168</v>
      </c>
      <c r="AU125" s="20" t="s">
        <v>83</v>
      </c>
    </row>
    <row r="126" spans="1:65" s="2" customFormat="1" ht="37.8" customHeight="1">
      <c r="A126" s="41"/>
      <c r="B126" s="42"/>
      <c r="C126" s="215" t="s">
        <v>303</v>
      </c>
      <c r="D126" s="215" t="s">
        <v>161</v>
      </c>
      <c r="E126" s="216" t="s">
        <v>2927</v>
      </c>
      <c r="F126" s="217" t="s">
        <v>2928</v>
      </c>
      <c r="G126" s="218" t="s">
        <v>514</v>
      </c>
      <c r="H126" s="219">
        <v>1</v>
      </c>
      <c r="I126" s="220"/>
      <c r="J126" s="221">
        <f>ROUND(I126*H126,2)</f>
        <v>0</v>
      </c>
      <c r="K126" s="217" t="s">
        <v>19</v>
      </c>
      <c r="L126" s="47"/>
      <c r="M126" s="222" t="s">
        <v>19</v>
      </c>
      <c r="N126" s="223" t="s">
        <v>46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6" t="s">
        <v>268</v>
      </c>
      <c r="AT126" s="226" t="s">
        <v>161</v>
      </c>
      <c r="AU126" s="226" t="s">
        <v>83</v>
      </c>
      <c r="AY126" s="20" t="s">
        <v>159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0" t="s">
        <v>83</v>
      </c>
      <c r="BK126" s="227">
        <f>ROUND(I126*H126,2)</f>
        <v>0</v>
      </c>
      <c r="BL126" s="20" t="s">
        <v>268</v>
      </c>
      <c r="BM126" s="226" t="s">
        <v>472</v>
      </c>
    </row>
    <row r="127" spans="1:47" s="2" customFormat="1" ht="12">
      <c r="A127" s="41"/>
      <c r="B127" s="42"/>
      <c r="C127" s="43"/>
      <c r="D127" s="228" t="s">
        <v>168</v>
      </c>
      <c r="E127" s="43"/>
      <c r="F127" s="229" t="s">
        <v>2929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168</v>
      </c>
      <c r="AU127" s="20" t="s">
        <v>83</v>
      </c>
    </row>
    <row r="128" spans="1:47" s="2" customFormat="1" ht="12">
      <c r="A128" s="41"/>
      <c r="B128" s="42"/>
      <c r="C128" s="43"/>
      <c r="D128" s="228" t="s">
        <v>1436</v>
      </c>
      <c r="E128" s="43"/>
      <c r="F128" s="288" t="s">
        <v>2913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1436</v>
      </c>
      <c r="AU128" s="20" t="s">
        <v>83</v>
      </c>
    </row>
    <row r="129" spans="1:65" s="2" customFormat="1" ht="16.5" customHeight="1">
      <c r="A129" s="41"/>
      <c r="B129" s="42"/>
      <c r="C129" s="215" t="s">
        <v>309</v>
      </c>
      <c r="D129" s="215" t="s">
        <v>161</v>
      </c>
      <c r="E129" s="216" t="s">
        <v>2930</v>
      </c>
      <c r="F129" s="217" t="s">
        <v>2931</v>
      </c>
      <c r="G129" s="218" t="s">
        <v>514</v>
      </c>
      <c r="H129" s="219">
        <v>1</v>
      </c>
      <c r="I129" s="220"/>
      <c r="J129" s="221">
        <f>ROUND(I129*H129,2)</f>
        <v>0</v>
      </c>
      <c r="K129" s="217" t="s">
        <v>19</v>
      </c>
      <c r="L129" s="47"/>
      <c r="M129" s="222" t="s">
        <v>19</v>
      </c>
      <c r="N129" s="223" t="s">
        <v>46</v>
      </c>
      <c r="O129" s="87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6" t="s">
        <v>268</v>
      </c>
      <c r="AT129" s="226" t="s">
        <v>161</v>
      </c>
      <c r="AU129" s="226" t="s">
        <v>83</v>
      </c>
      <c r="AY129" s="20" t="s">
        <v>159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20" t="s">
        <v>83</v>
      </c>
      <c r="BK129" s="227">
        <f>ROUND(I129*H129,2)</f>
        <v>0</v>
      </c>
      <c r="BL129" s="20" t="s">
        <v>268</v>
      </c>
      <c r="BM129" s="226" t="s">
        <v>511</v>
      </c>
    </row>
    <row r="130" spans="1:47" s="2" customFormat="1" ht="12">
      <c r="A130" s="41"/>
      <c r="B130" s="42"/>
      <c r="C130" s="43"/>
      <c r="D130" s="228" t="s">
        <v>168</v>
      </c>
      <c r="E130" s="43"/>
      <c r="F130" s="229" t="s">
        <v>2931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168</v>
      </c>
      <c r="AU130" s="20" t="s">
        <v>83</v>
      </c>
    </row>
    <row r="131" spans="1:65" s="2" customFormat="1" ht="24.15" customHeight="1">
      <c r="A131" s="41"/>
      <c r="B131" s="42"/>
      <c r="C131" s="215" t="s">
        <v>316</v>
      </c>
      <c r="D131" s="215" t="s">
        <v>161</v>
      </c>
      <c r="E131" s="216" t="s">
        <v>2932</v>
      </c>
      <c r="F131" s="217" t="s">
        <v>2933</v>
      </c>
      <c r="G131" s="218" t="s">
        <v>514</v>
      </c>
      <c r="H131" s="219">
        <v>1</v>
      </c>
      <c r="I131" s="220"/>
      <c r="J131" s="221">
        <f>ROUND(I131*H131,2)</f>
        <v>0</v>
      </c>
      <c r="K131" s="217" t="s">
        <v>19</v>
      </c>
      <c r="L131" s="47"/>
      <c r="M131" s="222" t="s">
        <v>19</v>
      </c>
      <c r="N131" s="223" t="s">
        <v>46</v>
      </c>
      <c r="O131" s="87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6" t="s">
        <v>268</v>
      </c>
      <c r="AT131" s="226" t="s">
        <v>161</v>
      </c>
      <c r="AU131" s="226" t="s">
        <v>83</v>
      </c>
      <c r="AY131" s="20" t="s">
        <v>159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20" t="s">
        <v>83</v>
      </c>
      <c r="BK131" s="227">
        <f>ROUND(I131*H131,2)</f>
        <v>0</v>
      </c>
      <c r="BL131" s="20" t="s">
        <v>268</v>
      </c>
      <c r="BM131" s="226" t="s">
        <v>521</v>
      </c>
    </row>
    <row r="132" spans="1:47" s="2" customFormat="1" ht="12">
      <c r="A132" s="41"/>
      <c r="B132" s="42"/>
      <c r="C132" s="43"/>
      <c r="D132" s="228" t="s">
        <v>168</v>
      </c>
      <c r="E132" s="43"/>
      <c r="F132" s="229" t="s">
        <v>2933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168</v>
      </c>
      <c r="AU132" s="20" t="s">
        <v>83</v>
      </c>
    </row>
    <row r="133" spans="1:65" s="2" customFormat="1" ht="33" customHeight="1">
      <c r="A133" s="41"/>
      <c r="B133" s="42"/>
      <c r="C133" s="215" t="s">
        <v>323</v>
      </c>
      <c r="D133" s="215" t="s">
        <v>161</v>
      </c>
      <c r="E133" s="216" t="s">
        <v>2934</v>
      </c>
      <c r="F133" s="217" t="s">
        <v>2935</v>
      </c>
      <c r="G133" s="218" t="s">
        <v>514</v>
      </c>
      <c r="H133" s="219">
        <v>1</v>
      </c>
      <c r="I133" s="220"/>
      <c r="J133" s="221">
        <f>ROUND(I133*H133,2)</f>
        <v>0</v>
      </c>
      <c r="K133" s="217" t="s">
        <v>19</v>
      </c>
      <c r="L133" s="47"/>
      <c r="M133" s="222" t="s">
        <v>19</v>
      </c>
      <c r="N133" s="223" t="s">
        <v>46</v>
      </c>
      <c r="O133" s="87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6" t="s">
        <v>268</v>
      </c>
      <c r="AT133" s="226" t="s">
        <v>161</v>
      </c>
      <c r="AU133" s="226" t="s">
        <v>83</v>
      </c>
      <c r="AY133" s="20" t="s">
        <v>159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20" t="s">
        <v>83</v>
      </c>
      <c r="BK133" s="227">
        <f>ROUND(I133*H133,2)</f>
        <v>0</v>
      </c>
      <c r="BL133" s="20" t="s">
        <v>268</v>
      </c>
      <c r="BM133" s="226" t="s">
        <v>533</v>
      </c>
    </row>
    <row r="134" spans="1:47" s="2" customFormat="1" ht="12">
      <c r="A134" s="41"/>
      <c r="B134" s="42"/>
      <c r="C134" s="43"/>
      <c r="D134" s="228" t="s">
        <v>168</v>
      </c>
      <c r="E134" s="43"/>
      <c r="F134" s="229" t="s">
        <v>2936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168</v>
      </c>
      <c r="AU134" s="20" t="s">
        <v>83</v>
      </c>
    </row>
    <row r="135" spans="1:47" s="2" customFormat="1" ht="12">
      <c r="A135" s="41"/>
      <c r="B135" s="42"/>
      <c r="C135" s="43"/>
      <c r="D135" s="228" t="s">
        <v>1436</v>
      </c>
      <c r="E135" s="43"/>
      <c r="F135" s="288" t="s">
        <v>2913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1436</v>
      </c>
      <c r="AU135" s="20" t="s">
        <v>83</v>
      </c>
    </row>
    <row r="136" spans="1:65" s="2" customFormat="1" ht="16.5" customHeight="1">
      <c r="A136" s="41"/>
      <c r="B136" s="42"/>
      <c r="C136" s="215" t="s">
        <v>336</v>
      </c>
      <c r="D136" s="215" t="s">
        <v>161</v>
      </c>
      <c r="E136" s="216" t="s">
        <v>2937</v>
      </c>
      <c r="F136" s="217" t="s">
        <v>2938</v>
      </c>
      <c r="G136" s="218" t="s">
        <v>514</v>
      </c>
      <c r="H136" s="219">
        <v>1</v>
      </c>
      <c r="I136" s="220"/>
      <c r="J136" s="221">
        <f>ROUND(I136*H136,2)</f>
        <v>0</v>
      </c>
      <c r="K136" s="217" t="s">
        <v>19</v>
      </c>
      <c r="L136" s="47"/>
      <c r="M136" s="222" t="s">
        <v>19</v>
      </c>
      <c r="N136" s="223" t="s">
        <v>46</v>
      </c>
      <c r="O136" s="87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6" t="s">
        <v>268</v>
      </c>
      <c r="AT136" s="226" t="s">
        <v>161</v>
      </c>
      <c r="AU136" s="226" t="s">
        <v>83</v>
      </c>
      <c r="AY136" s="20" t="s">
        <v>159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20" t="s">
        <v>83</v>
      </c>
      <c r="BK136" s="227">
        <f>ROUND(I136*H136,2)</f>
        <v>0</v>
      </c>
      <c r="BL136" s="20" t="s">
        <v>268</v>
      </c>
      <c r="BM136" s="226" t="s">
        <v>545</v>
      </c>
    </row>
    <row r="137" spans="1:47" s="2" customFormat="1" ht="12">
      <c r="A137" s="41"/>
      <c r="B137" s="42"/>
      <c r="C137" s="43"/>
      <c r="D137" s="228" t="s">
        <v>168</v>
      </c>
      <c r="E137" s="43"/>
      <c r="F137" s="229" t="s">
        <v>2938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168</v>
      </c>
      <c r="AU137" s="20" t="s">
        <v>83</v>
      </c>
    </row>
    <row r="138" spans="1:65" s="2" customFormat="1" ht="24.15" customHeight="1">
      <c r="A138" s="41"/>
      <c r="B138" s="42"/>
      <c r="C138" s="215" t="s">
        <v>344</v>
      </c>
      <c r="D138" s="215" t="s">
        <v>161</v>
      </c>
      <c r="E138" s="216" t="s">
        <v>2939</v>
      </c>
      <c r="F138" s="217" t="s">
        <v>2940</v>
      </c>
      <c r="G138" s="218" t="s">
        <v>514</v>
      </c>
      <c r="H138" s="219">
        <v>1</v>
      </c>
      <c r="I138" s="220"/>
      <c r="J138" s="221">
        <f>ROUND(I138*H138,2)</f>
        <v>0</v>
      </c>
      <c r="K138" s="217" t="s">
        <v>19</v>
      </c>
      <c r="L138" s="47"/>
      <c r="M138" s="222" t="s">
        <v>19</v>
      </c>
      <c r="N138" s="223" t="s">
        <v>46</v>
      </c>
      <c r="O138" s="87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6" t="s">
        <v>268</v>
      </c>
      <c r="AT138" s="226" t="s">
        <v>161</v>
      </c>
      <c r="AU138" s="226" t="s">
        <v>83</v>
      </c>
      <c r="AY138" s="20" t="s">
        <v>159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20" t="s">
        <v>83</v>
      </c>
      <c r="BK138" s="227">
        <f>ROUND(I138*H138,2)</f>
        <v>0</v>
      </c>
      <c r="BL138" s="20" t="s">
        <v>268</v>
      </c>
      <c r="BM138" s="226" t="s">
        <v>557</v>
      </c>
    </row>
    <row r="139" spans="1:47" s="2" customFormat="1" ht="12">
      <c r="A139" s="41"/>
      <c r="B139" s="42"/>
      <c r="C139" s="43"/>
      <c r="D139" s="228" t="s">
        <v>168</v>
      </c>
      <c r="E139" s="43"/>
      <c r="F139" s="229" t="s">
        <v>2940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168</v>
      </c>
      <c r="AU139" s="20" t="s">
        <v>83</v>
      </c>
    </row>
    <row r="140" spans="1:65" s="2" customFormat="1" ht="49.05" customHeight="1">
      <c r="A140" s="41"/>
      <c r="B140" s="42"/>
      <c r="C140" s="215" t="s">
        <v>383</v>
      </c>
      <c r="D140" s="215" t="s">
        <v>161</v>
      </c>
      <c r="E140" s="216" t="s">
        <v>2941</v>
      </c>
      <c r="F140" s="217" t="s">
        <v>2942</v>
      </c>
      <c r="G140" s="218" t="s">
        <v>514</v>
      </c>
      <c r="H140" s="219">
        <v>7</v>
      </c>
      <c r="I140" s="220"/>
      <c r="J140" s="221">
        <f>ROUND(I140*H140,2)</f>
        <v>0</v>
      </c>
      <c r="K140" s="217" t="s">
        <v>19</v>
      </c>
      <c r="L140" s="47"/>
      <c r="M140" s="222" t="s">
        <v>19</v>
      </c>
      <c r="N140" s="223" t="s">
        <v>46</v>
      </c>
      <c r="O140" s="8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268</v>
      </c>
      <c r="AT140" s="226" t="s">
        <v>161</v>
      </c>
      <c r="AU140" s="226" t="s">
        <v>83</v>
      </c>
      <c r="AY140" s="20" t="s">
        <v>159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0" t="s">
        <v>83</v>
      </c>
      <c r="BK140" s="227">
        <f>ROUND(I140*H140,2)</f>
        <v>0</v>
      </c>
      <c r="BL140" s="20" t="s">
        <v>268</v>
      </c>
      <c r="BM140" s="226" t="s">
        <v>646</v>
      </c>
    </row>
    <row r="141" spans="1:47" s="2" customFormat="1" ht="12">
      <c r="A141" s="41"/>
      <c r="B141" s="42"/>
      <c r="C141" s="43"/>
      <c r="D141" s="228" t="s">
        <v>168</v>
      </c>
      <c r="E141" s="43"/>
      <c r="F141" s="229" t="s">
        <v>2942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168</v>
      </c>
      <c r="AU141" s="20" t="s">
        <v>83</v>
      </c>
    </row>
    <row r="142" spans="1:47" s="2" customFormat="1" ht="12">
      <c r="A142" s="41"/>
      <c r="B142" s="42"/>
      <c r="C142" s="43"/>
      <c r="D142" s="228" t="s">
        <v>1436</v>
      </c>
      <c r="E142" s="43"/>
      <c r="F142" s="288" t="s">
        <v>2913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1436</v>
      </c>
      <c r="AU142" s="20" t="s">
        <v>83</v>
      </c>
    </row>
    <row r="143" spans="1:65" s="2" customFormat="1" ht="16.5" customHeight="1">
      <c r="A143" s="41"/>
      <c r="B143" s="42"/>
      <c r="C143" s="215" t="s">
        <v>389</v>
      </c>
      <c r="D143" s="215" t="s">
        <v>161</v>
      </c>
      <c r="E143" s="216" t="s">
        <v>2943</v>
      </c>
      <c r="F143" s="217" t="s">
        <v>2944</v>
      </c>
      <c r="G143" s="218" t="s">
        <v>514</v>
      </c>
      <c r="H143" s="219">
        <v>7</v>
      </c>
      <c r="I143" s="220"/>
      <c r="J143" s="221">
        <f>ROUND(I143*H143,2)</f>
        <v>0</v>
      </c>
      <c r="K143" s="217" t="s">
        <v>19</v>
      </c>
      <c r="L143" s="47"/>
      <c r="M143" s="222" t="s">
        <v>19</v>
      </c>
      <c r="N143" s="223" t="s">
        <v>46</v>
      </c>
      <c r="O143" s="87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6" t="s">
        <v>268</v>
      </c>
      <c r="AT143" s="226" t="s">
        <v>161</v>
      </c>
      <c r="AU143" s="226" t="s">
        <v>83</v>
      </c>
      <c r="AY143" s="20" t="s">
        <v>159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20" t="s">
        <v>83</v>
      </c>
      <c r="BK143" s="227">
        <f>ROUND(I143*H143,2)</f>
        <v>0</v>
      </c>
      <c r="BL143" s="20" t="s">
        <v>268</v>
      </c>
      <c r="BM143" s="226" t="s">
        <v>658</v>
      </c>
    </row>
    <row r="144" spans="1:47" s="2" customFormat="1" ht="12">
      <c r="A144" s="41"/>
      <c r="B144" s="42"/>
      <c r="C144" s="43"/>
      <c r="D144" s="228" t="s">
        <v>168</v>
      </c>
      <c r="E144" s="43"/>
      <c r="F144" s="229" t="s">
        <v>2944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168</v>
      </c>
      <c r="AU144" s="20" t="s">
        <v>83</v>
      </c>
    </row>
    <row r="145" spans="1:65" s="2" customFormat="1" ht="16.5" customHeight="1">
      <c r="A145" s="41"/>
      <c r="B145" s="42"/>
      <c r="C145" s="215" t="s">
        <v>400</v>
      </c>
      <c r="D145" s="215" t="s">
        <v>161</v>
      </c>
      <c r="E145" s="216" t="s">
        <v>2945</v>
      </c>
      <c r="F145" s="217" t="s">
        <v>2946</v>
      </c>
      <c r="G145" s="218" t="s">
        <v>514</v>
      </c>
      <c r="H145" s="219">
        <v>7</v>
      </c>
      <c r="I145" s="220"/>
      <c r="J145" s="221">
        <f>ROUND(I145*H145,2)</f>
        <v>0</v>
      </c>
      <c r="K145" s="217" t="s">
        <v>19</v>
      </c>
      <c r="L145" s="47"/>
      <c r="M145" s="222" t="s">
        <v>19</v>
      </c>
      <c r="N145" s="223" t="s">
        <v>46</v>
      </c>
      <c r="O145" s="87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6" t="s">
        <v>268</v>
      </c>
      <c r="AT145" s="226" t="s">
        <v>161</v>
      </c>
      <c r="AU145" s="226" t="s">
        <v>83</v>
      </c>
      <c r="AY145" s="20" t="s">
        <v>159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0" t="s">
        <v>83</v>
      </c>
      <c r="BK145" s="227">
        <f>ROUND(I145*H145,2)</f>
        <v>0</v>
      </c>
      <c r="BL145" s="20" t="s">
        <v>268</v>
      </c>
      <c r="BM145" s="226" t="s">
        <v>679</v>
      </c>
    </row>
    <row r="146" spans="1:47" s="2" customFormat="1" ht="12">
      <c r="A146" s="41"/>
      <c r="B146" s="42"/>
      <c r="C146" s="43"/>
      <c r="D146" s="228" t="s">
        <v>168</v>
      </c>
      <c r="E146" s="43"/>
      <c r="F146" s="229" t="s">
        <v>2946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168</v>
      </c>
      <c r="AU146" s="20" t="s">
        <v>83</v>
      </c>
    </row>
    <row r="147" spans="1:65" s="2" customFormat="1" ht="24.15" customHeight="1">
      <c r="A147" s="41"/>
      <c r="B147" s="42"/>
      <c r="C147" s="215" t="s">
        <v>413</v>
      </c>
      <c r="D147" s="215" t="s">
        <v>161</v>
      </c>
      <c r="E147" s="216" t="s">
        <v>2947</v>
      </c>
      <c r="F147" s="217" t="s">
        <v>2948</v>
      </c>
      <c r="G147" s="218" t="s">
        <v>514</v>
      </c>
      <c r="H147" s="219">
        <v>2</v>
      </c>
      <c r="I147" s="220"/>
      <c r="J147" s="221">
        <f>ROUND(I147*H147,2)</f>
        <v>0</v>
      </c>
      <c r="K147" s="217" t="s">
        <v>19</v>
      </c>
      <c r="L147" s="47"/>
      <c r="M147" s="222" t="s">
        <v>19</v>
      </c>
      <c r="N147" s="223" t="s">
        <v>46</v>
      </c>
      <c r="O147" s="87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6" t="s">
        <v>268</v>
      </c>
      <c r="AT147" s="226" t="s">
        <v>161</v>
      </c>
      <c r="AU147" s="226" t="s">
        <v>83</v>
      </c>
      <c r="AY147" s="20" t="s">
        <v>159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20" t="s">
        <v>83</v>
      </c>
      <c r="BK147" s="227">
        <f>ROUND(I147*H147,2)</f>
        <v>0</v>
      </c>
      <c r="BL147" s="20" t="s">
        <v>268</v>
      </c>
      <c r="BM147" s="226" t="s">
        <v>705</v>
      </c>
    </row>
    <row r="148" spans="1:47" s="2" customFormat="1" ht="12">
      <c r="A148" s="41"/>
      <c r="B148" s="42"/>
      <c r="C148" s="43"/>
      <c r="D148" s="228" t="s">
        <v>168</v>
      </c>
      <c r="E148" s="43"/>
      <c r="F148" s="229" t="s">
        <v>2948</v>
      </c>
      <c r="G148" s="43"/>
      <c r="H148" s="43"/>
      <c r="I148" s="230"/>
      <c r="J148" s="43"/>
      <c r="K148" s="43"/>
      <c r="L148" s="47"/>
      <c r="M148" s="231"/>
      <c r="N148" s="232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168</v>
      </c>
      <c r="AU148" s="20" t="s">
        <v>83</v>
      </c>
    </row>
    <row r="149" spans="1:65" s="2" customFormat="1" ht="24.15" customHeight="1">
      <c r="A149" s="41"/>
      <c r="B149" s="42"/>
      <c r="C149" s="215" t="s">
        <v>582</v>
      </c>
      <c r="D149" s="215" t="s">
        <v>161</v>
      </c>
      <c r="E149" s="216" t="s">
        <v>2949</v>
      </c>
      <c r="F149" s="217" t="s">
        <v>2950</v>
      </c>
      <c r="G149" s="218" t="s">
        <v>514</v>
      </c>
      <c r="H149" s="219">
        <v>1</v>
      </c>
      <c r="I149" s="220"/>
      <c r="J149" s="221">
        <f>ROUND(I149*H149,2)</f>
        <v>0</v>
      </c>
      <c r="K149" s="217" t="s">
        <v>19</v>
      </c>
      <c r="L149" s="47"/>
      <c r="M149" s="222" t="s">
        <v>19</v>
      </c>
      <c r="N149" s="223" t="s">
        <v>46</v>
      </c>
      <c r="O149" s="87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6" t="s">
        <v>268</v>
      </c>
      <c r="AT149" s="226" t="s">
        <v>161</v>
      </c>
      <c r="AU149" s="226" t="s">
        <v>83</v>
      </c>
      <c r="AY149" s="20" t="s">
        <v>159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20" t="s">
        <v>83</v>
      </c>
      <c r="BK149" s="227">
        <f>ROUND(I149*H149,2)</f>
        <v>0</v>
      </c>
      <c r="BL149" s="20" t="s">
        <v>268</v>
      </c>
      <c r="BM149" s="226" t="s">
        <v>2951</v>
      </c>
    </row>
    <row r="150" spans="1:47" s="2" customFormat="1" ht="12">
      <c r="A150" s="41"/>
      <c r="B150" s="42"/>
      <c r="C150" s="43"/>
      <c r="D150" s="228" t="s">
        <v>168</v>
      </c>
      <c r="E150" s="43"/>
      <c r="F150" s="229" t="s">
        <v>2950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168</v>
      </c>
      <c r="AU150" s="20" t="s">
        <v>83</v>
      </c>
    </row>
    <row r="151" spans="1:65" s="2" customFormat="1" ht="21.75" customHeight="1">
      <c r="A151" s="41"/>
      <c r="B151" s="42"/>
      <c r="C151" s="215" t="s">
        <v>588</v>
      </c>
      <c r="D151" s="215" t="s">
        <v>161</v>
      </c>
      <c r="E151" s="216" t="s">
        <v>2952</v>
      </c>
      <c r="F151" s="217" t="s">
        <v>2953</v>
      </c>
      <c r="G151" s="218" t="s">
        <v>514</v>
      </c>
      <c r="H151" s="219">
        <v>1</v>
      </c>
      <c r="I151" s="220"/>
      <c r="J151" s="221">
        <f>ROUND(I151*H151,2)</f>
        <v>0</v>
      </c>
      <c r="K151" s="217" t="s">
        <v>19</v>
      </c>
      <c r="L151" s="47"/>
      <c r="M151" s="222" t="s">
        <v>19</v>
      </c>
      <c r="N151" s="223" t="s">
        <v>46</v>
      </c>
      <c r="O151" s="87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6" t="s">
        <v>268</v>
      </c>
      <c r="AT151" s="226" t="s">
        <v>161</v>
      </c>
      <c r="AU151" s="226" t="s">
        <v>83</v>
      </c>
      <c r="AY151" s="20" t="s">
        <v>159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20" t="s">
        <v>83</v>
      </c>
      <c r="BK151" s="227">
        <f>ROUND(I151*H151,2)</f>
        <v>0</v>
      </c>
      <c r="BL151" s="20" t="s">
        <v>268</v>
      </c>
      <c r="BM151" s="226" t="s">
        <v>2954</v>
      </c>
    </row>
    <row r="152" spans="1:47" s="2" customFormat="1" ht="12">
      <c r="A152" s="41"/>
      <c r="B152" s="42"/>
      <c r="C152" s="43"/>
      <c r="D152" s="228" t="s">
        <v>168</v>
      </c>
      <c r="E152" s="43"/>
      <c r="F152" s="229" t="s">
        <v>2953</v>
      </c>
      <c r="G152" s="43"/>
      <c r="H152" s="43"/>
      <c r="I152" s="230"/>
      <c r="J152" s="43"/>
      <c r="K152" s="43"/>
      <c r="L152" s="47"/>
      <c r="M152" s="231"/>
      <c r="N152" s="232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168</v>
      </c>
      <c r="AU152" s="20" t="s">
        <v>83</v>
      </c>
    </row>
    <row r="153" spans="1:65" s="2" customFormat="1" ht="16.5" customHeight="1">
      <c r="A153" s="41"/>
      <c r="B153" s="42"/>
      <c r="C153" s="215" t="s">
        <v>433</v>
      </c>
      <c r="D153" s="215" t="s">
        <v>161</v>
      </c>
      <c r="E153" s="216" t="s">
        <v>2955</v>
      </c>
      <c r="F153" s="217" t="s">
        <v>2956</v>
      </c>
      <c r="G153" s="218" t="s">
        <v>514</v>
      </c>
      <c r="H153" s="219">
        <v>2</v>
      </c>
      <c r="I153" s="220"/>
      <c r="J153" s="221">
        <f>ROUND(I153*H153,2)</f>
        <v>0</v>
      </c>
      <c r="K153" s="217" t="s">
        <v>19</v>
      </c>
      <c r="L153" s="47"/>
      <c r="M153" s="222" t="s">
        <v>19</v>
      </c>
      <c r="N153" s="223" t="s">
        <v>46</v>
      </c>
      <c r="O153" s="87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6" t="s">
        <v>268</v>
      </c>
      <c r="AT153" s="226" t="s">
        <v>161</v>
      </c>
      <c r="AU153" s="226" t="s">
        <v>83</v>
      </c>
      <c r="AY153" s="20" t="s">
        <v>159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20" t="s">
        <v>83</v>
      </c>
      <c r="BK153" s="227">
        <f>ROUND(I153*H153,2)</f>
        <v>0</v>
      </c>
      <c r="BL153" s="20" t="s">
        <v>268</v>
      </c>
      <c r="BM153" s="226" t="s">
        <v>750</v>
      </c>
    </row>
    <row r="154" spans="1:47" s="2" customFormat="1" ht="12">
      <c r="A154" s="41"/>
      <c r="B154" s="42"/>
      <c r="C154" s="43"/>
      <c r="D154" s="228" t="s">
        <v>168</v>
      </c>
      <c r="E154" s="43"/>
      <c r="F154" s="229" t="s">
        <v>2956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168</v>
      </c>
      <c r="AU154" s="20" t="s">
        <v>83</v>
      </c>
    </row>
    <row r="155" spans="1:65" s="2" customFormat="1" ht="16.5" customHeight="1">
      <c r="A155" s="41"/>
      <c r="B155" s="42"/>
      <c r="C155" s="215" t="s">
        <v>315</v>
      </c>
      <c r="D155" s="215" t="s">
        <v>161</v>
      </c>
      <c r="E155" s="216" t="s">
        <v>2957</v>
      </c>
      <c r="F155" s="217" t="s">
        <v>2958</v>
      </c>
      <c r="G155" s="218" t="s">
        <v>514</v>
      </c>
      <c r="H155" s="219">
        <v>2</v>
      </c>
      <c r="I155" s="220"/>
      <c r="J155" s="221">
        <f>ROUND(I155*H155,2)</f>
        <v>0</v>
      </c>
      <c r="K155" s="217" t="s">
        <v>19</v>
      </c>
      <c r="L155" s="47"/>
      <c r="M155" s="222" t="s">
        <v>19</v>
      </c>
      <c r="N155" s="223" t="s">
        <v>46</v>
      </c>
      <c r="O155" s="87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6" t="s">
        <v>268</v>
      </c>
      <c r="AT155" s="226" t="s">
        <v>161</v>
      </c>
      <c r="AU155" s="226" t="s">
        <v>83</v>
      </c>
      <c r="AY155" s="20" t="s">
        <v>159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20" t="s">
        <v>83</v>
      </c>
      <c r="BK155" s="227">
        <f>ROUND(I155*H155,2)</f>
        <v>0</v>
      </c>
      <c r="BL155" s="20" t="s">
        <v>268</v>
      </c>
      <c r="BM155" s="226" t="s">
        <v>768</v>
      </c>
    </row>
    <row r="156" spans="1:47" s="2" customFormat="1" ht="12">
      <c r="A156" s="41"/>
      <c r="B156" s="42"/>
      <c r="C156" s="43"/>
      <c r="D156" s="228" t="s">
        <v>168</v>
      </c>
      <c r="E156" s="43"/>
      <c r="F156" s="229" t="s">
        <v>2958</v>
      </c>
      <c r="G156" s="43"/>
      <c r="H156" s="43"/>
      <c r="I156" s="230"/>
      <c r="J156" s="43"/>
      <c r="K156" s="43"/>
      <c r="L156" s="47"/>
      <c r="M156" s="231"/>
      <c r="N156" s="232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168</v>
      </c>
      <c r="AU156" s="20" t="s">
        <v>83</v>
      </c>
    </row>
    <row r="157" spans="1:65" s="2" customFormat="1" ht="21.75" customHeight="1">
      <c r="A157" s="41"/>
      <c r="B157" s="42"/>
      <c r="C157" s="215" t="s">
        <v>446</v>
      </c>
      <c r="D157" s="215" t="s">
        <v>161</v>
      </c>
      <c r="E157" s="216" t="s">
        <v>2959</v>
      </c>
      <c r="F157" s="217" t="s">
        <v>2960</v>
      </c>
      <c r="G157" s="218" t="s">
        <v>2443</v>
      </c>
      <c r="H157" s="219">
        <v>1</v>
      </c>
      <c r="I157" s="220"/>
      <c r="J157" s="221">
        <f>ROUND(I157*H157,2)</f>
        <v>0</v>
      </c>
      <c r="K157" s="217" t="s">
        <v>19</v>
      </c>
      <c r="L157" s="47"/>
      <c r="M157" s="222" t="s">
        <v>19</v>
      </c>
      <c r="N157" s="223" t="s">
        <v>46</v>
      </c>
      <c r="O157" s="87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6" t="s">
        <v>268</v>
      </c>
      <c r="AT157" s="226" t="s">
        <v>161</v>
      </c>
      <c r="AU157" s="226" t="s">
        <v>83</v>
      </c>
      <c r="AY157" s="20" t="s">
        <v>159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20" t="s">
        <v>83</v>
      </c>
      <c r="BK157" s="227">
        <f>ROUND(I157*H157,2)</f>
        <v>0</v>
      </c>
      <c r="BL157" s="20" t="s">
        <v>268</v>
      </c>
      <c r="BM157" s="226" t="s">
        <v>780</v>
      </c>
    </row>
    <row r="158" spans="1:47" s="2" customFormat="1" ht="12">
      <c r="A158" s="41"/>
      <c r="B158" s="42"/>
      <c r="C158" s="43"/>
      <c r="D158" s="228" t="s">
        <v>168</v>
      </c>
      <c r="E158" s="43"/>
      <c r="F158" s="229" t="s">
        <v>2961</v>
      </c>
      <c r="G158" s="43"/>
      <c r="H158" s="43"/>
      <c r="I158" s="230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168</v>
      </c>
      <c r="AU158" s="20" t="s">
        <v>83</v>
      </c>
    </row>
    <row r="159" spans="1:65" s="2" customFormat="1" ht="16.5" customHeight="1">
      <c r="A159" s="41"/>
      <c r="B159" s="42"/>
      <c r="C159" s="215" t="s">
        <v>453</v>
      </c>
      <c r="D159" s="215" t="s">
        <v>161</v>
      </c>
      <c r="E159" s="216" t="s">
        <v>2962</v>
      </c>
      <c r="F159" s="217" t="s">
        <v>2963</v>
      </c>
      <c r="G159" s="218" t="s">
        <v>2443</v>
      </c>
      <c r="H159" s="219">
        <v>9</v>
      </c>
      <c r="I159" s="220"/>
      <c r="J159" s="221">
        <f>ROUND(I159*H159,2)</f>
        <v>0</v>
      </c>
      <c r="K159" s="217" t="s">
        <v>19</v>
      </c>
      <c r="L159" s="47"/>
      <c r="M159" s="222" t="s">
        <v>19</v>
      </c>
      <c r="N159" s="223" t="s">
        <v>46</v>
      </c>
      <c r="O159" s="87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6" t="s">
        <v>268</v>
      </c>
      <c r="AT159" s="226" t="s">
        <v>161</v>
      </c>
      <c r="AU159" s="226" t="s">
        <v>83</v>
      </c>
      <c r="AY159" s="20" t="s">
        <v>159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20" t="s">
        <v>83</v>
      </c>
      <c r="BK159" s="227">
        <f>ROUND(I159*H159,2)</f>
        <v>0</v>
      </c>
      <c r="BL159" s="20" t="s">
        <v>268</v>
      </c>
      <c r="BM159" s="226" t="s">
        <v>791</v>
      </c>
    </row>
    <row r="160" spans="1:47" s="2" customFormat="1" ht="12">
      <c r="A160" s="41"/>
      <c r="B160" s="42"/>
      <c r="C160" s="43"/>
      <c r="D160" s="228" t="s">
        <v>168</v>
      </c>
      <c r="E160" s="43"/>
      <c r="F160" s="229" t="s">
        <v>2963</v>
      </c>
      <c r="G160" s="43"/>
      <c r="H160" s="43"/>
      <c r="I160" s="230"/>
      <c r="J160" s="43"/>
      <c r="K160" s="43"/>
      <c r="L160" s="47"/>
      <c r="M160" s="231"/>
      <c r="N160" s="232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168</v>
      </c>
      <c r="AU160" s="20" t="s">
        <v>83</v>
      </c>
    </row>
    <row r="161" spans="1:65" s="2" customFormat="1" ht="37.8" customHeight="1">
      <c r="A161" s="41"/>
      <c r="B161" s="42"/>
      <c r="C161" s="215" t="s">
        <v>472</v>
      </c>
      <c r="D161" s="215" t="s">
        <v>161</v>
      </c>
      <c r="E161" s="216" t="s">
        <v>2964</v>
      </c>
      <c r="F161" s="217" t="s">
        <v>2965</v>
      </c>
      <c r="G161" s="218" t="s">
        <v>2443</v>
      </c>
      <c r="H161" s="219">
        <v>4</v>
      </c>
      <c r="I161" s="220"/>
      <c r="J161" s="221">
        <f>ROUND(I161*H161,2)</f>
        <v>0</v>
      </c>
      <c r="K161" s="217" t="s">
        <v>19</v>
      </c>
      <c r="L161" s="47"/>
      <c r="M161" s="222" t="s">
        <v>19</v>
      </c>
      <c r="N161" s="223" t="s">
        <v>46</v>
      </c>
      <c r="O161" s="87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6" t="s">
        <v>268</v>
      </c>
      <c r="AT161" s="226" t="s">
        <v>161</v>
      </c>
      <c r="AU161" s="226" t="s">
        <v>83</v>
      </c>
      <c r="AY161" s="20" t="s">
        <v>159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20" t="s">
        <v>83</v>
      </c>
      <c r="BK161" s="227">
        <f>ROUND(I161*H161,2)</f>
        <v>0</v>
      </c>
      <c r="BL161" s="20" t="s">
        <v>268</v>
      </c>
      <c r="BM161" s="226" t="s">
        <v>814</v>
      </c>
    </row>
    <row r="162" spans="1:47" s="2" customFormat="1" ht="12">
      <c r="A162" s="41"/>
      <c r="B162" s="42"/>
      <c r="C162" s="43"/>
      <c r="D162" s="228" t="s">
        <v>168</v>
      </c>
      <c r="E162" s="43"/>
      <c r="F162" s="229" t="s">
        <v>2965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168</v>
      </c>
      <c r="AU162" s="20" t="s">
        <v>83</v>
      </c>
    </row>
    <row r="163" spans="1:65" s="2" customFormat="1" ht="16.5" customHeight="1">
      <c r="A163" s="41"/>
      <c r="B163" s="42"/>
      <c r="C163" s="215" t="s">
        <v>492</v>
      </c>
      <c r="D163" s="215" t="s">
        <v>161</v>
      </c>
      <c r="E163" s="216" t="s">
        <v>2966</v>
      </c>
      <c r="F163" s="217" t="s">
        <v>2967</v>
      </c>
      <c r="G163" s="218" t="s">
        <v>514</v>
      </c>
      <c r="H163" s="219">
        <v>1</v>
      </c>
      <c r="I163" s="220"/>
      <c r="J163" s="221">
        <f>ROUND(I163*H163,2)</f>
        <v>0</v>
      </c>
      <c r="K163" s="217" t="s">
        <v>19</v>
      </c>
      <c r="L163" s="47"/>
      <c r="M163" s="222" t="s">
        <v>19</v>
      </c>
      <c r="N163" s="223" t="s">
        <v>46</v>
      </c>
      <c r="O163" s="87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6" t="s">
        <v>268</v>
      </c>
      <c r="AT163" s="226" t="s">
        <v>161</v>
      </c>
      <c r="AU163" s="226" t="s">
        <v>83</v>
      </c>
      <c r="AY163" s="20" t="s">
        <v>159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20" t="s">
        <v>83</v>
      </c>
      <c r="BK163" s="227">
        <f>ROUND(I163*H163,2)</f>
        <v>0</v>
      </c>
      <c r="BL163" s="20" t="s">
        <v>268</v>
      </c>
      <c r="BM163" s="226" t="s">
        <v>826</v>
      </c>
    </row>
    <row r="164" spans="1:47" s="2" customFormat="1" ht="12">
      <c r="A164" s="41"/>
      <c r="B164" s="42"/>
      <c r="C164" s="43"/>
      <c r="D164" s="228" t="s">
        <v>168</v>
      </c>
      <c r="E164" s="43"/>
      <c r="F164" s="229" t="s">
        <v>2967</v>
      </c>
      <c r="G164" s="43"/>
      <c r="H164" s="43"/>
      <c r="I164" s="230"/>
      <c r="J164" s="43"/>
      <c r="K164" s="43"/>
      <c r="L164" s="47"/>
      <c r="M164" s="231"/>
      <c r="N164" s="232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168</v>
      </c>
      <c r="AU164" s="20" t="s">
        <v>83</v>
      </c>
    </row>
    <row r="165" spans="1:65" s="2" customFormat="1" ht="16.5" customHeight="1">
      <c r="A165" s="41"/>
      <c r="B165" s="42"/>
      <c r="C165" s="215" t="s">
        <v>511</v>
      </c>
      <c r="D165" s="215" t="s">
        <v>161</v>
      </c>
      <c r="E165" s="216" t="s">
        <v>2968</v>
      </c>
      <c r="F165" s="217" t="s">
        <v>2969</v>
      </c>
      <c r="G165" s="218" t="s">
        <v>514</v>
      </c>
      <c r="H165" s="219">
        <v>1</v>
      </c>
      <c r="I165" s="220"/>
      <c r="J165" s="221">
        <f>ROUND(I165*H165,2)</f>
        <v>0</v>
      </c>
      <c r="K165" s="217" t="s">
        <v>19</v>
      </c>
      <c r="L165" s="47"/>
      <c r="M165" s="222" t="s">
        <v>19</v>
      </c>
      <c r="N165" s="223" t="s">
        <v>46</v>
      </c>
      <c r="O165" s="87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6" t="s">
        <v>268</v>
      </c>
      <c r="AT165" s="226" t="s">
        <v>161</v>
      </c>
      <c r="AU165" s="226" t="s">
        <v>83</v>
      </c>
      <c r="AY165" s="20" t="s">
        <v>159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20" t="s">
        <v>83</v>
      </c>
      <c r="BK165" s="227">
        <f>ROUND(I165*H165,2)</f>
        <v>0</v>
      </c>
      <c r="BL165" s="20" t="s">
        <v>268</v>
      </c>
      <c r="BM165" s="226" t="s">
        <v>839</v>
      </c>
    </row>
    <row r="166" spans="1:47" s="2" customFormat="1" ht="12">
      <c r="A166" s="41"/>
      <c r="B166" s="42"/>
      <c r="C166" s="43"/>
      <c r="D166" s="228" t="s">
        <v>168</v>
      </c>
      <c r="E166" s="43"/>
      <c r="F166" s="229" t="s">
        <v>2969</v>
      </c>
      <c r="G166" s="43"/>
      <c r="H166" s="43"/>
      <c r="I166" s="230"/>
      <c r="J166" s="43"/>
      <c r="K166" s="43"/>
      <c r="L166" s="47"/>
      <c r="M166" s="231"/>
      <c r="N166" s="232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168</v>
      </c>
      <c r="AU166" s="20" t="s">
        <v>83</v>
      </c>
    </row>
    <row r="167" spans="1:65" s="2" customFormat="1" ht="16.5" customHeight="1">
      <c r="A167" s="41"/>
      <c r="B167" s="42"/>
      <c r="C167" s="215" t="s">
        <v>516</v>
      </c>
      <c r="D167" s="215" t="s">
        <v>161</v>
      </c>
      <c r="E167" s="216" t="s">
        <v>2970</v>
      </c>
      <c r="F167" s="217" t="s">
        <v>2971</v>
      </c>
      <c r="G167" s="218" t="s">
        <v>514</v>
      </c>
      <c r="H167" s="219">
        <v>1</v>
      </c>
      <c r="I167" s="220"/>
      <c r="J167" s="221">
        <f>ROUND(I167*H167,2)</f>
        <v>0</v>
      </c>
      <c r="K167" s="217" t="s">
        <v>19</v>
      </c>
      <c r="L167" s="47"/>
      <c r="M167" s="222" t="s">
        <v>19</v>
      </c>
      <c r="N167" s="223" t="s">
        <v>46</v>
      </c>
      <c r="O167" s="87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6" t="s">
        <v>268</v>
      </c>
      <c r="AT167" s="226" t="s">
        <v>161</v>
      </c>
      <c r="AU167" s="226" t="s">
        <v>83</v>
      </c>
      <c r="AY167" s="20" t="s">
        <v>159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20" t="s">
        <v>83</v>
      </c>
      <c r="BK167" s="227">
        <f>ROUND(I167*H167,2)</f>
        <v>0</v>
      </c>
      <c r="BL167" s="20" t="s">
        <v>268</v>
      </c>
      <c r="BM167" s="226" t="s">
        <v>851</v>
      </c>
    </row>
    <row r="168" spans="1:47" s="2" customFormat="1" ht="12">
      <c r="A168" s="41"/>
      <c r="B168" s="42"/>
      <c r="C168" s="43"/>
      <c r="D168" s="228" t="s">
        <v>168</v>
      </c>
      <c r="E168" s="43"/>
      <c r="F168" s="229" t="s">
        <v>2971</v>
      </c>
      <c r="G168" s="43"/>
      <c r="H168" s="43"/>
      <c r="I168" s="230"/>
      <c r="J168" s="43"/>
      <c r="K168" s="43"/>
      <c r="L168" s="47"/>
      <c r="M168" s="231"/>
      <c r="N168" s="232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168</v>
      </c>
      <c r="AU168" s="20" t="s">
        <v>83</v>
      </c>
    </row>
    <row r="169" spans="1:65" s="2" customFormat="1" ht="16.5" customHeight="1">
      <c r="A169" s="41"/>
      <c r="B169" s="42"/>
      <c r="C169" s="215" t="s">
        <v>521</v>
      </c>
      <c r="D169" s="215" t="s">
        <v>161</v>
      </c>
      <c r="E169" s="216" t="s">
        <v>2972</v>
      </c>
      <c r="F169" s="217" t="s">
        <v>2973</v>
      </c>
      <c r="G169" s="218" t="s">
        <v>514</v>
      </c>
      <c r="H169" s="219">
        <v>3</v>
      </c>
      <c r="I169" s="220"/>
      <c r="J169" s="221">
        <f>ROUND(I169*H169,2)</f>
        <v>0</v>
      </c>
      <c r="K169" s="217" t="s">
        <v>19</v>
      </c>
      <c r="L169" s="47"/>
      <c r="M169" s="222" t="s">
        <v>19</v>
      </c>
      <c r="N169" s="223" t="s">
        <v>46</v>
      </c>
      <c r="O169" s="87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6" t="s">
        <v>268</v>
      </c>
      <c r="AT169" s="226" t="s">
        <v>161</v>
      </c>
      <c r="AU169" s="226" t="s">
        <v>83</v>
      </c>
      <c r="AY169" s="20" t="s">
        <v>159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20" t="s">
        <v>83</v>
      </c>
      <c r="BK169" s="227">
        <f>ROUND(I169*H169,2)</f>
        <v>0</v>
      </c>
      <c r="BL169" s="20" t="s">
        <v>268</v>
      </c>
      <c r="BM169" s="226" t="s">
        <v>878</v>
      </c>
    </row>
    <row r="170" spans="1:47" s="2" customFormat="1" ht="12">
      <c r="A170" s="41"/>
      <c r="B170" s="42"/>
      <c r="C170" s="43"/>
      <c r="D170" s="228" t="s">
        <v>168</v>
      </c>
      <c r="E170" s="43"/>
      <c r="F170" s="229" t="s">
        <v>2973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168</v>
      </c>
      <c r="AU170" s="20" t="s">
        <v>83</v>
      </c>
    </row>
    <row r="171" spans="1:65" s="2" customFormat="1" ht="16.5" customHeight="1">
      <c r="A171" s="41"/>
      <c r="B171" s="42"/>
      <c r="C171" s="215" t="s">
        <v>527</v>
      </c>
      <c r="D171" s="215" t="s">
        <v>161</v>
      </c>
      <c r="E171" s="216" t="s">
        <v>2974</v>
      </c>
      <c r="F171" s="217" t="s">
        <v>2975</v>
      </c>
      <c r="G171" s="218" t="s">
        <v>514</v>
      </c>
      <c r="H171" s="219">
        <v>1</v>
      </c>
      <c r="I171" s="220"/>
      <c r="J171" s="221">
        <f>ROUND(I171*H171,2)</f>
        <v>0</v>
      </c>
      <c r="K171" s="217" t="s">
        <v>19</v>
      </c>
      <c r="L171" s="47"/>
      <c r="M171" s="222" t="s">
        <v>19</v>
      </c>
      <c r="N171" s="223" t="s">
        <v>46</v>
      </c>
      <c r="O171" s="87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6" t="s">
        <v>268</v>
      </c>
      <c r="AT171" s="226" t="s">
        <v>161</v>
      </c>
      <c r="AU171" s="226" t="s">
        <v>83</v>
      </c>
      <c r="AY171" s="20" t="s">
        <v>159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20" t="s">
        <v>83</v>
      </c>
      <c r="BK171" s="227">
        <f>ROUND(I171*H171,2)</f>
        <v>0</v>
      </c>
      <c r="BL171" s="20" t="s">
        <v>268</v>
      </c>
      <c r="BM171" s="226" t="s">
        <v>890</v>
      </c>
    </row>
    <row r="172" spans="1:47" s="2" customFormat="1" ht="12">
      <c r="A172" s="41"/>
      <c r="B172" s="42"/>
      <c r="C172" s="43"/>
      <c r="D172" s="228" t="s">
        <v>168</v>
      </c>
      <c r="E172" s="43"/>
      <c r="F172" s="229" t="s">
        <v>2975</v>
      </c>
      <c r="G172" s="43"/>
      <c r="H172" s="43"/>
      <c r="I172" s="230"/>
      <c r="J172" s="43"/>
      <c r="K172" s="43"/>
      <c r="L172" s="47"/>
      <c r="M172" s="231"/>
      <c r="N172" s="232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168</v>
      </c>
      <c r="AU172" s="20" t="s">
        <v>83</v>
      </c>
    </row>
    <row r="173" spans="1:65" s="2" customFormat="1" ht="21.75" customHeight="1">
      <c r="A173" s="41"/>
      <c r="B173" s="42"/>
      <c r="C173" s="215" t="s">
        <v>533</v>
      </c>
      <c r="D173" s="215" t="s">
        <v>161</v>
      </c>
      <c r="E173" s="216" t="s">
        <v>2976</v>
      </c>
      <c r="F173" s="217" t="s">
        <v>2977</v>
      </c>
      <c r="G173" s="218" t="s">
        <v>514</v>
      </c>
      <c r="H173" s="219">
        <v>1</v>
      </c>
      <c r="I173" s="220"/>
      <c r="J173" s="221">
        <f>ROUND(I173*H173,2)</f>
        <v>0</v>
      </c>
      <c r="K173" s="217" t="s">
        <v>19</v>
      </c>
      <c r="L173" s="47"/>
      <c r="M173" s="222" t="s">
        <v>19</v>
      </c>
      <c r="N173" s="223" t="s">
        <v>46</v>
      </c>
      <c r="O173" s="87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6" t="s">
        <v>268</v>
      </c>
      <c r="AT173" s="226" t="s">
        <v>161</v>
      </c>
      <c r="AU173" s="226" t="s">
        <v>83</v>
      </c>
      <c r="AY173" s="20" t="s">
        <v>159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20" t="s">
        <v>83</v>
      </c>
      <c r="BK173" s="227">
        <f>ROUND(I173*H173,2)</f>
        <v>0</v>
      </c>
      <c r="BL173" s="20" t="s">
        <v>268</v>
      </c>
      <c r="BM173" s="226" t="s">
        <v>902</v>
      </c>
    </row>
    <row r="174" spans="1:47" s="2" customFormat="1" ht="12">
      <c r="A174" s="41"/>
      <c r="B174" s="42"/>
      <c r="C174" s="43"/>
      <c r="D174" s="228" t="s">
        <v>168</v>
      </c>
      <c r="E174" s="43"/>
      <c r="F174" s="229" t="s">
        <v>2977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168</v>
      </c>
      <c r="AU174" s="20" t="s">
        <v>83</v>
      </c>
    </row>
    <row r="175" spans="1:65" s="2" customFormat="1" ht="16.5" customHeight="1">
      <c r="A175" s="41"/>
      <c r="B175" s="42"/>
      <c r="C175" s="215" t="s">
        <v>545</v>
      </c>
      <c r="D175" s="215" t="s">
        <v>161</v>
      </c>
      <c r="E175" s="216" t="s">
        <v>2978</v>
      </c>
      <c r="F175" s="217" t="s">
        <v>2979</v>
      </c>
      <c r="G175" s="218" t="s">
        <v>242</v>
      </c>
      <c r="H175" s="219">
        <v>0.05</v>
      </c>
      <c r="I175" s="220"/>
      <c r="J175" s="221">
        <f>ROUND(I175*H175,2)</f>
        <v>0</v>
      </c>
      <c r="K175" s="217" t="s">
        <v>19</v>
      </c>
      <c r="L175" s="47"/>
      <c r="M175" s="222" t="s">
        <v>19</v>
      </c>
      <c r="N175" s="223" t="s">
        <v>46</v>
      </c>
      <c r="O175" s="87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6" t="s">
        <v>268</v>
      </c>
      <c r="AT175" s="226" t="s">
        <v>161</v>
      </c>
      <c r="AU175" s="226" t="s">
        <v>83</v>
      </c>
      <c r="AY175" s="20" t="s">
        <v>159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20" t="s">
        <v>83</v>
      </c>
      <c r="BK175" s="227">
        <f>ROUND(I175*H175,2)</f>
        <v>0</v>
      </c>
      <c r="BL175" s="20" t="s">
        <v>268</v>
      </c>
      <c r="BM175" s="226" t="s">
        <v>931</v>
      </c>
    </row>
    <row r="176" spans="1:47" s="2" customFormat="1" ht="12">
      <c r="A176" s="41"/>
      <c r="B176" s="42"/>
      <c r="C176" s="43"/>
      <c r="D176" s="228" t="s">
        <v>168</v>
      </c>
      <c r="E176" s="43"/>
      <c r="F176" s="229" t="s">
        <v>2979</v>
      </c>
      <c r="G176" s="43"/>
      <c r="H176" s="43"/>
      <c r="I176" s="230"/>
      <c r="J176" s="43"/>
      <c r="K176" s="43"/>
      <c r="L176" s="47"/>
      <c r="M176" s="231"/>
      <c r="N176" s="232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168</v>
      </c>
      <c r="AU176" s="20" t="s">
        <v>83</v>
      </c>
    </row>
    <row r="177" spans="1:47" s="2" customFormat="1" ht="12">
      <c r="A177" s="41"/>
      <c r="B177" s="42"/>
      <c r="C177" s="43"/>
      <c r="D177" s="228" t="s">
        <v>1436</v>
      </c>
      <c r="E177" s="43"/>
      <c r="F177" s="288" t="s">
        <v>1437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1436</v>
      </c>
      <c r="AU177" s="20" t="s">
        <v>83</v>
      </c>
    </row>
    <row r="178" spans="1:65" s="2" customFormat="1" ht="21.75" customHeight="1">
      <c r="A178" s="41"/>
      <c r="B178" s="42"/>
      <c r="C178" s="215" t="s">
        <v>551</v>
      </c>
      <c r="D178" s="215" t="s">
        <v>161</v>
      </c>
      <c r="E178" s="216" t="s">
        <v>2980</v>
      </c>
      <c r="F178" s="217" t="s">
        <v>2981</v>
      </c>
      <c r="G178" s="218" t="s">
        <v>242</v>
      </c>
      <c r="H178" s="219">
        <v>0.05</v>
      </c>
      <c r="I178" s="220"/>
      <c r="J178" s="221">
        <f>ROUND(I178*H178,2)</f>
        <v>0</v>
      </c>
      <c r="K178" s="217" t="s">
        <v>19</v>
      </c>
      <c r="L178" s="47"/>
      <c r="M178" s="222" t="s">
        <v>19</v>
      </c>
      <c r="N178" s="223" t="s">
        <v>46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6" t="s">
        <v>268</v>
      </c>
      <c r="AT178" s="226" t="s">
        <v>161</v>
      </c>
      <c r="AU178" s="226" t="s">
        <v>83</v>
      </c>
      <c r="AY178" s="20" t="s">
        <v>159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0" t="s">
        <v>83</v>
      </c>
      <c r="BK178" s="227">
        <f>ROUND(I178*H178,2)</f>
        <v>0</v>
      </c>
      <c r="BL178" s="20" t="s">
        <v>268</v>
      </c>
      <c r="BM178" s="226" t="s">
        <v>960</v>
      </c>
    </row>
    <row r="179" spans="1:47" s="2" customFormat="1" ht="12">
      <c r="A179" s="41"/>
      <c r="B179" s="42"/>
      <c r="C179" s="43"/>
      <c r="D179" s="228" t="s">
        <v>168</v>
      </c>
      <c r="E179" s="43"/>
      <c r="F179" s="229" t="s">
        <v>2981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168</v>
      </c>
      <c r="AU179" s="20" t="s">
        <v>83</v>
      </c>
    </row>
    <row r="180" spans="1:47" s="2" customFormat="1" ht="12">
      <c r="A180" s="41"/>
      <c r="B180" s="42"/>
      <c r="C180" s="43"/>
      <c r="D180" s="228" t="s">
        <v>1436</v>
      </c>
      <c r="E180" s="43"/>
      <c r="F180" s="288" t="s">
        <v>1437</v>
      </c>
      <c r="G180" s="43"/>
      <c r="H180" s="43"/>
      <c r="I180" s="230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1436</v>
      </c>
      <c r="AU180" s="20" t="s">
        <v>83</v>
      </c>
    </row>
    <row r="181" spans="1:65" s="2" customFormat="1" ht="24.15" customHeight="1">
      <c r="A181" s="41"/>
      <c r="B181" s="42"/>
      <c r="C181" s="215" t="s">
        <v>557</v>
      </c>
      <c r="D181" s="215" t="s">
        <v>161</v>
      </c>
      <c r="E181" s="216" t="s">
        <v>2982</v>
      </c>
      <c r="F181" s="217" t="s">
        <v>2983</v>
      </c>
      <c r="G181" s="218" t="s">
        <v>2443</v>
      </c>
      <c r="H181" s="219">
        <v>1</v>
      </c>
      <c r="I181" s="220"/>
      <c r="J181" s="221">
        <f>ROUND(I181*H181,2)</f>
        <v>0</v>
      </c>
      <c r="K181" s="217" t="s">
        <v>19</v>
      </c>
      <c r="L181" s="47"/>
      <c r="M181" s="222" t="s">
        <v>19</v>
      </c>
      <c r="N181" s="223" t="s">
        <v>46</v>
      </c>
      <c r="O181" s="87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6" t="s">
        <v>268</v>
      </c>
      <c r="AT181" s="226" t="s">
        <v>161</v>
      </c>
      <c r="AU181" s="226" t="s">
        <v>83</v>
      </c>
      <c r="AY181" s="20" t="s">
        <v>159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20" t="s">
        <v>83</v>
      </c>
      <c r="BK181" s="227">
        <f>ROUND(I181*H181,2)</f>
        <v>0</v>
      </c>
      <c r="BL181" s="20" t="s">
        <v>268</v>
      </c>
      <c r="BM181" s="226" t="s">
        <v>972</v>
      </c>
    </row>
    <row r="182" spans="1:47" s="2" customFormat="1" ht="12">
      <c r="A182" s="41"/>
      <c r="B182" s="42"/>
      <c r="C182" s="43"/>
      <c r="D182" s="228" t="s">
        <v>168</v>
      </c>
      <c r="E182" s="43"/>
      <c r="F182" s="229" t="s">
        <v>2983</v>
      </c>
      <c r="G182" s="43"/>
      <c r="H182" s="43"/>
      <c r="I182" s="230"/>
      <c r="J182" s="43"/>
      <c r="K182" s="43"/>
      <c r="L182" s="47"/>
      <c r="M182" s="231"/>
      <c r="N182" s="23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168</v>
      </c>
      <c r="AU182" s="20" t="s">
        <v>83</v>
      </c>
    </row>
    <row r="183" spans="1:65" s="2" customFormat="1" ht="21.75" customHeight="1">
      <c r="A183" s="41"/>
      <c r="B183" s="42"/>
      <c r="C183" s="215" t="s">
        <v>568</v>
      </c>
      <c r="D183" s="215" t="s">
        <v>161</v>
      </c>
      <c r="E183" s="216" t="s">
        <v>2984</v>
      </c>
      <c r="F183" s="217" t="s">
        <v>2985</v>
      </c>
      <c r="G183" s="218" t="s">
        <v>242</v>
      </c>
      <c r="H183" s="219">
        <v>0.45</v>
      </c>
      <c r="I183" s="220"/>
      <c r="J183" s="221">
        <f>ROUND(I183*H183,2)</f>
        <v>0</v>
      </c>
      <c r="K183" s="217" t="s">
        <v>19</v>
      </c>
      <c r="L183" s="47"/>
      <c r="M183" s="222" t="s">
        <v>19</v>
      </c>
      <c r="N183" s="223" t="s">
        <v>46</v>
      </c>
      <c r="O183" s="87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6" t="s">
        <v>268</v>
      </c>
      <c r="AT183" s="226" t="s">
        <v>161</v>
      </c>
      <c r="AU183" s="226" t="s">
        <v>83</v>
      </c>
      <c r="AY183" s="20" t="s">
        <v>159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20" t="s">
        <v>83</v>
      </c>
      <c r="BK183" s="227">
        <f>ROUND(I183*H183,2)</f>
        <v>0</v>
      </c>
      <c r="BL183" s="20" t="s">
        <v>268</v>
      </c>
      <c r="BM183" s="226" t="s">
        <v>983</v>
      </c>
    </row>
    <row r="184" spans="1:47" s="2" customFormat="1" ht="12">
      <c r="A184" s="41"/>
      <c r="B184" s="42"/>
      <c r="C184" s="43"/>
      <c r="D184" s="228" t="s">
        <v>168</v>
      </c>
      <c r="E184" s="43"/>
      <c r="F184" s="229" t="s">
        <v>2985</v>
      </c>
      <c r="G184" s="43"/>
      <c r="H184" s="43"/>
      <c r="I184" s="230"/>
      <c r="J184" s="43"/>
      <c r="K184" s="43"/>
      <c r="L184" s="47"/>
      <c r="M184" s="290"/>
      <c r="N184" s="291"/>
      <c r="O184" s="292"/>
      <c r="P184" s="292"/>
      <c r="Q184" s="292"/>
      <c r="R184" s="292"/>
      <c r="S184" s="292"/>
      <c r="T184" s="293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168</v>
      </c>
      <c r="AU184" s="20" t="s">
        <v>83</v>
      </c>
    </row>
    <row r="185" spans="1:31" s="2" customFormat="1" ht="6.95" customHeight="1">
      <c r="A185" s="41"/>
      <c r="B185" s="62"/>
      <c r="C185" s="63"/>
      <c r="D185" s="63"/>
      <c r="E185" s="63"/>
      <c r="F185" s="63"/>
      <c r="G185" s="63"/>
      <c r="H185" s="63"/>
      <c r="I185" s="63"/>
      <c r="J185" s="63"/>
      <c r="K185" s="63"/>
      <c r="L185" s="47"/>
      <c r="M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</row>
  </sheetData>
  <sheetProtection password="CC35" sheet="1" objects="1" scenarios="1" formatColumns="0" formatRows="0" autoFilter="0"/>
  <autoFilter ref="C85:K18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114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116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2986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stavby'!AN8</f>
        <v>25. 7. 2022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27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28</v>
      </c>
      <c r="F15" s="41"/>
      <c r="G15" s="41"/>
      <c r="H15" s="41"/>
      <c r="I15" s="145" t="s">
        <v>29</v>
      </c>
      <c r="J15" s="136" t="s">
        <v>30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31</v>
      </c>
      <c r="E17" s="41"/>
      <c r="F17" s="41"/>
      <c r="G17" s="41"/>
      <c r="H17" s="41"/>
      <c r="I17" s="145" t="s">
        <v>26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29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33</v>
      </c>
      <c r="E20" s="41"/>
      <c r="F20" s="41"/>
      <c r="G20" s="41"/>
      <c r="H20" s="41"/>
      <c r="I20" s="145" t="s">
        <v>26</v>
      </c>
      <c r="J20" s="136" t="s">
        <v>34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35</v>
      </c>
      <c r="F21" s="41"/>
      <c r="G21" s="41"/>
      <c r="H21" s="41"/>
      <c r="I21" s="145" t="s">
        <v>29</v>
      </c>
      <c r="J21" s="136" t="s">
        <v>19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37</v>
      </c>
      <c r="E23" s="41"/>
      <c r="F23" s="41"/>
      <c r="G23" s="41"/>
      <c r="H23" s="41"/>
      <c r="I23" s="145" t="s">
        <v>26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29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39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50"/>
      <c r="B27" s="151"/>
      <c r="C27" s="150"/>
      <c r="D27" s="150"/>
      <c r="E27" s="152" t="s">
        <v>40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41</v>
      </c>
      <c r="E30" s="41"/>
      <c r="F30" s="41"/>
      <c r="G30" s="41"/>
      <c r="H30" s="41"/>
      <c r="I30" s="41"/>
      <c r="J30" s="156">
        <f>ROUND(J83,2)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43</v>
      </c>
      <c r="G32" s="41"/>
      <c r="H32" s="41"/>
      <c r="I32" s="157" t="s">
        <v>42</v>
      </c>
      <c r="J32" s="157" t="s">
        <v>44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45</v>
      </c>
      <c r="E33" s="145" t="s">
        <v>46</v>
      </c>
      <c r="F33" s="159">
        <f>ROUND((SUM(BE83:BE105)),2)</f>
        <v>0</v>
      </c>
      <c r="G33" s="41"/>
      <c r="H33" s="41"/>
      <c r="I33" s="160">
        <v>0.21</v>
      </c>
      <c r="J33" s="159">
        <f>ROUND(((SUM(BE83:BE105))*I33),2)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47</v>
      </c>
      <c r="F34" s="159">
        <f>ROUND((SUM(BF83:BF105)),2)</f>
        <v>0</v>
      </c>
      <c r="G34" s="41"/>
      <c r="H34" s="41"/>
      <c r="I34" s="160">
        <v>0.15</v>
      </c>
      <c r="J34" s="159">
        <f>ROUND(((SUM(BF83:BF105))*I34),2)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48</v>
      </c>
      <c r="F35" s="159">
        <f>ROUND((SUM(BG83:BG105)),2)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49</v>
      </c>
      <c r="F36" s="159">
        <f>ROUND((SUM(BH83:BH105)),2)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50</v>
      </c>
      <c r="F37" s="159">
        <f>ROUND((SUM(BI83:BI105)),2)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51</v>
      </c>
      <c r="E39" s="163"/>
      <c r="F39" s="163"/>
      <c r="G39" s="164" t="s">
        <v>52</v>
      </c>
      <c r="H39" s="165" t="s">
        <v>53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118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72" t="str">
        <f>E7</f>
        <v>Vestavba učeben, rekonstrukce bytů a přístavba výtahu - internát SSŽ a ŽS Planá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07 - VRN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Planá</v>
      </c>
      <c r="G52" s="43"/>
      <c r="H52" s="43"/>
      <c r="I52" s="35" t="s">
        <v>23</v>
      </c>
      <c r="J52" s="75" t="str">
        <f>IF(J12="","",J12)</f>
        <v>25. 7. 2022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Střední škola živnostenská a Základní škola Planá</v>
      </c>
      <c r="G54" s="43"/>
      <c r="H54" s="43"/>
      <c r="I54" s="35" t="s">
        <v>33</v>
      </c>
      <c r="J54" s="39" t="str">
        <f>E21</f>
        <v>SPIRAL spol.s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31</v>
      </c>
      <c r="D55" s="43"/>
      <c r="E55" s="43"/>
      <c r="F55" s="30" t="str">
        <f>IF(E18="","",E18)</f>
        <v>Vyplň údaj</v>
      </c>
      <c r="G55" s="43"/>
      <c r="H55" s="43"/>
      <c r="I55" s="35" t="s">
        <v>37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119</v>
      </c>
      <c r="D57" s="174"/>
      <c r="E57" s="174"/>
      <c r="F57" s="174"/>
      <c r="G57" s="174"/>
      <c r="H57" s="174"/>
      <c r="I57" s="174"/>
      <c r="J57" s="175" t="s">
        <v>120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73</v>
      </c>
      <c r="D59" s="43"/>
      <c r="E59" s="43"/>
      <c r="F59" s="43"/>
      <c r="G59" s="43"/>
      <c r="H59" s="43"/>
      <c r="I59" s="43"/>
      <c r="J59" s="105">
        <f>J83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121</v>
      </c>
    </row>
    <row r="60" spans="1:31" s="9" customFormat="1" ht="24.95" customHeight="1">
      <c r="A60" s="9"/>
      <c r="B60" s="177"/>
      <c r="C60" s="178"/>
      <c r="D60" s="179" t="s">
        <v>2987</v>
      </c>
      <c r="E60" s="180"/>
      <c r="F60" s="180"/>
      <c r="G60" s="180"/>
      <c r="H60" s="180"/>
      <c r="I60" s="180"/>
      <c r="J60" s="181">
        <f>J84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2988</v>
      </c>
      <c r="E61" s="185"/>
      <c r="F61" s="185"/>
      <c r="G61" s="185"/>
      <c r="H61" s="185"/>
      <c r="I61" s="185"/>
      <c r="J61" s="186">
        <f>J85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2989</v>
      </c>
      <c r="E62" s="185"/>
      <c r="F62" s="185"/>
      <c r="G62" s="185"/>
      <c r="H62" s="185"/>
      <c r="I62" s="185"/>
      <c r="J62" s="186">
        <f>J92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2990</v>
      </c>
      <c r="E63" s="185"/>
      <c r="F63" s="185"/>
      <c r="G63" s="185"/>
      <c r="H63" s="185"/>
      <c r="I63" s="185"/>
      <c r="J63" s="186">
        <f>J99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1"/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147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spans="1:31" s="2" customFormat="1" ht="6.95" customHeight="1">
      <c r="A65" s="41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14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9" spans="1:31" s="2" customFormat="1" ht="6.95" customHeight="1">
      <c r="A69" s="41"/>
      <c r="B69" s="64"/>
      <c r="C69" s="65"/>
      <c r="D69" s="65"/>
      <c r="E69" s="65"/>
      <c r="F69" s="65"/>
      <c r="G69" s="65"/>
      <c r="H69" s="65"/>
      <c r="I69" s="65"/>
      <c r="J69" s="65"/>
      <c r="K69" s="65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24.95" customHeight="1">
      <c r="A70" s="41"/>
      <c r="B70" s="42"/>
      <c r="C70" s="26" t="s">
        <v>144</v>
      </c>
      <c r="D70" s="43"/>
      <c r="E70" s="43"/>
      <c r="F70" s="43"/>
      <c r="G70" s="43"/>
      <c r="H70" s="43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2" customHeight="1">
      <c r="A72" s="41"/>
      <c r="B72" s="42"/>
      <c r="C72" s="35" t="s">
        <v>16</v>
      </c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6.25" customHeight="1">
      <c r="A73" s="41"/>
      <c r="B73" s="42"/>
      <c r="C73" s="43"/>
      <c r="D73" s="43"/>
      <c r="E73" s="172" t="str">
        <f>E7</f>
        <v>Vestavba učeben, rekonstrukce bytů a přístavba výtahu - internát SSŽ a ŽS Planá</v>
      </c>
      <c r="F73" s="35"/>
      <c r="G73" s="35"/>
      <c r="H73" s="35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116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6.5" customHeight="1">
      <c r="A75" s="41"/>
      <c r="B75" s="42"/>
      <c r="C75" s="43"/>
      <c r="D75" s="43"/>
      <c r="E75" s="72" t="str">
        <f>E9</f>
        <v>07 - VRN</v>
      </c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6.95" customHeight="1">
      <c r="A76" s="41"/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21</v>
      </c>
      <c r="D77" s="43"/>
      <c r="E77" s="43"/>
      <c r="F77" s="30" t="str">
        <f>F12</f>
        <v>Planá</v>
      </c>
      <c r="G77" s="43"/>
      <c r="H77" s="43"/>
      <c r="I77" s="35" t="s">
        <v>23</v>
      </c>
      <c r="J77" s="75" t="str">
        <f>IF(J12="","",J12)</f>
        <v>25. 7. 2022</v>
      </c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5.15" customHeight="1">
      <c r="A79" s="41"/>
      <c r="B79" s="42"/>
      <c r="C79" s="35" t="s">
        <v>25</v>
      </c>
      <c r="D79" s="43"/>
      <c r="E79" s="43"/>
      <c r="F79" s="30" t="str">
        <f>E15</f>
        <v>Střední škola živnostenská a Základní škola Planá</v>
      </c>
      <c r="G79" s="43"/>
      <c r="H79" s="43"/>
      <c r="I79" s="35" t="s">
        <v>33</v>
      </c>
      <c r="J79" s="39" t="str">
        <f>E21</f>
        <v>SPIRAL spol.s r.o.</v>
      </c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5.15" customHeight="1">
      <c r="A80" s="41"/>
      <c r="B80" s="42"/>
      <c r="C80" s="35" t="s">
        <v>31</v>
      </c>
      <c r="D80" s="43"/>
      <c r="E80" s="43"/>
      <c r="F80" s="30" t="str">
        <f>IF(E18="","",E18)</f>
        <v>Vyplň údaj</v>
      </c>
      <c r="G80" s="43"/>
      <c r="H80" s="43"/>
      <c r="I80" s="35" t="s">
        <v>37</v>
      </c>
      <c r="J80" s="39" t="str">
        <f>E24</f>
        <v xml:space="preserve"> 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0.3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11" customFormat="1" ht="29.25" customHeight="1">
      <c r="A82" s="188"/>
      <c r="B82" s="189"/>
      <c r="C82" s="190" t="s">
        <v>145</v>
      </c>
      <c r="D82" s="191" t="s">
        <v>60</v>
      </c>
      <c r="E82" s="191" t="s">
        <v>56</v>
      </c>
      <c r="F82" s="191" t="s">
        <v>57</v>
      </c>
      <c r="G82" s="191" t="s">
        <v>146</v>
      </c>
      <c r="H82" s="191" t="s">
        <v>147</v>
      </c>
      <c r="I82" s="191" t="s">
        <v>148</v>
      </c>
      <c r="J82" s="191" t="s">
        <v>120</v>
      </c>
      <c r="K82" s="192" t="s">
        <v>149</v>
      </c>
      <c r="L82" s="193"/>
      <c r="M82" s="95" t="s">
        <v>19</v>
      </c>
      <c r="N82" s="96" t="s">
        <v>45</v>
      </c>
      <c r="O82" s="96" t="s">
        <v>150</v>
      </c>
      <c r="P82" s="96" t="s">
        <v>151</v>
      </c>
      <c r="Q82" s="96" t="s">
        <v>152</v>
      </c>
      <c r="R82" s="96" t="s">
        <v>153</v>
      </c>
      <c r="S82" s="96" t="s">
        <v>154</v>
      </c>
      <c r="T82" s="97" t="s">
        <v>155</v>
      </c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</row>
    <row r="83" spans="1:63" s="2" customFormat="1" ht="22.8" customHeight="1">
      <c r="A83" s="41"/>
      <c r="B83" s="42"/>
      <c r="C83" s="102" t="s">
        <v>156</v>
      </c>
      <c r="D83" s="43"/>
      <c r="E83" s="43"/>
      <c r="F83" s="43"/>
      <c r="G83" s="43"/>
      <c r="H83" s="43"/>
      <c r="I83" s="43"/>
      <c r="J83" s="194">
        <f>BK83</f>
        <v>0</v>
      </c>
      <c r="K83" s="43"/>
      <c r="L83" s="47"/>
      <c r="M83" s="98"/>
      <c r="N83" s="195"/>
      <c r="O83" s="99"/>
      <c r="P83" s="196">
        <f>P84</f>
        <v>0</v>
      </c>
      <c r="Q83" s="99"/>
      <c r="R83" s="196">
        <f>R84</f>
        <v>0</v>
      </c>
      <c r="S83" s="99"/>
      <c r="T83" s="197">
        <f>T84</f>
        <v>0</v>
      </c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20" t="s">
        <v>74</v>
      </c>
      <c r="AU83" s="20" t="s">
        <v>121</v>
      </c>
      <c r="BK83" s="198">
        <f>BK84</f>
        <v>0</v>
      </c>
    </row>
    <row r="84" spans="1:63" s="12" customFormat="1" ht="25.9" customHeight="1">
      <c r="A84" s="12"/>
      <c r="B84" s="199"/>
      <c r="C84" s="200"/>
      <c r="D84" s="201" t="s">
        <v>74</v>
      </c>
      <c r="E84" s="202" t="s">
        <v>113</v>
      </c>
      <c r="F84" s="202" t="s">
        <v>2991</v>
      </c>
      <c r="G84" s="200"/>
      <c r="H84" s="200"/>
      <c r="I84" s="203"/>
      <c r="J84" s="204">
        <f>BK84</f>
        <v>0</v>
      </c>
      <c r="K84" s="200"/>
      <c r="L84" s="205"/>
      <c r="M84" s="206"/>
      <c r="N84" s="207"/>
      <c r="O84" s="207"/>
      <c r="P84" s="208">
        <f>P85+P92+P99</f>
        <v>0</v>
      </c>
      <c r="Q84" s="207"/>
      <c r="R84" s="208">
        <f>R85+R92+R99</f>
        <v>0</v>
      </c>
      <c r="S84" s="207"/>
      <c r="T84" s="209">
        <f>T85+T92+T99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10" t="s">
        <v>199</v>
      </c>
      <c r="AT84" s="211" t="s">
        <v>74</v>
      </c>
      <c r="AU84" s="211" t="s">
        <v>75</v>
      </c>
      <c r="AY84" s="210" t="s">
        <v>159</v>
      </c>
      <c r="BK84" s="212">
        <f>BK85+BK92+BK99</f>
        <v>0</v>
      </c>
    </row>
    <row r="85" spans="1:63" s="12" customFormat="1" ht="22.8" customHeight="1">
      <c r="A85" s="12"/>
      <c r="B85" s="199"/>
      <c r="C85" s="200"/>
      <c r="D85" s="201" t="s">
        <v>74</v>
      </c>
      <c r="E85" s="213" t="s">
        <v>2992</v>
      </c>
      <c r="F85" s="213" t="s">
        <v>2993</v>
      </c>
      <c r="G85" s="200"/>
      <c r="H85" s="200"/>
      <c r="I85" s="203"/>
      <c r="J85" s="214">
        <f>BK85</f>
        <v>0</v>
      </c>
      <c r="K85" s="200"/>
      <c r="L85" s="205"/>
      <c r="M85" s="206"/>
      <c r="N85" s="207"/>
      <c r="O85" s="207"/>
      <c r="P85" s="208">
        <f>SUM(P86:P91)</f>
        <v>0</v>
      </c>
      <c r="Q85" s="207"/>
      <c r="R85" s="208">
        <f>SUM(R86:R91)</f>
        <v>0</v>
      </c>
      <c r="S85" s="207"/>
      <c r="T85" s="209">
        <f>SUM(T86:T91)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0" t="s">
        <v>199</v>
      </c>
      <c r="AT85" s="211" t="s">
        <v>74</v>
      </c>
      <c r="AU85" s="211" t="s">
        <v>83</v>
      </c>
      <c r="AY85" s="210" t="s">
        <v>159</v>
      </c>
      <c r="BK85" s="212">
        <f>SUM(BK86:BK91)</f>
        <v>0</v>
      </c>
    </row>
    <row r="86" spans="1:65" s="2" customFormat="1" ht="16.5" customHeight="1">
      <c r="A86" s="41"/>
      <c r="B86" s="42"/>
      <c r="C86" s="215" t="s">
        <v>166</v>
      </c>
      <c r="D86" s="215" t="s">
        <v>161</v>
      </c>
      <c r="E86" s="216" t="s">
        <v>2994</v>
      </c>
      <c r="F86" s="217" t="s">
        <v>2995</v>
      </c>
      <c r="G86" s="218" t="s">
        <v>2996</v>
      </c>
      <c r="H86" s="219">
        <v>1</v>
      </c>
      <c r="I86" s="220"/>
      <c r="J86" s="221">
        <f>ROUND(I86*H86,2)</f>
        <v>0</v>
      </c>
      <c r="K86" s="217" t="s">
        <v>165</v>
      </c>
      <c r="L86" s="47"/>
      <c r="M86" s="222" t="s">
        <v>19</v>
      </c>
      <c r="N86" s="223" t="s">
        <v>46</v>
      </c>
      <c r="O86" s="87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26" t="s">
        <v>2997</v>
      </c>
      <c r="AT86" s="226" t="s">
        <v>161</v>
      </c>
      <c r="AU86" s="226" t="s">
        <v>85</v>
      </c>
      <c r="AY86" s="20" t="s">
        <v>159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20" t="s">
        <v>83</v>
      </c>
      <c r="BK86" s="227">
        <f>ROUND(I86*H86,2)</f>
        <v>0</v>
      </c>
      <c r="BL86" s="20" t="s">
        <v>2997</v>
      </c>
      <c r="BM86" s="226" t="s">
        <v>2998</v>
      </c>
    </row>
    <row r="87" spans="1:47" s="2" customFormat="1" ht="12">
      <c r="A87" s="41"/>
      <c r="B87" s="42"/>
      <c r="C87" s="43"/>
      <c r="D87" s="228" t="s">
        <v>168</v>
      </c>
      <c r="E87" s="43"/>
      <c r="F87" s="229" t="s">
        <v>2995</v>
      </c>
      <c r="G87" s="43"/>
      <c r="H87" s="43"/>
      <c r="I87" s="230"/>
      <c r="J87" s="43"/>
      <c r="K87" s="43"/>
      <c r="L87" s="47"/>
      <c r="M87" s="231"/>
      <c r="N87" s="232"/>
      <c r="O87" s="87"/>
      <c r="P87" s="87"/>
      <c r="Q87" s="87"/>
      <c r="R87" s="87"/>
      <c r="S87" s="87"/>
      <c r="T87" s="88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168</v>
      </c>
      <c r="AU87" s="20" t="s">
        <v>85</v>
      </c>
    </row>
    <row r="88" spans="1:47" s="2" customFormat="1" ht="12">
      <c r="A88" s="41"/>
      <c r="B88" s="42"/>
      <c r="C88" s="43"/>
      <c r="D88" s="233" t="s">
        <v>170</v>
      </c>
      <c r="E88" s="43"/>
      <c r="F88" s="234" t="s">
        <v>2999</v>
      </c>
      <c r="G88" s="43"/>
      <c r="H88" s="43"/>
      <c r="I88" s="230"/>
      <c r="J88" s="43"/>
      <c r="K88" s="43"/>
      <c r="L88" s="47"/>
      <c r="M88" s="231"/>
      <c r="N88" s="232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170</v>
      </c>
      <c r="AU88" s="20" t="s">
        <v>85</v>
      </c>
    </row>
    <row r="89" spans="1:65" s="2" customFormat="1" ht="16.5" customHeight="1">
      <c r="A89" s="41"/>
      <c r="B89" s="42"/>
      <c r="C89" s="215" t="s">
        <v>199</v>
      </c>
      <c r="D89" s="215" t="s">
        <v>161</v>
      </c>
      <c r="E89" s="216" t="s">
        <v>3000</v>
      </c>
      <c r="F89" s="217" t="s">
        <v>3001</v>
      </c>
      <c r="G89" s="218" t="s">
        <v>2996</v>
      </c>
      <c r="H89" s="219">
        <v>1</v>
      </c>
      <c r="I89" s="220"/>
      <c r="J89" s="221">
        <f>ROUND(I89*H89,2)</f>
        <v>0</v>
      </c>
      <c r="K89" s="217" t="s">
        <v>165</v>
      </c>
      <c r="L89" s="47"/>
      <c r="M89" s="222" t="s">
        <v>19</v>
      </c>
      <c r="N89" s="223" t="s">
        <v>46</v>
      </c>
      <c r="O89" s="87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R89" s="226" t="s">
        <v>2997</v>
      </c>
      <c r="AT89" s="226" t="s">
        <v>161</v>
      </c>
      <c r="AU89" s="226" t="s">
        <v>85</v>
      </c>
      <c r="AY89" s="20" t="s">
        <v>159</v>
      </c>
      <c r="BE89" s="227">
        <f>IF(N89="základní",J89,0)</f>
        <v>0</v>
      </c>
      <c r="BF89" s="227">
        <f>IF(N89="snížená",J89,0)</f>
        <v>0</v>
      </c>
      <c r="BG89" s="227">
        <f>IF(N89="zákl. přenesená",J89,0)</f>
        <v>0</v>
      </c>
      <c r="BH89" s="227">
        <f>IF(N89="sníž. přenesená",J89,0)</f>
        <v>0</v>
      </c>
      <c r="BI89" s="227">
        <f>IF(N89="nulová",J89,0)</f>
        <v>0</v>
      </c>
      <c r="BJ89" s="20" t="s">
        <v>83</v>
      </c>
      <c r="BK89" s="227">
        <f>ROUND(I89*H89,2)</f>
        <v>0</v>
      </c>
      <c r="BL89" s="20" t="s">
        <v>2997</v>
      </c>
      <c r="BM89" s="226" t="s">
        <v>3002</v>
      </c>
    </row>
    <row r="90" spans="1:47" s="2" customFormat="1" ht="12">
      <c r="A90" s="41"/>
      <c r="B90" s="42"/>
      <c r="C90" s="43"/>
      <c r="D90" s="228" t="s">
        <v>168</v>
      </c>
      <c r="E90" s="43"/>
      <c r="F90" s="229" t="s">
        <v>3001</v>
      </c>
      <c r="G90" s="43"/>
      <c r="H90" s="43"/>
      <c r="I90" s="230"/>
      <c r="J90" s="43"/>
      <c r="K90" s="43"/>
      <c r="L90" s="47"/>
      <c r="M90" s="231"/>
      <c r="N90" s="232"/>
      <c r="O90" s="87"/>
      <c r="P90" s="87"/>
      <c r="Q90" s="87"/>
      <c r="R90" s="87"/>
      <c r="S90" s="87"/>
      <c r="T90" s="88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T90" s="20" t="s">
        <v>168</v>
      </c>
      <c r="AU90" s="20" t="s">
        <v>85</v>
      </c>
    </row>
    <row r="91" spans="1:47" s="2" customFormat="1" ht="12">
      <c r="A91" s="41"/>
      <c r="B91" s="42"/>
      <c r="C91" s="43"/>
      <c r="D91" s="233" t="s">
        <v>170</v>
      </c>
      <c r="E91" s="43"/>
      <c r="F91" s="234" t="s">
        <v>3003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170</v>
      </c>
      <c r="AU91" s="20" t="s">
        <v>85</v>
      </c>
    </row>
    <row r="92" spans="1:63" s="12" customFormat="1" ht="22.8" customHeight="1">
      <c r="A92" s="12"/>
      <c r="B92" s="199"/>
      <c r="C92" s="200"/>
      <c r="D92" s="201" t="s">
        <v>74</v>
      </c>
      <c r="E92" s="213" t="s">
        <v>3004</v>
      </c>
      <c r="F92" s="213" t="s">
        <v>3005</v>
      </c>
      <c r="G92" s="200"/>
      <c r="H92" s="200"/>
      <c r="I92" s="203"/>
      <c r="J92" s="214">
        <f>BK92</f>
        <v>0</v>
      </c>
      <c r="K92" s="200"/>
      <c r="L92" s="205"/>
      <c r="M92" s="206"/>
      <c r="N92" s="207"/>
      <c r="O92" s="207"/>
      <c r="P92" s="208">
        <f>SUM(P93:P98)</f>
        <v>0</v>
      </c>
      <c r="Q92" s="207"/>
      <c r="R92" s="208">
        <f>SUM(R93:R98)</f>
        <v>0</v>
      </c>
      <c r="S92" s="207"/>
      <c r="T92" s="209">
        <f>SUM(T93:T98)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199</v>
      </c>
      <c r="AT92" s="211" t="s">
        <v>74</v>
      </c>
      <c r="AU92" s="211" t="s">
        <v>83</v>
      </c>
      <c r="AY92" s="210" t="s">
        <v>159</v>
      </c>
      <c r="BK92" s="212">
        <f>SUM(BK93:BK98)</f>
        <v>0</v>
      </c>
    </row>
    <row r="93" spans="1:65" s="2" customFormat="1" ht="16.5" customHeight="1">
      <c r="A93" s="41"/>
      <c r="B93" s="42"/>
      <c r="C93" s="215" t="s">
        <v>83</v>
      </c>
      <c r="D93" s="215" t="s">
        <v>161</v>
      </c>
      <c r="E93" s="216" t="s">
        <v>3006</v>
      </c>
      <c r="F93" s="217" t="s">
        <v>3005</v>
      </c>
      <c r="G93" s="218" t="s">
        <v>2996</v>
      </c>
      <c r="H93" s="219">
        <v>1</v>
      </c>
      <c r="I93" s="220"/>
      <c r="J93" s="221">
        <f>ROUND(I93*H93,2)</f>
        <v>0</v>
      </c>
      <c r="K93" s="217" t="s">
        <v>165</v>
      </c>
      <c r="L93" s="47"/>
      <c r="M93" s="222" t="s">
        <v>19</v>
      </c>
      <c r="N93" s="223" t="s">
        <v>46</v>
      </c>
      <c r="O93" s="87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6" t="s">
        <v>2997</v>
      </c>
      <c r="AT93" s="226" t="s">
        <v>161</v>
      </c>
      <c r="AU93" s="226" t="s">
        <v>85</v>
      </c>
      <c r="AY93" s="20" t="s">
        <v>159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20" t="s">
        <v>83</v>
      </c>
      <c r="BK93" s="227">
        <f>ROUND(I93*H93,2)</f>
        <v>0</v>
      </c>
      <c r="BL93" s="20" t="s">
        <v>2997</v>
      </c>
      <c r="BM93" s="226" t="s">
        <v>3007</v>
      </c>
    </row>
    <row r="94" spans="1:47" s="2" customFormat="1" ht="12">
      <c r="A94" s="41"/>
      <c r="B94" s="42"/>
      <c r="C94" s="43"/>
      <c r="D94" s="228" t="s">
        <v>168</v>
      </c>
      <c r="E94" s="43"/>
      <c r="F94" s="229" t="s">
        <v>3005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168</v>
      </c>
      <c r="AU94" s="20" t="s">
        <v>85</v>
      </c>
    </row>
    <row r="95" spans="1:47" s="2" customFormat="1" ht="12">
      <c r="A95" s="41"/>
      <c r="B95" s="42"/>
      <c r="C95" s="43"/>
      <c r="D95" s="233" t="s">
        <v>170</v>
      </c>
      <c r="E95" s="43"/>
      <c r="F95" s="234" t="s">
        <v>3008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170</v>
      </c>
      <c r="AU95" s="20" t="s">
        <v>85</v>
      </c>
    </row>
    <row r="96" spans="1:65" s="2" customFormat="1" ht="16.5" customHeight="1">
      <c r="A96" s="41"/>
      <c r="B96" s="42"/>
      <c r="C96" s="215" t="s">
        <v>209</v>
      </c>
      <c r="D96" s="215" t="s">
        <v>161</v>
      </c>
      <c r="E96" s="216" t="s">
        <v>3009</v>
      </c>
      <c r="F96" s="217" t="s">
        <v>3010</v>
      </c>
      <c r="G96" s="218" t="s">
        <v>2996</v>
      </c>
      <c r="H96" s="219">
        <v>1</v>
      </c>
      <c r="I96" s="220"/>
      <c r="J96" s="221">
        <f>ROUND(I96*H96,2)</f>
        <v>0</v>
      </c>
      <c r="K96" s="217" t="s">
        <v>165</v>
      </c>
      <c r="L96" s="47"/>
      <c r="M96" s="222" t="s">
        <v>19</v>
      </c>
      <c r="N96" s="223" t="s">
        <v>46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2997</v>
      </c>
      <c r="AT96" s="226" t="s">
        <v>161</v>
      </c>
      <c r="AU96" s="226" t="s">
        <v>85</v>
      </c>
      <c r="AY96" s="20" t="s">
        <v>159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83</v>
      </c>
      <c r="BK96" s="227">
        <f>ROUND(I96*H96,2)</f>
        <v>0</v>
      </c>
      <c r="BL96" s="20" t="s">
        <v>2997</v>
      </c>
      <c r="BM96" s="226" t="s">
        <v>3011</v>
      </c>
    </row>
    <row r="97" spans="1:47" s="2" customFormat="1" ht="12">
      <c r="A97" s="41"/>
      <c r="B97" s="42"/>
      <c r="C97" s="43"/>
      <c r="D97" s="228" t="s">
        <v>168</v>
      </c>
      <c r="E97" s="43"/>
      <c r="F97" s="229" t="s">
        <v>3010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168</v>
      </c>
      <c r="AU97" s="20" t="s">
        <v>85</v>
      </c>
    </row>
    <row r="98" spans="1:47" s="2" customFormat="1" ht="12">
      <c r="A98" s="41"/>
      <c r="B98" s="42"/>
      <c r="C98" s="43"/>
      <c r="D98" s="233" t="s">
        <v>170</v>
      </c>
      <c r="E98" s="43"/>
      <c r="F98" s="234" t="s">
        <v>3012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170</v>
      </c>
      <c r="AU98" s="20" t="s">
        <v>85</v>
      </c>
    </row>
    <row r="99" spans="1:63" s="12" customFormat="1" ht="22.8" customHeight="1">
      <c r="A99" s="12"/>
      <c r="B99" s="199"/>
      <c r="C99" s="200"/>
      <c r="D99" s="201" t="s">
        <v>74</v>
      </c>
      <c r="E99" s="213" t="s">
        <v>3013</v>
      </c>
      <c r="F99" s="213" t="s">
        <v>3014</v>
      </c>
      <c r="G99" s="200"/>
      <c r="H99" s="200"/>
      <c r="I99" s="203"/>
      <c r="J99" s="214">
        <f>BK99</f>
        <v>0</v>
      </c>
      <c r="K99" s="200"/>
      <c r="L99" s="205"/>
      <c r="M99" s="206"/>
      <c r="N99" s="207"/>
      <c r="O99" s="207"/>
      <c r="P99" s="208">
        <f>SUM(P100:P105)</f>
        <v>0</v>
      </c>
      <c r="Q99" s="207"/>
      <c r="R99" s="208">
        <f>SUM(R100:R105)</f>
        <v>0</v>
      </c>
      <c r="S99" s="207"/>
      <c r="T99" s="209">
        <f>SUM(T100:T105)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0" t="s">
        <v>199</v>
      </c>
      <c r="AT99" s="211" t="s">
        <v>74</v>
      </c>
      <c r="AU99" s="211" t="s">
        <v>83</v>
      </c>
      <c r="AY99" s="210" t="s">
        <v>159</v>
      </c>
      <c r="BK99" s="212">
        <f>SUM(BK100:BK105)</f>
        <v>0</v>
      </c>
    </row>
    <row r="100" spans="1:65" s="2" customFormat="1" ht="16.5" customHeight="1">
      <c r="A100" s="41"/>
      <c r="B100" s="42"/>
      <c r="C100" s="215" t="s">
        <v>215</v>
      </c>
      <c r="D100" s="215" t="s">
        <v>161</v>
      </c>
      <c r="E100" s="216" t="s">
        <v>3015</v>
      </c>
      <c r="F100" s="217" t="s">
        <v>3016</v>
      </c>
      <c r="G100" s="218" t="s">
        <v>2996</v>
      </c>
      <c r="H100" s="219">
        <v>1</v>
      </c>
      <c r="I100" s="220"/>
      <c r="J100" s="221">
        <f>ROUND(I100*H100,2)</f>
        <v>0</v>
      </c>
      <c r="K100" s="217" t="s">
        <v>165</v>
      </c>
      <c r="L100" s="47"/>
      <c r="M100" s="222" t="s">
        <v>19</v>
      </c>
      <c r="N100" s="223" t="s">
        <v>46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2997</v>
      </c>
      <c r="AT100" s="226" t="s">
        <v>161</v>
      </c>
      <c r="AU100" s="226" t="s">
        <v>85</v>
      </c>
      <c r="AY100" s="20" t="s">
        <v>159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83</v>
      </c>
      <c r="BK100" s="227">
        <f>ROUND(I100*H100,2)</f>
        <v>0</v>
      </c>
      <c r="BL100" s="20" t="s">
        <v>2997</v>
      </c>
      <c r="BM100" s="226" t="s">
        <v>3017</v>
      </c>
    </row>
    <row r="101" spans="1:47" s="2" customFormat="1" ht="12">
      <c r="A101" s="41"/>
      <c r="B101" s="42"/>
      <c r="C101" s="43"/>
      <c r="D101" s="228" t="s">
        <v>168</v>
      </c>
      <c r="E101" s="43"/>
      <c r="F101" s="229" t="s">
        <v>3016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168</v>
      </c>
      <c r="AU101" s="20" t="s">
        <v>85</v>
      </c>
    </row>
    <row r="102" spans="1:47" s="2" customFormat="1" ht="12">
      <c r="A102" s="41"/>
      <c r="B102" s="42"/>
      <c r="C102" s="43"/>
      <c r="D102" s="233" t="s">
        <v>170</v>
      </c>
      <c r="E102" s="43"/>
      <c r="F102" s="234" t="s">
        <v>3018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170</v>
      </c>
      <c r="AU102" s="20" t="s">
        <v>85</v>
      </c>
    </row>
    <row r="103" spans="1:65" s="2" customFormat="1" ht="16.5" customHeight="1">
      <c r="A103" s="41"/>
      <c r="B103" s="42"/>
      <c r="C103" s="215" t="s">
        <v>221</v>
      </c>
      <c r="D103" s="215" t="s">
        <v>161</v>
      </c>
      <c r="E103" s="216" t="s">
        <v>3019</v>
      </c>
      <c r="F103" s="217" t="s">
        <v>3020</v>
      </c>
      <c r="G103" s="218" t="s">
        <v>2996</v>
      </c>
      <c r="H103" s="219">
        <v>1</v>
      </c>
      <c r="I103" s="220"/>
      <c r="J103" s="221">
        <f>ROUND(I103*H103,2)</f>
        <v>0</v>
      </c>
      <c r="K103" s="217" t="s">
        <v>165</v>
      </c>
      <c r="L103" s="47"/>
      <c r="M103" s="222" t="s">
        <v>19</v>
      </c>
      <c r="N103" s="223" t="s">
        <v>46</v>
      </c>
      <c r="O103" s="87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6" t="s">
        <v>2997</v>
      </c>
      <c r="AT103" s="226" t="s">
        <v>161</v>
      </c>
      <c r="AU103" s="226" t="s">
        <v>85</v>
      </c>
      <c r="AY103" s="20" t="s">
        <v>159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20" t="s">
        <v>83</v>
      </c>
      <c r="BK103" s="227">
        <f>ROUND(I103*H103,2)</f>
        <v>0</v>
      </c>
      <c r="BL103" s="20" t="s">
        <v>2997</v>
      </c>
      <c r="BM103" s="226" t="s">
        <v>3021</v>
      </c>
    </row>
    <row r="104" spans="1:47" s="2" customFormat="1" ht="12">
      <c r="A104" s="41"/>
      <c r="B104" s="42"/>
      <c r="C104" s="43"/>
      <c r="D104" s="228" t="s">
        <v>168</v>
      </c>
      <c r="E104" s="43"/>
      <c r="F104" s="229" t="s">
        <v>3022</v>
      </c>
      <c r="G104" s="43"/>
      <c r="H104" s="43"/>
      <c r="I104" s="230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168</v>
      </c>
      <c r="AU104" s="20" t="s">
        <v>85</v>
      </c>
    </row>
    <row r="105" spans="1:47" s="2" customFormat="1" ht="12">
      <c r="A105" s="41"/>
      <c r="B105" s="42"/>
      <c r="C105" s="43"/>
      <c r="D105" s="233" t="s">
        <v>170</v>
      </c>
      <c r="E105" s="43"/>
      <c r="F105" s="234" t="s">
        <v>3023</v>
      </c>
      <c r="G105" s="43"/>
      <c r="H105" s="43"/>
      <c r="I105" s="230"/>
      <c r="J105" s="43"/>
      <c r="K105" s="43"/>
      <c r="L105" s="47"/>
      <c r="M105" s="290"/>
      <c r="N105" s="291"/>
      <c r="O105" s="292"/>
      <c r="P105" s="292"/>
      <c r="Q105" s="292"/>
      <c r="R105" s="292"/>
      <c r="S105" s="292"/>
      <c r="T105" s="293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170</v>
      </c>
      <c r="AU105" s="20" t="s">
        <v>85</v>
      </c>
    </row>
    <row r="106" spans="1:31" s="2" customFormat="1" ht="6.95" customHeight="1">
      <c r="A106" s="41"/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47"/>
      <c r="M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</sheetData>
  <sheetProtection password="CC35" sheet="1" objects="1" scenarios="1" formatColumns="0" formatRows="0" autoFilter="0"/>
  <autoFilter ref="C82:K10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2_01/012103000"/>
    <hyperlink ref="F91" r:id="rId2" display="https://podminky.urs.cz/item/CS_URS_2022_01/012303000"/>
    <hyperlink ref="F95" r:id="rId3" display="https://podminky.urs.cz/item/CS_URS_2022_01/030001000"/>
    <hyperlink ref="F98" r:id="rId4" display="https://podminky.urs.cz/item/CS_URS_2022_01/034103000"/>
    <hyperlink ref="F102" r:id="rId5" display="https://podminky.urs.cz/item/CS_URS_2022_01/045002000"/>
    <hyperlink ref="F105" r:id="rId6" display="https://podminky.urs.cz/item/CS_URS_2022_01/049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94" customWidth="1"/>
    <col min="2" max="2" width="1.7109375" style="294" customWidth="1"/>
    <col min="3" max="4" width="5.00390625" style="294" customWidth="1"/>
    <col min="5" max="5" width="11.7109375" style="294" customWidth="1"/>
    <col min="6" max="6" width="9.140625" style="294" customWidth="1"/>
    <col min="7" max="7" width="5.00390625" style="294" customWidth="1"/>
    <col min="8" max="8" width="77.8515625" style="294" customWidth="1"/>
    <col min="9" max="10" width="20.00390625" style="294" customWidth="1"/>
    <col min="11" max="11" width="1.7109375" style="294" customWidth="1"/>
  </cols>
  <sheetData>
    <row r="1" s="1" customFormat="1" ht="37.5" customHeight="1"/>
    <row r="2" spans="2:11" s="1" customFormat="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7" customFormat="1" ht="45" customHeight="1">
      <c r="B3" s="298"/>
      <c r="C3" s="299" t="s">
        <v>3024</v>
      </c>
      <c r="D3" s="299"/>
      <c r="E3" s="299"/>
      <c r="F3" s="299"/>
      <c r="G3" s="299"/>
      <c r="H3" s="299"/>
      <c r="I3" s="299"/>
      <c r="J3" s="299"/>
      <c r="K3" s="300"/>
    </row>
    <row r="4" spans="2:11" s="1" customFormat="1" ht="25.5" customHeight="1">
      <c r="B4" s="301"/>
      <c r="C4" s="302" t="s">
        <v>3025</v>
      </c>
      <c r="D4" s="302"/>
      <c r="E4" s="302"/>
      <c r="F4" s="302"/>
      <c r="G4" s="302"/>
      <c r="H4" s="302"/>
      <c r="I4" s="302"/>
      <c r="J4" s="302"/>
      <c r="K4" s="303"/>
    </row>
    <row r="5" spans="2:11" s="1" customFormat="1" ht="5.25" customHeight="1">
      <c r="B5" s="301"/>
      <c r="C5" s="304"/>
      <c r="D5" s="304"/>
      <c r="E5" s="304"/>
      <c r="F5" s="304"/>
      <c r="G5" s="304"/>
      <c r="H5" s="304"/>
      <c r="I5" s="304"/>
      <c r="J5" s="304"/>
      <c r="K5" s="303"/>
    </row>
    <row r="6" spans="2:11" s="1" customFormat="1" ht="15" customHeight="1">
      <c r="B6" s="301"/>
      <c r="C6" s="305" t="s">
        <v>3026</v>
      </c>
      <c r="D6" s="305"/>
      <c r="E6" s="305"/>
      <c r="F6" s="305"/>
      <c r="G6" s="305"/>
      <c r="H6" s="305"/>
      <c r="I6" s="305"/>
      <c r="J6" s="305"/>
      <c r="K6" s="303"/>
    </row>
    <row r="7" spans="2:11" s="1" customFormat="1" ht="15" customHeight="1">
      <c r="B7" s="306"/>
      <c r="C7" s="305" t="s">
        <v>3027</v>
      </c>
      <c r="D7" s="305"/>
      <c r="E7" s="305"/>
      <c r="F7" s="305"/>
      <c r="G7" s="305"/>
      <c r="H7" s="305"/>
      <c r="I7" s="305"/>
      <c r="J7" s="305"/>
      <c r="K7" s="303"/>
    </row>
    <row r="8" spans="2:11" s="1" customFormat="1" ht="12.75" customHeight="1">
      <c r="B8" s="306"/>
      <c r="C8" s="305"/>
      <c r="D8" s="305"/>
      <c r="E8" s="305"/>
      <c r="F8" s="305"/>
      <c r="G8" s="305"/>
      <c r="H8" s="305"/>
      <c r="I8" s="305"/>
      <c r="J8" s="305"/>
      <c r="K8" s="303"/>
    </row>
    <row r="9" spans="2:11" s="1" customFormat="1" ht="15" customHeight="1">
      <c r="B9" s="306"/>
      <c r="C9" s="305" t="s">
        <v>3028</v>
      </c>
      <c r="D9" s="305"/>
      <c r="E9" s="305"/>
      <c r="F9" s="305"/>
      <c r="G9" s="305"/>
      <c r="H9" s="305"/>
      <c r="I9" s="305"/>
      <c r="J9" s="305"/>
      <c r="K9" s="303"/>
    </row>
    <row r="10" spans="2:11" s="1" customFormat="1" ht="15" customHeight="1">
      <c r="B10" s="306"/>
      <c r="C10" s="305"/>
      <c r="D10" s="305" t="s">
        <v>3029</v>
      </c>
      <c r="E10" s="305"/>
      <c r="F10" s="305"/>
      <c r="G10" s="305"/>
      <c r="H10" s="305"/>
      <c r="I10" s="305"/>
      <c r="J10" s="305"/>
      <c r="K10" s="303"/>
    </row>
    <row r="11" spans="2:11" s="1" customFormat="1" ht="15" customHeight="1">
      <c r="B11" s="306"/>
      <c r="C11" s="307"/>
      <c r="D11" s="305" t="s">
        <v>3030</v>
      </c>
      <c r="E11" s="305"/>
      <c r="F11" s="305"/>
      <c r="G11" s="305"/>
      <c r="H11" s="305"/>
      <c r="I11" s="305"/>
      <c r="J11" s="305"/>
      <c r="K11" s="303"/>
    </row>
    <row r="12" spans="2:11" s="1" customFormat="1" ht="15" customHeight="1">
      <c r="B12" s="306"/>
      <c r="C12" s="307"/>
      <c r="D12" s="305"/>
      <c r="E12" s="305"/>
      <c r="F12" s="305"/>
      <c r="G12" s="305"/>
      <c r="H12" s="305"/>
      <c r="I12" s="305"/>
      <c r="J12" s="305"/>
      <c r="K12" s="303"/>
    </row>
    <row r="13" spans="2:11" s="1" customFormat="1" ht="15" customHeight="1">
      <c r="B13" s="306"/>
      <c r="C13" s="307"/>
      <c r="D13" s="308" t="s">
        <v>3031</v>
      </c>
      <c r="E13" s="305"/>
      <c r="F13" s="305"/>
      <c r="G13" s="305"/>
      <c r="H13" s="305"/>
      <c r="I13" s="305"/>
      <c r="J13" s="305"/>
      <c r="K13" s="303"/>
    </row>
    <row r="14" spans="2:11" s="1" customFormat="1" ht="12.75" customHeight="1">
      <c r="B14" s="306"/>
      <c r="C14" s="307"/>
      <c r="D14" s="307"/>
      <c r="E14" s="307"/>
      <c r="F14" s="307"/>
      <c r="G14" s="307"/>
      <c r="H14" s="307"/>
      <c r="I14" s="307"/>
      <c r="J14" s="307"/>
      <c r="K14" s="303"/>
    </row>
    <row r="15" spans="2:11" s="1" customFormat="1" ht="15" customHeight="1">
      <c r="B15" s="306"/>
      <c r="C15" s="307"/>
      <c r="D15" s="305" t="s">
        <v>3032</v>
      </c>
      <c r="E15" s="305"/>
      <c r="F15" s="305"/>
      <c r="G15" s="305"/>
      <c r="H15" s="305"/>
      <c r="I15" s="305"/>
      <c r="J15" s="305"/>
      <c r="K15" s="303"/>
    </row>
    <row r="16" spans="2:11" s="1" customFormat="1" ht="15" customHeight="1">
      <c r="B16" s="306"/>
      <c r="C16" s="307"/>
      <c r="D16" s="305" t="s">
        <v>3033</v>
      </c>
      <c r="E16" s="305"/>
      <c r="F16" s="305"/>
      <c r="G16" s="305"/>
      <c r="H16" s="305"/>
      <c r="I16" s="305"/>
      <c r="J16" s="305"/>
      <c r="K16" s="303"/>
    </row>
    <row r="17" spans="2:11" s="1" customFormat="1" ht="15" customHeight="1">
      <c r="B17" s="306"/>
      <c r="C17" s="307"/>
      <c r="D17" s="305" t="s">
        <v>3034</v>
      </c>
      <c r="E17" s="305"/>
      <c r="F17" s="305"/>
      <c r="G17" s="305"/>
      <c r="H17" s="305"/>
      <c r="I17" s="305"/>
      <c r="J17" s="305"/>
      <c r="K17" s="303"/>
    </row>
    <row r="18" spans="2:11" s="1" customFormat="1" ht="15" customHeight="1">
      <c r="B18" s="306"/>
      <c r="C18" s="307"/>
      <c r="D18" s="307"/>
      <c r="E18" s="309" t="s">
        <v>82</v>
      </c>
      <c r="F18" s="305" t="s">
        <v>3035</v>
      </c>
      <c r="G18" s="305"/>
      <c r="H18" s="305"/>
      <c r="I18" s="305"/>
      <c r="J18" s="305"/>
      <c r="K18" s="303"/>
    </row>
    <row r="19" spans="2:11" s="1" customFormat="1" ht="15" customHeight="1">
      <c r="B19" s="306"/>
      <c r="C19" s="307"/>
      <c r="D19" s="307"/>
      <c r="E19" s="309" t="s">
        <v>3036</v>
      </c>
      <c r="F19" s="305" t="s">
        <v>3037</v>
      </c>
      <c r="G19" s="305"/>
      <c r="H19" s="305"/>
      <c r="I19" s="305"/>
      <c r="J19" s="305"/>
      <c r="K19" s="303"/>
    </row>
    <row r="20" spans="2:11" s="1" customFormat="1" ht="15" customHeight="1">
      <c r="B20" s="306"/>
      <c r="C20" s="307"/>
      <c r="D20" s="307"/>
      <c r="E20" s="309" t="s">
        <v>3038</v>
      </c>
      <c r="F20" s="305" t="s">
        <v>3039</v>
      </c>
      <c r="G20" s="305"/>
      <c r="H20" s="305"/>
      <c r="I20" s="305"/>
      <c r="J20" s="305"/>
      <c r="K20" s="303"/>
    </row>
    <row r="21" spans="2:11" s="1" customFormat="1" ht="15" customHeight="1">
      <c r="B21" s="306"/>
      <c r="C21" s="307"/>
      <c r="D21" s="307"/>
      <c r="E21" s="309" t="s">
        <v>3040</v>
      </c>
      <c r="F21" s="305" t="s">
        <v>3041</v>
      </c>
      <c r="G21" s="305"/>
      <c r="H21" s="305"/>
      <c r="I21" s="305"/>
      <c r="J21" s="305"/>
      <c r="K21" s="303"/>
    </row>
    <row r="22" spans="2:11" s="1" customFormat="1" ht="15" customHeight="1">
      <c r="B22" s="306"/>
      <c r="C22" s="307"/>
      <c r="D22" s="307"/>
      <c r="E22" s="309" t="s">
        <v>3042</v>
      </c>
      <c r="F22" s="305" t="s">
        <v>3043</v>
      </c>
      <c r="G22" s="305"/>
      <c r="H22" s="305"/>
      <c r="I22" s="305"/>
      <c r="J22" s="305"/>
      <c r="K22" s="303"/>
    </row>
    <row r="23" spans="2:11" s="1" customFormat="1" ht="15" customHeight="1">
      <c r="B23" s="306"/>
      <c r="C23" s="307"/>
      <c r="D23" s="307"/>
      <c r="E23" s="309" t="s">
        <v>102</v>
      </c>
      <c r="F23" s="305" t="s">
        <v>3044</v>
      </c>
      <c r="G23" s="305"/>
      <c r="H23" s="305"/>
      <c r="I23" s="305"/>
      <c r="J23" s="305"/>
      <c r="K23" s="303"/>
    </row>
    <row r="24" spans="2:11" s="1" customFormat="1" ht="12.75" customHeight="1">
      <c r="B24" s="306"/>
      <c r="C24" s="307"/>
      <c r="D24" s="307"/>
      <c r="E24" s="307"/>
      <c r="F24" s="307"/>
      <c r="G24" s="307"/>
      <c r="H24" s="307"/>
      <c r="I24" s="307"/>
      <c r="J24" s="307"/>
      <c r="K24" s="303"/>
    </row>
    <row r="25" spans="2:11" s="1" customFormat="1" ht="15" customHeight="1">
      <c r="B25" s="306"/>
      <c r="C25" s="305" t="s">
        <v>3045</v>
      </c>
      <c r="D25" s="305"/>
      <c r="E25" s="305"/>
      <c r="F25" s="305"/>
      <c r="G25" s="305"/>
      <c r="H25" s="305"/>
      <c r="I25" s="305"/>
      <c r="J25" s="305"/>
      <c r="K25" s="303"/>
    </row>
    <row r="26" spans="2:11" s="1" customFormat="1" ht="15" customHeight="1">
      <c r="B26" s="306"/>
      <c r="C26" s="305" t="s">
        <v>3046</v>
      </c>
      <c r="D26" s="305"/>
      <c r="E26" s="305"/>
      <c r="F26" s="305"/>
      <c r="G26" s="305"/>
      <c r="H26" s="305"/>
      <c r="I26" s="305"/>
      <c r="J26" s="305"/>
      <c r="K26" s="303"/>
    </row>
    <row r="27" spans="2:11" s="1" customFormat="1" ht="15" customHeight="1">
      <c r="B27" s="306"/>
      <c r="C27" s="305"/>
      <c r="D27" s="305" t="s">
        <v>3047</v>
      </c>
      <c r="E27" s="305"/>
      <c r="F27" s="305"/>
      <c r="G27" s="305"/>
      <c r="H27" s="305"/>
      <c r="I27" s="305"/>
      <c r="J27" s="305"/>
      <c r="K27" s="303"/>
    </row>
    <row r="28" spans="2:11" s="1" customFormat="1" ht="15" customHeight="1">
      <c r="B28" s="306"/>
      <c r="C28" s="307"/>
      <c r="D28" s="305" t="s">
        <v>3048</v>
      </c>
      <c r="E28" s="305"/>
      <c r="F28" s="305"/>
      <c r="G28" s="305"/>
      <c r="H28" s="305"/>
      <c r="I28" s="305"/>
      <c r="J28" s="305"/>
      <c r="K28" s="303"/>
    </row>
    <row r="29" spans="2:11" s="1" customFormat="1" ht="12.75" customHeight="1">
      <c r="B29" s="306"/>
      <c r="C29" s="307"/>
      <c r="D29" s="307"/>
      <c r="E29" s="307"/>
      <c r="F29" s="307"/>
      <c r="G29" s="307"/>
      <c r="H29" s="307"/>
      <c r="I29" s="307"/>
      <c r="J29" s="307"/>
      <c r="K29" s="303"/>
    </row>
    <row r="30" spans="2:11" s="1" customFormat="1" ht="15" customHeight="1">
      <c r="B30" s="306"/>
      <c r="C30" s="307"/>
      <c r="D30" s="305" t="s">
        <v>3049</v>
      </c>
      <c r="E30" s="305"/>
      <c r="F30" s="305"/>
      <c r="G30" s="305"/>
      <c r="H30" s="305"/>
      <c r="I30" s="305"/>
      <c r="J30" s="305"/>
      <c r="K30" s="303"/>
    </row>
    <row r="31" spans="2:11" s="1" customFormat="1" ht="15" customHeight="1">
      <c r="B31" s="306"/>
      <c r="C31" s="307"/>
      <c r="D31" s="305" t="s">
        <v>3050</v>
      </c>
      <c r="E31" s="305"/>
      <c r="F31" s="305"/>
      <c r="G31" s="305"/>
      <c r="H31" s="305"/>
      <c r="I31" s="305"/>
      <c r="J31" s="305"/>
      <c r="K31" s="303"/>
    </row>
    <row r="32" spans="2:11" s="1" customFormat="1" ht="12.75" customHeight="1">
      <c r="B32" s="306"/>
      <c r="C32" s="307"/>
      <c r="D32" s="307"/>
      <c r="E32" s="307"/>
      <c r="F32" s="307"/>
      <c r="G32" s="307"/>
      <c r="H32" s="307"/>
      <c r="I32" s="307"/>
      <c r="J32" s="307"/>
      <c r="K32" s="303"/>
    </row>
    <row r="33" spans="2:11" s="1" customFormat="1" ht="15" customHeight="1">
      <c r="B33" s="306"/>
      <c r="C33" s="307"/>
      <c r="D33" s="305" t="s">
        <v>3051</v>
      </c>
      <c r="E33" s="305"/>
      <c r="F33" s="305"/>
      <c r="G33" s="305"/>
      <c r="H33" s="305"/>
      <c r="I33" s="305"/>
      <c r="J33" s="305"/>
      <c r="K33" s="303"/>
    </row>
    <row r="34" spans="2:11" s="1" customFormat="1" ht="15" customHeight="1">
      <c r="B34" s="306"/>
      <c r="C34" s="307"/>
      <c r="D34" s="305" t="s">
        <v>3052</v>
      </c>
      <c r="E34" s="305"/>
      <c r="F34" s="305"/>
      <c r="G34" s="305"/>
      <c r="H34" s="305"/>
      <c r="I34" s="305"/>
      <c r="J34" s="305"/>
      <c r="K34" s="303"/>
    </row>
    <row r="35" spans="2:11" s="1" customFormat="1" ht="15" customHeight="1">
      <c r="B35" s="306"/>
      <c r="C35" s="307"/>
      <c r="D35" s="305" t="s">
        <v>3053</v>
      </c>
      <c r="E35" s="305"/>
      <c r="F35" s="305"/>
      <c r="G35" s="305"/>
      <c r="H35" s="305"/>
      <c r="I35" s="305"/>
      <c r="J35" s="305"/>
      <c r="K35" s="303"/>
    </row>
    <row r="36" spans="2:11" s="1" customFormat="1" ht="15" customHeight="1">
      <c r="B36" s="306"/>
      <c r="C36" s="307"/>
      <c r="D36" s="305"/>
      <c r="E36" s="308" t="s">
        <v>145</v>
      </c>
      <c r="F36" s="305"/>
      <c r="G36" s="305" t="s">
        <v>3054</v>
      </c>
      <c r="H36" s="305"/>
      <c r="I36" s="305"/>
      <c r="J36" s="305"/>
      <c r="K36" s="303"/>
    </row>
    <row r="37" spans="2:11" s="1" customFormat="1" ht="30.75" customHeight="1">
      <c r="B37" s="306"/>
      <c r="C37" s="307"/>
      <c r="D37" s="305"/>
      <c r="E37" s="308" t="s">
        <v>3055</v>
      </c>
      <c r="F37" s="305"/>
      <c r="G37" s="305" t="s">
        <v>3056</v>
      </c>
      <c r="H37" s="305"/>
      <c r="I37" s="305"/>
      <c r="J37" s="305"/>
      <c r="K37" s="303"/>
    </row>
    <row r="38" spans="2:11" s="1" customFormat="1" ht="15" customHeight="1">
      <c r="B38" s="306"/>
      <c r="C38" s="307"/>
      <c r="D38" s="305"/>
      <c r="E38" s="308" t="s">
        <v>56</v>
      </c>
      <c r="F38" s="305"/>
      <c r="G38" s="305" t="s">
        <v>3057</v>
      </c>
      <c r="H38" s="305"/>
      <c r="I38" s="305"/>
      <c r="J38" s="305"/>
      <c r="K38" s="303"/>
    </row>
    <row r="39" spans="2:11" s="1" customFormat="1" ht="15" customHeight="1">
      <c r="B39" s="306"/>
      <c r="C39" s="307"/>
      <c r="D39" s="305"/>
      <c r="E39" s="308" t="s">
        <v>57</v>
      </c>
      <c r="F39" s="305"/>
      <c r="G39" s="305" t="s">
        <v>3058</v>
      </c>
      <c r="H39" s="305"/>
      <c r="I39" s="305"/>
      <c r="J39" s="305"/>
      <c r="K39" s="303"/>
    </row>
    <row r="40" spans="2:11" s="1" customFormat="1" ht="15" customHeight="1">
      <c r="B40" s="306"/>
      <c r="C40" s="307"/>
      <c r="D40" s="305"/>
      <c r="E40" s="308" t="s">
        <v>146</v>
      </c>
      <c r="F40" s="305"/>
      <c r="G40" s="305" t="s">
        <v>3059</v>
      </c>
      <c r="H40" s="305"/>
      <c r="I40" s="305"/>
      <c r="J40" s="305"/>
      <c r="K40" s="303"/>
    </row>
    <row r="41" spans="2:11" s="1" customFormat="1" ht="15" customHeight="1">
      <c r="B41" s="306"/>
      <c r="C41" s="307"/>
      <c r="D41" s="305"/>
      <c r="E41" s="308" t="s">
        <v>147</v>
      </c>
      <c r="F41" s="305"/>
      <c r="G41" s="305" t="s">
        <v>3060</v>
      </c>
      <c r="H41" s="305"/>
      <c r="I41" s="305"/>
      <c r="J41" s="305"/>
      <c r="K41" s="303"/>
    </row>
    <row r="42" spans="2:11" s="1" customFormat="1" ht="15" customHeight="1">
      <c r="B42" s="306"/>
      <c r="C42" s="307"/>
      <c r="D42" s="305"/>
      <c r="E42" s="308" t="s">
        <v>3061</v>
      </c>
      <c r="F42" s="305"/>
      <c r="G42" s="305" t="s">
        <v>3062</v>
      </c>
      <c r="H42" s="305"/>
      <c r="I42" s="305"/>
      <c r="J42" s="305"/>
      <c r="K42" s="303"/>
    </row>
    <row r="43" spans="2:11" s="1" customFormat="1" ht="15" customHeight="1">
      <c r="B43" s="306"/>
      <c r="C43" s="307"/>
      <c r="D43" s="305"/>
      <c r="E43" s="308"/>
      <c r="F43" s="305"/>
      <c r="G43" s="305" t="s">
        <v>3063</v>
      </c>
      <c r="H43" s="305"/>
      <c r="I43" s="305"/>
      <c r="J43" s="305"/>
      <c r="K43" s="303"/>
    </row>
    <row r="44" spans="2:11" s="1" customFormat="1" ht="15" customHeight="1">
      <c r="B44" s="306"/>
      <c r="C44" s="307"/>
      <c r="D44" s="305"/>
      <c r="E44" s="308" t="s">
        <v>3064</v>
      </c>
      <c r="F44" s="305"/>
      <c r="G44" s="305" t="s">
        <v>3065</v>
      </c>
      <c r="H44" s="305"/>
      <c r="I44" s="305"/>
      <c r="J44" s="305"/>
      <c r="K44" s="303"/>
    </row>
    <row r="45" spans="2:11" s="1" customFormat="1" ht="15" customHeight="1">
      <c r="B45" s="306"/>
      <c r="C45" s="307"/>
      <c r="D45" s="305"/>
      <c r="E45" s="308" t="s">
        <v>149</v>
      </c>
      <c r="F45" s="305"/>
      <c r="G45" s="305" t="s">
        <v>3066</v>
      </c>
      <c r="H45" s="305"/>
      <c r="I45" s="305"/>
      <c r="J45" s="305"/>
      <c r="K45" s="303"/>
    </row>
    <row r="46" spans="2:11" s="1" customFormat="1" ht="12.75" customHeight="1">
      <c r="B46" s="306"/>
      <c r="C46" s="307"/>
      <c r="D46" s="305"/>
      <c r="E46" s="305"/>
      <c r="F46" s="305"/>
      <c r="G46" s="305"/>
      <c r="H46" s="305"/>
      <c r="I46" s="305"/>
      <c r="J46" s="305"/>
      <c r="K46" s="303"/>
    </row>
    <row r="47" spans="2:11" s="1" customFormat="1" ht="15" customHeight="1">
      <c r="B47" s="306"/>
      <c r="C47" s="307"/>
      <c r="D47" s="305" t="s">
        <v>3067</v>
      </c>
      <c r="E47" s="305"/>
      <c r="F47" s="305"/>
      <c r="G47" s="305"/>
      <c r="H47" s="305"/>
      <c r="I47" s="305"/>
      <c r="J47" s="305"/>
      <c r="K47" s="303"/>
    </row>
    <row r="48" spans="2:11" s="1" customFormat="1" ht="15" customHeight="1">
      <c r="B48" s="306"/>
      <c r="C48" s="307"/>
      <c r="D48" s="307"/>
      <c r="E48" s="305" t="s">
        <v>3068</v>
      </c>
      <c r="F48" s="305"/>
      <c r="G48" s="305"/>
      <c r="H48" s="305"/>
      <c r="I48" s="305"/>
      <c r="J48" s="305"/>
      <c r="K48" s="303"/>
    </row>
    <row r="49" spans="2:11" s="1" customFormat="1" ht="15" customHeight="1">
      <c r="B49" s="306"/>
      <c r="C49" s="307"/>
      <c r="D49" s="307"/>
      <c r="E49" s="305" t="s">
        <v>3069</v>
      </c>
      <c r="F49" s="305"/>
      <c r="G49" s="305"/>
      <c r="H49" s="305"/>
      <c r="I49" s="305"/>
      <c r="J49" s="305"/>
      <c r="K49" s="303"/>
    </row>
    <row r="50" spans="2:11" s="1" customFormat="1" ht="15" customHeight="1">
      <c r="B50" s="306"/>
      <c r="C50" s="307"/>
      <c r="D50" s="307"/>
      <c r="E50" s="305" t="s">
        <v>3070</v>
      </c>
      <c r="F50" s="305"/>
      <c r="G50" s="305"/>
      <c r="H50" s="305"/>
      <c r="I50" s="305"/>
      <c r="J50" s="305"/>
      <c r="K50" s="303"/>
    </row>
    <row r="51" spans="2:11" s="1" customFormat="1" ht="15" customHeight="1">
      <c r="B51" s="306"/>
      <c r="C51" s="307"/>
      <c r="D51" s="305" t="s">
        <v>3071</v>
      </c>
      <c r="E51" s="305"/>
      <c r="F51" s="305"/>
      <c r="G51" s="305"/>
      <c r="H51" s="305"/>
      <c r="I51" s="305"/>
      <c r="J51" s="305"/>
      <c r="K51" s="303"/>
    </row>
    <row r="52" spans="2:11" s="1" customFormat="1" ht="25.5" customHeight="1">
      <c r="B52" s="301"/>
      <c r="C52" s="302" t="s">
        <v>3072</v>
      </c>
      <c r="D52" s="302"/>
      <c r="E52" s="302"/>
      <c r="F52" s="302"/>
      <c r="G52" s="302"/>
      <c r="H52" s="302"/>
      <c r="I52" s="302"/>
      <c r="J52" s="302"/>
      <c r="K52" s="303"/>
    </row>
    <row r="53" spans="2:11" s="1" customFormat="1" ht="5.25" customHeight="1">
      <c r="B53" s="301"/>
      <c r="C53" s="304"/>
      <c r="D53" s="304"/>
      <c r="E53" s="304"/>
      <c r="F53" s="304"/>
      <c r="G53" s="304"/>
      <c r="H53" s="304"/>
      <c r="I53" s="304"/>
      <c r="J53" s="304"/>
      <c r="K53" s="303"/>
    </row>
    <row r="54" spans="2:11" s="1" customFormat="1" ht="15" customHeight="1">
      <c r="B54" s="301"/>
      <c r="C54" s="305" t="s">
        <v>3073</v>
      </c>
      <c r="D54" s="305"/>
      <c r="E54" s="305"/>
      <c r="F54" s="305"/>
      <c r="G54" s="305"/>
      <c r="H54" s="305"/>
      <c r="I54" s="305"/>
      <c r="J54" s="305"/>
      <c r="K54" s="303"/>
    </row>
    <row r="55" spans="2:11" s="1" customFormat="1" ht="15" customHeight="1">
      <c r="B55" s="301"/>
      <c r="C55" s="305" t="s">
        <v>3074</v>
      </c>
      <c r="D55" s="305"/>
      <c r="E55" s="305"/>
      <c r="F55" s="305"/>
      <c r="G55" s="305"/>
      <c r="H55" s="305"/>
      <c r="I55" s="305"/>
      <c r="J55" s="305"/>
      <c r="K55" s="303"/>
    </row>
    <row r="56" spans="2:11" s="1" customFormat="1" ht="12.75" customHeight="1">
      <c r="B56" s="301"/>
      <c r="C56" s="305"/>
      <c r="D56" s="305"/>
      <c r="E56" s="305"/>
      <c r="F56" s="305"/>
      <c r="G56" s="305"/>
      <c r="H56" s="305"/>
      <c r="I56" s="305"/>
      <c r="J56" s="305"/>
      <c r="K56" s="303"/>
    </row>
    <row r="57" spans="2:11" s="1" customFormat="1" ht="15" customHeight="1">
      <c r="B57" s="301"/>
      <c r="C57" s="305" t="s">
        <v>3075</v>
      </c>
      <c r="D57" s="305"/>
      <c r="E57" s="305"/>
      <c r="F57" s="305"/>
      <c r="G57" s="305"/>
      <c r="H57" s="305"/>
      <c r="I57" s="305"/>
      <c r="J57" s="305"/>
      <c r="K57" s="303"/>
    </row>
    <row r="58" spans="2:11" s="1" customFormat="1" ht="15" customHeight="1">
      <c r="B58" s="301"/>
      <c r="C58" s="307"/>
      <c r="D58" s="305" t="s">
        <v>3076</v>
      </c>
      <c r="E58" s="305"/>
      <c r="F58" s="305"/>
      <c r="G58" s="305"/>
      <c r="H58" s="305"/>
      <c r="I58" s="305"/>
      <c r="J58" s="305"/>
      <c r="K58" s="303"/>
    </row>
    <row r="59" spans="2:11" s="1" customFormat="1" ht="15" customHeight="1">
      <c r="B59" s="301"/>
      <c r="C59" s="307"/>
      <c r="D59" s="305" t="s">
        <v>3077</v>
      </c>
      <c r="E59" s="305"/>
      <c r="F59" s="305"/>
      <c r="G59" s="305"/>
      <c r="H59" s="305"/>
      <c r="I59" s="305"/>
      <c r="J59" s="305"/>
      <c r="K59" s="303"/>
    </row>
    <row r="60" spans="2:11" s="1" customFormat="1" ht="15" customHeight="1">
      <c r="B60" s="301"/>
      <c r="C60" s="307"/>
      <c r="D60" s="305" t="s">
        <v>3078</v>
      </c>
      <c r="E60" s="305"/>
      <c r="F60" s="305"/>
      <c r="G60" s="305"/>
      <c r="H60" s="305"/>
      <c r="I60" s="305"/>
      <c r="J60" s="305"/>
      <c r="K60" s="303"/>
    </row>
    <row r="61" spans="2:11" s="1" customFormat="1" ht="15" customHeight="1">
      <c r="B61" s="301"/>
      <c r="C61" s="307"/>
      <c r="D61" s="305" t="s">
        <v>3079</v>
      </c>
      <c r="E61" s="305"/>
      <c r="F61" s="305"/>
      <c r="G61" s="305"/>
      <c r="H61" s="305"/>
      <c r="I61" s="305"/>
      <c r="J61" s="305"/>
      <c r="K61" s="303"/>
    </row>
    <row r="62" spans="2:11" s="1" customFormat="1" ht="15" customHeight="1">
      <c r="B62" s="301"/>
      <c r="C62" s="307"/>
      <c r="D62" s="310" t="s">
        <v>3080</v>
      </c>
      <c r="E62" s="310"/>
      <c r="F62" s="310"/>
      <c r="G62" s="310"/>
      <c r="H62" s="310"/>
      <c r="I62" s="310"/>
      <c r="J62" s="310"/>
      <c r="K62" s="303"/>
    </row>
    <row r="63" spans="2:11" s="1" customFormat="1" ht="15" customHeight="1">
      <c r="B63" s="301"/>
      <c r="C63" s="307"/>
      <c r="D63" s="305" t="s">
        <v>3081</v>
      </c>
      <c r="E63" s="305"/>
      <c r="F63" s="305"/>
      <c r="G63" s="305"/>
      <c r="H63" s="305"/>
      <c r="I63" s="305"/>
      <c r="J63" s="305"/>
      <c r="K63" s="303"/>
    </row>
    <row r="64" spans="2:11" s="1" customFormat="1" ht="12.75" customHeight="1">
      <c r="B64" s="301"/>
      <c r="C64" s="307"/>
      <c r="D64" s="307"/>
      <c r="E64" s="311"/>
      <c r="F64" s="307"/>
      <c r="G64" s="307"/>
      <c r="H64" s="307"/>
      <c r="I64" s="307"/>
      <c r="J64" s="307"/>
      <c r="K64" s="303"/>
    </row>
    <row r="65" spans="2:11" s="1" customFormat="1" ht="15" customHeight="1">
      <c r="B65" s="301"/>
      <c r="C65" s="307"/>
      <c r="D65" s="305" t="s">
        <v>3082</v>
      </c>
      <c r="E65" s="305"/>
      <c r="F65" s="305"/>
      <c r="G65" s="305"/>
      <c r="H65" s="305"/>
      <c r="I65" s="305"/>
      <c r="J65" s="305"/>
      <c r="K65" s="303"/>
    </row>
    <row r="66" spans="2:11" s="1" customFormat="1" ht="15" customHeight="1">
      <c r="B66" s="301"/>
      <c r="C66" s="307"/>
      <c r="D66" s="310" t="s">
        <v>3083</v>
      </c>
      <c r="E66" s="310"/>
      <c r="F66" s="310"/>
      <c r="G66" s="310"/>
      <c r="H66" s="310"/>
      <c r="I66" s="310"/>
      <c r="J66" s="310"/>
      <c r="K66" s="303"/>
    </row>
    <row r="67" spans="2:11" s="1" customFormat="1" ht="15" customHeight="1">
      <c r="B67" s="301"/>
      <c r="C67" s="307"/>
      <c r="D67" s="305" t="s">
        <v>3084</v>
      </c>
      <c r="E67" s="305"/>
      <c r="F67" s="305"/>
      <c r="G67" s="305"/>
      <c r="H67" s="305"/>
      <c r="I67" s="305"/>
      <c r="J67" s="305"/>
      <c r="K67" s="303"/>
    </row>
    <row r="68" spans="2:11" s="1" customFormat="1" ht="15" customHeight="1">
      <c r="B68" s="301"/>
      <c r="C68" s="307"/>
      <c r="D68" s="305" t="s">
        <v>3085</v>
      </c>
      <c r="E68" s="305"/>
      <c r="F68" s="305"/>
      <c r="G68" s="305"/>
      <c r="H68" s="305"/>
      <c r="I68" s="305"/>
      <c r="J68" s="305"/>
      <c r="K68" s="303"/>
    </row>
    <row r="69" spans="2:11" s="1" customFormat="1" ht="15" customHeight="1">
      <c r="B69" s="301"/>
      <c r="C69" s="307"/>
      <c r="D69" s="305" t="s">
        <v>3086</v>
      </c>
      <c r="E69" s="305"/>
      <c r="F69" s="305"/>
      <c r="G69" s="305"/>
      <c r="H69" s="305"/>
      <c r="I69" s="305"/>
      <c r="J69" s="305"/>
      <c r="K69" s="303"/>
    </row>
    <row r="70" spans="2:11" s="1" customFormat="1" ht="15" customHeight="1">
      <c r="B70" s="301"/>
      <c r="C70" s="307"/>
      <c r="D70" s="305" t="s">
        <v>3087</v>
      </c>
      <c r="E70" s="305"/>
      <c r="F70" s="305"/>
      <c r="G70" s="305"/>
      <c r="H70" s="305"/>
      <c r="I70" s="305"/>
      <c r="J70" s="305"/>
      <c r="K70" s="303"/>
    </row>
    <row r="71" spans="2:11" s="1" customFormat="1" ht="12.75" customHeight="1">
      <c r="B71" s="312"/>
      <c r="C71" s="313"/>
      <c r="D71" s="313"/>
      <c r="E71" s="313"/>
      <c r="F71" s="313"/>
      <c r="G71" s="313"/>
      <c r="H71" s="313"/>
      <c r="I71" s="313"/>
      <c r="J71" s="313"/>
      <c r="K71" s="314"/>
    </row>
    <row r="72" spans="2:11" s="1" customFormat="1" ht="18.75" customHeight="1">
      <c r="B72" s="315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s="1" customFormat="1" ht="18.75" customHeight="1">
      <c r="B73" s="316"/>
      <c r="C73" s="316"/>
      <c r="D73" s="316"/>
      <c r="E73" s="316"/>
      <c r="F73" s="316"/>
      <c r="G73" s="316"/>
      <c r="H73" s="316"/>
      <c r="I73" s="316"/>
      <c r="J73" s="316"/>
      <c r="K73" s="316"/>
    </row>
    <row r="74" spans="2:11" s="1" customFormat="1" ht="7.5" customHeight="1">
      <c r="B74" s="317"/>
      <c r="C74" s="318"/>
      <c r="D74" s="318"/>
      <c r="E74" s="318"/>
      <c r="F74" s="318"/>
      <c r="G74" s="318"/>
      <c r="H74" s="318"/>
      <c r="I74" s="318"/>
      <c r="J74" s="318"/>
      <c r="K74" s="319"/>
    </row>
    <row r="75" spans="2:11" s="1" customFormat="1" ht="45" customHeight="1">
      <c r="B75" s="320"/>
      <c r="C75" s="321" t="s">
        <v>3088</v>
      </c>
      <c r="D75" s="321"/>
      <c r="E75" s="321"/>
      <c r="F75" s="321"/>
      <c r="G75" s="321"/>
      <c r="H75" s="321"/>
      <c r="I75" s="321"/>
      <c r="J75" s="321"/>
      <c r="K75" s="322"/>
    </row>
    <row r="76" spans="2:11" s="1" customFormat="1" ht="17.25" customHeight="1">
      <c r="B76" s="320"/>
      <c r="C76" s="323" t="s">
        <v>3089</v>
      </c>
      <c r="D76" s="323"/>
      <c r="E76" s="323"/>
      <c r="F76" s="323" t="s">
        <v>3090</v>
      </c>
      <c r="G76" s="324"/>
      <c r="H76" s="323" t="s">
        <v>57</v>
      </c>
      <c r="I76" s="323" t="s">
        <v>60</v>
      </c>
      <c r="J76" s="323" t="s">
        <v>3091</v>
      </c>
      <c r="K76" s="322"/>
    </row>
    <row r="77" spans="2:11" s="1" customFormat="1" ht="17.25" customHeight="1">
      <c r="B77" s="320"/>
      <c r="C77" s="325" t="s">
        <v>3092</v>
      </c>
      <c r="D77" s="325"/>
      <c r="E77" s="325"/>
      <c r="F77" s="326" t="s">
        <v>3093</v>
      </c>
      <c r="G77" s="327"/>
      <c r="H77" s="325"/>
      <c r="I77" s="325"/>
      <c r="J77" s="325" t="s">
        <v>3094</v>
      </c>
      <c r="K77" s="322"/>
    </row>
    <row r="78" spans="2:11" s="1" customFormat="1" ht="5.25" customHeight="1">
      <c r="B78" s="320"/>
      <c r="C78" s="328"/>
      <c r="D78" s="328"/>
      <c r="E78" s="328"/>
      <c r="F78" s="328"/>
      <c r="G78" s="329"/>
      <c r="H78" s="328"/>
      <c r="I78" s="328"/>
      <c r="J78" s="328"/>
      <c r="K78" s="322"/>
    </row>
    <row r="79" spans="2:11" s="1" customFormat="1" ht="15" customHeight="1">
      <c r="B79" s="320"/>
      <c r="C79" s="308" t="s">
        <v>56</v>
      </c>
      <c r="D79" s="330"/>
      <c r="E79" s="330"/>
      <c r="F79" s="331" t="s">
        <v>3095</v>
      </c>
      <c r="G79" s="332"/>
      <c r="H79" s="308" t="s">
        <v>3096</v>
      </c>
      <c r="I79" s="308" t="s">
        <v>3097</v>
      </c>
      <c r="J79" s="308">
        <v>20</v>
      </c>
      <c r="K79" s="322"/>
    </row>
    <row r="80" spans="2:11" s="1" customFormat="1" ht="15" customHeight="1">
      <c r="B80" s="320"/>
      <c r="C80" s="308" t="s">
        <v>3098</v>
      </c>
      <c r="D80" s="308"/>
      <c r="E80" s="308"/>
      <c r="F80" s="331" t="s">
        <v>3095</v>
      </c>
      <c r="G80" s="332"/>
      <c r="H80" s="308" t="s">
        <v>3099</v>
      </c>
      <c r="I80" s="308" t="s">
        <v>3097</v>
      </c>
      <c r="J80" s="308">
        <v>120</v>
      </c>
      <c r="K80" s="322"/>
    </row>
    <row r="81" spans="2:11" s="1" customFormat="1" ht="15" customHeight="1">
      <c r="B81" s="333"/>
      <c r="C81" s="308" t="s">
        <v>3100</v>
      </c>
      <c r="D81" s="308"/>
      <c r="E81" s="308"/>
      <c r="F81" s="331" t="s">
        <v>3101</v>
      </c>
      <c r="G81" s="332"/>
      <c r="H81" s="308" t="s">
        <v>3102</v>
      </c>
      <c r="I81" s="308" t="s">
        <v>3097</v>
      </c>
      <c r="J81" s="308">
        <v>50</v>
      </c>
      <c r="K81" s="322"/>
    </row>
    <row r="82" spans="2:11" s="1" customFormat="1" ht="15" customHeight="1">
      <c r="B82" s="333"/>
      <c r="C82" s="308" t="s">
        <v>3103</v>
      </c>
      <c r="D82" s="308"/>
      <c r="E82" s="308"/>
      <c r="F82" s="331" t="s">
        <v>3095</v>
      </c>
      <c r="G82" s="332"/>
      <c r="H82" s="308" t="s">
        <v>3104</v>
      </c>
      <c r="I82" s="308" t="s">
        <v>3105</v>
      </c>
      <c r="J82" s="308"/>
      <c r="K82" s="322"/>
    </row>
    <row r="83" spans="2:11" s="1" customFormat="1" ht="15" customHeight="1">
      <c r="B83" s="333"/>
      <c r="C83" s="334" t="s">
        <v>3106</v>
      </c>
      <c r="D83" s="334"/>
      <c r="E83" s="334"/>
      <c r="F83" s="335" t="s">
        <v>3101</v>
      </c>
      <c r="G83" s="334"/>
      <c r="H83" s="334" t="s">
        <v>3107</v>
      </c>
      <c r="I83" s="334" t="s">
        <v>3097</v>
      </c>
      <c r="J83" s="334">
        <v>15</v>
      </c>
      <c r="K83" s="322"/>
    </row>
    <row r="84" spans="2:11" s="1" customFormat="1" ht="15" customHeight="1">
      <c r="B84" s="333"/>
      <c r="C84" s="334" t="s">
        <v>3108</v>
      </c>
      <c r="D84" s="334"/>
      <c r="E84" s="334"/>
      <c r="F84" s="335" t="s">
        <v>3101</v>
      </c>
      <c r="G84" s="334"/>
      <c r="H84" s="334" t="s">
        <v>3109</v>
      </c>
      <c r="I84" s="334" t="s">
        <v>3097</v>
      </c>
      <c r="J84" s="334">
        <v>15</v>
      </c>
      <c r="K84" s="322"/>
    </row>
    <row r="85" spans="2:11" s="1" customFormat="1" ht="15" customHeight="1">
      <c r="B85" s="333"/>
      <c r="C85" s="334" t="s">
        <v>3110</v>
      </c>
      <c r="D85" s="334"/>
      <c r="E85" s="334"/>
      <c r="F85" s="335" t="s">
        <v>3101</v>
      </c>
      <c r="G85" s="334"/>
      <c r="H85" s="334" t="s">
        <v>3111</v>
      </c>
      <c r="I85" s="334" t="s">
        <v>3097</v>
      </c>
      <c r="J85" s="334">
        <v>20</v>
      </c>
      <c r="K85" s="322"/>
    </row>
    <row r="86" spans="2:11" s="1" customFormat="1" ht="15" customHeight="1">
      <c r="B86" s="333"/>
      <c r="C86" s="334" t="s">
        <v>3112</v>
      </c>
      <c r="D86" s="334"/>
      <c r="E86" s="334"/>
      <c r="F86" s="335" t="s">
        <v>3101</v>
      </c>
      <c r="G86" s="334"/>
      <c r="H86" s="334" t="s">
        <v>3113</v>
      </c>
      <c r="I86" s="334" t="s">
        <v>3097</v>
      </c>
      <c r="J86" s="334">
        <v>20</v>
      </c>
      <c r="K86" s="322"/>
    </row>
    <row r="87" spans="2:11" s="1" customFormat="1" ht="15" customHeight="1">
      <c r="B87" s="333"/>
      <c r="C87" s="308" t="s">
        <v>3114</v>
      </c>
      <c r="D87" s="308"/>
      <c r="E87" s="308"/>
      <c r="F87" s="331" t="s">
        <v>3101</v>
      </c>
      <c r="G87" s="332"/>
      <c r="H87" s="308" t="s">
        <v>3115</v>
      </c>
      <c r="I87" s="308" t="s">
        <v>3097</v>
      </c>
      <c r="J87" s="308">
        <v>50</v>
      </c>
      <c r="K87" s="322"/>
    </row>
    <row r="88" spans="2:11" s="1" customFormat="1" ht="15" customHeight="1">
      <c r="B88" s="333"/>
      <c r="C88" s="308" t="s">
        <v>3116</v>
      </c>
      <c r="D88" s="308"/>
      <c r="E88" s="308"/>
      <c r="F88" s="331" t="s">
        <v>3101</v>
      </c>
      <c r="G88" s="332"/>
      <c r="H88" s="308" t="s">
        <v>3117</v>
      </c>
      <c r="I88" s="308" t="s">
        <v>3097</v>
      </c>
      <c r="J88" s="308">
        <v>20</v>
      </c>
      <c r="K88" s="322"/>
    </row>
    <row r="89" spans="2:11" s="1" customFormat="1" ht="15" customHeight="1">
      <c r="B89" s="333"/>
      <c r="C89" s="308" t="s">
        <v>3118</v>
      </c>
      <c r="D89" s="308"/>
      <c r="E89" s="308"/>
      <c r="F89" s="331" t="s">
        <v>3101</v>
      </c>
      <c r="G89" s="332"/>
      <c r="H89" s="308" t="s">
        <v>3119</v>
      </c>
      <c r="I89" s="308" t="s">
        <v>3097</v>
      </c>
      <c r="J89" s="308">
        <v>20</v>
      </c>
      <c r="K89" s="322"/>
    </row>
    <row r="90" spans="2:11" s="1" customFormat="1" ht="15" customHeight="1">
      <c r="B90" s="333"/>
      <c r="C90" s="308" t="s">
        <v>3120</v>
      </c>
      <c r="D90" s="308"/>
      <c r="E90" s="308"/>
      <c r="F90" s="331" t="s">
        <v>3101</v>
      </c>
      <c r="G90" s="332"/>
      <c r="H90" s="308" t="s">
        <v>3121</v>
      </c>
      <c r="I90" s="308" t="s">
        <v>3097</v>
      </c>
      <c r="J90" s="308">
        <v>50</v>
      </c>
      <c r="K90" s="322"/>
    </row>
    <row r="91" spans="2:11" s="1" customFormat="1" ht="15" customHeight="1">
      <c r="B91" s="333"/>
      <c r="C91" s="308" t="s">
        <v>3122</v>
      </c>
      <c r="D91" s="308"/>
      <c r="E91" s="308"/>
      <c r="F91" s="331" t="s">
        <v>3101</v>
      </c>
      <c r="G91" s="332"/>
      <c r="H91" s="308" t="s">
        <v>3122</v>
      </c>
      <c r="I91" s="308" t="s">
        <v>3097</v>
      </c>
      <c r="J91" s="308">
        <v>50</v>
      </c>
      <c r="K91" s="322"/>
    </row>
    <row r="92" spans="2:11" s="1" customFormat="1" ht="15" customHeight="1">
      <c r="B92" s="333"/>
      <c r="C92" s="308" t="s">
        <v>3123</v>
      </c>
      <c r="D92" s="308"/>
      <c r="E92" s="308"/>
      <c r="F92" s="331" t="s">
        <v>3101</v>
      </c>
      <c r="G92" s="332"/>
      <c r="H92" s="308" t="s">
        <v>3124</v>
      </c>
      <c r="I92" s="308" t="s">
        <v>3097</v>
      </c>
      <c r="J92" s="308">
        <v>255</v>
      </c>
      <c r="K92" s="322"/>
    </row>
    <row r="93" spans="2:11" s="1" customFormat="1" ht="15" customHeight="1">
      <c r="B93" s="333"/>
      <c r="C93" s="308" t="s">
        <v>3125</v>
      </c>
      <c r="D93" s="308"/>
      <c r="E93" s="308"/>
      <c r="F93" s="331" t="s">
        <v>3095</v>
      </c>
      <c r="G93" s="332"/>
      <c r="H93" s="308" t="s">
        <v>3126</v>
      </c>
      <c r="I93" s="308" t="s">
        <v>3127</v>
      </c>
      <c r="J93" s="308"/>
      <c r="K93" s="322"/>
    </row>
    <row r="94" spans="2:11" s="1" customFormat="1" ht="15" customHeight="1">
      <c r="B94" s="333"/>
      <c r="C94" s="308" t="s">
        <v>3128</v>
      </c>
      <c r="D94" s="308"/>
      <c r="E94" s="308"/>
      <c r="F94" s="331" t="s">
        <v>3095</v>
      </c>
      <c r="G94" s="332"/>
      <c r="H94" s="308" t="s">
        <v>3129</v>
      </c>
      <c r="I94" s="308" t="s">
        <v>3130</v>
      </c>
      <c r="J94" s="308"/>
      <c r="K94" s="322"/>
    </row>
    <row r="95" spans="2:11" s="1" customFormat="1" ht="15" customHeight="1">
      <c r="B95" s="333"/>
      <c r="C95" s="308" t="s">
        <v>3131</v>
      </c>
      <c r="D95" s="308"/>
      <c r="E95" s="308"/>
      <c r="F95" s="331" t="s">
        <v>3095</v>
      </c>
      <c r="G95" s="332"/>
      <c r="H95" s="308" t="s">
        <v>3131</v>
      </c>
      <c r="I95" s="308" t="s">
        <v>3130</v>
      </c>
      <c r="J95" s="308"/>
      <c r="K95" s="322"/>
    </row>
    <row r="96" spans="2:11" s="1" customFormat="1" ht="15" customHeight="1">
      <c r="B96" s="333"/>
      <c r="C96" s="308" t="s">
        <v>41</v>
      </c>
      <c r="D96" s="308"/>
      <c r="E96" s="308"/>
      <c r="F96" s="331" t="s">
        <v>3095</v>
      </c>
      <c r="G96" s="332"/>
      <c r="H96" s="308" t="s">
        <v>3132</v>
      </c>
      <c r="I96" s="308" t="s">
        <v>3130</v>
      </c>
      <c r="J96" s="308"/>
      <c r="K96" s="322"/>
    </row>
    <row r="97" spans="2:11" s="1" customFormat="1" ht="15" customHeight="1">
      <c r="B97" s="333"/>
      <c r="C97" s="308" t="s">
        <v>51</v>
      </c>
      <c r="D97" s="308"/>
      <c r="E97" s="308"/>
      <c r="F97" s="331" t="s">
        <v>3095</v>
      </c>
      <c r="G97" s="332"/>
      <c r="H97" s="308" t="s">
        <v>3133</v>
      </c>
      <c r="I97" s="308" t="s">
        <v>3130</v>
      </c>
      <c r="J97" s="308"/>
      <c r="K97" s="322"/>
    </row>
    <row r="98" spans="2:11" s="1" customFormat="1" ht="15" customHeight="1">
      <c r="B98" s="336"/>
      <c r="C98" s="337"/>
      <c r="D98" s="337"/>
      <c r="E98" s="337"/>
      <c r="F98" s="337"/>
      <c r="G98" s="337"/>
      <c r="H98" s="337"/>
      <c r="I98" s="337"/>
      <c r="J98" s="337"/>
      <c r="K98" s="338"/>
    </row>
    <row r="99" spans="2:11" s="1" customFormat="1" ht="18.75" customHeight="1">
      <c r="B99" s="339"/>
      <c r="C99" s="340"/>
      <c r="D99" s="340"/>
      <c r="E99" s="340"/>
      <c r="F99" s="340"/>
      <c r="G99" s="340"/>
      <c r="H99" s="340"/>
      <c r="I99" s="340"/>
      <c r="J99" s="340"/>
      <c r="K99" s="339"/>
    </row>
    <row r="100" spans="2:11" s="1" customFormat="1" ht="18.75" customHeight="1"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</row>
    <row r="101" spans="2:11" s="1" customFormat="1" ht="7.5" customHeight="1">
      <c r="B101" s="317"/>
      <c r="C101" s="318"/>
      <c r="D101" s="318"/>
      <c r="E101" s="318"/>
      <c r="F101" s="318"/>
      <c r="G101" s="318"/>
      <c r="H101" s="318"/>
      <c r="I101" s="318"/>
      <c r="J101" s="318"/>
      <c r="K101" s="319"/>
    </row>
    <row r="102" spans="2:11" s="1" customFormat="1" ht="45" customHeight="1">
      <c r="B102" s="320"/>
      <c r="C102" s="321" t="s">
        <v>3134</v>
      </c>
      <c r="D102" s="321"/>
      <c r="E102" s="321"/>
      <c r="F102" s="321"/>
      <c r="G102" s="321"/>
      <c r="H102" s="321"/>
      <c r="I102" s="321"/>
      <c r="J102" s="321"/>
      <c r="K102" s="322"/>
    </row>
    <row r="103" spans="2:11" s="1" customFormat="1" ht="17.25" customHeight="1">
      <c r="B103" s="320"/>
      <c r="C103" s="323" t="s">
        <v>3089</v>
      </c>
      <c r="D103" s="323"/>
      <c r="E103" s="323"/>
      <c r="F103" s="323" t="s">
        <v>3090</v>
      </c>
      <c r="G103" s="324"/>
      <c r="H103" s="323" t="s">
        <v>57</v>
      </c>
      <c r="I103" s="323" t="s">
        <v>60</v>
      </c>
      <c r="J103" s="323" t="s">
        <v>3091</v>
      </c>
      <c r="K103" s="322"/>
    </row>
    <row r="104" spans="2:11" s="1" customFormat="1" ht="17.25" customHeight="1">
      <c r="B104" s="320"/>
      <c r="C104" s="325" t="s">
        <v>3092</v>
      </c>
      <c r="D104" s="325"/>
      <c r="E104" s="325"/>
      <c r="F104" s="326" t="s">
        <v>3093</v>
      </c>
      <c r="G104" s="327"/>
      <c r="H104" s="325"/>
      <c r="I104" s="325"/>
      <c r="J104" s="325" t="s">
        <v>3094</v>
      </c>
      <c r="K104" s="322"/>
    </row>
    <row r="105" spans="2:11" s="1" customFormat="1" ht="5.25" customHeight="1">
      <c r="B105" s="320"/>
      <c r="C105" s="323"/>
      <c r="D105" s="323"/>
      <c r="E105" s="323"/>
      <c r="F105" s="323"/>
      <c r="G105" s="341"/>
      <c r="H105" s="323"/>
      <c r="I105" s="323"/>
      <c r="J105" s="323"/>
      <c r="K105" s="322"/>
    </row>
    <row r="106" spans="2:11" s="1" customFormat="1" ht="15" customHeight="1">
      <c r="B106" s="320"/>
      <c r="C106" s="308" t="s">
        <v>56</v>
      </c>
      <c r="D106" s="330"/>
      <c r="E106" s="330"/>
      <c r="F106" s="331" t="s">
        <v>3095</v>
      </c>
      <c r="G106" s="308"/>
      <c r="H106" s="308" t="s">
        <v>3135</v>
      </c>
      <c r="I106" s="308" t="s">
        <v>3097</v>
      </c>
      <c r="J106" s="308">
        <v>20</v>
      </c>
      <c r="K106" s="322"/>
    </row>
    <row r="107" spans="2:11" s="1" customFormat="1" ht="15" customHeight="1">
      <c r="B107" s="320"/>
      <c r="C107" s="308" t="s">
        <v>3098</v>
      </c>
      <c r="D107" s="308"/>
      <c r="E107" s="308"/>
      <c r="F107" s="331" t="s">
        <v>3095</v>
      </c>
      <c r="G107" s="308"/>
      <c r="H107" s="308" t="s">
        <v>3135</v>
      </c>
      <c r="I107" s="308" t="s">
        <v>3097</v>
      </c>
      <c r="J107" s="308">
        <v>120</v>
      </c>
      <c r="K107" s="322"/>
    </row>
    <row r="108" spans="2:11" s="1" customFormat="1" ht="15" customHeight="1">
      <c r="B108" s="333"/>
      <c r="C108" s="308" t="s">
        <v>3100</v>
      </c>
      <c r="D108" s="308"/>
      <c r="E108" s="308"/>
      <c r="F108" s="331" t="s">
        <v>3101</v>
      </c>
      <c r="G108" s="308"/>
      <c r="H108" s="308" t="s">
        <v>3135</v>
      </c>
      <c r="I108" s="308" t="s">
        <v>3097</v>
      </c>
      <c r="J108" s="308">
        <v>50</v>
      </c>
      <c r="K108" s="322"/>
    </row>
    <row r="109" spans="2:11" s="1" customFormat="1" ht="15" customHeight="1">
      <c r="B109" s="333"/>
      <c r="C109" s="308" t="s">
        <v>3103</v>
      </c>
      <c r="D109" s="308"/>
      <c r="E109" s="308"/>
      <c r="F109" s="331" t="s">
        <v>3095</v>
      </c>
      <c r="G109" s="308"/>
      <c r="H109" s="308" t="s">
        <v>3135</v>
      </c>
      <c r="I109" s="308" t="s">
        <v>3105</v>
      </c>
      <c r="J109" s="308"/>
      <c r="K109" s="322"/>
    </row>
    <row r="110" spans="2:11" s="1" customFormat="1" ht="15" customHeight="1">
      <c r="B110" s="333"/>
      <c r="C110" s="308" t="s">
        <v>3114</v>
      </c>
      <c r="D110" s="308"/>
      <c r="E110" s="308"/>
      <c r="F110" s="331" t="s">
        <v>3101</v>
      </c>
      <c r="G110" s="308"/>
      <c r="H110" s="308" t="s">
        <v>3135</v>
      </c>
      <c r="I110" s="308" t="s">
        <v>3097</v>
      </c>
      <c r="J110" s="308">
        <v>50</v>
      </c>
      <c r="K110" s="322"/>
    </row>
    <row r="111" spans="2:11" s="1" customFormat="1" ht="15" customHeight="1">
      <c r="B111" s="333"/>
      <c r="C111" s="308" t="s">
        <v>3122</v>
      </c>
      <c r="D111" s="308"/>
      <c r="E111" s="308"/>
      <c r="F111" s="331" t="s">
        <v>3101</v>
      </c>
      <c r="G111" s="308"/>
      <c r="H111" s="308" t="s">
        <v>3135</v>
      </c>
      <c r="I111" s="308" t="s">
        <v>3097</v>
      </c>
      <c r="J111" s="308">
        <v>50</v>
      </c>
      <c r="K111" s="322"/>
    </row>
    <row r="112" spans="2:11" s="1" customFormat="1" ht="15" customHeight="1">
      <c r="B112" s="333"/>
      <c r="C112" s="308" t="s">
        <v>3120</v>
      </c>
      <c r="D112" s="308"/>
      <c r="E112" s="308"/>
      <c r="F112" s="331" t="s">
        <v>3101</v>
      </c>
      <c r="G112" s="308"/>
      <c r="H112" s="308" t="s">
        <v>3135</v>
      </c>
      <c r="I112" s="308" t="s">
        <v>3097</v>
      </c>
      <c r="J112" s="308">
        <v>50</v>
      </c>
      <c r="K112" s="322"/>
    </row>
    <row r="113" spans="2:11" s="1" customFormat="1" ht="15" customHeight="1">
      <c r="B113" s="333"/>
      <c r="C113" s="308" t="s">
        <v>56</v>
      </c>
      <c r="D113" s="308"/>
      <c r="E113" s="308"/>
      <c r="F113" s="331" t="s">
        <v>3095</v>
      </c>
      <c r="G113" s="308"/>
      <c r="H113" s="308" t="s">
        <v>3136</v>
      </c>
      <c r="I113" s="308" t="s">
        <v>3097</v>
      </c>
      <c r="J113" s="308">
        <v>20</v>
      </c>
      <c r="K113" s="322"/>
    </row>
    <row r="114" spans="2:11" s="1" customFormat="1" ht="15" customHeight="1">
      <c r="B114" s="333"/>
      <c r="C114" s="308" t="s">
        <v>3137</v>
      </c>
      <c r="D114" s="308"/>
      <c r="E114" s="308"/>
      <c r="F114" s="331" t="s">
        <v>3095</v>
      </c>
      <c r="G114" s="308"/>
      <c r="H114" s="308" t="s">
        <v>3138</v>
      </c>
      <c r="I114" s="308" t="s">
        <v>3097</v>
      </c>
      <c r="J114" s="308">
        <v>120</v>
      </c>
      <c r="K114" s="322"/>
    </row>
    <row r="115" spans="2:11" s="1" customFormat="1" ht="15" customHeight="1">
      <c r="B115" s="333"/>
      <c r="C115" s="308" t="s">
        <v>41</v>
      </c>
      <c r="D115" s="308"/>
      <c r="E115" s="308"/>
      <c r="F115" s="331" t="s">
        <v>3095</v>
      </c>
      <c r="G115" s="308"/>
      <c r="H115" s="308" t="s">
        <v>3139</v>
      </c>
      <c r="I115" s="308" t="s">
        <v>3130</v>
      </c>
      <c r="J115" s="308"/>
      <c r="K115" s="322"/>
    </row>
    <row r="116" spans="2:11" s="1" customFormat="1" ht="15" customHeight="1">
      <c r="B116" s="333"/>
      <c r="C116" s="308" t="s">
        <v>51</v>
      </c>
      <c r="D116" s="308"/>
      <c r="E116" s="308"/>
      <c r="F116" s="331" t="s">
        <v>3095</v>
      </c>
      <c r="G116" s="308"/>
      <c r="H116" s="308" t="s">
        <v>3140</v>
      </c>
      <c r="I116" s="308" t="s">
        <v>3130</v>
      </c>
      <c r="J116" s="308"/>
      <c r="K116" s="322"/>
    </row>
    <row r="117" spans="2:11" s="1" customFormat="1" ht="15" customHeight="1">
      <c r="B117" s="333"/>
      <c r="C117" s="308" t="s">
        <v>60</v>
      </c>
      <c r="D117" s="308"/>
      <c r="E117" s="308"/>
      <c r="F117" s="331" t="s">
        <v>3095</v>
      </c>
      <c r="G117" s="308"/>
      <c r="H117" s="308" t="s">
        <v>3141</v>
      </c>
      <c r="I117" s="308" t="s">
        <v>3142</v>
      </c>
      <c r="J117" s="308"/>
      <c r="K117" s="322"/>
    </row>
    <row r="118" spans="2:11" s="1" customFormat="1" ht="15" customHeight="1">
      <c r="B118" s="336"/>
      <c r="C118" s="342"/>
      <c r="D118" s="342"/>
      <c r="E118" s="342"/>
      <c r="F118" s="342"/>
      <c r="G118" s="342"/>
      <c r="H118" s="342"/>
      <c r="I118" s="342"/>
      <c r="J118" s="342"/>
      <c r="K118" s="338"/>
    </row>
    <row r="119" spans="2:11" s="1" customFormat="1" ht="18.75" customHeight="1">
      <c r="B119" s="343"/>
      <c r="C119" s="344"/>
      <c r="D119" s="344"/>
      <c r="E119" s="344"/>
      <c r="F119" s="345"/>
      <c r="G119" s="344"/>
      <c r="H119" s="344"/>
      <c r="I119" s="344"/>
      <c r="J119" s="344"/>
      <c r="K119" s="343"/>
    </row>
    <row r="120" spans="2:11" s="1" customFormat="1" ht="18.75" customHeight="1"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</row>
    <row r="121" spans="2:11" s="1" customFormat="1" ht="7.5" customHeight="1">
      <c r="B121" s="346"/>
      <c r="C121" s="347"/>
      <c r="D121" s="347"/>
      <c r="E121" s="347"/>
      <c r="F121" s="347"/>
      <c r="G121" s="347"/>
      <c r="H121" s="347"/>
      <c r="I121" s="347"/>
      <c r="J121" s="347"/>
      <c r="K121" s="348"/>
    </row>
    <row r="122" spans="2:11" s="1" customFormat="1" ht="45" customHeight="1">
      <c r="B122" s="349"/>
      <c r="C122" s="299" t="s">
        <v>3143</v>
      </c>
      <c r="D122" s="299"/>
      <c r="E122" s="299"/>
      <c r="F122" s="299"/>
      <c r="G122" s="299"/>
      <c r="H122" s="299"/>
      <c r="I122" s="299"/>
      <c r="J122" s="299"/>
      <c r="K122" s="350"/>
    </row>
    <row r="123" spans="2:11" s="1" customFormat="1" ht="17.25" customHeight="1">
      <c r="B123" s="351"/>
      <c r="C123" s="323" t="s">
        <v>3089</v>
      </c>
      <c r="D123" s="323"/>
      <c r="E123" s="323"/>
      <c r="F123" s="323" t="s">
        <v>3090</v>
      </c>
      <c r="G123" s="324"/>
      <c r="H123" s="323" t="s">
        <v>57</v>
      </c>
      <c r="I123" s="323" t="s">
        <v>60</v>
      </c>
      <c r="J123" s="323" t="s">
        <v>3091</v>
      </c>
      <c r="K123" s="352"/>
    </row>
    <row r="124" spans="2:11" s="1" customFormat="1" ht="17.25" customHeight="1">
      <c r="B124" s="351"/>
      <c r="C124" s="325" t="s">
        <v>3092</v>
      </c>
      <c r="D124" s="325"/>
      <c r="E124" s="325"/>
      <c r="F124" s="326" t="s">
        <v>3093</v>
      </c>
      <c r="G124" s="327"/>
      <c r="H124" s="325"/>
      <c r="I124" s="325"/>
      <c r="J124" s="325" t="s">
        <v>3094</v>
      </c>
      <c r="K124" s="352"/>
    </row>
    <row r="125" spans="2:11" s="1" customFormat="1" ht="5.25" customHeight="1">
      <c r="B125" s="353"/>
      <c r="C125" s="328"/>
      <c r="D125" s="328"/>
      <c r="E125" s="328"/>
      <c r="F125" s="328"/>
      <c r="G125" s="354"/>
      <c r="H125" s="328"/>
      <c r="I125" s="328"/>
      <c r="J125" s="328"/>
      <c r="K125" s="355"/>
    </row>
    <row r="126" spans="2:11" s="1" customFormat="1" ht="15" customHeight="1">
      <c r="B126" s="353"/>
      <c r="C126" s="308" t="s">
        <v>3098</v>
      </c>
      <c r="D126" s="330"/>
      <c r="E126" s="330"/>
      <c r="F126" s="331" t="s">
        <v>3095</v>
      </c>
      <c r="G126" s="308"/>
      <c r="H126" s="308" t="s">
        <v>3135</v>
      </c>
      <c r="I126" s="308" t="s">
        <v>3097</v>
      </c>
      <c r="J126" s="308">
        <v>120</v>
      </c>
      <c r="K126" s="356"/>
    </row>
    <row r="127" spans="2:11" s="1" customFormat="1" ht="15" customHeight="1">
      <c r="B127" s="353"/>
      <c r="C127" s="308" t="s">
        <v>3144</v>
      </c>
      <c r="D127" s="308"/>
      <c r="E127" s="308"/>
      <c r="F127" s="331" t="s">
        <v>3095</v>
      </c>
      <c r="G127" s="308"/>
      <c r="H127" s="308" t="s">
        <v>3145</v>
      </c>
      <c r="I127" s="308" t="s">
        <v>3097</v>
      </c>
      <c r="J127" s="308" t="s">
        <v>3146</v>
      </c>
      <c r="K127" s="356"/>
    </row>
    <row r="128" spans="2:11" s="1" customFormat="1" ht="15" customHeight="1">
      <c r="B128" s="353"/>
      <c r="C128" s="308" t="s">
        <v>102</v>
      </c>
      <c r="D128" s="308"/>
      <c r="E128" s="308"/>
      <c r="F128" s="331" t="s">
        <v>3095</v>
      </c>
      <c r="G128" s="308"/>
      <c r="H128" s="308" t="s">
        <v>3147</v>
      </c>
      <c r="I128" s="308" t="s">
        <v>3097</v>
      </c>
      <c r="J128" s="308" t="s">
        <v>3146</v>
      </c>
      <c r="K128" s="356"/>
    </row>
    <row r="129" spans="2:11" s="1" customFormat="1" ht="15" customHeight="1">
      <c r="B129" s="353"/>
      <c r="C129" s="308" t="s">
        <v>3106</v>
      </c>
      <c r="D129" s="308"/>
      <c r="E129" s="308"/>
      <c r="F129" s="331" t="s">
        <v>3101</v>
      </c>
      <c r="G129" s="308"/>
      <c r="H129" s="308" t="s">
        <v>3107</v>
      </c>
      <c r="I129" s="308" t="s">
        <v>3097</v>
      </c>
      <c r="J129" s="308">
        <v>15</v>
      </c>
      <c r="K129" s="356"/>
    </row>
    <row r="130" spans="2:11" s="1" customFormat="1" ht="15" customHeight="1">
      <c r="B130" s="353"/>
      <c r="C130" s="334" t="s">
        <v>3108</v>
      </c>
      <c r="D130" s="334"/>
      <c r="E130" s="334"/>
      <c r="F130" s="335" t="s">
        <v>3101</v>
      </c>
      <c r="G130" s="334"/>
      <c r="H130" s="334" t="s">
        <v>3109</v>
      </c>
      <c r="I130" s="334" t="s">
        <v>3097</v>
      </c>
      <c r="J130" s="334">
        <v>15</v>
      </c>
      <c r="K130" s="356"/>
    </row>
    <row r="131" spans="2:11" s="1" customFormat="1" ht="15" customHeight="1">
      <c r="B131" s="353"/>
      <c r="C131" s="334" t="s">
        <v>3110</v>
      </c>
      <c r="D131" s="334"/>
      <c r="E131" s="334"/>
      <c r="F131" s="335" t="s">
        <v>3101</v>
      </c>
      <c r="G131" s="334"/>
      <c r="H131" s="334" t="s">
        <v>3111</v>
      </c>
      <c r="I131" s="334" t="s">
        <v>3097</v>
      </c>
      <c r="J131" s="334">
        <v>20</v>
      </c>
      <c r="K131" s="356"/>
    </row>
    <row r="132" spans="2:11" s="1" customFormat="1" ht="15" customHeight="1">
      <c r="B132" s="353"/>
      <c r="C132" s="334" t="s">
        <v>3112</v>
      </c>
      <c r="D132" s="334"/>
      <c r="E132" s="334"/>
      <c r="F132" s="335" t="s">
        <v>3101</v>
      </c>
      <c r="G132" s="334"/>
      <c r="H132" s="334" t="s">
        <v>3113</v>
      </c>
      <c r="I132" s="334" t="s">
        <v>3097</v>
      </c>
      <c r="J132" s="334">
        <v>20</v>
      </c>
      <c r="K132" s="356"/>
    </row>
    <row r="133" spans="2:11" s="1" customFormat="1" ht="15" customHeight="1">
      <c r="B133" s="353"/>
      <c r="C133" s="308" t="s">
        <v>3100</v>
      </c>
      <c r="D133" s="308"/>
      <c r="E133" s="308"/>
      <c r="F133" s="331" t="s">
        <v>3101</v>
      </c>
      <c r="G133" s="308"/>
      <c r="H133" s="308" t="s">
        <v>3135</v>
      </c>
      <c r="I133" s="308" t="s">
        <v>3097</v>
      </c>
      <c r="J133" s="308">
        <v>50</v>
      </c>
      <c r="K133" s="356"/>
    </row>
    <row r="134" spans="2:11" s="1" customFormat="1" ht="15" customHeight="1">
      <c r="B134" s="353"/>
      <c r="C134" s="308" t="s">
        <v>3114</v>
      </c>
      <c r="D134" s="308"/>
      <c r="E134" s="308"/>
      <c r="F134" s="331" t="s">
        <v>3101</v>
      </c>
      <c r="G134" s="308"/>
      <c r="H134" s="308" t="s">
        <v>3135</v>
      </c>
      <c r="I134" s="308" t="s">
        <v>3097</v>
      </c>
      <c r="J134" s="308">
        <v>50</v>
      </c>
      <c r="K134" s="356"/>
    </row>
    <row r="135" spans="2:11" s="1" customFormat="1" ht="15" customHeight="1">
      <c r="B135" s="353"/>
      <c r="C135" s="308" t="s">
        <v>3120</v>
      </c>
      <c r="D135" s="308"/>
      <c r="E135" s="308"/>
      <c r="F135" s="331" t="s">
        <v>3101</v>
      </c>
      <c r="G135" s="308"/>
      <c r="H135" s="308" t="s">
        <v>3135</v>
      </c>
      <c r="I135" s="308" t="s">
        <v>3097</v>
      </c>
      <c r="J135" s="308">
        <v>50</v>
      </c>
      <c r="K135" s="356"/>
    </row>
    <row r="136" spans="2:11" s="1" customFormat="1" ht="15" customHeight="1">
      <c r="B136" s="353"/>
      <c r="C136" s="308" t="s">
        <v>3122</v>
      </c>
      <c r="D136" s="308"/>
      <c r="E136" s="308"/>
      <c r="F136" s="331" t="s">
        <v>3101</v>
      </c>
      <c r="G136" s="308"/>
      <c r="H136" s="308" t="s">
        <v>3135</v>
      </c>
      <c r="I136" s="308" t="s">
        <v>3097</v>
      </c>
      <c r="J136" s="308">
        <v>50</v>
      </c>
      <c r="K136" s="356"/>
    </row>
    <row r="137" spans="2:11" s="1" customFormat="1" ht="15" customHeight="1">
      <c r="B137" s="353"/>
      <c r="C137" s="308" t="s">
        <v>3123</v>
      </c>
      <c r="D137" s="308"/>
      <c r="E137" s="308"/>
      <c r="F137" s="331" t="s">
        <v>3101</v>
      </c>
      <c r="G137" s="308"/>
      <c r="H137" s="308" t="s">
        <v>3148</v>
      </c>
      <c r="I137" s="308" t="s">
        <v>3097</v>
      </c>
      <c r="J137" s="308">
        <v>255</v>
      </c>
      <c r="K137" s="356"/>
    </row>
    <row r="138" spans="2:11" s="1" customFormat="1" ht="15" customHeight="1">
      <c r="B138" s="353"/>
      <c r="C138" s="308" t="s">
        <v>3125</v>
      </c>
      <c r="D138" s="308"/>
      <c r="E138" s="308"/>
      <c r="F138" s="331" t="s">
        <v>3095</v>
      </c>
      <c r="G138" s="308"/>
      <c r="H138" s="308" t="s">
        <v>3149</v>
      </c>
      <c r="I138" s="308" t="s">
        <v>3127</v>
      </c>
      <c r="J138" s="308"/>
      <c r="K138" s="356"/>
    </row>
    <row r="139" spans="2:11" s="1" customFormat="1" ht="15" customHeight="1">
      <c r="B139" s="353"/>
      <c r="C139" s="308" t="s">
        <v>3128</v>
      </c>
      <c r="D139" s="308"/>
      <c r="E139" s="308"/>
      <c r="F139" s="331" t="s">
        <v>3095</v>
      </c>
      <c r="G139" s="308"/>
      <c r="H139" s="308" t="s">
        <v>3150</v>
      </c>
      <c r="I139" s="308" t="s">
        <v>3130</v>
      </c>
      <c r="J139" s="308"/>
      <c r="K139" s="356"/>
    </row>
    <row r="140" spans="2:11" s="1" customFormat="1" ht="15" customHeight="1">
      <c r="B140" s="353"/>
      <c r="C140" s="308" t="s">
        <v>3131</v>
      </c>
      <c r="D140" s="308"/>
      <c r="E140" s="308"/>
      <c r="F140" s="331" t="s">
        <v>3095</v>
      </c>
      <c r="G140" s="308"/>
      <c r="H140" s="308" t="s">
        <v>3131</v>
      </c>
      <c r="I140" s="308" t="s">
        <v>3130</v>
      </c>
      <c r="J140" s="308"/>
      <c r="K140" s="356"/>
    </row>
    <row r="141" spans="2:11" s="1" customFormat="1" ht="15" customHeight="1">
      <c r="B141" s="353"/>
      <c r="C141" s="308" t="s">
        <v>41</v>
      </c>
      <c r="D141" s="308"/>
      <c r="E141" s="308"/>
      <c r="F141" s="331" t="s">
        <v>3095</v>
      </c>
      <c r="G141" s="308"/>
      <c r="H141" s="308" t="s">
        <v>3151</v>
      </c>
      <c r="I141" s="308" t="s">
        <v>3130</v>
      </c>
      <c r="J141" s="308"/>
      <c r="K141" s="356"/>
    </row>
    <row r="142" spans="2:11" s="1" customFormat="1" ht="15" customHeight="1">
      <c r="B142" s="353"/>
      <c r="C142" s="308" t="s">
        <v>3152</v>
      </c>
      <c r="D142" s="308"/>
      <c r="E142" s="308"/>
      <c r="F142" s="331" t="s">
        <v>3095</v>
      </c>
      <c r="G142" s="308"/>
      <c r="H142" s="308" t="s">
        <v>3153</v>
      </c>
      <c r="I142" s="308" t="s">
        <v>3130</v>
      </c>
      <c r="J142" s="308"/>
      <c r="K142" s="356"/>
    </row>
    <row r="143" spans="2:11" s="1" customFormat="1" ht="15" customHeight="1">
      <c r="B143" s="357"/>
      <c r="C143" s="358"/>
      <c r="D143" s="358"/>
      <c r="E143" s="358"/>
      <c r="F143" s="358"/>
      <c r="G143" s="358"/>
      <c r="H143" s="358"/>
      <c r="I143" s="358"/>
      <c r="J143" s="358"/>
      <c r="K143" s="359"/>
    </row>
    <row r="144" spans="2:11" s="1" customFormat="1" ht="18.75" customHeight="1">
      <c r="B144" s="344"/>
      <c r="C144" s="344"/>
      <c r="D144" s="344"/>
      <c r="E144" s="344"/>
      <c r="F144" s="345"/>
      <c r="G144" s="344"/>
      <c r="H144" s="344"/>
      <c r="I144" s="344"/>
      <c r="J144" s="344"/>
      <c r="K144" s="344"/>
    </row>
    <row r="145" spans="2:11" s="1" customFormat="1" ht="18.75" customHeight="1"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</row>
    <row r="146" spans="2:11" s="1" customFormat="1" ht="7.5" customHeight="1">
      <c r="B146" s="317"/>
      <c r="C146" s="318"/>
      <c r="D146" s="318"/>
      <c r="E146" s="318"/>
      <c r="F146" s="318"/>
      <c r="G146" s="318"/>
      <c r="H146" s="318"/>
      <c r="I146" s="318"/>
      <c r="J146" s="318"/>
      <c r="K146" s="319"/>
    </row>
    <row r="147" spans="2:11" s="1" customFormat="1" ht="45" customHeight="1">
      <c r="B147" s="320"/>
      <c r="C147" s="321" t="s">
        <v>3154</v>
      </c>
      <c r="D147" s="321"/>
      <c r="E147" s="321"/>
      <c r="F147" s="321"/>
      <c r="G147" s="321"/>
      <c r="H147" s="321"/>
      <c r="I147" s="321"/>
      <c r="J147" s="321"/>
      <c r="K147" s="322"/>
    </row>
    <row r="148" spans="2:11" s="1" customFormat="1" ht="17.25" customHeight="1">
      <c r="B148" s="320"/>
      <c r="C148" s="323" t="s">
        <v>3089</v>
      </c>
      <c r="D148" s="323"/>
      <c r="E148" s="323"/>
      <c r="F148" s="323" t="s">
        <v>3090</v>
      </c>
      <c r="G148" s="324"/>
      <c r="H148" s="323" t="s">
        <v>57</v>
      </c>
      <c r="I148" s="323" t="s">
        <v>60</v>
      </c>
      <c r="J148" s="323" t="s">
        <v>3091</v>
      </c>
      <c r="K148" s="322"/>
    </row>
    <row r="149" spans="2:11" s="1" customFormat="1" ht="17.25" customHeight="1">
      <c r="B149" s="320"/>
      <c r="C149" s="325" t="s">
        <v>3092</v>
      </c>
      <c r="D149" s="325"/>
      <c r="E149" s="325"/>
      <c r="F149" s="326" t="s">
        <v>3093</v>
      </c>
      <c r="G149" s="327"/>
      <c r="H149" s="325"/>
      <c r="I149" s="325"/>
      <c r="J149" s="325" t="s">
        <v>3094</v>
      </c>
      <c r="K149" s="322"/>
    </row>
    <row r="150" spans="2:11" s="1" customFormat="1" ht="5.25" customHeight="1">
      <c r="B150" s="333"/>
      <c r="C150" s="328"/>
      <c r="D150" s="328"/>
      <c r="E150" s="328"/>
      <c r="F150" s="328"/>
      <c r="G150" s="329"/>
      <c r="H150" s="328"/>
      <c r="I150" s="328"/>
      <c r="J150" s="328"/>
      <c r="K150" s="356"/>
    </row>
    <row r="151" spans="2:11" s="1" customFormat="1" ht="15" customHeight="1">
      <c r="B151" s="333"/>
      <c r="C151" s="360" t="s">
        <v>3098</v>
      </c>
      <c r="D151" s="308"/>
      <c r="E151" s="308"/>
      <c r="F151" s="361" t="s">
        <v>3095</v>
      </c>
      <c r="G151" s="308"/>
      <c r="H151" s="360" t="s">
        <v>3135</v>
      </c>
      <c r="I151" s="360" t="s">
        <v>3097</v>
      </c>
      <c r="J151" s="360">
        <v>120</v>
      </c>
      <c r="K151" s="356"/>
    </row>
    <row r="152" spans="2:11" s="1" customFormat="1" ht="15" customHeight="1">
      <c r="B152" s="333"/>
      <c r="C152" s="360" t="s">
        <v>3144</v>
      </c>
      <c r="D152" s="308"/>
      <c r="E152" s="308"/>
      <c r="F152" s="361" t="s">
        <v>3095</v>
      </c>
      <c r="G152" s="308"/>
      <c r="H152" s="360" t="s">
        <v>3155</v>
      </c>
      <c r="I152" s="360" t="s">
        <v>3097</v>
      </c>
      <c r="J152" s="360" t="s">
        <v>3146</v>
      </c>
      <c r="K152" s="356"/>
    </row>
    <row r="153" spans="2:11" s="1" customFormat="1" ht="15" customHeight="1">
      <c r="B153" s="333"/>
      <c r="C153" s="360" t="s">
        <v>102</v>
      </c>
      <c r="D153" s="308"/>
      <c r="E153" s="308"/>
      <c r="F153" s="361" t="s">
        <v>3095</v>
      </c>
      <c r="G153" s="308"/>
      <c r="H153" s="360" t="s">
        <v>3156</v>
      </c>
      <c r="I153" s="360" t="s">
        <v>3097</v>
      </c>
      <c r="J153" s="360" t="s">
        <v>3146</v>
      </c>
      <c r="K153" s="356"/>
    </row>
    <row r="154" spans="2:11" s="1" customFormat="1" ht="15" customHeight="1">
      <c r="B154" s="333"/>
      <c r="C154" s="360" t="s">
        <v>3100</v>
      </c>
      <c r="D154" s="308"/>
      <c r="E154" s="308"/>
      <c r="F154" s="361" t="s">
        <v>3101</v>
      </c>
      <c r="G154" s="308"/>
      <c r="H154" s="360" t="s">
        <v>3135</v>
      </c>
      <c r="I154" s="360" t="s">
        <v>3097</v>
      </c>
      <c r="J154" s="360">
        <v>50</v>
      </c>
      <c r="K154" s="356"/>
    </row>
    <row r="155" spans="2:11" s="1" customFormat="1" ht="15" customHeight="1">
      <c r="B155" s="333"/>
      <c r="C155" s="360" t="s">
        <v>3103</v>
      </c>
      <c r="D155" s="308"/>
      <c r="E155" s="308"/>
      <c r="F155" s="361" t="s">
        <v>3095</v>
      </c>
      <c r="G155" s="308"/>
      <c r="H155" s="360" t="s">
        <v>3135</v>
      </c>
      <c r="I155" s="360" t="s">
        <v>3105</v>
      </c>
      <c r="J155" s="360"/>
      <c r="K155" s="356"/>
    </row>
    <row r="156" spans="2:11" s="1" customFormat="1" ht="15" customHeight="1">
      <c r="B156" s="333"/>
      <c r="C156" s="360" t="s">
        <v>3114</v>
      </c>
      <c r="D156" s="308"/>
      <c r="E156" s="308"/>
      <c r="F156" s="361" t="s">
        <v>3101</v>
      </c>
      <c r="G156" s="308"/>
      <c r="H156" s="360" t="s">
        <v>3135</v>
      </c>
      <c r="I156" s="360" t="s">
        <v>3097</v>
      </c>
      <c r="J156" s="360">
        <v>50</v>
      </c>
      <c r="K156" s="356"/>
    </row>
    <row r="157" spans="2:11" s="1" customFormat="1" ht="15" customHeight="1">
      <c r="B157" s="333"/>
      <c r="C157" s="360" t="s">
        <v>3122</v>
      </c>
      <c r="D157" s="308"/>
      <c r="E157" s="308"/>
      <c r="F157" s="361" t="s">
        <v>3101</v>
      </c>
      <c r="G157" s="308"/>
      <c r="H157" s="360" t="s">
        <v>3135</v>
      </c>
      <c r="I157" s="360" t="s">
        <v>3097</v>
      </c>
      <c r="J157" s="360">
        <v>50</v>
      </c>
      <c r="K157" s="356"/>
    </row>
    <row r="158" spans="2:11" s="1" customFormat="1" ht="15" customHeight="1">
      <c r="B158" s="333"/>
      <c r="C158" s="360" t="s">
        <v>3120</v>
      </c>
      <c r="D158" s="308"/>
      <c r="E158" s="308"/>
      <c r="F158" s="361" t="s">
        <v>3101</v>
      </c>
      <c r="G158" s="308"/>
      <c r="H158" s="360" t="s">
        <v>3135</v>
      </c>
      <c r="I158" s="360" t="s">
        <v>3097</v>
      </c>
      <c r="J158" s="360">
        <v>50</v>
      </c>
      <c r="K158" s="356"/>
    </row>
    <row r="159" spans="2:11" s="1" customFormat="1" ht="15" customHeight="1">
      <c r="B159" s="333"/>
      <c r="C159" s="360" t="s">
        <v>119</v>
      </c>
      <c r="D159" s="308"/>
      <c r="E159" s="308"/>
      <c r="F159" s="361" t="s">
        <v>3095</v>
      </c>
      <c r="G159" s="308"/>
      <c r="H159" s="360" t="s">
        <v>3157</v>
      </c>
      <c r="I159" s="360" t="s">
        <v>3097</v>
      </c>
      <c r="J159" s="360" t="s">
        <v>3158</v>
      </c>
      <c r="K159" s="356"/>
    </row>
    <row r="160" spans="2:11" s="1" customFormat="1" ht="15" customHeight="1">
      <c r="B160" s="333"/>
      <c r="C160" s="360" t="s">
        <v>3159</v>
      </c>
      <c r="D160" s="308"/>
      <c r="E160" s="308"/>
      <c r="F160" s="361" t="s">
        <v>3095</v>
      </c>
      <c r="G160" s="308"/>
      <c r="H160" s="360" t="s">
        <v>3160</v>
      </c>
      <c r="I160" s="360" t="s">
        <v>3130</v>
      </c>
      <c r="J160" s="360"/>
      <c r="K160" s="356"/>
    </row>
    <row r="161" spans="2:11" s="1" customFormat="1" ht="15" customHeight="1">
      <c r="B161" s="362"/>
      <c r="C161" s="342"/>
      <c r="D161" s="342"/>
      <c r="E161" s="342"/>
      <c r="F161" s="342"/>
      <c r="G161" s="342"/>
      <c r="H161" s="342"/>
      <c r="I161" s="342"/>
      <c r="J161" s="342"/>
      <c r="K161" s="363"/>
    </row>
    <row r="162" spans="2:11" s="1" customFormat="1" ht="18.75" customHeight="1">
      <c r="B162" s="344"/>
      <c r="C162" s="354"/>
      <c r="D162" s="354"/>
      <c r="E162" s="354"/>
      <c r="F162" s="364"/>
      <c r="G162" s="354"/>
      <c r="H162" s="354"/>
      <c r="I162" s="354"/>
      <c r="J162" s="354"/>
      <c r="K162" s="344"/>
    </row>
    <row r="163" spans="2:11" s="1" customFormat="1" ht="18.75" customHeight="1"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</row>
    <row r="164" spans="2:11" s="1" customFormat="1" ht="7.5" customHeight="1">
      <c r="B164" s="295"/>
      <c r="C164" s="296"/>
      <c r="D164" s="296"/>
      <c r="E164" s="296"/>
      <c r="F164" s="296"/>
      <c r="G164" s="296"/>
      <c r="H164" s="296"/>
      <c r="I164" s="296"/>
      <c r="J164" s="296"/>
      <c r="K164" s="297"/>
    </row>
    <row r="165" spans="2:11" s="1" customFormat="1" ht="45" customHeight="1">
      <c r="B165" s="298"/>
      <c r="C165" s="299" t="s">
        <v>3161</v>
      </c>
      <c r="D165" s="299"/>
      <c r="E165" s="299"/>
      <c r="F165" s="299"/>
      <c r="G165" s="299"/>
      <c r="H165" s="299"/>
      <c r="I165" s="299"/>
      <c r="J165" s="299"/>
      <c r="K165" s="300"/>
    </row>
    <row r="166" spans="2:11" s="1" customFormat="1" ht="17.25" customHeight="1">
      <c r="B166" s="298"/>
      <c r="C166" s="323" t="s">
        <v>3089</v>
      </c>
      <c r="D166" s="323"/>
      <c r="E166" s="323"/>
      <c r="F166" s="323" t="s">
        <v>3090</v>
      </c>
      <c r="G166" s="365"/>
      <c r="H166" s="366" t="s">
        <v>57</v>
      </c>
      <c r="I166" s="366" t="s">
        <v>60</v>
      </c>
      <c r="J166" s="323" t="s">
        <v>3091</v>
      </c>
      <c r="K166" s="300"/>
    </row>
    <row r="167" spans="2:11" s="1" customFormat="1" ht="17.25" customHeight="1">
      <c r="B167" s="301"/>
      <c r="C167" s="325" t="s">
        <v>3092</v>
      </c>
      <c r="D167" s="325"/>
      <c r="E167" s="325"/>
      <c r="F167" s="326" t="s">
        <v>3093</v>
      </c>
      <c r="G167" s="367"/>
      <c r="H167" s="368"/>
      <c r="I167" s="368"/>
      <c r="J167" s="325" t="s">
        <v>3094</v>
      </c>
      <c r="K167" s="303"/>
    </row>
    <row r="168" spans="2:11" s="1" customFormat="1" ht="5.25" customHeight="1">
      <c r="B168" s="333"/>
      <c r="C168" s="328"/>
      <c r="D168" s="328"/>
      <c r="E168" s="328"/>
      <c r="F168" s="328"/>
      <c r="G168" s="329"/>
      <c r="H168" s="328"/>
      <c r="I168" s="328"/>
      <c r="J168" s="328"/>
      <c r="K168" s="356"/>
    </row>
    <row r="169" spans="2:11" s="1" customFormat="1" ht="15" customHeight="1">
      <c r="B169" s="333"/>
      <c r="C169" s="308" t="s">
        <v>3098</v>
      </c>
      <c r="D169" s="308"/>
      <c r="E169" s="308"/>
      <c r="F169" s="331" t="s">
        <v>3095</v>
      </c>
      <c r="G169" s="308"/>
      <c r="H169" s="308" t="s">
        <v>3135</v>
      </c>
      <c r="I169" s="308" t="s">
        <v>3097</v>
      </c>
      <c r="J169" s="308">
        <v>120</v>
      </c>
      <c r="K169" s="356"/>
    </row>
    <row r="170" spans="2:11" s="1" customFormat="1" ht="15" customHeight="1">
      <c r="B170" s="333"/>
      <c r="C170" s="308" t="s">
        <v>3144</v>
      </c>
      <c r="D170" s="308"/>
      <c r="E170" s="308"/>
      <c r="F170" s="331" t="s">
        <v>3095</v>
      </c>
      <c r="G170" s="308"/>
      <c r="H170" s="308" t="s">
        <v>3145</v>
      </c>
      <c r="I170" s="308" t="s">
        <v>3097</v>
      </c>
      <c r="J170" s="308" t="s">
        <v>3146</v>
      </c>
      <c r="K170" s="356"/>
    </row>
    <row r="171" spans="2:11" s="1" customFormat="1" ht="15" customHeight="1">
      <c r="B171" s="333"/>
      <c r="C171" s="308" t="s">
        <v>102</v>
      </c>
      <c r="D171" s="308"/>
      <c r="E171" s="308"/>
      <c r="F171" s="331" t="s">
        <v>3095</v>
      </c>
      <c r="G171" s="308"/>
      <c r="H171" s="308" t="s">
        <v>3162</v>
      </c>
      <c r="I171" s="308" t="s">
        <v>3097</v>
      </c>
      <c r="J171" s="308" t="s">
        <v>3146</v>
      </c>
      <c r="K171" s="356"/>
    </row>
    <row r="172" spans="2:11" s="1" customFormat="1" ht="15" customHeight="1">
      <c r="B172" s="333"/>
      <c r="C172" s="308" t="s">
        <v>3100</v>
      </c>
      <c r="D172" s="308"/>
      <c r="E172" s="308"/>
      <c r="F172" s="331" t="s">
        <v>3101</v>
      </c>
      <c r="G172" s="308"/>
      <c r="H172" s="308" t="s">
        <v>3162</v>
      </c>
      <c r="I172" s="308" t="s">
        <v>3097</v>
      </c>
      <c r="J172" s="308">
        <v>50</v>
      </c>
      <c r="K172" s="356"/>
    </row>
    <row r="173" spans="2:11" s="1" customFormat="1" ht="15" customHeight="1">
      <c r="B173" s="333"/>
      <c r="C173" s="308" t="s">
        <v>3103</v>
      </c>
      <c r="D173" s="308"/>
      <c r="E173" s="308"/>
      <c r="F173" s="331" t="s">
        <v>3095</v>
      </c>
      <c r="G173" s="308"/>
      <c r="H173" s="308" t="s">
        <v>3162</v>
      </c>
      <c r="I173" s="308" t="s">
        <v>3105</v>
      </c>
      <c r="J173" s="308"/>
      <c r="K173" s="356"/>
    </row>
    <row r="174" spans="2:11" s="1" customFormat="1" ht="15" customHeight="1">
      <c r="B174" s="333"/>
      <c r="C174" s="308" t="s">
        <v>3114</v>
      </c>
      <c r="D174" s="308"/>
      <c r="E174" s="308"/>
      <c r="F174" s="331" t="s">
        <v>3101</v>
      </c>
      <c r="G174" s="308"/>
      <c r="H174" s="308" t="s">
        <v>3162</v>
      </c>
      <c r="I174" s="308" t="s">
        <v>3097</v>
      </c>
      <c r="J174" s="308">
        <v>50</v>
      </c>
      <c r="K174" s="356"/>
    </row>
    <row r="175" spans="2:11" s="1" customFormat="1" ht="15" customHeight="1">
      <c r="B175" s="333"/>
      <c r="C175" s="308" t="s">
        <v>3122</v>
      </c>
      <c r="D175" s="308"/>
      <c r="E175" s="308"/>
      <c r="F175" s="331" t="s">
        <v>3101</v>
      </c>
      <c r="G175" s="308"/>
      <c r="H175" s="308" t="s">
        <v>3162</v>
      </c>
      <c r="I175" s="308" t="s">
        <v>3097</v>
      </c>
      <c r="J175" s="308">
        <v>50</v>
      </c>
      <c r="K175" s="356"/>
    </row>
    <row r="176" spans="2:11" s="1" customFormat="1" ht="15" customHeight="1">
      <c r="B176" s="333"/>
      <c r="C176" s="308" t="s">
        <v>3120</v>
      </c>
      <c r="D176" s="308"/>
      <c r="E176" s="308"/>
      <c r="F176" s="331" t="s">
        <v>3101</v>
      </c>
      <c r="G176" s="308"/>
      <c r="H176" s="308" t="s">
        <v>3162</v>
      </c>
      <c r="I176" s="308" t="s">
        <v>3097</v>
      </c>
      <c r="J176" s="308">
        <v>50</v>
      </c>
      <c r="K176" s="356"/>
    </row>
    <row r="177" spans="2:11" s="1" customFormat="1" ht="15" customHeight="1">
      <c r="B177" s="333"/>
      <c r="C177" s="308" t="s">
        <v>145</v>
      </c>
      <c r="D177" s="308"/>
      <c r="E177" s="308"/>
      <c r="F177" s="331" t="s">
        <v>3095</v>
      </c>
      <c r="G177" s="308"/>
      <c r="H177" s="308" t="s">
        <v>3163</v>
      </c>
      <c r="I177" s="308" t="s">
        <v>3164</v>
      </c>
      <c r="J177" s="308"/>
      <c r="K177" s="356"/>
    </row>
    <row r="178" spans="2:11" s="1" customFormat="1" ht="15" customHeight="1">
      <c r="B178" s="333"/>
      <c r="C178" s="308" t="s">
        <v>60</v>
      </c>
      <c r="D178" s="308"/>
      <c r="E178" s="308"/>
      <c r="F178" s="331" t="s">
        <v>3095</v>
      </c>
      <c r="G178" s="308"/>
      <c r="H178" s="308" t="s">
        <v>3165</v>
      </c>
      <c r="I178" s="308" t="s">
        <v>3166</v>
      </c>
      <c r="J178" s="308">
        <v>1</v>
      </c>
      <c r="K178" s="356"/>
    </row>
    <row r="179" spans="2:11" s="1" customFormat="1" ht="15" customHeight="1">
      <c r="B179" s="333"/>
      <c r="C179" s="308" t="s">
        <v>56</v>
      </c>
      <c r="D179" s="308"/>
      <c r="E179" s="308"/>
      <c r="F179" s="331" t="s">
        <v>3095</v>
      </c>
      <c r="G179" s="308"/>
      <c r="H179" s="308" t="s">
        <v>3167</v>
      </c>
      <c r="I179" s="308" t="s">
        <v>3097</v>
      </c>
      <c r="J179" s="308">
        <v>20</v>
      </c>
      <c r="K179" s="356"/>
    </row>
    <row r="180" spans="2:11" s="1" customFormat="1" ht="15" customHeight="1">
      <c r="B180" s="333"/>
      <c r="C180" s="308" t="s">
        <v>57</v>
      </c>
      <c r="D180" s="308"/>
      <c r="E180" s="308"/>
      <c r="F180" s="331" t="s">
        <v>3095</v>
      </c>
      <c r="G180" s="308"/>
      <c r="H180" s="308" t="s">
        <v>3168</v>
      </c>
      <c r="I180" s="308" t="s">
        <v>3097</v>
      </c>
      <c r="J180" s="308">
        <v>255</v>
      </c>
      <c r="K180" s="356"/>
    </row>
    <row r="181" spans="2:11" s="1" customFormat="1" ht="15" customHeight="1">
      <c r="B181" s="333"/>
      <c r="C181" s="308" t="s">
        <v>146</v>
      </c>
      <c r="D181" s="308"/>
      <c r="E181" s="308"/>
      <c r="F181" s="331" t="s">
        <v>3095</v>
      </c>
      <c r="G181" s="308"/>
      <c r="H181" s="308" t="s">
        <v>3059</v>
      </c>
      <c r="I181" s="308" t="s">
        <v>3097</v>
      </c>
      <c r="J181" s="308">
        <v>10</v>
      </c>
      <c r="K181" s="356"/>
    </row>
    <row r="182" spans="2:11" s="1" customFormat="1" ht="15" customHeight="1">
      <c r="B182" s="333"/>
      <c r="C182" s="308" t="s">
        <v>147</v>
      </c>
      <c r="D182" s="308"/>
      <c r="E182" s="308"/>
      <c r="F182" s="331" t="s">
        <v>3095</v>
      </c>
      <c r="G182" s="308"/>
      <c r="H182" s="308" t="s">
        <v>3169</v>
      </c>
      <c r="I182" s="308" t="s">
        <v>3130</v>
      </c>
      <c r="J182" s="308"/>
      <c r="K182" s="356"/>
    </row>
    <row r="183" spans="2:11" s="1" customFormat="1" ht="15" customHeight="1">
      <c r="B183" s="333"/>
      <c r="C183" s="308" t="s">
        <v>3170</v>
      </c>
      <c r="D183" s="308"/>
      <c r="E183" s="308"/>
      <c r="F183" s="331" t="s">
        <v>3095</v>
      </c>
      <c r="G183" s="308"/>
      <c r="H183" s="308" t="s">
        <v>3171</v>
      </c>
      <c r="I183" s="308" t="s">
        <v>3130</v>
      </c>
      <c r="J183" s="308"/>
      <c r="K183" s="356"/>
    </row>
    <row r="184" spans="2:11" s="1" customFormat="1" ht="15" customHeight="1">
      <c r="B184" s="333"/>
      <c r="C184" s="308" t="s">
        <v>3159</v>
      </c>
      <c r="D184" s="308"/>
      <c r="E184" s="308"/>
      <c r="F184" s="331" t="s">
        <v>3095</v>
      </c>
      <c r="G184" s="308"/>
      <c r="H184" s="308" t="s">
        <v>3172</v>
      </c>
      <c r="I184" s="308" t="s">
        <v>3130</v>
      </c>
      <c r="J184" s="308"/>
      <c r="K184" s="356"/>
    </row>
    <row r="185" spans="2:11" s="1" customFormat="1" ht="15" customHeight="1">
      <c r="B185" s="333"/>
      <c r="C185" s="308" t="s">
        <v>149</v>
      </c>
      <c r="D185" s="308"/>
      <c r="E185" s="308"/>
      <c r="F185" s="331" t="s">
        <v>3101</v>
      </c>
      <c r="G185" s="308"/>
      <c r="H185" s="308" t="s">
        <v>3173</v>
      </c>
      <c r="I185" s="308" t="s">
        <v>3097</v>
      </c>
      <c r="J185" s="308">
        <v>50</v>
      </c>
      <c r="K185" s="356"/>
    </row>
    <row r="186" spans="2:11" s="1" customFormat="1" ht="15" customHeight="1">
      <c r="B186" s="333"/>
      <c r="C186" s="308" t="s">
        <v>3174</v>
      </c>
      <c r="D186" s="308"/>
      <c r="E186" s="308"/>
      <c r="F186" s="331" t="s">
        <v>3101</v>
      </c>
      <c r="G186" s="308"/>
      <c r="H186" s="308" t="s">
        <v>3175</v>
      </c>
      <c r="I186" s="308" t="s">
        <v>3176</v>
      </c>
      <c r="J186" s="308"/>
      <c r="K186" s="356"/>
    </row>
    <row r="187" spans="2:11" s="1" customFormat="1" ht="15" customHeight="1">
      <c r="B187" s="333"/>
      <c r="C187" s="308" t="s">
        <v>3177</v>
      </c>
      <c r="D187" s="308"/>
      <c r="E187" s="308"/>
      <c r="F187" s="331" t="s">
        <v>3101</v>
      </c>
      <c r="G187" s="308"/>
      <c r="H187" s="308" t="s">
        <v>3178</v>
      </c>
      <c r="I187" s="308" t="s">
        <v>3176</v>
      </c>
      <c r="J187" s="308"/>
      <c r="K187" s="356"/>
    </row>
    <row r="188" spans="2:11" s="1" customFormat="1" ht="15" customHeight="1">
      <c r="B188" s="333"/>
      <c r="C188" s="308" t="s">
        <v>3179</v>
      </c>
      <c r="D188" s="308"/>
      <c r="E188" s="308"/>
      <c r="F188" s="331" t="s">
        <v>3101</v>
      </c>
      <c r="G188" s="308"/>
      <c r="H188" s="308" t="s">
        <v>3180</v>
      </c>
      <c r="I188" s="308" t="s">
        <v>3176</v>
      </c>
      <c r="J188" s="308"/>
      <c r="K188" s="356"/>
    </row>
    <row r="189" spans="2:11" s="1" customFormat="1" ht="15" customHeight="1">
      <c r="B189" s="333"/>
      <c r="C189" s="369" t="s">
        <v>3181</v>
      </c>
      <c r="D189" s="308"/>
      <c r="E189" s="308"/>
      <c r="F189" s="331" t="s">
        <v>3101</v>
      </c>
      <c r="G189" s="308"/>
      <c r="H189" s="308" t="s">
        <v>3182</v>
      </c>
      <c r="I189" s="308" t="s">
        <v>3183</v>
      </c>
      <c r="J189" s="370" t="s">
        <v>3184</v>
      </c>
      <c r="K189" s="356"/>
    </row>
    <row r="190" spans="2:11" s="18" customFormat="1" ht="15" customHeight="1">
      <c r="B190" s="371"/>
      <c r="C190" s="372" t="s">
        <v>3185</v>
      </c>
      <c r="D190" s="373"/>
      <c r="E190" s="373"/>
      <c r="F190" s="374" t="s">
        <v>3101</v>
      </c>
      <c r="G190" s="373"/>
      <c r="H190" s="373" t="s">
        <v>3186</v>
      </c>
      <c r="I190" s="373" t="s">
        <v>3183</v>
      </c>
      <c r="J190" s="375" t="s">
        <v>3184</v>
      </c>
      <c r="K190" s="376"/>
    </row>
    <row r="191" spans="2:11" s="1" customFormat="1" ht="15" customHeight="1">
      <c r="B191" s="333"/>
      <c r="C191" s="369" t="s">
        <v>45</v>
      </c>
      <c r="D191" s="308"/>
      <c r="E191" s="308"/>
      <c r="F191" s="331" t="s">
        <v>3095</v>
      </c>
      <c r="G191" s="308"/>
      <c r="H191" s="305" t="s">
        <v>3187</v>
      </c>
      <c r="I191" s="308" t="s">
        <v>3188</v>
      </c>
      <c r="J191" s="308"/>
      <c r="K191" s="356"/>
    </row>
    <row r="192" spans="2:11" s="1" customFormat="1" ht="15" customHeight="1">
      <c r="B192" s="333"/>
      <c r="C192" s="369" t="s">
        <v>3189</v>
      </c>
      <c r="D192" s="308"/>
      <c r="E192" s="308"/>
      <c r="F192" s="331" t="s">
        <v>3095</v>
      </c>
      <c r="G192" s="308"/>
      <c r="H192" s="308" t="s">
        <v>3190</v>
      </c>
      <c r="I192" s="308" t="s">
        <v>3130</v>
      </c>
      <c r="J192" s="308"/>
      <c r="K192" s="356"/>
    </row>
    <row r="193" spans="2:11" s="1" customFormat="1" ht="15" customHeight="1">
      <c r="B193" s="333"/>
      <c r="C193" s="369" t="s">
        <v>3191</v>
      </c>
      <c r="D193" s="308"/>
      <c r="E193" s="308"/>
      <c r="F193" s="331" t="s">
        <v>3095</v>
      </c>
      <c r="G193" s="308"/>
      <c r="H193" s="308" t="s">
        <v>3192</v>
      </c>
      <c r="I193" s="308" t="s">
        <v>3130</v>
      </c>
      <c r="J193" s="308"/>
      <c r="K193" s="356"/>
    </row>
    <row r="194" spans="2:11" s="1" customFormat="1" ht="15" customHeight="1">
      <c r="B194" s="333"/>
      <c r="C194" s="369" t="s">
        <v>3193</v>
      </c>
      <c r="D194" s="308"/>
      <c r="E194" s="308"/>
      <c r="F194" s="331" t="s">
        <v>3101</v>
      </c>
      <c r="G194" s="308"/>
      <c r="H194" s="308" t="s">
        <v>3194</v>
      </c>
      <c r="I194" s="308" t="s">
        <v>3130</v>
      </c>
      <c r="J194" s="308"/>
      <c r="K194" s="356"/>
    </row>
    <row r="195" spans="2:11" s="1" customFormat="1" ht="15" customHeight="1">
      <c r="B195" s="362"/>
      <c r="C195" s="377"/>
      <c r="D195" s="342"/>
      <c r="E195" s="342"/>
      <c r="F195" s="342"/>
      <c r="G195" s="342"/>
      <c r="H195" s="342"/>
      <c r="I195" s="342"/>
      <c r="J195" s="342"/>
      <c r="K195" s="363"/>
    </row>
    <row r="196" spans="2:11" s="1" customFormat="1" ht="18.75" customHeight="1">
      <c r="B196" s="344"/>
      <c r="C196" s="354"/>
      <c r="D196" s="354"/>
      <c r="E196" s="354"/>
      <c r="F196" s="364"/>
      <c r="G196" s="354"/>
      <c r="H196" s="354"/>
      <c r="I196" s="354"/>
      <c r="J196" s="354"/>
      <c r="K196" s="344"/>
    </row>
    <row r="197" spans="2:11" s="1" customFormat="1" ht="18.75" customHeight="1">
      <c r="B197" s="344"/>
      <c r="C197" s="354"/>
      <c r="D197" s="354"/>
      <c r="E197" s="354"/>
      <c r="F197" s="364"/>
      <c r="G197" s="354"/>
      <c r="H197" s="354"/>
      <c r="I197" s="354"/>
      <c r="J197" s="354"/>
      <c r="K197" s="344"/>
    </row>
    <row r="198" spans="2:11" s="1" customFormat="1" ht="18.75" customHeight="1">
      <c r="B198" s="316"/>
      <c r="C198" s="316"/>
      <c r="D198" s="316"/>
      <c r="E198" s="316"/>
      <c r="F198" s="316"/>
      <c r="G198" s="316"/>
      <c r="H198" s="316"/>
      <c r="I198" s="316"/>
      <c r="J198" s="316"/>
      <c r="K198" s="316"/>
    </row>
    <row r="199" spans="2:11" s="1" customFormat="1" ht="13.5">
      <c r="B199" s="295"/>
      <c r="C199" s="296"/>
      <c r="D199" s="296"/>
      <c r="E199" s="296"/>
      <c r="F199" s="296"/>
      <c r="G199" s="296"/>
      <c r="H199" s="296"/>
      <c r="I199" s="296"/>
      <c r="J199" s="296"/>
      <c r="K199" s="297"/>
    </row>
    <row r="200" spans="2:11" s="1" customFormat="1" ht="21">
      <c r="B200" s="298"/>
      <c r="C200" s="299" t="s">
        <v>3195</v>
      </c>
      <c r="D200" s="299"/>
      <c r="E200" s="299"/>
      <c r="F200" s="299"/>
      <c r="G200" s="299"/>
      <c r="H200" s="299"/>
      <c r="I200" s="299"/>
      <c r="J200" s="299"/>
      <c r="K200" s="300"/>
    </row>
    <row r="201" spans="2:11" s="1" customFormat="1" ht="25.5" customHeight="1">
      <c r="B201" s="298"/>
      <c r="C201" s="378" t="s">
        <v>3196</v>
      </c>
      <c r="D201" s="378"/>
      <c r="E201" s="378"/>
      <c r="F201" s="378" t="s">
        <v>3197</v>
      </c>
      <c r="G201" s="379"/>
      <c r="H201" s="378" t="s">
        <v>3198</v>
      </c>
      <c r="I201" s="378"/>
      <c r="J201" s="378"/>
      <c r="K201" s="300"/>
    </row>
    <row r="202" spans="2:11" s="1" customFormat="1" ht="5.25" customHeight="1">
      <c r="B202" s="333"/>
      <c r="C202" s="328"/>
      <c r="D202" s="328"/>
      <c r="E202" s="328"/>
      <c r="F202" s="328"/>
      <c r="G202" s="354"/>
      <c r="H202" s="328"/>
      <c r="I202" s="328"/>
      <c r="J202" s="328"/>
      <c r="K202" s="356"/>
    </row>
    <row r="203" spans="2:11" s="1" customFormat="1" ht="15" customHeight="1">
      <c r="B203" s="333"/>
      <c r="C203" s="308" t="s">
        <v>3188</v>
      </c>
      <c r="D203" s="308"/>
      <c r="E203" s="308"/>
      <c r="F203" s="331" t="s">
        <v>46</v>
      </c>
      <c r="G203" s="308"/>
      <c r="H203" s="308" t="s">
        <v>3199</v>
      </c>
      <c r="I203" s="308"/>
      <c r="J203" s="308"/>
      <c r="K203" s="356"/>
    </row>
    <row r="204" spans="2:11" s="1" customFormat="1" ht="15" customHeight="1">
      <c r="B204" s="333"/>
      <c r="C204" s="308"/>
      <c r="D204" s="308"/>
      <c r="E204" s="308"/>
      <c r="F204" s="331" t="s">
        <v>47</v>
      </c>
      <c r="G204" s="308"/>
      <c r="H204" s="308" t="s">
        <v>3200</v>
      </c>
      <c r="I204" s="308"/>
      <c r="J204" s="308"/>
      <c r="K204" s="356"/>
    </row>
    <row r="205" spans="2:11" s="1" customFormat="1" ht="15" customHeight="1">
      <c r="B205" s="333"/>
      <c r="C205" s="308"/>
      <c r="D205" s="308"/>
      <c r="E205" s="308"/>
      <c r="F205" s="331" t="s">
        <v>50</v>
      </c>
      <c r="G205" s="308"/>
      <c r="H205" s="308" t="s">
        <v>3201</v>
      </c>
      <c r="I205" s="308"/>
      <c r="J205" s="308"/>
      <c r="K205" s="356"/>
    </row>
    <row r="206" spans="2:11" s="1" customFormat="1" ht="15" customHeight="1">
      <c r="B206" s="333"/>
      <c r="C206" s="308"/>
      <c r="D206" s="308"/>
      <c r="E206" s="308"/>
      <c r="F206" s="331" t="s">
        <v>48</v>
      </c>
      <c r="G206" s="308"/>
      <c r="H206" s="308" t="s">
        <v>3202</v>
      </c>
      <c r="I206" s="308"/>
      <c r="J206" s="308"/>
      <c r="K206" s="356"/>
    </row>
    <row r="207" spans="2:11" s="1" customFormat="1" ht="15" customHeight="1">
      <c r="B207" s="333"/>
      <c r="C207" s="308"/>
      <c r="D207" s="308"/>
      <c r="E207" s="308"/>
      <c r="F207" s="331" t="s">
        <v>49</v>
      </c>
      <c r="G207" s="308"/>
      <c r="H207" s="308" t="s">
        <v>3203</v>
      </c>
      <c r="I207" s="308"/>
      <c r="J207" s="308"/>
      <c r="K207" s="356"/>
    </row>
    <row r="208" spans="2:11" s="1" customFormat="1" ht="15" customHeight="1">
      <c r="B208" s="333"/>
      <c r="C208" s="308"/>
      <c r="D208" s="308"/>
      <c r="E208" s="308"/>
      <c r="F208" s="331"/>
      <c r="G208" s="308"/>
      <c r="H208" s="308"/>
      <c r="I208" s="308"/>
      <c r="J208" s="308"/>
      <c r="K208" s="356"/>
    </row>
    <row r="209" spans="2:11" s="1" customFormat="1" ht="15" customHeight="1">
      <c r="B209" s="333"/>
      <c r="C209" s="308" t="s">
        <v>3142</v>
      </c>
      <c r="D209" s="308"/>
      <c r="E209" s="308"/>
      <c r="F209" s="331" t="s">
        <v>82</v>
      </c>
      <c r="G209" s="308"/>
      <c r="H209" s="308" t="s">
        <v>3204</v>
      </c>
      <c r="I209" s="308"/>
      <c r="J209" s="308"/>
      <c r="K209" s="356"/>
    </row>
    <row r="210" spans="2:11" s="1" customFormat="1" ht="15" customHeight="1">
      <c r="B210" s="333"/>
      <c r="C210" s="308"/>
      <c r="D210" s="308"/>
      <c r="E210" s="308"/>
      <c r="F210" s="331" t="s">
        <v>3038</v>
      </c>
      <c r="G210" s="308"/>
      <c r="H210" s="308" t="s">
        <v>3039</v>
      </c>
      <c r="I210" s="308"/>
      <c r="J210" s="308"/>
      <c r="K210" s="356"/>
    </row>
    <row r="211" spans="2:11" s="1" customFormat="1" ht="15" customHeight="1">
      <c r="B211" s="333"/>
      <c r="C211" s="308"/>
      <c r="D211" s="308"/>
      <c r="E211" s="308"/>
      <c r="F211" s="331" t="s">
        <v>3036</v>
      </c>
      <c r="G211" s="308"/>
      <c r="H211" s="308" t="s">
        <v>3205</v>
      </c>
      <c r="I211" s="308"/>
      <c r="J211" s="308"/>
      <c r="K211" s="356"/>
    </row>
    <row r="212" spans="2:11" s="1" customFormat="1" ht="15" customHeight="1">
      <c r="B212" s="380"/>
      <c r="C212" s="308"/>
      <c r="D212" s="308"/>
      <c r="E212" s="308"/>
      <c r="F212" s="331" t="s">
        <v>3040</v>
      </c>
      <c r="G212" s="369"/>
      <c r="H212" s="360" t="s">
        <v>3041</v>
      </c>
      <c r="I212" s="360"/>
      <c r="J212" s="360"/>
      <c r="K212" s="381"/>
    </row>
    <row r="213" spans="2:11" s="1" customFormat="1" ht="15" customHeight="1">
      <c r="B213" s="380"/>
      <c r="C213" s="308"/>
      <c r="D213" s="308"/>
      <c r="E213" s="308"/>
      <c r="F213" s="331" t="s">
        <v>3042</v>
      </c>
      <c r="G213" s="369"/>
      <c r="H213" s="360" t="s">
        <v>3206</v>
      </c>
      <c r="I213" s="360"/>
      <c r="J213" s="360"/>
      <c r="K213" s="381"/>
    </row>
    <row r="214" spans="2:11" s="1" customFormat="1" ht="15" customHeight="1">
      <c r="B214" s="380"/>
      <c r="C214" s="308"/>
      <c r="D214" s="308"/>
      <c r="E214" s="308"/>
      <c r="F214" s="331"/>
      <c r="G214" s="369"/>
      <c r="H214" s="360"/>
      <c r="I214" s="360"/>
      <c r="J214" s="360"/>
      <c r="K214" s="381"/>
    </row>
    <row r="215" spans="2:11" s="1" customFormat="1" ht="15" customHeight="1">
      <c r="B215" s="380"/>
      <c r="C215" s="308" t="s">
        <v>3166</v>
      </c>
      <c r="D215" s="308"/>
      <c r="E215" s="308"/>
      <c r="F215" s="331">
        <v>1</v>
      </c>
      <c r="G215" s="369"/>
      <c r="H215" s="360" t="s">
        <v>3207</v>
      </c>
      <c r="I215" s="360"/>
      <c r="J215" s="360"/>
      <c r="K215" s="381"/>
    </row>
    <row r="216" spans="2:11" s="1" customFormat="1" ht="15" customHeight="1">
      <c r="B216" s="380"/>
      <c r="C216" s="308"/>
      <c r="D216" s="308"/>
      <c r="E216" s="308"/>
      <c r="F216" s="331">
        <v>2</v>
      </c>
      <c r="G216" s="369"/>
      <c r="H216" s="360" t="s">
        <v>3208</v>
      </c>
      <c r="I216" s="360"/>
      <c r="J216" s="360"/>
      <c r="K216" s="381"/>
    </row>
    <row r="217" spans="2:11" s="1" customFormat="1" ht="15" customHeight="1">
      <c r="B217" s="380"/>
      <c r="C217" s="308"/>
      <c r="D217" s="308"/>
      <c r="E217" s="308"/>
      <c r="F217" s="331">
        <v>3</v>
      </c>
      <c r="G217" s="369"/>
      <c r="H217" s="360" t="s">
        <v>3209</v>
      </c>
      <c r="I217" s="360"/>
      <c r="J217" s="360"/>
      <c r="K217" s="381"/>
    </row>
    <row r="218" spans="2:11" s="1" customFormat="1" ht="15" customHeight="1">
      <c r="B218" s="380"/>
      <c r="C218" s="308"/>
      <c r="D218" s="308"/>
      <c r="E218" s="308"/>
      <c r="F218" s="331">
        <v>4</v>
      </c>
      <c r="G218" s="369"/>
      <c r="H218" s="360" t="s">
        <v>3210</v>
      </c>
      <c r="I218" s="360"/>
      <c r="J218" s="360"/>
      <c r="K218" s="381"/>
    </row>
    <row r="219" spans="2:11" s="1" customFormat="1" ht="12.75" customHeight="1">
      <c r="B219" s="382"/>
      <c r="C219" s="383"/>
      <c r="D219" s="383"/>
      <c r="E219" s="383"/>
      <c r="F219" s="383"/>
      <c r="G219" s="383"/>
      <c r="H219" s="383"/>
      <c r="I219" s="383"/>
      <c r="J219" s="383"/>
      <c r="K219" s="384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116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117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stavby'!AN8</f>
        <v>25. 7. 2022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27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28</v>
      </c>
      <c r="F15" s="41"/>
      <c r="G15" s="41"/>
      <c r="H15" s="41"/>
      <c r="I15" s="145" t="s">
        <v>29</v>
      </c>
      <c r="J15" s="136" t="s">
        <v>30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31</v>
      </c>
      <c r="E17" s="41"/>
      <c r="F17" s="41"/>
      <c r="G17" s="41"/>
      <c r="H17" s="41"/>
      <c r="I17" s="145" t="s">
        <v>26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29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33</v>
      </c>
      <c r="E20" s="41"/>
      <c r="F20" s="41"/>
      <c r="G20" s="41"/>
      <c r="H20" s="41"/>
      <c r="I20" s="145" t="s">
        <v>26</v>
      </c>
      <c r="J20" s="136" t="s">
        <v>34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35</v>
      </c>
      <c r="F21" s="41"/>
      <c r="G21" s="41"/>
      <c r="H21" s="41"/>
      <c r="I21" s="145" t="s">
        <v>29</v>
      </c>
      <c r="J21" s="136" t="s">
        <v>19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37</v>
      </c>
      <c r="E23" s="41"/>
      <c r="F23" s="41"/>
      <c r="G23" s="41"/>
      <c r="H23" s="41"/>
      <c r="I23" s="145" t="s">
        <v>26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29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39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50"/>
      <c r="B27" s="151"/>
      <c r="C27" s="150"/>
      <c r="D27" s="150"/>
      <c r="E27" s="152" t="s">
        <v>40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41</v>
      </c>
      <c r="E30" s="41"/>
      <c r="F30" s="41"/>
      <c r="G30" s="41"/>
      <c r="H30" s="41"/>
      <c r="I30" s="41"/>
      <c r="J30" s="156">
        <f>ROUND(J101,2)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43</v>
      </c>
      <c r="G32" s="41"/>
      <c r="H32" s="41"/>
      <c r="I32" s="157" t="s">
        <v>42</v>
      </c>
      <c r="J32" s="157" t="s">
        <v>44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45</v>
      </c>
      <c r="E33" s="145" t="s">
        <v>46</v>
      </c>
      <c r="F33" s="159">
        <f>ROUND((SUM(BE101:BE1404)),2)</f>
        <v>0</v>
      </c>
      <c r="G33" s="41"/>
      <c r="H33" s="41"/>
      <c r="I33" s="160">
        <v>0.21</v>
      </c>
      <c r="J33" s="159">
        <f>ROUND(((SUM(BE101:BE1404))*I33),2)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47</v>
      </c>
      <c r="F34" s="159">
        <f>ROUND((SUM(BF101:BF1404)),2)</f>
        <v>0</v>
      </c>
      <c r="G34" s="41"/>
      <c r="H34" s="41"/>
      <c r="I34" s="160">
        <v>0.15</v>
      </c>
      <c r="J34" s="159">
        <f>ROUND(((SUM(BF101:BF1404))*I34),2)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48</v>
      </c>
      <c r="F35" s="159">
        <f>ROUND((SUM(BG101:BG1404)),2)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49</v>
      </c>
      <c r="F36" s="159">
        <f>ROUND((SUM(BH101:BH1404)),2)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50</v>
      </c>
      <c r="F37" s="159">
        <f>ROUND((SUM(BI101:BI1404)),2)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51</v>
      </c>
      <c r="E39" s="163"/>
      <c r="F39" s="163"/>
      <c r="G39" s="164" t="s">
        <v>52</v>
      </c>
      <c r="H39" s="165" t="s">
        <v>53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118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72" t="str">
        <f>E7</f>
        <v>Vestavba učeben, rekonstrukce bytů a přístavba výtahu - internát SSŽ a ŽS Planá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01 - hlavní objekt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Planá</v>
      </c>
      <c r="G52" s="43"/>
      <c r="H52" s="43"/>
      <c r="I52" s="35" t="s">
        <v>23</v>
      </c>
      <c r="J52" s="75" t="str">
        <f>IF(J12="","",J12)</f>
        <v>25. 7. 2022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Střední škola živnostenská a Základní škola Planá</v>
      </c>
      <c r="G54" s="43"/>
      <c r="H54" s="43"/>
      <c r="I54" s="35" t="s">
        <v>33</v>
      </c>
      <c r="J54" s="39" t="str">
        <f>E21</f>
        <v>SPIRAL spol.s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31</v>
      </c>
      <c r="D55" s="43"/>
      <c r="E55" s="43"/>
      <c r="F55" s="30" t="str">
        <f>IF(E18="","",E18)</f>
        <v>Vyplň údaj</v>
      </c>
      <c r="G55" s="43"/>
      <c r="H55" s="43"/>
      <c r="I55" s="35" t="s">
        <v>37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119</v>
      </c>
      <c r="D57" s="174"/>
      <c r="E57" s="174"/>
      <c r="F57" s="174"/>
      <c r="G57" s="174"/>
      <c r="H57" s="174"/>
      <c r="I57" s="174"/>
      <c r="J57" s="175" t="s">
        <v>120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73</v>
      </c>
      <c r="D59" s="43"/>
      <c r="E59" s="43"/>
      <c r="F59" s="43"/>
      <c r="G59" s="43"/>
      <c r="H59" s="43"/>
      <c r="I59" s="43"/>
      <c r="J59" s="105">
        <f>J101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121</v>
      </c>
    </row>
    <row r="60" spans="1:31" s="9" customFormat="1" ht="24.95" customHeight="1">
      <c r="A60" s="9"/>
      <c r="B60" s="177"/>
      <c r="C60" s="178"/>
      <c r="D60" s="179" t="s">
        <v>122</v>
      </c>
      <c r="E60" s="180"/>
      <c r="F60" s="180"/>
      <c r="G60" s="180"/>
      <c r="H60" s="180"/>
      <c r="I60" s="180"/>
      <c r="J60" s="181">
        <f>J102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3"/>
      <c r="C61" s="128"/>
      <c r="D61" s="184" t="s">
        <v>123</v>
      </c>
      <c r="E61" s="185"/>
      <c r="F61" s="185"/>
      <c r="G61" s="185"/>
      <c r="H61" s="185"/>
      <c r="I61" s="185"/>
      <c r="J61" s="186">
        <f>J103</f>
        <v>0</v>
      </c>
      <c r="K61" s="128"/>
      <c r="L61" s="18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3"/>
      <c r="C62" s="128"/>
      <c r="D62" s="184" t="s">
        <v>124</v>
      </c>
      <c r="E62" s="185"/>
      <c r="F62" s="185"/>
      <c r="G62" s="185"/>
      <c r="H62" s="185"/>
      <c r="I62" s="185"/>
      <c r="J62" s="186">
        <f>J176</f>
        <v>0</v>
      </c>
      <c r="K62" s="128"/>
      <c r="L62" s="18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3"/>
      <c r="C63" s="128"/>
      <c r="D63" s="184" t="s">
        <v>125</v>
      </c>
      <c r="E63" s="185"/>
      <c r="F63" s="185"/>
      <c r="G63" s="185"/>
      <c r="H63" s="185"/>
      <c r="I63" s="185"/>
      <c r="J63" s="186">
        <f>J275</f>
        <v>0</v>
      </c>
      <c r="K63" s="128"/>
      <c r="L63" s="18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3"/>
      <c r="C64" s="128"/>
      <c r="D64" s="184" t="s">
        <v>126</v>
      </c>
      <c r="E64" s="185"/>
      <c r="F64" s="185"/>
      <c r="G64" s="185"/>
      <c r="H64" s="185"/>
      <c r="I64" s="185"/>
      <c r="J64" s="186">
        <f>J438</f>
        <v>0</v>
      </c>
      <c r="K64" s="128"/>
      <c r="L64" s="18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3"/>
      <c r="C65" s="128"/>
      <c r="D65" s="184" t="s">
        <v>127</v>
      </c>
      <c r="E65" s="185"/>
      <c r="F65" s="185"/>
      <c r="G65" s="185"/>
      <c r="H65" s="185"/>
      <c r="I65" s="185"/>
      <c r="J65" s="186">
        <f>J524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3"/>
      <c r="C66" s="128"/>
      <c r="D66" s="184" t="s">
        <v>128</v>
      </c>
      <c r="E66" s="185"/>
      <c r="F66" s="185"/>
      <c r="G66" s="185"/>
      <c r="H66" s="185"/>
      <c r="I66" s="185"/>
      <c r="J66" s="186">
        <f>J792</f>
        <v>0</v>
      </c>
      <c r="K66" s="128"/>
      <c r="L66" s="18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3"/>
      <c r="C67" s="128"/>
      <c r="D67" s="184" t="s">
        <v>129</v>
      </c>
      <c r="E67" s="185"/>
      <c r="F67" s="185"/>
      <c r="G67" s="185"/>
      <c r="H67" s="185"/>
      <c r="I67" s="185"/>
      <c r="J67" s="186">
        <f>J926</f>
        <v>0</v>
      </c>
      <c r="K67" s="128"/>
      <c r="L67" s="18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3"/>
      <c r="C68" s="128"/>
      <c r="D68" s="184" t="s">
        <v>130</v>
      </c>
      <c r="E68" s="185"/>
      <c r="F68" s="185"/>
      <c r="G68" s="185"/>
      <c r="H68" s="185"/>
      <c r="I68" s="185"/>
      <c r="J68" s="186">
        <f>J967</f>
        <v>0</v>
      </c>
      <c r="K68" s="128"/>
      <c r="L68" s="18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7"/>
      <c r="C69" s="178"/>
      <c r="D69" s="179" t="s">
        <v>131</v>
      </c>
      <c r="E69" s="180"/>
      <c r="F69" s="180"/>
      <c r="G69" s="180"/>
      <c r="H69" s="180"/>
      <c r="I69" s="180"/>
      <c r="J69" s="181">
        <f>J971</f>
        <v>0</v>
      </c>
      <c r="K69" s="178"/>
      <c r="L69" s="18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3"/>
      <c r="C70" s="128"/>
      <c r="D70" s="184" t="s">
        <v>132</v>
      </c>
      <c r="E70" s="185"/>
      <c r="F70" s="185"/>
      <c r="G70" s="185"/>
      <c r="H70" s="185"/>
      <c r="I70" s="185"/>
      <c r="J70" s="186">
        <f>J972</f>
        <v>0</v>
      </c>
      <c r="K70" s="128"/>
      <c r="L70" s="18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3"/>
      <c r="C71" s="128"/>
      <c r="D71" s="184" t="s">
        <v>133</v>
      </c>
      <c r="E71" s="185"/>
      <c r="F71" s="185"/>
      <c r="G71" s="185"/>
      <c r="H71" s="185"/>
      <c r="I71" s="185"/>
      <c r="J71" s="186">
        <f>J1036</f>
        <v>0</v>
      </c>
      <c r="K71" s="128"/>
      <c r="L71" s="18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3"/>
      <c r="C72" s="128"/>
      <c r="D72" s="184" t="s">
        <v>134</v>
      </c>
      <c r="E72" s="185"/>
      <c r="F72" s="185"/>
      <c r="G72" s="185"/>
      <c r="H72" s="185"/>
      <c r="I72" s="185"/>
      <c r="J72" s="186">
        <f>J1065</f>
        <v>0</v>
      </c>
      <c r="K72" s="128"/>
      <c r="L72" s="187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3"/>
      <c r="C73" s="128"/>
      <c r="D73" s="184" t="s">
        <v>135</v>
      </c>
      <c r="E73" s="185"/>
      <c r="F73" s="185"/>
      <c r="G73" s="185"/>
      <c r="H73" s="185"/>
      <c r="I73" s="185"/>
      <c r="J73" s="186">
        <f>J1112</f>
        <v>0</v>
      </c>
      <c r="K73" s="128"/>
      <c r="L73" s="18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3"/>
      <c r="C74" s="128"/>
      <c r="D74" s="184" t="s">
        <v>136</v>
      </c>
      <c r="E74" s="185"/>
      <c r="F74" s="185"/>
      <c r="G74" s="185"/>
      <c r="H74" s="185"/>
      <c r="I74" s="185"/>
      <c r="J74" s="186">
        <f>J1154</f>
        <v>0</v>
      </c>
      <c r="K74" s="128"/>
      <c r="L74" s="18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3"/>
      <c r="C75" s="128"/>
      <c r="D75" s="184" t="s">
        <v>137</v>
      </c>
      <c r="E75" s="185"/>
      <c r="F75" s="185"/>
      <c r="G75" s="185"/>
      <c r="H75" s="185"/>
      <c r="I75" s="185"/>
      <c r="J75" s="186">
        <f>J1175</f>
        <v>0</v>
      </c>
      <c r="K75" s="128"/>
      <c r="L75" s="18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3"/>
      <c r="C76" s="128"/>
      <c r="D76" s="184" t="s">
        <v>138</v>
      </c>
      <c r="E76" s="185"/>
      <c r="F76" s="185"/>
      <c r="G76" s="185"/>
      <c r="H76" s="185"/>
      <c r="I76" s="185"/>
      <c r="J76" s="186">
        <f>J1226</f>
        <v>0</v>
      </c>
      <c r="K76" s="128"/>
      <c r="L76" s="18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3"/>
      <c r="C77" s="128"/>
      <c r="D77" s="184" t="s">
        <v>139</v>
      </c>
      <c r="E77" s="185"/>
      <c r="F77" s="185"/>
      <c r="G77" s="185"/>
      <c r="H77" s="185"/>
      <c r="I77" s="185"/>
      <c r="J77" s="186">
        <f>J1259</f>
        <v>0</v>
      </c>
      <c r="K77" s="128"/>
      <c r="L77" s="18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3"/>
      <c r="C78" s="128"/>
      <c r="D78" s="184" t="s">
        <v>140</v>
      </c>
      <c r="E78" s="185"/>
      <c r="F78" s="185"/>
      <c r="G78" s="185"/>
      <c r="H78" s="185"/>
      <c r="I78" s="185"/>
      <c r="J78" s="186">
        <f>J1305</f>
        <v>0</v>
      </c>
      <c r="K78" s="128"/>
      <c r="L78" s="18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3"/>
      <c r="C79" s="128"/>
      <c r="D79" s="184" t="s">
        <v>141</v>
      </c>
      <c r="E79" s="185"/>
      <c r="F79" s="185"/>
      <c r="G79" s="185"/>
      <c r="H79" s="185"/>
      <c r="I79" s="185"/>
      <c r="J79" s="186">
        <f>J1336</f>
        <v>0</v>
      </c>
      <c r="K79" s="128"/>
      <c r="L79" s="18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3"/>
      <c r="C80" s="128"/>
      <c r="D80" s="184" t="s">
        <v>142</v>
      </c>
      <c r="E80" s="185"/>
      <c r="F80" s="185"/>
      <c r="G80" s="185"/>
      <c r="H80" s="185"/>
      <c r="I80" s="185"/>
      <c r="J80" s="186">
        <f>J1369</f>
        <v>0</v>
      </c>
      <c r="K80" s="128"/>
      <c r="L80" s="18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3"/>
      <c r="C81" s="128"/>
      <c r="D81" s="184" t="s">
        <v>143</v>
      </c>
      <c r="E81" s="185"/>
      <c r="F81" s="185"/>
      <c r="G81" s="185"/>
      <c r="H81" s="185"/>
      <c r="I81" s="185"/>
      <c r="J81" s="186">
        <f>J1379</f>
        <v>0</v>
      </c>
      <c r="K81" s="128"/>
      <c r="L81" s="18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6.95" customHeight="1">
      <c r="A83" s="41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7" spans="1:31" s="2" customFormat="1" ht="6.95" customHeight="1">
      <c r="A87" s="41"/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147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spans="1:31" s="2" customFormat="1" ht="24.95" customHeight="1">
      <c r="A88" s="41"/>
      <c r="B88" s="42"/>
      <c r="C88" s="26" t="s">
        <v>144</v>
      </c>
      <c r="D88" s="43"/>
      <c r="E88" s="43"/>
      <c r="F88" s="43"/>
      <c r="G88" s="43"/>
      <c r="H88" s="43"/>
      <c r="I88" s="43"/>
      <c r="J88" s="43"/>
      <c r="K88" s="43"/>
      <c r="L88" s="147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spans="1:31" s="2" customFormat="1" ht="6.95" customHeight="1">
      <c r="A89" s="41"/>
      <c r="B89" s="42"/>
      <c r="C89" s="43"/>
      <c r="D89" s="43"/>
      <c r="E89" s="43"/>
      <c r="F89" s="43"/>
      <c r="G89" s="43"/>
      <c r="H89" s="43"/>
      <c r="I89" s="43"/>
      <c r="J89" s="43"/>
      <c r="K89" s="43"/>
      <c r="L89" s="147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spans="1:31" s="2" customFormat="1" ht="12" customHeight="1">
      <c r="A90" s="41"/>
      <c r="B90" s="42"/>
      <c r="C90" s="35" t="s">
        <v>16</v>
      </c>
      <c r="D90" s="43"/>
      <c r="E90" s="43"/>
      <c r="F90" s="43"/>
      <c r="G90" s="43"/>
      <c r="H90" s="43"/>
      <c r="I90" s="43"/>
      <c r="J90" s="43"/>
      <c r="K90" s="43"/>
      <c r="L90" s="147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spans="1:31" s="2" customFormat="1" ht="26.25" customHeight="1">
      <c r="A91" s="41"/>
      <c r="B91" s="42"/>
      <c r="C91" s="43"/>
      <c r="D91" s="43"/>
      <c r="E91" s="172" t="str">
        <f>E7</f>
        <v>Vestavba učeben, rekonstrukce bytů a přístavba výtahu - internát SSŽ a ŽS Planá</v>
      </c>
      <c r="F91" s="35"/>
      <c r="G91" s="35"/>
      <c r="H91" s="35"/>
      <c r="I91" s="43"/>
      <c r="J91" s="43"/>
      <c r="K91" s="43"/>
      <c r="L91" s="147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spans="1:31" s="2" customFormat="1" ht="12" customHeight="1">
      <c r="A92" s="41"/>
      <c r="B92" s="42"/>
      <c r="C92" s="35" t="s">
        <v>116</v>
      </c>
      <c r="D92" s="43"/>
      <c r="E92" s="43"/>
      <c r="F92" s="43"/>
      <c r="G92" s="43"/>
      <c r="H92" s="43"/>
      <c r="I92" s="43"/>
      <c r="J92" s="43"/>
      <c r="K92" s="43"/>
      <c r="L92" s="147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spans="1:31" s="2" customFormat="1" ht="16.5" customHeight="1">
      <c r="A93" s="41"/>
      <c r="B93" s="42"/>
      <c r="C93" s="43"/>
      <c r="D93" s="43"/>
      <c r="E93" s="72" t="str">
        <f>E9</f>
        <v>01 - hlavní objekt</v>
      </c>
      <c r="F93" s="43"/>
      <c r="G93" s="43"/>
      <c r="H93" s="43"/>
      <c r="I93" s="43"/>
      <c r="J93" s="43"/>
      <c r="K93" s="43"/>
      <c r="L93" s="147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spans="1:31" s="2" customFormat="1" ht="6.95" customHeight="1">
      <c r="A94" s="41"/>
      <c r="B94" s="42"/>
      <c r="C94" s="43"/>
      <c r="D94" s="43"/>
      <c r="E94" s="43"/>
      <c r="F94" s="43"/>
      <c r="G94" s="43"/>
      <c r="H94" s="43"/>
      <c r="I94" s="43"/>
      <c r="J94" s="43"/>
      <c r="K94" s="43"/>
      <c r="L94" s="147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spans="1:31" s="2" customFormat="1" ht="12" customHeight="1">
      <c r="A95" s="41"/>
      <c r="B95" s="42"/>
      <c r="C95" s="35" t="s">
        <v>21</v>
      </c>
      <c r="D95" s="43"/>
      <c r="E95" s="43"/>
      <c r="F95" s="30" t="str">
        <f>F12</f>
        <v>Planá</v>
      </c>
      <c r="G95" s="43"/>
      <c r="H95" s="43"/>
      <c r="I95" s="35" t="s">
        <v>23</v>
      </c>
      <c r="J95" s="75" t="str">
        <f>IF(J12="","",J12)</f>
        <v>25. 7. 2022</v>
      </c>
      <c r="K95" s="43"/>
      <c r="L95" s="147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spans="1:31" s="2" customFormat="1" ht="6.95" customHeight="1">
      <c r="A96" s="41"/>
      <c r="B96" s="42"/>
      <c r="C96" s="43"/>
      <c r="D96" s="43"/>
      <c r="E96" s="43"/>
      <c r="F96" s="43"/>
      <c r="G96" s="43"/>
      <c r="H96" s="43"/>
      <c r="I96" s="43"/>
      <c r="J96" s="43"/>
      <c r="K96" s="43"/>
      <c r="L96" s="147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spans="1:31" s="2" customFormat="1" ht="15.15" customHeight="1">
      <c r="A97" s="41"/>
      <c r="B97" s="42"/>
      <c r="C97" s="35" t="s">
        <v>25</v>
      </c>
      <c r="D97" s="43"/>
      <c r="E97" s="43"/>
      <c r="F97" s="30" t="str">
        <f>E15</f>
        <v>Střední škola živnostenská a Základní škola Planá</v>
      </c>
      <c r="G97" s="43"/>
      <c r="H97" s="43"/>
      <c r="I97" s="35" t="s">
        <v>33</v>
      </c>
      <c r="J97" s="39" t="str">
        <f>E21</f>
        <v>SPIRAL spol.s r.o.</v>
      </c>
      <c r="K97" s="43"/>
      <c r="L97" s="147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spans="1:31" s="2" customFormat="1" ht="15.15" customHeight="1">
      <c r="A98" s="41"/>
      <c r="B98" s="42"/>
      <c r="C98" s="35" t="s">
        <v>31</v>
      </c>
      <c r="D98" s="43"/>
      <c r="E98" s="43"/>
      <c r="F98" s="30" t="str">
        <f>IF(E18="","",E18)</f>
        <v>Vyplň údaj</v>
      </c>
      <c r="G98" s="43"/>
      <c r="H98" s="43"/>
      <c r="I98" s="35" t="s">
        <v>37</v>
      </c>
      <c r="J98" s="39" t="str">
        <f>E24</f>
        <v xml:space="preserve"> </v>
      </c>
      <c r="K98" s="43"/>
      <c r="L98" s="147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spans="1:31" s="2" customFormat="1" ht="10.3" customHeight="1">
      <c r="A99" s="41"/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147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spans="1:31" s="11" customFormat="1" ht="29.25" customHeight="1">
      <c r="A100" s="188"/>
      <c r="B100" s="189"/>
      <c r="C100" s="190" t="s">
        <v>145</v>
      </c>
      <c r="D100" s="191" t="s">
        <v>60</v>
      </c>
      <c r="E100" s="191" t="s">
        <v>56</v>
      </c>
      <c r="F100" s="191" t="s">
        <v>57</v>
      </c>
      <c r="G100" s="191" t="s">
        <v>146</v>
      </c>
      <c r="H100" s="191" t="s">
        <v>147</v>
      </c>
      <c r="I100" s="191" t="s">
        <v>148</v>
      </c>
      <c r="J100" s="191" t="s">
        <v>120</v>
      </c>
      <c r="K100" s="192" t="s">
        <v>149</v>
      </c>
      <c r="L100" s="193"/>
      <c r="M100" s="95" t="s">
        <v>19</v>
      </c>
      <c r="N100" s="96" t="s">
        <v>45</v>
      </c>
      <c r="O100" s="96" t="s">
        <v>150</v>
      </c>
      <c r="P100" s="96" t="s">
        <v>151</v>
      </c>
      <c r="Q100" s="96" t="s">
        <v>152</v>
      </c>
      <c r="R100" s="96" t="s">
        <v>153</v>
      </c>
      <c r="S100" s="96" t="s">
        <v>154</v>
      </c>
      <c r="T100" s="97" t="s">
        <v>155</v>
      </c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</row>
    <row r="101" spans="1:63" s="2" customFormat="1" ht="22.8" customHeight="1">
      <c r="A101" s="41"/>
      <c r="B101" s="42"/>
      <c r="C101" s="102" t="s">
        <v>156</v>
      </c>
      <c r="D101" s="43"/>
      <c r="E101" s="43"/>
      <c r="F101" s="43"/>
      <c r="G101" s="43"/>
      <c r="H101" s="43"/>
      <c r="I101" s="43"/>
      <c r="J101" s="194">
        <f>BK101</f>
        <v>0</v>
      </c>
      <c r="K101" s="43"/>
      <c r="L101" s="47"/>
      <c r="M101" s="98"/>
      <c r="N101" s="195"/>
      <c r="O101" s="99"/>
      <c r="P101" s="196">
        <f>P102+P971</f>
        <v>0</v>
      </c>
      <c r="Q101" s="99"/>
      <c r="R101" s="196">
        <f>R102+R971</f>
        <v>784.4056311199998</v>
      </c>
      <c r="S101" s="99"/>
      <c r="T101" s="197">
        <f>T102+T971</f>
        <v>165.65651784999997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74</v>
      </c>
      <c r="AU101" s="20" t="s">
        <v>121</v>
      </c>
      <c r="BK101" s="198">
        <f>BK102+BK971</f>
        <v>0</v>
      </c>
    </row>
    <row r="102" spans="1:63" s="12" customFormat="1" ht="25.9" customHeight="1">
      <c r="A102" s="12"/>
      <c r="B102" s="199"/>
      <c r="C102" s="200"/>
      <c r="D102" s="201" t="s">
        <v>74</v>
      </c>
      <c r="E102" s="202" t="s">
        <v>157</v>
      </c>
      <c r="F102" s="202" t="s">
        <v>158</v>
      </c>
      <c r="G102" s="200"/>
      <c r="H102" s="200"/>
      <c r="I102" s="203"/>
      <c r="J102" s="204">
        <f>BK102</f>
        <v>0</v>
      </c>
      <c r="K102" s="200"/>
      <c r="L102" s="205"/>
      <c r="M102" s="206"/>
      <c r="N102" s="207"/>
      <c r="O102" s="207"/>
      <c r="P102" s="208">
        <f>P103+P176+P275+P438+P524+P792+P926+P967</f>
        <v>0</v>
      </c>
      <c r="Q102" s="207"/>
      <c r="R102" s="208">
        <f>R103+R176+R275+R438+R524+R792+R926+R967</f>
        <v>745.4441536399999</v>
      </c>
      <c r="S102" s="207"/>
      <c r="T102" s="209">
        <f>T103+T176+T275+T438+T524+T792+T926+T967</f>
        <v>165.18471599999998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10" t="s">
        <v>83</v>
      </c>
      <c r="AT102" s="211" t="s">
        <v>74</v>
      </c>
      <c r="AU102" s="211" t="s">
        <v>75</v>
      </c>
      <c r="AY102" s="210" t="s">
        <v>159</v>
      </c>
      <c r="BK102" s="212">
        <f>BK103+BK176+BK275+BK438+BK524+BK792+BK926+BK967</f>
        <v>0</v>
      </c>
    </row>
    <row r="103" spans="1:63" s="12" customFormat="1" ht="22.8" customHeight="1">
      <c r="A103" s="12"/>
      <c r="B103" s="199"/>
      <c r="C103" s="200"/>
      <c r="D103" s="201" t="s">
        <v>74</v>
      </c>
      <c r="E103" s="213" t="s">
        <v>83</v>
      </c>
      <c r="F103" s="213" t="s">
        <v>160</v>
      </c>
      <c r="G103" s="200"/>
      <c r="H103" s="200"/>
      <c r="I103" s="203"/>
      <c r="J103" s="214">
        <f>BK103</f>
        <v>0</v>
      </c>
      <c r="K103" s="200"/>
      <c r="L103" s="205"/>
      <c r="M103" s="206"/>
      <c r="N103" s="207"/>
      <c r="O103" s="207"/>
      <c r="P103" s="208">
        <f>SUM(P104:P175)</f>
        <v>0</v>
      </c>
      <c r="Q103" s="207"/>
      <c r="R103" s="208">
        <f>SUM(R104:R175)</f>
        <v>0</v>
      </c>
      <c r="S103" s="207"/>
      <c r="T103" s="209">
        <f>SUM(T104:T175)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0" t="s">
        <v>83</v>
      </c>
      <c r="AT103" s="211" t="s">
        <v>74</v>
      </c>
      <c r="AU103" s="211" t="s">
        <v>83</v>
      </c>
      <c r="AY103" s="210" t="s">
        <v>159</v>
      </c>
      <c r="BK103" s="212">
        <f>SUM(BK104:BK175)</f>
        <v>0</v>
      </c>
    </row>
    <row r="104" spans="1:65" s="2" customFormat="1" ht="24.15" customHeight="1">
      <c r="A104" s="41"/>
      <c r="B104" s="42"/>
      <c r="C104" s="215" t="s">
        <v>83</v>
      </c>
      <c r="D104" s="215" t="s">
        <v>161</v>
      </c>
      <c r="E104" s="216" t="s">
        <v>162</v>
      </c>
      <c r="F104" s="217" t="s">
        <v>163</v>
      </c>
      <c r="G104" s="218" t="s">
        <v>164</v>
      </c>
      <c r="H104" s="219">
        <v>115.33</v>
      </c>
      <c r="I104" s="220"/>
      <c r="J104" s="221">
        <f>ROUND(I104*H104,2)</f>
        <v>0</v>
      </c>
      <c r="K104" s="217" t="s">
        <v>165</v>
      </c>
      <c r="L104" s="47"/>
      <c r="M104" s="222" t="s">
        <v>19</v>
      </c>
      <c r="N104" s="223" t="s">
        <v>46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166</v>
      </c>
      <c r="AT104" s="226" t="s">
        <v>161</v>
      </c>
      <c r="AU104" s="226" t="s">
        <v>85</v>
      </c>
      <c r="AY104" s="20" t="s">
        <v>159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83</v>
      </c>
      <c r="BK104" s="227">
        <f>ROUND(I104*H104,2)</f>
        <v>0</v>
      </c>
      <c r="BL104" s="20" t="s">
        <v>166</v>
      </c>
      <c r="BM104" s="226" t="s">
        <v>167</v>
      </c>
    </row>
    <row r="105" spans="1:47" s="2" customFormat="1" ht="12">
      <c r="A105" s="41"/>
      <c r="B105" s="42"/>
      <c r="C105" s="43"/>
      <c r="D105" s="228" t="s">
        <v>168</v>
      </c>
      <c r="E105" s="43"/>
      <c r="F105" s="229" t="s">
        <v>169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168</v>
      </c>
      <c r="AU105" s="20" t="s">
        <v>85</v>
      </c>
    </row>
    <row r="106" spans="1:47" s="2" customFormat="1" ht="12">
      <c r="A106" s="41"/>
      <c r="B106" s="42"/>
      <c r="C106" s="43"/>
      <c r="D106" s="233" t="s">
        <v>170</v>
      </c>
      <c r="E106" s="43"/>
      <c r="F106" s="234" t="s">
        <v>171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170</v>
      </c>
      <c r="AU106" s="20" t="s">
        <v>85</v>
      </c>
    </row>
    <row r="107" spans="1:51" s="13" customFormat="1" ht="12">
      <c r="A107" s="13"/>
      <c r="B107" s="235"/>
      <c r="C107" s="236"/>
      <c r="D107" s="228" t="s">
        <v>172</v>
      </c>
      <c r="E107" s="237" t="s">
        <v>19</v>
      </c>
      <c r="F107" s="238" t="s">
        <v>173</v>
      </c>
      <c r="G107" s="236"/>
      <c r="H107" s="239">
        <v>115.33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5" t="s">
        <v>172</v>
      </c>
      <c r="AU107" s="245" t="s">
        <v>85</v>
      </c>
      <c r="AV107" s="13" t="s">
        <v>85</v>
      </c>
      <c r="AW107" s="13" t="s">
        <v>36</v>
      </c>
      <c r="AX107" s="13" t="s">
        <v>83</v>
      </c>
      <c r="AY107" s="245" t="s">
        <v>159</v>
      </c>
    </row>
    <row r="108" spans="1:65" s="2" customFormat="1" ht="33" customHeight="1">
      <c r="A108" s="41"/>
      <c r="B108" s="42"/>
      <c r="C108" s="215" t="s">
        <v>85</v>
      </c>
      <c r="D108" s="215" t="s">
        <v>161</v>
      </c>
      <c r="E108" s="216" t="s">
        <v>174</v>
      </c>
      <c r="F108" s="217" t="s">
        <v>175</v>
      </c>
      <c r="G108" s="218" t="s">
        <v>176</v>
      </c>
      <c r="H108" s="219">
        <v>120.24</v>
      </c>
      <c r="I108" s="220"/>
      <c r="J108" s="221">
        <f>ROUND(I108*H108,2)</f>
        <v>0</v>
      </c>
      <c r="K108" s="217" t="s">
        <v>165</v>
      </c>
      <c r="L108" s="47"/>
      <c r="M108" s="222" t="s">
        <v>19</v>
      </c>
      <c r="N108" s="223" t="s">
        <v>46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166</v>
      </c>
      <c r="AT108" s="226" t="s">
        <v>161</v>
      </c>
      <c r="AU108" s="226" t="s">
        <v>85</v>
      </c>
      <c r="AY108" s="20" t="s">
        <v>159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83</v>
      </c>
      <c r="BK108" s="227">
        <f>ROUND(I108*H108,2)</f>
        <v>0</v>
      </c>
      <c r="BL108" s="20" t="s">
        <v>166</v>
      </c>
      <c r="BM108" s="226" t="s">
        <v>177</v>
      </c>
    </row>
    <row r="109" spans="1:47" s="2" customFormat="1" ht="12">
      <c r="A109" s="41"/>
      <c r="B109" s="42"/>
      <c r="C109" s="43"/>
      <c r="D109" s="228" t="s">
        <v>168</v>
      </c>
      <c r="E109" s="43"/>
      <c r="F109" s="229" t="s">
        <v>178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168</v>
      </c>
      <c r="AU109" s="20" t="s">
        <v>85</v>
      </c>
    </row>
    <row r="110" spans="1:47" s="2" customFormat="1" ht="12">
      <c r="A110" s="41"/>
      <c r="B110" s="42"/>
      <c r="C110" s="43"/>
      <c r="D110" s="233" t="s">
        <v>170</v>
      </c>
      <c r="E110" s="43"/>
      <c r="F110" s="234" t="s">
        <v>179</v>
      </c>
      <c r="G110" s="43"/>
      <c r="H110" s="43"/>
      <c r="I110" s="230"/>
      <c r="J110" s="43"/>
      <c r="K110" s="43"/>
      <c r="L110" s="47"/>
      <c r="M110" s="231"/>
      <c r="N110" s="232"/>
      <c r="O110" s="87"/>
      <c r="P110" s="87"/>
      <c r="Q110" s="87"/>
      <c r="R110" s="87"/>
      <c r="S110" s="87"/>
      <c r="T110" s="88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T110" s="20" t="s">
        <v>170</v>
      </c>
      <c r="AU110" s="20" t="s">
        <v>85</v>
      </c>
    </row>
    <row r="111" spans="1:51" s="13" customFormat="1" ht="12">
      <c r="A111" s="13"/>
      <c r="B111" s="235"/>
      <c r="C111" s="236"/>
      <c r="D111" s="228" t="s">
        <v>172</v>
      </c>
      <c r="E111" s="237" t="s">
        <v>19</v>
      </c>
      <c r="F111" s="238" t="s">
        <v>180</v>
      </c>
      <c r="G111" s="236"/>
      <c r="H111" s="239">
        <v>120.24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5" t="s">
        <v>172</v>
      </c>
      <c r="AU111" s="245" t="s">
        <v>85</v>
      </c>
      <c r="AV111" s="13" t="s">
        <v>85</v>
      </c>
      <c r="AW111" s="13" t="s">
        <v>36</v>
      </c>
      <c r="AX111" s="13" t="s">
        <v>83</v>
      </c>
      <c r="AY111" s="245" t="s">
        <v>159</v>
      </c>
    </row>
    <row r="112" spans="1:65" s="2" customFormat="1" ht="33" customHeight="1">
      <c r="A112" s="41"/>
      <c r="B112" s="42"/>
      <c r="C112" s="215" t="s">
        <v>181</v>
      </c>
      <c r="D112" s="215" t="s">
        <v>161</v>
      </c>
      <c r="E112" s="216" t="s">
        <v>182</v>
      </c>
      <c r="F112" s="217" t="s">
        <v>183</v>
      </c>
      <c r="G112" s="218" t="s">
        <v>176</v>
      </c>
      <c r="H112" s="219">
        <v>44.14</v>
      </c>
      <c r="I112" s="220"/>
      <c r="J112" s="221">
        <f>ROUND(I112*H112,2)</f>
        <v>0</v>
      </c>
      <c r="K112" s="217" t="s">
        <v>165</v>
      </c>
      <c r="L112" s="47"/>
      <c r="M112" s="222" t="s">
        <v>19</v>
      </c>
      <c r="N112" s="223" t="s">
        <v>46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166</v>
      </c>
      <c r="AT112" s="226" t="s">
        <v>161</v>
      </c>
      <c r="AU112" s="226" t="s">
        <v>85</v>
      </c>
      <c r="AY112" s="20" t="s">
        <v>159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83</v>
      </c>
      <c r="BK112" s="227">
        <f>ROUND(I112*H112,2)</f>
        <v>0</v>
      </c>
      <c r="BL112" s="20" t="s">
        <v>166</v>
      </c>
      <c r="BM112" s="226" t="s">
        <v>184</v>
      </c>
    </row>
    <row r="113" spans="1:47" s="2" customFormat="1" ht="12">
      <c r="A113" s="41"/>
      <c r="B113" s="42"/>
      <c r="C113" s="43"/>
      <c r="D113" s="228" t="s">
        <v>168</v>
      </c>
      <c r="E113" s="43"/>
      <c r="F113" s="229" t="s">
        <v>185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168</v>
      </c>
      <c r="AU113" s="20" t="s">
        <v>85</v>
      </c>
    </row>
    <row r="114" spans="1:47" s="2" customFormat="1" ht="12">
      <c r="A114" s="41"/>
      <c r="B114" s="42"/>
      <c r="C114" s="43"/>
      <c r="D114" s="233" t="s">
        <v>170</v>
      </c>
      <c r="E114" s="43"/>
      <c r="F114" s="234" t="s">
        <v>186</v>
      </c>
      <c r="G114" s="43"/>
      <c r="H114" s="43"/>
      <c r="I114" s="230"/>
      <c r="J114" s="43"/>
      <c r="K114" s="43"/>
      <c r="L114" s="47"/>
      <c r="M114" s="231"/>
      <c r="N114" s="232"/>
      <c r="O114" s="87"/>
      <c r="P114" s="87"/>
      <c r="Q114" s="87"/>
      <c r="R114" s="87"/>
      <c r="S114" s="87"/>
      <c r="T114" s="88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T114" s="20" t="s">
        <v>170</v>
      </c>
      <c r="AU114" s="20" t="s">
        <v>85</v>
      </c>
    </row>
    <row r="115" spans="1:51" s="13" customFormat="1" ht="12">
      <c r="A115" s="13"/>
      <c r="B115" s="235"/>
      <c r="C115" s="236"/>
      <c r="D115" s="228" t="s">
        <v>172</v>
      </c>
      <c r="E115" s="237" t="s">
        <v>19</v>
      </c>
      <c r="F115" s="238" t="s">
        <v>187</v>
      </c>
      <c r="G115" s="236"/>
      <c r="H115" s="239">
        <v>15.23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5" t="s">
        <v>172</v>
      </c>
      <c r="AU115" s="245" t="s">
        <v>85</v>
      </c>
      <c r="AV115" s="13" t="s">
        <v>85</v>
      </c>
      <c r="AW115" s="13" t="s">
        <v>36</v>
      </c>
      <c r="AX115" s="13" t="s">
        <v>75</v>
      </c>
      <c r="AY115" s="245" t="s">
        <v>159</v>
      </c>
    </row>
    <row r="116" spans="1:51" s="14" customFormat="1" ht="12">
      <c r="A116" s="14"/>
      <c r="B116" s="246"/>
      <c r="C116" s="247"/>
      <c r="D116" s="228" t="s">
        <v>172</v>
      </c>
      <c r="E116" s="248" t="s">
        <v>19</v>
      </c>
      <c r="F116" s="249" t="s">
        <v>188</v>
      </c>
      <c r="G116" s="247"/>
      <c r="H116" s="248" t="s">
        <v>19</v>
      </c>
      <c r="I116" s="250"/>
      <c r="J116" s="247"/>
      <c r="K116" s="247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172</v>
      </c>
      <c r="AU116" s="255" t="s">
        <v>85</v>
      </c>
      <c r="AV116" s="14" t="s">
        <v>83</v>
      </c>
      <c r="AW116" s="14" t="s">
        <v>36</v>
      </c>
      <c r="AX116" s="14" t="s">
        <v>75</v>
      </c>
      <c r="AY116" s="255" t="s">
        <v>159</v>
      </c>
    </row>
    <row r="117" spans="1:51" s="13" customFormat="1" ht="12">
      <c r="A117" s="13"/>
      <c r="B117" s="235"/>
      <c r="C117" s="236"/>
      <c r="D117" s="228" t="s">
        <v>172</v>
      </c>
      <c r="E117" s="237" t="s">
        <v>19</v>
      </c>
      <c r="F117" s="238" t="s">
        <v>189</v>
      </c>
      <c r="G117" s="236"/>
      <c r="H117" s="239">
        <v>2.16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5" t="s">
        <v>172</v>
      </c>
      <c r="AU117" s="245" t="s">
        <v>85</v>
      </c>
      <c r="AV117" s="13" t="s">
        <v>85</v>
      </c>
      <c r="AW117" s="13" t="s">
        <v>36</v>
      </c>
      <c r="AX117" s="13" t="s">
        <v>75</v>
      </c>
      <c r="AY117" s="245" t="s">
        <v>159</v>
      </c>
    </row>
    <row r="118" spans="1:51" s="13" customFormat="1" ht="12">
      <c r="A118" s="13"/>
      <c r="B118" s="235"/>
      <c r="C118" s="236"/>
      <c r="D118" s="228" t="s">
        <v>172</v>
      </c>
      <c r="E118" s="237" t="s">
        <v>19</v>
      </c>
      <c r="F118" s="238" t="s">
        <v>190</v>
      </c>
      <c r="G118" s="236"/>
      <c r="H118" s="239">
        <v>6.75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5" t="s">
        <v>172</v>
      </c>
      <c r="AU118" s="245" t="s">
        <v>85</v>
      </c>
      <c r="AV118" s="13" t="s">
        <v>85</v>
      </c>
      <c r="AW118" s="13" t="s">
        <v>36</v>
      </c>
      <c r="AX118" s="13" t="s">
        <v>75</v>
      </c>
      <c r="AY118" s="245" t="s">
        <v>159</v>
      </c>
    </row>
    <row r="119" spans="1:51" s="14" customFormat="1" ht="12">
      <c r="A119" s="14"/>
      <c r="B119" s="246"/>
      <c r="C119" s="247"/>
      <c r="D119" s="228" t="s">
        <v>172</v>
      </c>
      <c r="E119" s="248" t="s">
        <v>19</v>
      </c>
      <c r="F119" s="249" t="s">
        <v>191</v>
      </c>
      <c r="G119" s="247"/>
      <c r="H119" s="248" t="s">
        <v>19</v>
      </c>
      <c r="I119" s="250"/>
      <c r="J119" s="247"/>
      <c r="K119" s="247"/>
      <c r="L119" s="251"/>
      <c r="M119" s="252"/>
      <c r="N119" s="253"/>
      <c r="O119" s="253"/>
      <c r="P119" s="253"/>
      <c r="Q119" s="253"/>
      <c r="R119" s="253"/>
      <c r="S119" s="253"/>
      <c r="T119" s="25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5" t="s">
        <v>172</v>
      </c>
      <c r="AU119" s="255" t="s">
        <v>85</v>
      </c>
      <c r="AV119" s="14" t="s">
        <v>83</v>
      </c>
      <c r="AW119" s="14" t="s">
        <v>36</v>
      </c>
      <c r="AX119" s="14" t="s">
        <v>75</v>
      </c>
      <c r="AY119" s="255" t="s">
        <v>159</v>
      </c>
    </row>
    <row r="120" spans="1:51" s="13" customFormat="1" ht="12">
      <c r="A120" s="13"/>
      <c r="B120" s="235"/>
      <c r="C120" s="236"/>
      <c r="D120" s="228" t="s">
        <v>172</v>
      </c>
      <c r="E120" s="237" t="s">
        <v>19</v>
      </c>
      <c r="F120" s="238" t="s">
        <v>192</v>
      </c>
      <c r="G120" s="236"/>
      <c r="H120" s="239">
        <v>20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5" t="s">
        <v>172</v>
      </c>
      <c r="AU120" s="245" t="s">
        <v>85</v>
      </c>
      <c r="AV120" s="13" t="s">
        <v>85</v>
      </c>
      <c r="AW120" s="13" t="s">
        <v>36</v>
      </c>
      <c r="AX120" s="13" t="s">
        <v>75</v>
      </c>
      <c r="AY120" s="245" t="s">
        <v>159</v>
      </c>
    </row>
    <row r="121" spans="1:51" s="15" customFormat="1" ht="12">
      <c r="A121" s="15"/>
      <c r="B121" s="256"/>
      <c r="C121" s="257"/>
      <c r="D121" s="228" t="s">
        <v>172</v>
      </c>
      <c r="E121" s="258" t="s">
        <v>19</v>
      </c>
      <c r="F121" s="259" t="s">
        <v>193</v>
      </c>
      <c r="G121" s="257"/>
      <c r="H121" s="260">
        <v>44.14</v>
      </c>
      <c r="I121" s="261"/>
      <c r="J121" s="257"/>
      <c r="K121" s="257"/>
      <c r="L121" s="262"/>
      <c r="M121" s="263"/>
      <c r="N121" s="264"/>
      <c r="O121" s="264"/>
      <c r="P121" s="264"/>
      <c r="Q121" s="264"/>
      <c r="R121" s="264"/>
      <c r="S121" s="264"/>
      <c r="T121" s="26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6" t="s">
        <v>172</v>
      </c>
      <c r="AU121" s="266" t="s">
        <v>85</v>
      </c>
      <c r="AV121" s="15" t="s">
        <v>166</v>
      </c>
      <c r="AW121" s="15" t="s">
        <v>36</v>
      </c>
      <c r="AX121" s="15" t="s">
        <v>83</v>
      </c>
      <c r="AY121" s="266" t="s">
        <v>159</v>
      </c>
    </row>
    <row r="122" spans="1:65" s="2" customFormat="1" ht="16.5" customHeight="1">
      <c r="A122" s="41"/>
      <c r="B122" s="42"/>
      <c r="C122" s="215" t="s">
        <v>166</v>
      </c>
      <c r="D122" s="215" t="s">
        <v>161</v>
      </c>
      <c r="E122" s="216" t="s">
        <v>194</v>
      </c>
      <c r="F122" s="217" t="s">
        <v>195</v>
      </c>
      <c r="G122" s="218" t="s">
        <v>176</v>
      </c>
      <c r="H122" s="219">
        <v>10.68</v>
      </c>
      <c r="I122" s="220"/>
      <c r="J122" s="221">
        <f>ROUND(I122*H122,2)</f>
        <v>0</v>
      </c>
      <c r="K122" s="217" t="s">
        <v>19</v>
      </c>
      <c r="L122" s="47"/>
      <c r="M122" s="222" t="s">
        <v>19</v>
      </c>
      <c r="N122" s="223" t="s">
        <v>46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166</v>
      </c>
      <c r="AT122" s="226" t="s">
        <v>161</v>
      </c>
      <c r="AU122" s="226" t="s">
        <v>85</v>
      </c>
      <c r="AY122" s="20" t="s">
        <v>159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83</v>
      </c>
      <c r="BK122" s="227">
        <f>ROUND(I122*H122,2)</f>
        <v>0</v>
      </c>
      <c r="BL122" s="20" t="s">
        <v>166</v>
      </c>
      <c r="BM122" s="226" t="s">
        <v>196</v>
      </c>
    </row>
    <row r="123" spans="1:47" s="2" customFormat="1" ht="12">
      <c r="A123" s="41"/>
      <c r="B123" s="42"/>
      <c r="C123" s="43"/>
      <c r="D123" s="228" t="s">
        <v>168</v>
      </c>
      <c r="E123" s="43"/>
      <c r="F123" s="229" t="s">
        <v>197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168</v>
      </c>
      <c r="AU123" s="20" t="s">
        <v>85</v>
      </c>
    </row>
    <row r="124" spans="1:51" s="13" customFormat="1" ht="12">
      <c r="A124" s="13"/>
      <c r="B124" s="235"/>
      <c r="C124" s="236"/>
      <c r="D124" s="228" t="s">
        <v>172</v>
      </c>
      <c r="E124" s="237" t="s">
        <v>19</v>
      </c>
      <c r="F124" s="238" t="s">
        <v>198</v>
      </c>
      <c r="G124" s="236"/>
      <c r="H124" s="239">
        <v>10.68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5" t="s">
        <v>172</v>
      </c>
      <c r="AU124" s="245" t="s">
        <v>85</v>
      </c>
      <c r="AV124" s="13" t="s">
        <v>85</v>
      </c>
      <c r="AW124" s="13" t="s">
        <v>36</v>
      </c>
      <c r="AX124" s="13" t="s">
        <v>83</v>
      </c>
      <c r="AY124" s="245" t="s">
        <v>159</v>
      </c>
    </row>
    <row r="125" spans="1:65" s="2" customFormat="1" ht="37.8" customHeight="1">
      <c r="A125" s="41"/>
      <c r="B125" s="42"/>
      <c r="C125" s="215" t="s">
        <v>199</v>
      </c>
      <c r="D125" s="215" t="s">
        <v>161</v>
      </c>
      <c r="E125" s="216" t="s">
        <v>200</v>
      </c>
      <c r="F125" s="217" t="s">
        <v>201</v>
      </c>
      <c r="G125" s="218" t="s">
        <v>176</v>
      </c>
      <c r="H125" s="219">
        <v>35.46</v>
      </c>
      <c r="I125" s="220"/>
      <c r="J125" s="221">
        <f>ROUND(I125*H125,2)</f>
        <v>0</v>
      </c>
      <c r="K125" s="217" t="s">
        <v>165</v>
      </c>
      <c r="L125" s="47"/>
      <c r="M125" s="222" t="s">
        <v>19</v>
      </c>
      <c r="N125" s="223" t="s">
        <v>46</v>
      </c>
      <c r="O125" s="8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6" t="s">
        <v>166</v>
      </c>
      <c r="AT125" s="226" t="s">
        <v>161</v>
      </c>
      <c r="AU125" s="226" t="s">
        <v>85</v>
      </c>
      <c r="AY125" s="20" t="s">
        <v>159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20" t="s">
        <v>83</v>
      </c>
      <c r="BK125" s="227">
        <f>ROUND(I125*H125,2)</f>
        <v>0</v>
      </c>
      <c r="BL125" s="20" t="s">
        <v>166</v>
      </c>
      <c r="BM125" s="226" t="s">
        <v>202</v>
      </c>
    </row>
    <row r="126" spans="1:47" s="2" customFormat="1" ht="12">
      <c r="A126" s="41"/>
      <c r="B126" s="42"/>
      <c r="C126" s="43"/>
      <c r="D126" s="228" t="s">
        <v>168</v>
      </c>
      <c r="E126" s="43"/>
      <c r="F126" s="229" t="s">
        <v>203</v>
      </c>
      <c r="G126" s="43"/>
      <c r="H126" s="43"/>
      <c r="I126" s="230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168</v>
      </c>
      <c r="AU126" s="20" t="s">
        <v>85</v>
      </c>
    </row>
    <row r="127" spans="1:47" s="2" customFormat="1" ht="12">
      <c r="A127" s="41"/>
      <c r="B127" s="42"/>
      <c r="C127" s="43"/>
      <c r="D127" s="233" t="s">
        <v>170</v>
      </c>
      <c r="E127" s="43"/>
      <c r="F127" s="234" t="s">
        <v>204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170</v>
      </c>
      <c r="AU127" s="20" t="s">
        <v>85</v>
      </c>
    </row>
    <row r="128" spans="1:51" s="14" customFormat="1" ht="12">
      <c r="A128" s="14"/>
      <c r="B128" s="246"/>
      <c r="C128" s="247"/>
      <c r="D128" s="228" t="s">
        <v>172</v>
      </c>
      <c r="E128" s="248" t="s">
        <v>19</v>
      </c>
      <c r="F128" s="249" t="s">
        <v>205</v>
      </c>
      <c r="G128" s="247"/>
      <c r="H128" s="248" t="s">
        <v>19</v>
      </c>
      <c r="I128" s="250"/>
      <c r="J128" s="247"/>
      <c r="K128" s="247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172</v>
      </c>
      <c r="AU128" s="255" t="s">
        <v>85</v>
      </c>
      <c r="AV128" s="14" t="s">
        <v>83</v>
      </c>
      <c r="AW128" s="14" t="s">
        <v>36</v>
      </c>
      <c r="AX128" s="14" t="s">
        <v>75</v>
      </c>
      <c r="AY128" s="255" t="s">
        <v>159</v>
      </c>
    </row>
    <row r="129" spans="1:51" s="13" customFormat="1" ht="12">
      <c r="A129" s="13"/>
      <c r="B129" s="235"/>
      <c r="C129" s="236"/>
      <c r="D129" s="228" t="s">
        <v>172</v>
      </c>
      <c r="E129" s="237" t="s">
        <v>19</v>
      </c>
      <c r="F129" s="238" t="s">
        <v>206</v>
      </c>
      <c r="G129" s="236"/>
      <c r="H129" s="239">
        <v>19.2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5" t="s">
        <v>172</v>
      </c>
      <c r="AU129" s="245" t="s">
        <v>85</v>
      </c>
      <c r="AV129" s="13" t="s">
        <v>85</v>
      </c>
      <c r="AW129" s="13" t="s">
        <v>36</v>
      </c>
      <c r="AX129" s="13" t="s">
        <v>75</v>
      </c>
      <c r="AY129" s="245" t="s">
        <v>159</v>
      </c>
    </row>
    <row r="130" spans="1:51" s="14" customFormat="1" ht="12">
      <c r="A130" s="14"/>
      <c r="B130" s="246"/>
      <c r="C130" s="247"/>
      <c r="D130" s="228" t="s">
        <v>172</v>
      </c>
      <c r="E130" s="248" t="s">
        <v>19</v>
      </c>
      <c r="F130" s="249" t="s">
        <v>207</v>
      </c>
      <c r="G130" s="247"/>
      <c r="H130" s="248" t="s">
        <v>19</v>
      </c>
      <c r="I130" s="250"/>
      <c r="J130" s="247"/>
      <c r="K130" s="247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172</v>
      </c>
      <c r="AU130" s="255" t="s">
        <v>85</v>
      </c>
      <c r="AV130" s="14" t="s">
        <v>83</v>
      </c>
      <c r="AW130" s="14" t="s">
        <v>36</v>
      </c>
      <c r="AX130" s="14" t="s">
        <v>75</v>
      </c>
      <c r="AY130" s="255" t="s">
        <v>159</v>
      </c>
    </row>
    <row r="131" spans="1:51" s="13" customFormat="1" ht="12">
      <c r="A131" s="13"/>
      <c r="B131" s="235"/>
      <c r="C131" s="236"/>
      <c r="D131" s="228" t="s">
        <v>172</v>
      </c>
      <c r="E131" s="237" t="s">
        <v>19</v>
      </c>
      <c r="F131" s="238" t="s">
        <v>208</v>
      </c>
      <c r="G131" s="236"/>
      <c r="H131" s="239">
        <v>16.26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5" t="s">
        <v>172</v>
      </c>
      <c r="AU131" s="245" t="s">
        <v>85</v>
      </c>
      <c r="AV131" s="13" t="s">
        <v>85</v>
      </c>
      <c r="AW131" s="13" t="s">
        <v>36</v>
      </c>
      <c r="AX131" s="13" t="s">
        <v>75</v>
      </c>
      <c r="AY131" s="245" t="s">
        <v>159</v>
      </c>
    </row>
    <row r="132" spans="1:51" s="15" customFormat="1" ht="12">
      <c r="A132" s="15"/>
      <c r="B132" s="256"/>
      <c r="C132" s="257"/>
      <c r="D132" s="228" t="s">
        <v>172</v>
      </c>
      <c r="E132" s="258" t="s">
        <v>19</v>
      </c>
      <c r="F132" s="259" t="s">
        <v>193</v>
      </c>
      <c r="G132" s="257"/>
      <c r="H132" s="260">
        <v>35.46</v>
      </c>
      <c r="I132" s="261"/>
      <c r="J132" s="257"/>
      <c r="K132" s="257"/>
      <c r="L132" s="262"/>
      <c r="M132" s="263"/>
      <c r="N132" s="264"/>
      <c r="O132" s="264"/>
      <c r="P132" s="264"/>
      <c r="Q132" s="264"/>
      <c r="R132" s="264"/>
      <c r="S132" s="264"/>
      <c r="T132" s="26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6" t="s">
        <v>172</v>
      </c>
      <c r="AU132" s="266" t="s">
        <v>85</v>
      </c>
      <c r="AV132" s="15" t="s">
        <v>166</v>
      </c>
      <c r="AW132" s="15" t="s">
        <v>36</v>
      </c>
      <c r="AX132" s="15" t="s">
        <v>83</v>
      </c>
      <c r="AY132" s="266" t="s">
        <v>159</v>
      </c>
    </row>
    <row r="133" spans="1:65" s="2" customFormat="1" ht="24.15" customHeight="1">
      <c r="A133" s="41"/>
      <c r="B133" s="42"/>
      <c r="C133" s="215" t="s">
        <v>209</v>
      </c>
      <c r="D133" s="215" t="s">
        <v>161</v>
      </c>
      <c r="E133" s="216" t="s">
        <v>210</v>
      </c>
      <c r="F133" s="217" t="s">
        <v>211</v>
      </c>
      <c r="G133" s="218" t="s">
        <v>176</v>
      </c>
      <c r="H133" s="219">
        <v>4</v>
      </c>
      <c r="I133" s="220"/>
      <c r="J133" s="221">
        <f>ROUND(I133*H133,2)</f>
        <v>0</v>
      </c>
      <c r="K133" s="217" t="s">
        <v>165</v>
      </c>
      <c r="L133" s="47"/>
      <c r="M133" s="222" t="s">
        <v>19</v>
      </c>
      <c r="N133" s="223" t="s">
        <v>46</v>
      </c>
      <c r="O133" s="87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6" t="s">
        <v>166</v>
      </c>
      <c r="AT133" s="226" t="s">
        <v>161</v>
      </c>
      <c r="AU133" s="226" t="s">
        <v>85</v>
      </c>
      <c r="AY133" s="20" t="s">
        <v>159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20" t="s">
        <v>83</v>
      </c>
      <c r="BK133" s="227">
        <f>ROUND(I133*H133,2)</f>
        <v>0</v>
      </c>
      <c r="BL133" s="20" t="s">
        <v>166</v>
      </c>
      <c r="BM133" s="226" t="s">
        <v>212</v>
      </c>
    </row>
    <row r="134" spans="1:47" s="2" customFormat="1" ht="12">
      <c r="A134" s="41"/>
      <c r="B134" s="42"/>
      <c r="C134" s="43"/>
      <c r="D134" s="228" t="s">
        <v>168</v>
      </c>
      <c r="E134" s="43"/>
      <c r="F134" s="229" t="s">
        <v>213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168</v>
      </c>
      <c r="AU134" s="20" t="s">
        <v>85</v>
      </c>
    </row>
    <row r="135" spans="1:47" s="2" customFormat="1" ht="12">
      <c r="A135" s="41"/>
      <c r="B135" s="42"/>
      <c r="C135" s="43"/>
      <c r="D135" s="233" t="s">
        <v>170</v>
      </c>
      <c r="E135" s="43"/>
      <c r="F135" s="234" t="s">
        <v>214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170</v>
      </c>
      <c r="AU135" s="20" t="s">
        <v>85</v>
      </c>
    </row>
    <row r="136" spans="1:65" s="2" customFormat="1" ht="37.8" customHeight="1">
      <c r="A136" s="41"/>
      <c r="B136" s="42"/>
      <c r="C136" s="215" t="s">
        <v>215</v>
      </c>
      <c r="D136" s="215" t="s">
        <v>161</v>
      </c>
      <c r="E136" s="216" t="s">
        <v>216</v>
      </c>
      <c r="F136" s="217" t="s">
        <v>217</v>
      </c>
      <c r="G136" s="218" t="s">
        <v>176</v>
      </c>
      <c r="H136" s="219">
        <v>229</v>
      </c>
      <c r="I136" s="220"/>
      <c r="J136" s="221">
        <f>ROUND(I136*H136,2)</f>
        <v>0</v>
      </c>
      <c r="K136" s="217" t="s">
        <v>165</v>
      </c>
      <c r="L136" s="47"/>
      <c r="M136" s="222" t="s">
        <v>19</v>
      </c>
      <c r="N136" s="223" t="s">
        <v>46</v>
      </c>
      <c r="O136" s="87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6" t="s">
        <v>166</v>
      </c>
      <c r="AT136" s="226" t="s">
        <v>161</v>
      </c>
      <c r="AU136" s="226" t="s">
        <v>85</v>
      </c>
      <c r="AY136" s="20" t="s">
        <v>159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20" t="s">
        <v>83</v>
      </c>
      <c r="BK136" s="227">
        <f>ROUND(I136*H136,2)</f>
        <v>0</v>
      </c>
      <c r="BL136" s="20" t="s">
        <v>166</v>
      </c>
      <c r="BM136" s="226" t="s">
        <v>218</v>
      </c>
    </row>
    <row r="137" spans="1:47" s="2" customFormat="1" ht="12">
      <c r="A137" s="41"/>
      <c r="B137" s="42"/>
      <c r="C137" s="43"/>
      <c r="D137" s="228" t="s">
        <v>168</v>
      </c>
      <c r="E137" s="43"/>
      <c r="F137" s="229" t="s">
        <v>219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168</v>
      </c>
      <c r="AU137" s="20" t="s">
        <v>85</v>
      </c>
    </row>
    <row r="138" spans="1:47" s="2" customFormat="1" ht="12">
      <c r="A138" s="41"/>
      <c r="B138" s="42"/>
      <c r="C138" s="43"/>
      <c r="D138" s="233" t="s">
        <v>170</v>
      </c>
      <c r="E138" s="43"/>
      <c r="F138" s="234" t="s">
        <v>220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170</v>
      </c>
      <c r="AU138" s="20" t="s">
        <v>85</v>
      </c>
    </row>
    <row r="139" spans="1:65" s="2" customFormat="1" ht="37.8" customHeight="1">
      <c r="A139" s="41"/>
      <c r="B139" s="42"/>
      <c r="C139" s="215" t="s">
        <v>221</v>
      </c>
      <c r="D139" s="215" t="s">
        <v>161</v>
      </c>
      <c r="E139" s="216" t="s">
        <v>222</v>
      </c>
      <c r="F139" s="217" t="s">
        <v>223</v>
      </c>
      <c r="G139" s="218" t="s">
        <v>176</v>
      </c>
      <c r="H139" s="219">
        <v>42</v>
      </c>
      <c r="I139" s="220"/>
      <c r="J139" s="221">
        <f>ROUND(I139*H139,2)</f>
        <v>0</v>
      </c>
      <c r="K139" s="217" t="s">
        <v>165</v>
      </c>
      <c r="L139" s="47"/>
      <c r="M139" s="222" t="s">
        <v>19</v>
      </c>
      <c r="N139" s="223" t="s">
        <v>46</v>
      </c>
      <c r="O139" s="87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6" t="s">
        <v>166</v>
      </c>
      <c r="AT139" s="226" t="s">
        <v>161</v>
      </c>
      <c r="AU139" s="226" t="s">
        <v>85</v>
      </c>
      <c r="AY139" s="20" t="s">
        <v>159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20" t="s">
        <v>83</v>
      </c>
      <c r="BK139" s="227">
        <f>ROUND(I139*H139,2)</f>
        <v>0</v>
      </c>
      <c r="BL139" s="20" t="s">
        <v>166</v>
      </c>
      <c r="BM139" s="226" t="s">
        <v>224</v>
      </c>
    </row>
    <row r="140" spans="1:47" s="2" customFormat="1" ht="12">
      <c r="A140" s="41"/>
      <c r="B140" s="42"/>
      <c r="C140" s="43"/>
      <c r="D140" s="228" t="s">
        <v>168</v>
      </c>
      <c r="E140" s="43"/>
      <c r="F140" s="229" t="s">
        <v>225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168</v>
      </c>
      <c r="AU140" s="20" t="s">
        <v>85</v>
      </c>
    </row>
    <row r="141" spans="1:47" s="2" customFormat="1" ht="12">
      <c r="A141" s="41"/>
      <c r="B141" s="42"/>
      <c r="C141" s="43"/>
      <c r="D141" s="233" t="s">
        <v>170</v>
      </c>
      <c r="E141" s="43"/>
      <c r="F141" s="234" t="s">
        <v>226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170</v>
      </c>
      <c r="AU141" s="20" t="s">
        <v>85</v>
      </c>
    </row>
    <row r="142" spans="1:65" s="2" customFormat="1" ht="24.15" customHeight="1">
      <c r="A142" s="41"/>
      <c r="B142" s="42"/>
      <c r="C142" s="215" t="s">
        <v>227</v>
      </c>
      <c r="D142" s="215" t="s">
        <v>161</v>
      </c>
      <c r="E142" s="216" t="s">
        <v>228</v>
      </c>
      <c r="F142" s="217" t="s">
        <v>229</v>
      </c>
      <c r="G142" s="218" t="s">
        <v>176</v>
      </c>
      <c r="H142" s="219">
        <v>220</v>
      </c>
      <c r="I142" s="220"/>
      <c r="J142" s="221">
        <f>ROUND(I142*H142,2)</f>
        <v>0</v>
      </c>
      <c r="K142" s="217" t="s">
        <v>165</v>
      </c>
      <c r="L142" s="47"/>
      <c r="M142" s="222" t="s">
        <v>19</v>
      </c>
      <c r="N142" s="223" t="s">
        <v>46</v>
      </c>
      <c r="O142" s="87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6" t="s">
        <v>166</v>
      </c>
      <c r="AT142" s="226" t="s">
        <v>161</v>
      </c>
      <c r="AU142" s="226" t="s">
        <v>85</v>
      </c>
      <c r="AY142" s="20" t="s">
        <v>159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20" t="s">
        <v>83</v>
      </c>
      <c r="BK142" s="227">
        <f>ROUND(I142*H142,2)</f>
        <v>0</v>
      </c>
      <c r="BL142" s="20" t="s">
        <v>166</v>
      </c>
      <c r="BM142" s="226" t="s">
        <v>230</v>
      </c>
    </row>
    <row r="143" spans="1:47" s="2" customFormat="1" ht="12">
      <c r="A143" s="41"/>
      <c r="B143" s="42"/>
      <c r="C143" s="43"/>
      <c r="D143" s="228" t="s">
        <v>168</v>
      </c>
      <c r="E143" s="43"/>
      <c r="F143" s="229" t="s">
        <v>231</v>
      </c>
      <c r="G143" s="43"/>
      <c r="H143" s="43"/>
      <c r="I143" s="230"/>
      <c r="J143" s="43"/>
      <c r="K143" s="43"/>
      <c r="L143" s="47"/>
      <c r="M143" s="231"/>
      <c r="N143" s="232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168</v>
      </c>
      <c r="AU143" s="20" t="s">
        <v>85</v>
      </c>
    </row>
    <row r="144" spans="1:47" s="2" customFormat="1" ht="12">
      <c r="A144" s="41"/>
      <c r="B144" s="42"/>
      <c r="C144" s="43"/>
      <c r="D144" s="233" t="s">
        <v>170</v>
      </c>
      <c r="E144" s="43"/>
      <c r="F144" s="234" t="s">
        <v>232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170</v>
      </c>
      <c r="AU144" s="20" t="s">
        <v>85</v>
      </c>
    </row>
    <row r="145" spans="1:65" s="2" customFormat="1" ht="24.15" customHeight="1">
      <c r="A145" s="41"/>
      <c r="B145" s="42"/>
      <c r="C145" s="215" t="s">
        <v>233</v>
      </c>
      <c r="D145" s="215" t="s">
        <v>161</v>
      </c>
      <c r="E145" s="216" t="s">
        <v>234</v>
      </c>
      <c r="F145" s="217" t="s">
        <v>235</v>
      </c>
      <c r="G145" s="218" t="s">
        <v>176</v>
      </c>
      <c r="H145" s="219">
        <v>220</v>
      </c>
      <c r="I145" s="220"/>
      <c r="J145" s="221">
        <f>ROUND(I145*H145,2)</f>
        <v>0</v>
      </c>
      <c r="K145" s="217" t="s">
        <v>165</v>
      </c>
      <c r="L145" s="47"/>
      <c r="M145" s="222" t="s">
        <v>19</v>
      </c>
      <c r="N145" s="223" t="s">
        <v>46</v>
      </c>
      <c r="O145" s="87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6" t="s">
        <v>166</v>
      </c>
      <c r="AT145" s="226" t="s">
        <v>161</v>
      </c>
      <c r="AU145" s="226" t="s">
        <v>85</v>
      </c>
      <c r="AY145" s="20" t="s">
        <v>159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0" t="s">
        <v>83</v>
      </c>
      <c r="BK145" s="227">
        <f>ROUND(I145*H145,2)</f>
        <v>0</v>
      </c>
      <c r="BL145" s="20" t="s">
        <v>166</v>
      </c>
      <c r="BM145" s="226" t="s">
        <v>236</v>
      </c>
    </row>
    <row r="146" spans="1:47" s="2" customFormat="1" ht="12">
      <c r="A146" s="41"/>
      <c r="B146" s="42"/>
      <c r="C146" s="43"/>
      <c r="D146" s="228" t="s">
        <v>168</v>
      </c>
      <c r="E146" s="43"/>
      <c r="F146" s="229" t="s">
        <v>237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168</v>
      </c>
      <c r="AU146" s="20" t="s">
        <v>85</v>
      </c>
    </row>
    <row r="147" spans="1:47" s="2" customFormat="1" ht="12">
      <c r="A147" s="41"/>
      <c r="B147" s="42"/>
      <c r="C147" s="43"/>
      <c r="D147" s="233" t="s">
        <v>170</v>
      </c>
      <c r="E147" s="43"/>
      <c r="F147" s="234" t="s">
        <v>238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170</v>
      </c>
      <c r="AU147" s="20" t="s">
        <v>85</v>
      </c>
    </row>
    <row r="148" spans="1:65" s="2" customFormat="1" ht="24.15" customHeight="1">
      <c r="A148" s="41"/>
      <c r="B148" s="42"/>
      <c r="C148" s="215" t="s">
        <v>239</v>
      </c>
      <c r="D148" s="215" t="s">
        <v>161</v>
      </c>
      <c r="E148" s="216" t="s">
        <v>240</v>
      </c>
      <c r="F148" s="217" t="s">
        <v>241</v>
      </c>
      <c r="G148" s="218" t="s">
        <v>242</v>
      </c>
      <c r="H148" s="219">
        <v>8</v>
      </c>
      <c r="I148" s="220"/>
      <c r="J148" s="221">
        <f>ROUND(I148*H148,2)</f>
        <v>0</v>
      </c>
      <c r="K148" s="217" t="s">
        <v>165</v>
      </c>
      <c r="L148" s="47"/>
      <c r="M148" s="222" t="s">
        <v>19</v>
      </c>
      <c r="N148" s="223" t="s">
        <v>46</v>
      </c>
      <c r="O148" s="87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6" t="s">
        <v>166</v>
      </c>
      <c r="AT148" s="226" t="s">
        <v>161</v>
      </c>
      <c r="AU148" s="226" t="s">
        <v>85</v>
      </c>
      <c r="AY148" s="20" t="s">
        <v>159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20" t="s">
        <v>83</v>
      </c>
      <c r="BK148" s="227">
        <f>ROUND(I148*H148,2)</f>
        <v>0</v>
      </c>
      <c r="BL148" s="20" t="s">
        <v>166</v>
      </c>
      <c r="BM148" s="226" t="s">
        <v>243</v>
      </c>
    </row>
    <row r="149" spans="1:47" s="2" customFormat="1" ht="12">
      <c r="A149" s="41"/>
      <c r="B149" s="42"/>
      <c r="C149" s="43"/>
      <c r="D149" s="228" t="s">
        <v>168</v>
      </c>
      <c r="E149" s="43"/>
      <c r="F149" s="229" t="s">
        <v>244</v>
      </c>
      <c r="G149" s="43"/>
      <c r="H149" s="43"/>
      <c r="I149" s="230"/>
      <c r="J149" s="43"/>
      <c r="K149" s="43"/>
      <c r="L149" s="47"/>
      <c r="M149" s="231"/>
      <c r="N149" s="23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168</v>
      </c>
      <c r="AU149" s="20" t="s">
        <v>85</v>
      </c>
    </row>
    <row r="150" spans="1:47" s="2" customFormat="1" ht="12">
      <c r="A150" s="41"/>
      <c r="B150" s="42"/>
      <c r="C150" s="43"/>
      <c r="D150" s="233" t="s">
        <v>170</v>
      </c>
      <c r="E150" s="43"/>
      <c r="F150" s="234" t="s">
        <v>245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170</v>
      </c>
      <c r="AU150" s="20" t="s">
        <v>85</v>
      </c>
    </row>
    <row r="151" spans="1:65" s="2" customFormat="1" ht="33" customHeight="1">
      <c r="A151" s="41"/>
      <c r="B151" s="42"/>
      <c r="C151" s="215" t="s">
        <v>246</v>
      </c>
      <c r="D151" s="215" t="s">
        <v>161</v>
      </c>
      <c r="E151" s="216" t="s">
        <v>247</v>
      </c>
      <c r="F151" s="217" t="s">
        <v>248</v>
      </c>
      <c r="G151" s="218" t="s">
        <v>242</v>
      </c>
      <c r="H151" s="219">
        <v>80</v>
      </c>
      <c r="I151" s="220"/>
      <c r="J151" s="221">
        <f>ROUND(I151*H151,2)</f>
        <v>0</v>
      </c>
      <c r="K151" s="217" t="s">
        <v>165</v>
      </c>
      <c r="L151" s="47"/>
      <c r="M151" s="222" t="s">
        <v>19</v>
      </c>
      <c r="N151" s="223" t="s">
        <v>46</v>
      </c>
      <c r="O151" s="87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6" t="s">
        <v>166</v>
      </c>
      <c r="AT151" s="226" t="s">
        <v>161</v>
      </c>
      <c r="AU151" s="226" t="s">
        <v>85</v>
      </c>
      <c r="AY151" s="20" t="s">
        <v>159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20" t="s">
        <v>83</v>
      </c>
      <c r="BK151" s="227">
        <f>ROUND(I151*H151,2)</f>
        <v>0</v>
      </c>
      <c r="BL151" s="20" t="s">
        <v>166</v>
      </c>
      <c r="BM151" s="226" t="s">
        <v>249</v>
      </c>
    </row>
    <row r="152" spans="1:47" s="2" customFormat="1" ht="12">
      <c r="A152" s="41"/>
      <c r="B152" s="42"/>
      <c r="C152" s="43"/>
      <c r="D152" s="228" t="s">
        <v>168</v>
      </c>
      <c r="E152" s="43"/>
      <c r="F152" s="229" t="s">
        <v>250</v>
      </c>
      <c r="G152" s="43"/>
      <c r="H152" s="43"/>
      <c r="I152" s="230"/>
      <c r="J152" s="43"/>
      <c r="K152" s="43"/>
      <c r="L152" s="47"/>
      <c r="M152" s="231"/>
      <c r="N152" s="232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168</v>
      </c>
      <c r="AU152" s="20" t="s">
        <v>85</v>
      </c>
    </row>
    <row r="153" spans="1:47" s="2" customFormat="1" ht="12">
      <c r="A153" s="41"/>
      <c r="B153" s="42"/>
      <c r="C153" s="43"/>
      <c r="D153" s="233" t="s">
        <v>170</v>
      </c>
      <c r="E153" s="43"/>
      <c r="F153" s="234" t="s">
        <v>251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170</v>
      </c>
      <c r="AU153" s="20" t="s">
        <v>85</v>
      </c>
    </row>
    <row r="154" spans="1:65" s="2" customFormat="1" ht="16.5" customHeight="1">
      <c r="A154" s="41"/>
      <c r="B154" s="42"/>
      <c r="C154" s="215" t="s">
        <v>252</v>
      </c>
      <c r="D154" s="215" t="s">
        <v>161</v>
      </c>
      <c r="E154" s="216" t="s">
        <v>253</v>
      </c>
      <c r="F154" s="217" t="s">
        <v>254</v>
      </c>
      <c r="G154" s="218" t="s">
        <v>176</v>
      </c>
      <c r="H154" s="219">
        <v>42</v>
      </c>
      <c r="I154" s="220"/>
      <c r="J154" s="221">
        <f>ROUND(I154*H154,2)</f>
        <v>0</v>
      </c>
      <c r="K154" s="217" t="s">
        <v>165</v>
      </c>
      <c r="L154" s="47"/>
      <c r="M154" s="222" t="s">
        <v>19</v>
      </c>
      <c r="N154" s="223" t="s">
        <v>46</v>
      </c>
      <c r="O154" s="87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6" t="s">
        <v>166</v>
      </c>
      <c r="AT154" s="226" t="s">
        <v>161</v>
      </c>
      <c r="AU154" s="226" t="s">
        <v>85</v>
      </c>
      <c r="AY154" s="20" t="s">
        <v>159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20" t="s">
        <v>83</v>
      </c>
      <c r="BK154" s="227">
        <f>ROUND(I154*H154,2)</f>
        <v>0</v>
      </c>
      <c r="BL154" s="20" t="s">
        <v>166</v>
      </c>
      <c r="BM154" s="226" t="s">
        <v>255</v>
      </c>
    </row>
    <row r="155" spans="1:47" s="2" customFormat="1" ht="12">
      <c r="A155" s="41"/>
      <c r="B155" s="42"/>
      <c r="C155" s="43"/>
      <c r="D155" s="228" t="s">
        <v>168</v>
      </c>
      <c r="E155" s="43"/>
      <c r="F155" s="229" t="s">
        <v>256</v>
      </c>
      <c r="G155" s="43"/>
      <c r="H155" s="43"/>
      <c r="I155" s="230"/>
      <c r="J155" s="43"/>
      <c r="K155" s="43"/>
      <c r="L155" s="47"/>
      <c r="M155" s="231"/>
      <c r="N155" s="232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168</v>
      </c>
      <c r="AU155" s="20" t="s">
        <v>85</v>
      </c>
    </row>
    <row r="156" spans="1:47" s="2" customFormat="1" ht="12">
      <c r="A156" s="41"/>
      <c r="B156" s="42"/>
      <c r="C156" s="43"/>
      <c r="D156" s="233" t="s">
        <v>170</v>
      </c>
      <c r="E156" s="43"/>
      <c r="F156" s="234" t="s">
        <v>257</v>
      </c>
      <c r="G156" s="43"/>
      <c r="H156" s="43"/>
      <c r="I156" s="230"/>
      <c r="J156" s="43"/>
      <c r="K156" s="43"/>
      <c r="L156" s="47"/>
      <c r="M156" s="231"/>
      <c r="N156" s="232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170</v>
      </c>
      <c r="AU156" s="20" t="s">
        <v>85</v>
      </c>
    </row>
    <row r="157" spans="1:65" s="2" customFormat="1" ht="21.75" customHeight="1">
      <c r="A157" s="41"/>
      <c r="B157" s="42"/>
      <c r="C157" s="215" t="s">
        <v>258</v>
      </c>
      <c r="D157" s="215" t="s">
        <v>161</v>
      </c>
      <c r="E157" s="216" t="s">
        <v>259</v>
      </c>
      <c r="F157" s="217" t="s">
        <v>260</v>
      </c>
      <c r="G157" s="218" t="s">
        <v>176</v>
      </c>
      <c r="H157" s="219">
        <v>110</v>
      </c>
      <c r="I157" s="220"/>
      <c r="J157" s="221">
        <f>ROUND(I157*H157,2)</f>
        <v>0</v>
      </c>
      <c r="K157" s="217" t="s">
        <v>261</v>
      </c>
      <c r="L157" s="47"/>
      <c r="M157" s="222" t="s">
        <v>19</v>
      </c>
      <c r="N157" s="223" t="s">
        <v>46</v>
      </c>
      <c r="O157" s="87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6" t="s">
        <v>166</v>
      </c>
      <c r="AT157" s="226" t="s">
        <v>161</v>
      </c>
      <c r="AU157" s="226" t="s">
        <v>85</v>
      </c>
      <c r="AY157" s="20" t="s">
        <v>159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20" t="s">
        <v>83</v>
      </c>
      <c r="BK157" s="227">
        <f>ROUND(I157*H157,2)</f>
        <v>0</v>
      </c>
      <c r="BL157" s="20" t="s">
        <v>166</v>
      </c>
      <c r="BM157" s="226" t="s">
        <v>262</v>
      </c>
    </row>
    <row r="158" spans="1:47" s="2" customFormat="1" ht="12">
      <c r="A158" s="41"/>
      <c r="B158" s="42"/>
      <c r="C158" s="43"/>
      <c r="D158" s="228" t="s">
        <v>168</v>
      </c>
      <c r="E158" s="43"/>
      <c r="F158" s="229" t="s">
        <v>263</v>
      </c>
      <c r="G158" s="43"/>
      <c r="H158" s="43"/>
      <c r="I158" s="230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168</v>
      </c>
      <c r="AU158" s="20" t="s">
        <v>85</v>
      </c>
    </row>
    <row r="159" spans="1:65" s="2" customFormat="1" ht="33" customHeight="1">
      <c r="A159" s="41"/>
      <c r="B159" s="42"/>
      <c r="C159" s="215" t="s">
        <v>8</v>
      </c>
      <c r="D159" s="215" t="s">
        <v>161</v>
      </c>
      <c r="E159" s="216" t="s">
        <v>264</v>
      </c>
      <c r="F159" s="217" t="s">
        <v>265</v>
      </c>
      <c r="G159" s="218" t="s">
        <v>176</v>
      </c>
      <c r="H159" s="219">
        <v>40</v>
      </c>
      <c r="I159" s="220"/>
      <c r="J159" s="221">
        <f>ROUND(I159*H159,2)</f>
        <v>0</v>
      </c>
      <c r="K159" s="217" t="s">
        <v>261</v>
      </c>
      <c r="L159" s="47"/>
      <c r="M159" s="222" t="s">
        <v>19</v>
      </c>
      <c r="N159" s="223" t="s">
        <v>46</v>
      </c>
      <c r="O159" s="87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6" t="s">
        <v>166</v>
      </c>
      <c r="AT159" s="226" t="s">
        <v>161</v>
      </c>
      <c r="AU159" s="226" t="s">
        <v>85</v>
      </c>
      <c r="AY159" s="20" t="s">
        <v>159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20" t="s">
        <v>83</v>
      </c>
      <c r="BK159" s="227">
        <f>ROUND(I159*H159,2)</f>
        <v>0</v>
      </c>
      <c r="BL159" s="20" t="s">
        <v>166</v>
      </c>
      <c r="BM159" s="226" t="s">
        <v>266</v>
      </c>
    </row>
    <row r="160" spans="1:47" s="2" customFormat="1" ht="12">
      <c r="A160" s="41"/>
      <c r="B160" s="42"/>
      <c r="C160" s="43"/>
      <c r="D160" s="228" t="s">
        <v>168</v>
      </c>
      <c r="E160" s="43"/>
      <c r="F160" s="229" t="s">
        <v>267</v>
      </c>
      <c r="G160" s="43"/>
      <c r="H160" s="43"/>
      <c r="I160" s="230"/>
      <c r="J160" s="43"/>
      <c r="K160" s="43"/>
      <c r="L160" s="47"/>
      <c r="M160" s="231"/>
      <c r="N160" s="232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168</v>
      </c>
      <c r="AU160" s="20" t="s">
        <v>85</v>
      </c>
    </row>
    <row r="161" spans="1:65" s="2" customFormat="1" ht="24.15" customHeight="1">
      <c r="A161" s="41"/>
      <c r="B161" s="42"/>
      <c r="C161" s="215" t="s">
        <v>268</v>
      </c>
      <c r="D161" s="215" t="s">
        <v>161</v>
      </c>
      <c r="E161" s="216" t="s">
        <v>269</v>
      </c>
      <c r="F161" s="217" t="s">
        <v>270</v>
      </c>
      <c r="G161" s="218" t="s">
        <v>176</v>
      </c>
      <c r="H161" s="219">
        <v>4.5</v>
      </c>
      <c r="I161" s="220"/>
      <c r="J161" s="221">
        <f>ROUND(I161*H161,2)</f>
        <v>0</v>
      </c>
      <c r="K161" s="217" t="s">
        <v>165</v>
      </c>
      <c r="L161" s="47"/>
      <c r="M161" s="222" t="s">
        <v>19</v>
      </c>
      <c r="N161" s="223" t="s">
        <v>46</v>
      </c>
      <c r="O161" s="87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6" t="s">
        <v>166</v>
      </c>
      <c r="AT161" s="226" t="s">
        <v>161</v>
      </c>
      <c r="AU161" s="226" t="s">
        <v>85</v>
      </c>
      <c r="AY161" s="20" t="s">
        <v>159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20" t="s">
        <v>83</v>
      </c>
      <c r="BK161" s="227">
        <f>ROUND(I161*H161,2)</f>
        <v>0</v>
      </c>
      <c r="BL161" s="20" t="s">
        <v>166</v>
      </c>
      <c r="BM161" s="226" t="s">
        <v>271</v>
      </c>
    </row>
    <row r="162" spans="1:47" s="2" customFormat="1" ht="12">
      <c r="A162" s="41"/>
      <c r="B162" s="42"/>
      <c r="C162" s="43"/>
      <c r="D162" s="228" t="s">
        <v>168</v>
      </c>
      <c r="E162" s="43"/>
      <c r="F162" s="229" t="s">
        <v>272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168</v>
      </c>
      <c r="AU162" s="20" t="s">
        <v>85</v>
      </c>
    </row>
    <row r="163" spans="1:47" s="2" customFormat="1" ht="12">
      <c r="A163" s="41"/>
      <c r="B163" s="42"/>
      <c r="C163" s="43"/>
      <c r="D163" s="233" t="s">
        <v>170</v>
      </c>
      <c r="E163" s="43"/>
      <c r="F163" s="234" t="s">
        <v>273</v>
      </c>
      <c r="G163" s="43"/>
      <c r="H163" s="43"/>
      <c r="I163" s="230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170</v>
      </c>
      <c r="AU163" s="20" t="s">
        <v>85</v>
      </c>
    </row>
    <row r="164" spans="1:65" s="2" customFormat="1" ht="24.15" customHeight="1">
      <c r="A164" s="41"/>
      <c r="B164" s="42"/>
      <c r="C164" s="215" t="s">
        <v>274</v>
      </c>
      <c r="D164" s="215" t="s">
        <v>161</v>
      </c>
      <c r="E164" s="216" t="s">
        <v>275</v>
      </c>
      <c r="F164" s="217" t="s">
        <v>276</v>
      </c>
      <c r="G164" s="218" t="s">
        <v>176</v>
      </c>
      <c r="H164" s="219">
        <v>4.5</v>
      </c>
      <c r="I164" s="220"/>
      <c r="J164" s="221">
        <f>ROUND(I164*H164,2)</f>
        <v>0</v>
      </c>
      <c r="K164" s="217" t="s">
        <v>165</v>
      </c>
      <c r="L164" s="47"/>
      <c r="M164" s="222" t="s">
        <v>19</v>
      </c>
      <c r="N164" s="223" t="s">
        <v>46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166</v>
      </c>
      <c r="AT164" s="226" t="s">
        <v>161</v>
      </c>
      <c r="AU164" s="226" t="s">
        <v>85</v>
      </c>
      <c r="AY164" s="20" t="s">
        <v>159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20" t="s">
        <v>83</v>
      </c>
      <c r="BK164" s="227">
        <f>ROUND(I164*H164,2)</f>
        <v>0</v>
      </c>
      <c r="BL164" s="20" t="s">
        <v>166</v>
      </c>
      <c r="BM164" s="226" t="s">
        <v>277</v>
      </c>
    </row>
    <row r="165" spans="1:47" s="2" customFormat="1" ht="12">
      <c r="A165" s="41"/>
      <c r="B165" s="42"/>
      <c r="C165" s="43"/>
      <c r="D165" s="228" t="s">
        <v>168</v>
      </c>
      <c r="E165" s="43"/>
      <c r="F165" s="229" t="s">
        <v>278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168</v>
      </c>
      <c r="AU165" s="20" t="s">
        <v>85</v>
      </c>
    </row>
    <row r="166" spans="1:47" s="2" customFormat="1" ht="12">
      <c r="A166" s="41"/>
      <c r="B166" s="42"/>
      <c r="C166" s="43"/>
      <c r="D166" s="233" t="s">
        <v>170</v>
      </c>
      <c r="E166" s="43"/>
      <c r="F166" s="234" t="s">
        <v>279</v>
      </c>
      <c r="G166" s="43"/>
      <c r="H166" s="43"/>
      <c r="I166" s="230"/>
      <c r="J166" s="43"/>
      <c r="K166" s="43"/>
      <c r="L166" s="47"/>
      <c r="M166" s="231"/>
      <c r="N166" s="232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170</v>
      </c>
      <c r="AU166" s="20" t="s">
        <v>85</v>
      </c>
    </row>
    <row r="167" spans="1:65" s="2" customFormat="1" ht="37.8" customHeight="1">
      <c r="A167" s="41"/>
      <c r="B167" s="42"/>
      <c r="C167" s="215" t="s">
        <v>280</v>
      </c>
      <c r="D167" s="215" t="s">
        <v>161</v>
      </c>
      <c r="E167" s="216" t="s">
        <v>281</v>
      </c>
      <c r="F167" s="217" t="s">
        <v>282</v>
      </c>
      <c r="G167" s="218" t="s">
        <v>164</v>
      </c>
      <c r="H167" s="219">
        <v>200</v>
      </c>
      <c r="I167" s="220"/>
      <c r="J167" s="221">
        <f>ROUND(I167*H167,2)</f>
        <v>0</v>
      </c>
      <c r="K167" s="217" t="s">
        <v>165</v>
      </c>
      <c r="L167" s="47"/>
      <c r="M167" s="222" t="s">
        <v>19</v>
      </c>
      <c r="N167" s="223" t="s">
        <v>46</v>
      </c>
      <c r="O167" s="87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6" t="s">
        <v>166</v>
      </c>
      <c r="AT167" s="226" t="s">
        <v>161</v>
      </c>
      <c r="AU167" s="226" t="s">
        <v>85</v>
      </c>
      <c r="AY167" s="20" t="s">
        <v>159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20" t="s">
        <v>83</v>
      </c>
      <c r="BK167" s="227">
        <f>ROUND(I167*H167,2)</f>
        <v>0</v>
      </c>
      <c r="BL167" s="20" t="s">
        <v>166</v>
      </c>
      <c r="BM167" s="226" t="s">
        <v>283</v>
      </c>
    </row>
    <row r="168" spans="1:47" s="2" customFormat="1" ht="12">
      <c r="A168" s="41"/>
      <c r="B168" s="42"/>
      <c r="C168" s="43"/>
      <c r="D168" s="228" t="s">
        <v>168</v>
      </c>
      <c r="E168" s="43"/>
      <c r="F168" s="229" t="s">
        <v>284</v>
      </c>
      <c r="G168" s="43"/>
      <c r="H168" s="43"/>
      <c r="I168" s="230"/>
      <c r="J168" s="43"/>
      <c r="K168" s="43"/>
      <c r="L168" s="47"/>
      <c r="M168" s="231"/>
      <c r="N168" s="232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168</v>
      </c>
      <c r="AU168" s="20" t="s">
        <v>85</v>
      </c>
    </row>
    <row r="169" spans="1:47" s="2" customFormat="1" ht="12">
      <c r="A169" s="41"/>
      <c r="B169" s="42"/>
      <c r="C169" s="43"/>
      <c r="D169" s="233" t="s">
        <v>170</v>
      </c>
      <c r="E169" s="43"/>
      <c r="F169" s="234" t="s">
        <v>285</v>
      </c>
      <c r="G169" s="43"/>
      <c r="H169" s="43"/>
      <c r="I169" s="230"/>
      <c r="J169" s="43"/>
      <c r="K169" s="43"/>
      <c r="L169" s="47"/>
      <c r="M169" s="231"/>
      <c r="N169" s="232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170</v>
      </c>
      <c r="AU169" s="20" t="s">
        <v>85</v>
      </c>
    </row>
    <row r="170" spans="1:65" s="2" customFormat="1" ht="24.15" customHeight="1">
      <c r="A170" s="41"/>
      <c r="B170" s="42"/>
      <c r="C170" s="215" t="s">
        <v>286</v>
      </c>
      <c r="D170" s="215" t="s">
        <v>161</v>
      </c>
      <c r="E170" s="216" t="s">
        <v>287</v>
      </c>
      <c r="F170" s="217" t="s">
        <v>288</v>
      </c>
      <c r="G170" s="218" t="s">
        <v>164</v>
      </c>
      <c r="H170" s="219">
        <v>120</v>
      </c>
      <c r="I170" s="220"/>
      <c r="J170" s="221">
        <f>ROUND(I170*H170,2)</f>
        <v>0</v>
      </c>
      <c r="K170" s="217" t="s">
        <v>165</v>
      </c>
      <c r="L170" s="47"/>
      <c r="M170" s="222" t="s">
        <v>19</v>
      </c>
      <c r="N170" s="223" t="s">
        <v>46</v>
      </c>
      <c r="O170" s="87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6" t="s">
        <v>166</v>
      </c>
      <c r="AT170" s="226" t="s">
        <v>161</v>
      </c>
      <c r="AU170" s="226" t="s">
        <v>85</v>
      </c>
      <c r="AY170" s="20" t="s">
        <v>159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20" t="s">
        <v>83</v>
      </c>
      <c r="BK170" s="227">
        <f>ROUND(I170*H170,2)</f>
        <v>0</v>
      </c>
      <c r="BL170" s="20" t="s">
        <v>166</v>
      </c>
      <c r="BM170" s="226" t="s">
        <v>289</v>
      </c>
    </row>
    <row r="171" spans="1:47" s="2" customFormat="1" ht="12">
      <c r="A171" s="41"/>
      <c r="B171" s="42"/>
      <c r="C171" s="43"/>
      <c r="D171" s="228" t="s">
        <v>168</v>
      </c>
      <c r="E171" s="43"/>
      <c r="F171" s="229" t="s">
        <v>290</v>
      </c>
      <c r="G171" s="43"/>
      <c r="H171" s="43"/>
      <c r="I171" s="230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168</v>
      </c>
      <c r="AU171" s="20" t="s">
        <v>85</v>
      </c>
    </row>
    <row r="172" spans="1:47" s="2" customFormat="1" ht="12">
      <c r="A172" s="41"/>
      <c r="B172" s="42"/>
      <c r="C172" s="43"/>
      <c r="D172" s="233" t="s">
        <v>170</v>
      </c>
      <c r="E172" s="43"/>
      <c r="F172" s="234" t="s">
        <v>291</v>
      </c>
      <c r="G172" s="43"/>
      <c r="H172" s="43"/>
      <c r="I172" s="230"/>
      <c r="J172" s="43"/>
      <c r="K172" s="43"/>
      <c r="L172" s="47"/>
      <c r="M172" s="231"/>
      <c r="N172" s="232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170</v>
      </c>
      <c r="AU172" s="20" t="s">
        <v>85</v>
      </c>
    </row>
    <row r="173" spans="1:65" s="2" customFormat="1" ht="24.15" customHeight="1">
      <c r="A173" s="41"/>
      <c r="B173" s="42"/>
      <c r="C173" s="215" t="s">
        <v>192</v>
      </c>
      <c r="D173" s="215" t="s">
        <v>161</v>
      </c>
      <c r="E173" s="216" t="s">
        <v>292</v>
      </c>
      <c r="F173" s="217" t="s">
        <v>293</v>
      </c>
      <c r="G173" s="218" t="s">
        <v>164</v>
      </c>
      <c r="H173" s="219">
        <v>120</v>
      </c>
      <c r="I173" s="220"/>
      <c r="J173" s="221">
        <f>ROUND(I173*H173,2)</f>
        <v>0</v>
      </c>
      <c r="K173" s="217" t="s">
        <v>165</v>
      </c>
      <c r="L173" s="47"/>
      <c r="M173" s="222" t="s">
        <v>19</v>
      </c>
      <c r="N173" s="223" t="s">
        <v>46</v>
      </c>
      <c r="O173" s="87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6" t="s">
        <v>166</v>
      </c>
      <c r="AT173" s="226" t="s">
        <v>161</v>
      </c>
      <c r="AU173" s="226" t="s">
        <v>85</v>
      </c>
      <c r="AY173" s="20" t="s">
        <v>159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20" t="s">
        <v>83</v>
      </c>
      <c r="BK173" s="227">
        <f>ROUND(I173*H173,2)</f>
        <v>0</v>
      </c>
      <c r="BL173" s="20" t="s">
        <v>166</v>
      </c>
      <c r="BM173" s="226" t="s">
        <v>294</v>
      </c>
    </row>
    <row r="174" spans="1:47" s="2" customFormat="1" ht="12">
      <c r="A174" s="41"/>
      <c r="B174" s="42"/>
      <c r="C174" s="43"/>
      <c r="D174" s="228" t="s">
        <v>168</v>
      </c>
      <c r="E174" s="43"/>
      <c r="F174" s="229" t="s">
        <v>295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168</v>
      </c>
      <c r="AU174" s="20" t="s">
        <v>85</v>
      </c>
    </row>
    <row r="175" spans="1:47" s="2" customFormat="1" ht="12">
      <c r="A175" s="41"/>
      <c r="B175" s="42"/>
      <c r="C175" s="43"/>
      <c r="D175" s="233" t="s">
        <v>170</v>
      </c>
      <c r="E175" s="43"/>
      <c r="F175" s="234" t="s">
        <v>296</v>
      </c>
      <c r="G175" s="43"/>
      <c r="H175" s="43"/>
      <c r="I175" s="230"/>
      <c r="J175" s="43"/>
      <c r="K175" s="43"/>
      <c r="L175" s="47"/>
      <c r="M175" s="231"/>
      <c r="N175" s="232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170</v>
      </c>
      <c r="AU175" s="20" t="s">
        <v>85</v>
      </c>
    </row>
    <row r="176" spans="1:63" s="12" customFormat="1" ht="22.8" customHeight="1">
      <c r="A176" s="12"/>
      <c r="B176" s="199"/>
      <c r="C176" s="200"/>
      <c r="D176" s="201" t="s">
        <v>74</v>
      </c>
      <c r="E176" s="213" t="s">
        <v>85</v>
      </c>
      <c r="F176" s="213" t="s">
        <v>297</v>
      </c>
      <c r="G176" s="200"/>
      <c r="H176" s="200"/>
      <c r="I176" s="203"/>
      <c r="J176" s="214">
        <f>BK176</f>
        <v>0</v>
      </c>
      <c r="K176" s="200"/>
      <c r="L176" s="205"/>
      <c r="M176" s="206"/>
      <c r="N176" s="207"/>
      <c r="O176" s="207"/>
      <c r="P176" s="208">
        <f>SUM(P177:P274)</f>
        <v>0</v>
      </c>
      <c r="Q176" s="207"/>
      <c r="R176" s="208">
        <f>SUM(R177:R274)</f>
        <v>184.46279639000002</v>
      </c>
      <c r="S176" s="207"/>
      <c r="T176" s="209">
        <f>SUM(T177:T274)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0" t="s">
        <v>83</v>
      </c>
      <c r="AT176" s="211" t="s">
        <v>74</v>
      </c>
      <c r="AU176" s="211" t="s">
        <v>83</v>
      </c>
      <c r="AY176" s="210" t="s">
        <v>159</v>
      </c>
      <c r="BK176" s="212">
        <f>SUM(BK177:BK274)</f>
        <v>0</v>
      </c>
    </row>
    <row r="177" spans="1:65" s="2" customFormat="1" ht="24.15" customHeight="1">
      <c r="A177" s="41"/>
      <c r="B177" s="42"/>
      <c r="C177" s="215" t="s">
        <v>7</v>
      </c>
      <c r="D177" s="215" t="s">
        <v>161</v>
      </c>
      <c r="E177" s="216" t="s">
        <v>298</v>
      </c>
      <c r="F177" s="217" t="s">
        <v>299</v>
      </c>
      <c r="G177" s="218" t="s">
        <v>176</v>
      </c>
      <c r="H177" s="219">
        <v>4.05</v>
      </c>
      <c r="I177" s="220"/>
      <c r="J177" s="221">
        <f>ROUND(I177*H177,2)</f>
        <v>0</v>
      </c>
      <c r="K177" s="217" t="s">
        <v>261</v>
      </c>
      <c r="L177" s="47"/>
      <c r="M177" s="222" t="s">
        <v>19</v>
      </c>
      <c r="N177" s="223" t="s">
        <v>46</v>
      </c>
      <c r="O177" s="87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6" t="s">
        <v>166</v>
      </c>
      <c r="AT177" s="226" t="s">
        <v>161</v>
      </c>
      <c r="AU177" s="226" t="s">
        <v>85</v>
      </c>
      <c r="AY177" s="20" t="s">
        <v>159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20" t="s">
        <v>83</v>
      </c>
      <c r="BK177" s="227">
        <f>ROUND(I177*H177,2)</f>
        <v>0</v>
      </c>
      <c r="BL177" s="20" t="s">
        <v>166</v>
      </c>
      <c r="BM177" s="226" t="s">
        <v>300</v>
      </c>
    </row>
    <row r="178" spans="1:47" s="2" customFormat="1" ht="12">
      <c r="A178" s="41"/>
      <c r="B178" s="42"/>
      <c r="C178" s="43"/>
      <c r="D178" s="228" t="s">
        <v>168</v>
      </c>
      <c r="E178" s="43"/>
      <c r="F178" s="229" t="s">
        <v>301</v>
      </c>
      <c r="G178" s="43"/>
      <c r="H178" s="43"/>
      <c r="I178" s="230"/>
      <c r="J178" s="43"/>
      <c r="K178" s="43"/>
      <c r="L178" s="47"/>
      <c r="M178" s="231"/>
      <c r="N178" s="232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168</v>
      </c>
      <c r="AU178" s="20" t="s">
        <v>85</v>
      </c>
    </row>
    <row r="179" spans="1:51" s="13" customFormat="1" ht="12">
      <c r="A179" s="13"/>
      <c r="B179" s="235"/>
      <c r="C179" s="236"/>
      <c r="D179" s="228" t="s">
        <v>172</v>
      </c>
      <c r="E179" s="237" t="s">
        <v>19</v>
      </c>
      <c r="F179" s="238" t="s">
        <v>302</v>
      </c>
      <c r="G179" s="236"/>
      <c r="H179" s="239">
        <v>4.05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5" t="s">
        <v>172</v>
      </c>
      <c r="AU179" s="245" t="s">
        <v>85</v>
      </c>
      <c r="AV179" s="13" t="s">
        <v>85</v>
      </c>
      <c r="AW179" s="13" t="s">
        <v>36</v>
      </c>
      <c r="AX179" s="13" t="s">
        <v>83</v>
      </c>
      <c r="AY179" s="245" t="s">
        <v>159</v>
      </c>
    </row>
    <row r="180" spans="1:65" s="2" customFormat="1" ht="24.15" customHeight="1">
      <c r="A180" s="41"/>
      <c r="B180" s="42"/>
      <c r="C180" s="215" t="s">
        <v>303</v>
      </c>
      <c r="D180" s="215" t="s">
        <v>161</v>
      </c>
      <c r="E180" s="216" t="s">
        <v>304</v>
      </c>
      <c r="F180" s="217" t="s">
        <v>305</v>
      </c>
      <c r="G180" s="218" t="s">
        <v>306</v>
      </c>
      <c r="H180" s="219">
        <v>40</v>
      </c>
      <c r="I180" s="220"/>
      <c r="J180" s="221">
        <f>ROUND(I180*H180,2)</f>
        <v>0</v>
      </c>
      <c r="K180" s="217" t="s">
        <v>261</v>
      </c>
      <c r="L180" s="47"/>
      <c r="M180" s="222" t="s">
        <v>19</v>
      </c>
      <c r="N180" s="223" t="s">
        <v>46</v>
      </c>
      <c r="O180" s="87"/>
      <c r="P180" s="224">
        <f>O180*H180</f>
        <v>0</v>
      </c>
      <c r="Q180" s="224">
        <v>0.00022</v>
      </c>
      <c r="R180" s="224">
        <f>Q180*H180</f>
        <v>0.0088</v>
      </c>
      <c r="S180" s="224">
        <v>0</v>
      </c>
      <c r="T180" s="22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6" t="s">
        <v>166</v>
      </c>
      <c r="AT180" s="226" t="s">
        <v>161</v>
      </c>
      <c r="AU180" s="226" t="s">
        <v>85</v>
      </c>
      <c r="AY180" s="20" t="s">
        <v>159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0" t="s">
        <v>83</v>
      </c>
      <c r="BK180" s="227">
        <f>ROUND(I180*H180,2)</f>
        <v>0</v>
      </c>
      <c r="BL180" s="20" t="s">
        <v>166</v>
      </c>
      <c r="BM180" s="226" t="s">
        <v>307</v>
      </c>
    </row>
    <row r="181" spans="1:47" s="2" customFormat="1" ht="12">
      <c r="A181" s="41"/>
      <c r="B181" s="42"/>
      <c r="C181" s="43"/>
      <c r="D181" s="228" t="s">
        <v>168</v>
      </c>
      <c r="E181" s="43"/>
      <c r="F181" s="229" t="s">
        <v>308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168</v>
      </c>
      <c r="AU181" s="20" t="s">
        <v>85</v>
      </c>
    </row>
    <row r="182" spans="1:65" s="2" customFormat="1" ht="21.75" customHeight="1">
      <c r="A182" s="41"/>
      <c r="B182" s="42"/>
      <c r="C182" s="215" t="s">
        <v>309</v>
      </c>
      <c r="D182" s="215" t="s">
        <v>161</v>
      </c>
      <c r="E182" s="216" t="s">
        <v>310</v>
      </c>
      <c r="F182" s="217" t="s">
        <v>311</v>
      </c>
      <c r="G182" s="218" t="s">
        <v>164</v>
      </c>
      <c r="H182" s="219">
        <v>60</v>
      </c>
      <c r="I182" s="220"/>
      <c r="J182" s="221">
        <f>ROUND(I182*H182,2)</f>
        <v>0</v>
      </c>
      <c r="K182" s="217" t="s">
        <v>261</v>
      </c>
      <c r="L182" s="47"/>
      <c r="M182" s="222" t="s">
        <v>19</v>
      </c>
      <c r="N182" s="223" t="s">
        <v>46</v>
      </c>
      <c r="O182" s="87"/>
      <c r="P182" s="224">
        <f>O182*H182</f>
        <v>0</v>
      </c>
      <c r="Q182" s="224">
        <v>0.00014</v>
      </c>
      <c r="R182" s="224">
        <f>Q182*H182</f>
        <v>0.0084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166</v>
      </c>
      <c r="AT182" s="226" t="s">
        <v>161</v>
      </c>
      <c r="AU182" s="226" t="s">
        <v>85</v>
      </c>
      <c r="AY182" s="20" t="s">
        <v>159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20" t="s">
        <v>83</v>
      </c>
      <c r="BK182" s="227">
        <f>ROUND(I182*H182,2)</f>
        <v>0</v>
      </c>
      <c r="BL182" s="20" t="s">
        <v>166</v>
      </c>
      <c r="BM182" s="226" t="s">
        <v>312</v>
      </c>
    </row>
    <row r="183" spans="1:47" s="2" customFormat="1" ht="12">
      <c r="A183" s="41"/>
      <c r="B183" s="42"/>
      <c r="C183" s="43"/>
      <c r="D183" s="228" t="s">
        <v>168</v>
      </c>
      <c r="E183" s="43"/>
      <c r="F183" s="229" t="s">
        <v>313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168</v>
      </c>
      <c r="AU183" s="20" t="s">
        <v>85</v>
      </c>
    </row>
    <row r="184" spans="1:51" s="13" customFormat="1" ht="12">
      <c r="A184" s="13"/>
      <c r="B184" s="235"/>
      <c r="C184" s="236"/>
      <c r="D184" s="228" t="s">
        <v>172</v>
      </c>
      <c r="E184" s="237" t="s">
        <v>19</v>
      </c>
      <c r="F184" s="238" t="s">
        <v>314</v>
      </c>
      <c r="G184" s="236"/>
      <c r="H184" s="239">
        <v>20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5" t="s">
        <v>172</v>
      </c>
      <c r="AU184" s="245" t="s">
        <v>85</v>
      </c>
      <c r="AV184" s="13" t="s">
        <v>85</v>
      </c>
      <c r="AW184" s="13" t="s">
        <v>36</v>
      </c>
      <c r="AX184" s="13" t="s">
        <v>75</v>
      </c>
      <c r="AY184" s="245" t="s">
        <v>159</v>
      </c>
    </row>
    <row r="185" spans="1:51" s="14" customFormat="1" ht="12">
      <c r="A185" s="14"/>
      <c r="B185" s="246"/>
      <c r="C185" s="247"/>
      <c r="D185" s="228" t="s">
        <v>172</v>
      </c>
      <c r="E185" s="248" t="s">
        <v>19</v>
      </c>
      <c r="F185" s="249" t="s">
        <v>191</v>
      </c>
      <c r="G185" s="247"/>
      <c r="H185" s="248" t="s">
        <v>19</v>
      </c>
      <c r="I185" s="250"/>
      <c r="J185" s="247"/>
      <c r="K185" s="247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172</v>
      </c>
      <c r="AU185" s="255" t="s">
        <v>85</v>
      </c>
      <c r="AV185" s="14" t="s">
        <v>83</v>
      </c>
      <c r="AW185" s="14" t="s">
        <v>36</v>
      </c>
      <c r="AX185" s="14" t="s">
        <v>75</v>
      </c>
      <c r="AY185" s="255" t="s">
        <v>159</v>
      </c>
    </row>
    <row r="186" spans="1:51" s="13" customFormat="1" ht="12">
      <c r="A186" s="13"/>
      <c r="B186" s="235"/>
      <c r="C186" s="236"/>
      <c r="D186" s="228" t="s">
        <v>172</v>
      </c>
      <c r="E186" s="237" t="s">
        <v>19</v>
      </c>
      <c r="F186" s="238" t="s">
        <v>315</v>
      </c>
      <c r="G186" s="236"/>
      <c r="H186" s="239">
        <v>40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5" t="s">
        <v>172</v>
      </c>
      <c r="AU186" s="245" t="s">
        <v>85</v>
      </c>
      <c r="AV186" s="13" t="s">
        <v>85</v>
      </c>
      <c r="AW186" s="13" t="s">
        <v>36</v>
      </c>
      <c r="AX186" s="13" t="s">
        <v>75</v>
      </c>
      <c r="AY186" s="245" t="s">
        <v>159</v>
      </c>
    </row>
    <row r="187" spans="1:51" s="15" customFormat="1" ht="12">
      <c r="A187" s="15"/>
      <c r="B187" s="256"/>
      <c r="C187" s="257"/>
      <c r="D187" s="228" t="s">
        <v>172</v>
      </c>
      <c r="E187" s="258" t="s">
        <v>19</v>
      </c>
      <c r="F187" s="259" t="s">
        <v>193</v>
      </c>
      <c r="G187" s="257"/>
      <c r="H187" s="260">
        <v>60</v>
      </c>
      <c r="I187" s="261"/>
      <c r="J187" s="257"/>
      <c r="K187" s="257"/>
      <c r="L187" s="262"/>
      <c r="M187" s="263"/>
      <c r="N187" s="264"/>
      <c r="O187" s="264"/>
      <c r="P187" s="264"/>
      <c r="Q187" s="264"/>
      <c r="R187" s="264"/>
      <c r="S187" s="264"/>
      <c r="T187" s="26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6" t="s">
        <v>172</v>
      </c>
      <c r="AU187" s="266" t="s">
        <v>85</v>
      </c>
      <c r="AV187" s="15" t="s">
        <v>166</v>
      </c>
      <c r="AW187" s="15" t="s">
        <v>36</v>
      </c>
      <c r="AX187" s="15" t="s">
        <v>83</v>
      </c>
      <c r="AY187" s="266" t="s">
        <v>159</v>
      </c>
    </row>
    <row r="188" spans="1:65" s="2" customFormat="1" ht="24.15" customHeight="1">
      <c r="A188" s="41"/>
      <c r="B188" s="42"/>
      <c r="C188" s="267" t="s">
        <v>316</v>
      </c>
      <c r="D188" s="267" t="s">
        <v>317</v>
      </c>
      <c r="E188" s="268" t="s">
        <v>318</v>
      </c>
      <c r="F188" s="269" t="s">
        <v>319</v>
      </c>
      <c r="G188" s="270" t="s">
        <v>164</v>
      </c>
      <c r="H188" s="271">
        <v>69</v>
      </c>
      <c r="I188" s="272"/>
      <c r="J188" s="273">
        <f>ROUND(I188*H188,2)</f>
        <v>0</v>
      </c>
      <c r="K188" s="269" t="s">
        <v>261</v>
      </c>
      <c r="L188" s="274"/>
      <c r="M188" s="275" t="s">
        <v>19</v>
      </c>
      <c r="N188" s="276" t="s">
        <v>46</v>
      </c>
      <c r="O188" s="87"/>
      <c r="P188" s="224">
        <f>O188*H188</f>
        <v>0</v>
      </c>
      <c r="Q188" s="224">
        <v>0.00023</v>
      </c>
      <c r="R188" s="224">
        <f>Q188*H188</f>
        <v>0.015870000000000002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221</v>
      </c>
      <c r="AT188" s="226" t="s">
        <v>317</v>
      </c>
      <c r="AU188" s="226" t="s">
        <v>85</v>
      </c>
      <c r="AY188" s="20" t="s">
        <v>159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20" t="s">
        <v>83</v>
      </c>
      <c r="BK188" s="227">
        <f>ROUND(I188*H188,2)</f>
        <v>0</v>
      </c>
      <c r="BL188" s="20" t="s">
        <v>166</v>
      </c>
      <c r="BM188" s="226" t="s">
        <v>320</v>
      </c>
    </row>
    <row r="189" spans="1:47" s="2" customFormat="1" ht="12">
      <c r="A189" s="41"/>
      <c r="B189" s="42"/>
      <c r="C189" s="43"/>
      <c r="D189" s="228" t="s">
        <v>168</v>
      </c>
      <c r="E189" s="43"/>
      <c r="F189" s="229" t="s">
        <v>321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168</v>
      </c>
      <c r="AU189" s="20" t="s">
        <v>85</v>
      </c>
    </row>
    <row r="190" spans="1:51" s="13" customFormat="1" ht="12">
      <c r="A190" s="13"/>
      <c r="B190" s="235"/>
      <c r="C190" s="236"/>
      <c r="D190" s="228" t="s">
        <v>172</v>
      </c>
      <c r="E190" s="236"/>
      <c r="F190" s="238" t="s">
        <v>322</v>
      </c>
      <c r="G190" s="236"/>
      <c r="H190" s="239">
        <v>69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5" t="s">
        <v>172</v>
      </c>
      <c r="AU190" s="245" t="s">
        <v>85</v>
      </c>
      <c r="AV190" s="13" t="s">
        <v>85</v>
      </c>
      <c r="AW190" s="13" t="s">
        <v>4</v>
      </c>
      <c r="AX190" s="13" t="s">
        <v>83</v>
      </c>
      <c r="AY190" s="245" t="s">
        <v>159</v>
      </c>
    </row>
    <row r="191" spans="1:65" s="2" customFormat="1" ht="24.15" customHeight="1">
      <c r="A191" s="41"/>
      <c r="B191" s="42"/>
      <c r="C191" s="215" t="s">
        <v>323</v>
      </c>
      <c r="D191" s="215" t="s">
        <v>161</v>
      </c>
      <c r="E191" s="216" t="s">
        <v>324</v>
      </c>
      <c r="F191" s="217" t="s">
        <v>325</v>
      </c>
      <c r="G191" s="218" t="s">
        <v>176</v>
      </c>
      <c r="H191" s="219">
        <v>29.074</v>
      </c>
      <c r="I191" s="220"/>
      <c r="J191" s="221">
        <f>ROUND(I191*H191,2)</f>
        <v>0</v>
      </c>
      <c r="K191" s="217" t="s">
        <v>165</v>
      </c>
      <c r="L191" s="47"/>
      <c r="M191" s="222" t="s">
        <v>19</v>
      </c>
      <c r="N191" s="223" t="s">
        <v>46</v>
      </c>
      <c r="O191" s="87"/>
      <c r="P191" s="224">
        <f>O191*H191</f>
        <v>0</v>
      </c>
      <c r="Q191" s="224">
        <v>2.16</v>
      </c>
      <c r="R191" s="224">
        <f>Q191*H191</f>
        <v>62.79984000000001</v>
      </c>
      <c r="S191" s="224">
        <v>0</v>
      </c>
      <c r="T191" s="225">
        <f>S191*H191</f>
        <v>0</v>
      </c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R191" s="226" t="s">
        <v>166</v>
      </c>
      <c r="AT191" s="226" t="s">
        <v>161</v>
      </c>
      <c r="AU191" s="226" t="s">
        <v>85</v>
      </c>
      <c r="AY191" s="20" t="s">
        <v>159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20" t="s">
        <v>83</v>
      </c>
      <c r="BK191" s="227">
        <f>ROUND(I191*H191,2)</f>
        <v>0</v>
      </c>
      <c r="BL191" s="20" t="s">
        <v>166</v>
      </c>
      <c r="BM191" s="226" t="s">
        <v>326</v>
      </c>
    </row>
    <row r="192" spans="1:47" s="2" customFormat="1" ht="12">
      <c r="A192" s="41"/>
      <c r="B192" s="42"/>
      <c r="C192" s="43"/>
      <c r="D192" s="228" t="s">
        <v>168</v>
      </c>
      <c r="E192" s="43"/>
      <c r="F192" s="229" t="s">
        <v>327</v>
      </c>
      <c r="G192" s="43"/>
      <c r="H192" s="43"/>
      <c r="I192" s="230"/>
      <c r="J192" s="43"/>
      <c r="K192" s="43"/>
      <c r="L192" s="47"/>
      <c r="M192" s="231"/>
      <c r="N192" s="232"/>
      <c r="O192" s="87"/>
      <c r="P192" s="87"/>
      <c r="Q192" s="87"/>
      <c r="R192" s="87"/>
      <c r="S192" s="87"/>
      <c r="T192" s="88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T192" s="20" t="s">
        <v>168</v>
      </c>
      <c r="AU192" s="20" t="s">
        <v>85</v>
      </c>
    </row>
    <row r="193" spans="1:47" s="2" customFormat="1" ht="12">
      <c r="A193" s="41"/>
      <c r="B193" s="42"/>
      <c r="C193" s="43"/>
      <c r="D193" s="233" t="s">
        <v>170</v>
      </c>
      <c r="E193" s="43"/>
      <c r="F193" s="234" t="s">
        <v>328</v>
      </c>
      <c r="G193" s="43"/>
      <c r="H193" s="43"/>
      <c r="I193" s="230"/>
      <c r="J193" s="43"/>
      <c r="K193" s="43"/>
      <c r="L193" s="47"/>
      <c r="M193" s="231"/>
      <c r="N193" s="232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170</v>
      </c>
      <c r="AU193" s="20" t="s">
        <v>85</v>
      </c>
    </row>
    <row r="194" spans="1:51" s="13" customFormat="1" ht="12">
      <c r="A194" s="13"/>
      <c r="B194" s="235"/>
      <c r="C194" s="236"/>
      <c r="D194" s="228" t="s">
        <v>172</v>
      </c>
      <c r="E194" s="237" t="s">
        <v>19</v>
      </c>
      <c r="F194" s="238" t="s">
        <v>329</v>
      </c>
      <c r="G194" s="236"/>
      <c r="H194" s="239">
        <v>1.385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5" t="s">
        <v>172</v>
      </c>
      <c r="AU194" s="245" t="s">
        <v>85</v>
      </c>
      <c r="AV194" s="13" t="s">
        <v>85</v>
      </c>
      <c r="AW194" s="13" t="s">
        <v>36</v>
      </c>
      <c r="AX194" s="13" t="s">
        <v>75</v>
      </c>
      <c r="AY194" s="245" t="s">
        <v>159</v>
      </c>
    </row>
    <row r="195" spans="1:51" s="13" customFormat="1" ht="12">
      <c r="A195" s="13"/>
      <c r="B195" s="235"/>
      <c r="C195" s="236"/>
      <c r="D195" s="228" t="s">
        <v>172</v>
      </c>
      <c r="E195" s="237" t="s">
        <v>19</v>
      </c>
      <c r="F195" s="238" t="s">
        <v>330</v>
      </c>
      <c r="G195" s="236"/>
      <c r="H195" s="239">
        <v>0.568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5" t="s">
        <v>172</v>
      </c>
      <c r="AU195" s="245" t="s">
        <v>85</v>
      </c>
      <c r="AV195" s="13" t="s">
        <v>85</v>
      </c>
      <c r="AW195" s="13" t="s">
        <v>36</v>
      </c>
      <c r="AX195" s="13" t="s">
        <v>75</v>
      </c>
      <c r="AY195" s="245" t="s">
        <v>159</v>
      </c>
    </row>
    <row r="196" spans="1:51" s="13" customFormat="1" ht="12">
      <c r="A196" s="13"/>
      <c r="B196" s="235"/>
      <c r="C196" s="236"/>
      <c r="D196" s="228" t="s">
        <v>172</v>
      </c>
      <c r="E196" s="237" t="s">
        <v>19</v>
      </c>
      <c r="F196" s="238" t="s">
        <v>331</v>
      </c>
      <c r="G196" s="236"/>
      <c r="H196" s="239">
        <v>2.343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5" t="s">
        <v>172</v>
      </c>
      <c r="AU196" s="245" t="s">
        <v>85</v>
      </c>
      <c r="AV196" s="13" t="s">
        <v>85</v>
      </c>
      <c r="AW196" s="13" t="s">
        <v>36</v>
      </c>
      <c r="AX196" s="13" t="s">
        <v>75</v>
      </c>
      <c r="AY196" s="245" t="s">
        <v>159</v>
      </c>
    </row>
    <row r="197" spans="1:51" s="13" customFormat="1" ht="12">
      <c r="A197" s="13"/>
      <c r="B197" s="235"/>
      <c r="C197" s="236"/>
      <c r="D197" s="228" t="s">
        <v>172</v>
      </c>
      <c r="E197" s="237" t="s">
        <v>19</v>
      </c>
      <c r="F197" s="238" t="s">
        <v>332</v>
      </c>
      <c r="G197" s="236"/>
      <c r="H197" s="239">
        <v>2.846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5" t="s">
        <v>172</v>
      </c>
      <c r="AU197" s="245" t="s">
        <v>85</v>
      </c>
      <c r="AV197" s="13" t="s">
        <v>85</v>
      </c>
      <c r="AW197" s="13" t="s">
        <v>36</v>
      </c>
      <c r="AX197" s="13" t="s">
        <v>75</v>
      </c>
      <c r="AY197" s="245" t="s">
        <v>159</v>
      </c>
    </row>
    <row r="198" spans="1:51" s="13" customFormat="1" ht="12">
      <c r="A198" s="13"/>
      <c r="B198" s="235"/>
      <c r="C198" s="236"/>
      <c r="D198" s="228" t="s">
        <v>172</v>
      </c>
      <c r="E198" s="237" t="s">
        <v>19</v>
      </c>
      <c r="F198" s="238" t="s">
        <v>333</v>
      </c>
      <c r="G198" s="236"/>
      <c r="H198" s="239">
        <v>-0.068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5" t="s">
        <v>172</v>
      </c>
      <c r="AU198" s="245" t="s">
        <v>85</v>
      </c>
      <c r="AV198" s="13" t="s">
        <v>85</v>
      </c>
      <c r="AW198" s="13" t="s">
        <v>36</v>
      </c>
      <c r="AX198" s="13" t="s">
        <v>75</v>
      </c>
      <c r="AY198" s="245" t="s">
        <v>159</v>
      </c>
    </row>
    <row r="199" spans="1:51" s="14" customFormat="1" ht="12">
      <c r="A199" s="14"/>
      <c r="B199" s="246"/>
      <c r="C199" s="247"/>
      <c r="D199" s="228" t="s">
        <v>172</v>
      </c>
      <c r="E199" s="248" t="s">
        <v>19</v>
      </c>
      <c r="F199" s="249" t="s">
        <v>334</v>
      </c>
      <c r="G199" s="247"/>
      <c r="H199" s="248" t="s">
        <v>19</v>
      </c>
      <c r="I199" s="250"/>
      <c r="J199" s="247"/>
      <c r="K199" s="247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172</v>
      </c>
      <c r="AU199" s="255" t="s">
        <v>85</v>
      </c>
      <c r="AV199" s="14" t="s">
        <v>83</v>
      </c>
      <c r="AW199" s="14" t="s">
        <v>36</v>
      </c>
      <c r="AX199" s="14" t="s">
        <v>75</v>
      </c>
      <c r="AY199" s="255" t="s">
        <v>159</v>
      </c>
    </row>
    <row r="200" spans="1:51" s="13" customFormat="1" ht="12">
      <c r="A200" s="13"/>
      <c r="B200" s="235"/>
      <c r="C200" s="236"/>
      <c r="D200" s="228" t="s">
        <v>172</v>
      </c>
      <c r="E200" s="237" t="s">
        <v>19</v>
      </c>
      <c r="F200" s="238" t="s">
        <v>335</v>
      </c>
      <c r="G200" s="236"/>
      <c r="H200" s="239">
        <v>2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5" t="s">
        <v>172</v>
      </c>
      <c r="AU200" s="245" t="s">
        <v>85</v>
      </c>
      <c r="AV200" s="13" t="s">
        <v>85</v>
      </c>
      <c r="AW200" s="13" t="s">
        <v>36</v>
      </c>
      <c r="AX200" s="13" t="s">
        <v>75</v>
      </c>
      <c r="AY200" s="245" t="s">
        <v>159</v>
      </c>
    </row>
    <row r="201" spans="1:51" s="14" customFormat="1" ht="12">
      <c r="A201" s="14"/>
      <c r="B201" s="246"/>
      <c r="C201" s="247"/>
      <c r="D201" s="228" t="s">
        <v>172</v>
      </c>
      <c r="E201" s="248" t="s">
        <v>19</v>
      </c>
      <c r="F201" s="249" t="s">
        <v>191</v>
      </c>
      <c r="G201" s="247"/>
      <c r="H201" s="248" t="s">
        <v>19</v>
      </c>
      <c r="I201" s="250"/>
      <c r="J201" s="247"/>
      <c r="K201" s="247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172</v>
      </c>
      <c r="AU201" s="255" t="s">
        <v>85</v>
      </c>
      <c r="AV201" s="14" t="s">
        <v>83</v>
      </c>
      <c r="AW201" s="14" t="s">
        <v>36</v>
      </c>
      <c r="AX201" s="14" t="s">
        <v>75</v>
      </c>
      <c r="AY201" s="255" t="s">
        <v>159</v>
      </c>
    </row>
    <row r="202" spans="1:51" s="13" customFormat="1" ht="12">
      <c r="A202" s="13"/>
      <c r="B202" s="235"/>
      <c r="C202" s="236"/>
      <c r="D202" s="228" t="s">
        <v>172</v>
      </c>
      <c r="E202" s="237" t="s">
        <v>19</v>
      </c>
      <c r="F202" s="238" t="s">
        <v>192</v>
      </c>
      <c r="G202" s="236"/>
      <c r="H202" s="239">
        <v>20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5" t="s">
        <v>172</v>
      </c>
      <c r="AU202" s="245" t="s">
        <v>85</v>
      </c>
      <c r="AV202" s="13" t="s">
        <v>85</v>
      </c>
      <c r="AW202" s="13" t="s">
        <v>36</v>
      </c>
      <c r="AX202" s="13" t="s">
        <v>75</v>
      </c>
      <c r="AY202" s="245" t="s">
        <v>159</v>
      </c>
    </row>
    <row r="203" spans="1:51" s="15" customFormat="1" ht="12">
      <c r="A203" s="15"/>
      <c r="B203" s="256"/>
      <c r="C203" s="257"/>
      <c r="D203" s="228" t="s">
        <v>172</v>
      </c>
      <c r="E203" s="258" t="s">
        <v>19</v>
      </c>
      <c r="F203" s="259" t="s">
        <v>193</v>
      </c>
      <c r="G203" s="257"/>
      <c r="H203" s="260">
        <v>29.074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6" t="s">
        <v>172</v>
      </c>
      <c r="AU203" s="266" t="s">
        <v>85</v>
      </c>
      <c r="AV203" s="15" t="s">
        <v>166</v>
      </c>
      <c r="AW203" s="15" t="s">
        <v>36</v>
      </c>
      <c r="AX203" s="15" t="s">
        <v>83</v>
      </c>
      <c r="AY203" s="266" t="s">
        <v>159</v>
      </c>
    </row>
    <row r="204" spans="1:65" s="2" customFormat="1" ht="24.15" customHeight="1">
      <c r="A204" s="41"/>
      <c r="B204" s="42"/>
      <c r="C204" s="215" t="s">
        <v>336</v>
      </c>
      <c r="D204" s="215" t="s">
        <v>161</v>
      </c>
      <c r="E204" s="216" t="s">
        <v>337</v>
      </c>
      <c r="F204" s="217" t="s">
        <v>338</v>
      </c>
      <c r="G204" s="218" t="s">
        <v>176</v>
      </c>
      <c r="H204" s="219">
        <v>2.4</v>
      </c>
      <c r="I204" s="220"/>
      <c r="J204" s="221">
        <f>ROUND(I204*H204,2)</f>
        <v>0</v>
      </c>
      <c r="K204" s="217" t="s">
        <v>165</v>
      </c>
      <c r="L204" s="47"/>
      <c r="M204" s="222" t="s">
        <v>19</v>
      </c>
      <c r="N204" s="223" t="s">
        <v>46</v>
      </c>
      <c r="O204" s="87"/>
      <c r="P204" s="224">
        <f>O204*H204</f>
        <v>0</v>
      </c>
      <c r="Q204" s="224">
        <v>2.16</v>
      </c>
      <c r="R204" s="224">
        <f>Q204*H204</f>
        <v>5.184</v>
      </c>
      <c r="S204" s="224">
        <v>0</v>
      </c>
      <c r="T204" s="225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6" t="s">
        <v>166</v>
      </c>
      <c r="AT204" s="226" t="s">
        <v>161</v>
      </c>
      <c r="AU204" s="226" t="s">
        <v>85</v>
      </c>
      <c r="AY204" s="20" t="s">
        <v>159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20" t="s">
        <v>83</v>
      </c>
      <c r="BK204" s="227">
        <f>ROUND(I204*H204,2)</f>
        <v>0</v>
      </c>
      <c r="BL204" s="20" t="s">
        <v>166</v>
      </c>
      <c r="BM204" s="226" t="s">
        <v>339</v>
      </c>
    </row>
    <row r="205" spans="1:47" s="2" customFormat="1" ht="12">
      <c r="A205" s="41"/>
      <c r="B205" s="42"/>
      <c r="C205" s="43"/>
      <c r="D205" s="228" t="s">
        <v>168</v>
      </c>
      <c r="E205" s="43"/>
      <c r="F205" s="229" t="s">
        <v>340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168</v>
      </c>
      <c r="AU205" s="20" t="s">
        <v>85</v>
      </c>
    </row>
    <row r="206" spans="1:47" s="2" customFormat="1" ht="12">
      <c r="A206" s="41"/>
      <c r="B206" s="42"/>
      <c r="C206" s="43"/>
      <c r="D206" s="233" t="s">
        <v>170</v>
      </c>
      <c r="E206" s="43"/>
      <c r="F206" s="234" t="s">
        <v>341</v>
      </c>
      <c r="G206" s="43"/>
      <c r="H206" s="43"/>
      <c r="I206" s="230"/>
      <c r="J206" s="43"/>
      <c r="K206" s="43"/>
      <c r="L206" s="47"/>
      <c r="M206" s="231"/>
      <c r="N206" s="232"/>
      <c r="O206" s="87"/>
      <c r="P206" s="87"/>
      <c r="Q206" s="87"/>
      <c r="R206" s="87"/>
      <c r="S206" s="87"/>
      <c r="T206" s="88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T206" s="20" t="s">
        <v>170</v>
      </c>
      <c r="AU206" s="20" t="s">
        <v>85</v>
      </c>
    </row>
    <row r="207" spans="1:51" s="14" customFormat="1" ht="12">
      <c r="A207" s="14"/>
      <c r="B207" s="246"/>
      <c r="C207" s="247"/>
      <c r="D207" s="228" t="s">
        <v>172</v>
      </c>
      <c r="E207" s="248" t="s">
        <v>19</v>
      </c>
      <c r="F207" s="249" t="s">
        <v>342</v>
      </c>
      <c r="G207" s="247"/>
      <c r="H207" s="248" t="s">
        <v>19</v>
      </c>
      <c r="I207" s="250"/>
      <c r="J207" s="247"/>
      <c r="K207" s="247"/>
      <c r="L207" s="251"/>
      <c r="M207" s="252"/>
      <c r="N207" s="253"/>
      <c r="O207" s="253"/>
      <c r="P207" s="253"/>
      <c r="Q207" s="253"/>
      <c r="R207" s="253"/>
      <c r="S207" s="253"/>
      <c r="T207" s="25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5" t="s">
        <v>172</v>
      </c>
      <c r="AU207" s="255" t="s">
        <v>85</v>
      </c>
      <c r="AV207" s="14" t="s">
        <v>83</v>
      </c>
      <c r="AW207" s="14" t="s">
        <v>36</v>
      </c>
      <c r="AX207" s="14" t="s">
        <v>75</v>
      </c>
      <c r="AY207" s="255" t="s">
        <v>159</v>
      </c>
    </row>
    <row r="208" spans="1:51" s="13" customFormat="1" ht="12">
      <c r="A208" s="13"/>
      <c r="B208" s="235"/>
      <c r="C208" s="236"/>
      <c r="D208" s="228" t="s">
        <v>172</v>
      </c>
      <c r="E208" s="237" t="s">
        <v>19</v>
      </c>
      <c r="F208" s="238" t="s">
        <v>343</v>
      </c>
      <c r="G208" s="236"/>
      <c r="H208" s="239">
        <v>2.4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5" t="s">
        <v>172</v>
      </c>
      <c r="AU208" s="245" t="s">
        <v>85</v>
      </c>
      <c r="AV208" s="13" t="s">
        <v>85</v>
      </c>
      <c r="AW208" s="13" t="s">
        <v>36</v>
      </c>
      <c r="AX208" s="13" t="s">
        <v>83</v>
      </c>
      <c r="AY208" s="245" t="s">
        <v>159</v>
      </c>
    </row>
    <row r="209" spans="1:65" s="2" customFormat="1" ht="24.15" customHeight="1">
      <c r="A209" s="41"/>
      <c r="B209" s="42"/>
      <c r="C209" s="215" t="s">
        <v>344</v>
      </c>
      <c r="D209" s="215" t="s">
        <v>161</v>
      </c>
      <c r="E209" s="216" t="s">
        <v>345</v>
      </c>
      <c r="F209" s="217" t="s">
        <v>346</v>
      </c>
      <c r="G209" s="218" t="s">
        <v>176</v>
      </c>
      <c r="H209" s="219">
        <v>0.96</v>
      </c>
      <c r="I209" s="220"/>
      <c r="J209" s="221">
        <f>ROUND(I209*H209,2)</f>
        <v>0</v>
      </c>
      <c r="K209" s="217" t="s">
        <v>165</v>
      </c>
      <c r="L209" s="47"/>
      <c r="M209" s="222" t="s">
        <v>19</v>
      </c>
      <c r="N209" s="223" t="s">
        <v>46</v>
      </c>
      <c r="O209" s="87"/>
      <c r="P209" s="224">
        <f>O209*H209</f>
        <v>0</v>
      </c>
      <c r="Q209" s="224">
        <v>1.98</v>
      </c>
      <c r="R209" s="224">
        <f>Q209*H209</f>
        <v>1.9007999999999998</v>
      </c>
      <c r="S209" s="224">
        <v>0</v>
      </c>
      <c r="T209" s="225">
        <f>S209*H209</f>
        <v>0</v>
      </c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R209" s="226" t="s">
        <v>166</v>
      </c>
      <c r="AT209" s="226" t="s">
        <v>161</v>
      </c>
      <c r="AU209" s="226" t="s">
        <v>85</v>
      </c>
      <c r="AY209" s="20" t="s">
        <v>159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20" t="s">
        <v>83</v>
      </c>
      <c r="BK209" s="227">
        <f>ROUND(I209*H209,2)</f>
        <v>0</v>
      </c>
      <c r="BL209" s="20" t="s">
        <v>166</v>
      </c>
      <c r="BM209" s="226" t="s">
        <v>347</v>
      </c>
    </row>
    <row r="210" spans="1:47" s="2" customFormat="1" ht="12">
      <c r="A210" s="41"/>
      <c r="B210" s="42"/>
      <c r="C210" s="43"/>
      <c r="D210" s="228" t="s">
        <v>168</v>
      </c>
      <c r="E210" s="43"/>
      <c r="F210" s="229" t="s">
        <v>348</v>
      </c>
      <c r="G210" s="43"/>
      <c r="H210" s="43"/>
      <c r="I210" s="230"/>
      <c r="J210" s="43"/>
      <c r="K210" s="43"/>
      <c r="L210" s="47"/>
      <c r="M210" s="231"/>
      <c r="N210" s="232"/>
      <c r="O210" s="87"/>
      <c r="P210" s="87"/>
      <c r="Q210" s="87"/>
      <c r="R210" s="87"/>
      <c r="S210" s="87"/>
      <c r="T210" s="88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T210" s="20" t="s">
        <v>168</v>
      </c>
      <c r="AU210" s="20" t="s">
        <v>85</v>
      </c>
    </row>
    <row r="211" spans="1:47" s="2" customFormat="1" ht="12">
      <c r="A211" s="41"/>
      <c r="B211" s="42"/>
      <c r="C211" s="43"/>
      <c r="D211" s="233" t="s">
        <v>170</v>
      </c>
      <c r="E211" s="43"/>
      <c r="F211" s="234" t="s">
        <v>349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170</v>
      </c>
      <c r="AU211" s="20" t="s">
        <v>85</v>
      </c>
    </row>
    <row r="212" spans="1:51" s="14" customFormat="1" ht="12">
      <c r="A212" s="14"/>
      <c r="B212" s="246"/>
      <c r="C212" s="247"/>
      <c r="D212" s="228" t="s">
        <v>172</v>
      </c>
      <c r="E212" s="248" t="s">
        <v>19</v>
      </c>
      <c r="F212" s="249" t="s">
        <v>342</v>
      </c>
      <c r="G212" s="247"/>
      <c r="H212" s="248" t="s">
        <v>19</v>
      </c>
      <c r="I212" s="250"/>
      <c r="J212" s="247"/>
      <c r="K212" s="247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172</v>
      </c>
      <c r="AU212" s="255" t="s">
        <v>85</v>
      </c>
      <c r="AV212" s="14" t="s">
        <v>83</v>
      </c>
      <c r="AW212" s="14" t="s">
        <v>36</v>
      </c>
      <c r="AX212" s="14" t="s">
        <v>75</v>
      </c>
      <c r="AY212" s="255" t="s">
        <v>159</v>
      </c>
    </row>
    <row r="213" spans="1:51" s="13" customFormat="1" ht="12">
      <c r="A213" s="13"/>
      <c r="B213" s="235"/>
      <c r="C213" s="236"/>
      <c r="D213" s="228" t="s">
        <v>172</v>
      </c>
      <c r="E213" s="237" t="s">
        <v>19</v>
      </c>
      <c r="F213" s="238" t="s">
        <v>350</v>
      </c>
      <c r="G213" s="236"/>
      <c r="H213" s="239">
        <v>0.96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5" t="s">
        <v>172</v>
      </c>
      <c r="AU213" s="245" t="s">
        <v>85</v>
      </c>
      <c r="AV213" s="13" t="s">
        <v>85</v>
      </c>
      <c r="AW213" s="13" t="s">
        <v>36</v>
      </c>
      <c r="AX213" s="13" t="s">
        <v>83</v>
      </c>
      <c r="AY213" s="245" t="s">
        <v>159</v>
      </c>
    </row>
    <row r="214" spans="1:65" s="2" customFormat="1" ht="24.15" customHeight="1">
      <c r="A214" s="41"/>
      <c r="B214" s="42"/>
      <c r="C214" s="215" t="s">
        <v>351</v>
      </c>
      <c r="D214" s="215" t="s">
        <v>161</v>
      </c>
      <c r="E214" s="216" t="s">
        <v>352</v>
      </c>
      <c r="F214" s="217" t="s">
        <v>353</v>
      </c>
      <c r="G214" s="218" t="s">
        <v>176</v>
      </c>
      <c r="H214" s="219">
        <v>14.341</v>
      </c>
      <c r="I214" s="220"/>
      <c r="J214" s="221">
        <f>ROUND(I214*H214,2)</f>
        <v>0</v>
      </c>
      <c r="K214" s="217" t="s">
        <v>165</v>
      </c>
      <c r="L214" s="47"/>
      <c r="M214" s="222" t="s">
        <v>19</v>
      </c>
      <c r="N214" s="223" t="s">
        <v>46</v>
      </c>
      <c r="O214" s="87"/>
      <c r="P214" s="224">
        <f>O214*H214</f>
        <v>0</v>
      </c>
      <c r="Q214" s="224">
        <v>2.30102</v>
      </c>
      <c r="R214" s="224">
        <f>Q214*H214</f>
        <v>32.99892782</v>
      </c>
      <c r="S214" s="224">
        <v>0</v>
      </c>
      <c r="T214" s="225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6" t="s">
        <v>166</v>
      </c>
      <c r="AT214" s="226" t="s">
        <v>161</v>
      </c>
      <c r="AU214" s="226" t="s">
        <v>85</v>
      </c>
      <c r="AY214" s="20" t="s">
        <v>159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20" t="s">
        <v>83</v>
      </c>
      <c r="BK214" s="227">
        <f>ROUND(I214*H214,2)</f>
        <v>0</v>
      </c>
      <c r="BL214" s="20" t="s">
        <v>166</v>
      </c>
      <c r="BM214" s="226" t="s">
        <v>354</v>
      </c>
    </row>
    <row r="215" spans="1:47" s="2" customFormat="1" ht="12">
      <c r="A215" s="41"/>
      <c r="B215" s="42"/>
      <c r="C215" s="43"/>
      <c r="D215" s="228" t="s">
        <v>168</v>
      </c>
      <c r="E215" s="43"/>
      <c r="F215" s="229" t="s">
        <v>355</v>
      </c>
      <c r="G215" s="43"/>
      <c r="H215" s="43"/>
      <c r="I215" s="230"/>
      <c r="J215" s="43"/>
      <c r="K215" s="43"/>
      <c r="L215" s="47"/>
      <c r="M215" s="231"/>
      <c r="N215" s="232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168</v>
      </c>
      <c r="AU215" s="20" t="s">
        <v>85</v>
      </c>
    </row>
    <row r="216" spans="1:47" s="2" customFormat="1" ht="12">
      <c r="A216" s="41"/>
      <c r="B216" s="42"/>
      <c r="C216" s="43"/>
      <c r="D216" s="233" t="s">
        <v>170</v>
      </c>
      <c r="E216" s="43"/>
      <c r="F216" s="234" t="s">
        <v>356</v>
      </c>
      <c r="G216" s="43"/>
      <c r="H216" s="43"/>
      <c r="I216" s="230"/>
      <c r="J216" s="43"/>
      <c r="K216" s="43"/>
      <c r="L216" s="47"/>
      <c r="M216" s="231"/>
      <c r="N216" s="232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170</v>
      </c>
      <c r="AU216" s="20" t="s">
        <v>85</v>
      </c>
    </row>
    <row r="217" spans="1:51" s="13" customFormat="1" ht="12">
      <c r="A217" s="13"/>
      <c r="B217" s="235"/>
      <c r="C217" s="236"/>
      <c r="D217" s="228" t="s">
        <v>172</v>
      </c>
      <c r="E217" s="237" t="s">
        <v>19</v>
      </c>
      <c r="F217" s="238" t="s">
        <v>357</v>
      </c>
      <c r="G217" s="236"/>
      <c r="H217" s="239">
        <v>0.905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5" t="s">
        <v>172</v>
      </c>
      <c r="AU217" s="245" t="s">
        <v>85</v>
      </c>
      <c r="AV217" s="13" t="s">
        <v>85</v>
      </c>
      <c r="AW217" s="13" t="s">
        <v>36</v>
      </c>
      <c r="AX217" s="13" t="s">
        <v>75</v>
      </c>
      <c r="AY217" s="245" t="s">
        <v>159</v>
      </c>
    </row>
    <row r="218" spans="1:51" s="13" customFormat="1" ht="12">
      <c r="A218" s="13"/>
      <c r="B218" s="235"/>
      <c r="C218" s="236"/>
      <c r="D218" s="228" t="s">
        <v>172</v>
      </c>
      <c r="E218" s="237" t="s">
        <v>19</v>
      </c>
      <c r="F218" s="238" t="s">
        <v>358</v>
      </c>
      <c r="G218" s="236"/>
      <c r="H218" s="239">
        <v>3.592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5" t="s">
        <v>172</v>
      </c>
      <c r="AU218" s="245" t="s">
        <v>85</v>
      </c>
      <c r="AV218" s="13" t="s">
        <v>85</v>
      </c>
      <c r="AW218" s="13" t="s">
        <v>36</v>
      </c>
      <c r="AX218" s="13" t="s">
        <v>75</v>
      </c>
      <c r="AY218" s="245" t="s">
        <v>159</v>
      </c>
    </row>
    <row r="219" spans="1:51" s="13" customFormat="1" ht="12">
      <c r="A219" s="13"/>
      <c r="B219" s="235"/>
      <c r="C219" s="236"/>
      <c r="D219" s="228" t="s">
        <v>172</v>
      </c>
      <c r="E219" s="237" t="s">
        <v>19</v>
      </c>
      <c r="F219" s="238" t="s">
        <v>359</v>
      </c>
      <c r="G219" s="236"/>
      <c r="H219" s="239">
        <v>5.684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5" t="s">
        <v>172</v>
      </c>
      <c r="AU219" s="245" t="s">
        <v>85</v>
      </c>
      <c r="AV219" s="13" t="s">
        <v>85</v>
      </c>
      <c r="AW219" s="13" t="s">
        <v>36</v>
      </c>
      <c r="AX219" s="13" t="s">
        <v>75</v>
      </c>
      <c r="AY219" s="245" t="s">
        <v>159</v>
      </c>
    </row>
    <row r="220" spans="1:51" s="13" customFormat="1" ht="12">
      <c r="A220" s="13"/>
      <c r="B220" s="235"/>
      <c r="C220" s="236"/>
      <c r="D220" s="228" t="s">
        <v>172</v>
      </c>
      <c r="E220" s="237" t="s">
        <v>19</v>
      </c>
      <c r="F220" s="238" t="s">
        <v>360</v>
      </c>
      <c r="G220" s="236"/>
      <c r="H220" s="239">
        <v>1.576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5" t="s">
        <v>172</v>
      </c>
      <c r="AU220" s="245" t="s">
        <v>85</v>
      </c>
      <c r="AV220" s="13" t="s">
        <v>85</v>
      </c>
      <c r="AW220" s="13" t="s">
        <v>36</v>
      </c>
      <c r="AX220" s="13" t="s">
        <v>75</v>
      </c>
      <c r="AY220" s="245" t="s">
        <v>159</v>
      </c>
    </row>
    <row r="221" spans="1:51" s="14" customFormat="1" ht="12">
      <c r="A221" s="14"/>
      <c r="B221" s="246"/>
      <c r="C221" s="247"/>
      <c r="D221" s="228" t="s">
        <v>172</v>
      </c>
      <c r="E221" s="248" t="s">
        <v>19</v>
      </c>
      <c r="F221" s="249" t="s">
        <v>361</v>
      </c>
      <c r="G221" s="247"/>
      <c r="H221" s="248" t="s">
        <v>19</v>
      </c>
      <c r="I221" s="250"/>
      <c r="J221" s="247"/>
      <c r="K221" s="247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172</v>
      </c>
      <c r="AU221" s="255" t="s">
        <v>85</v>
      </c>
      <c r="AV221" s="14" t="s">
        <v>83</v>
      </c>
      <c r="AW221" s="14" t="s">
        <v>36</v>
      </c>
      <c r="AX221" s="14" t="s">
        <v>75</v>
      </c>
      <c r="AY221" s="255" t="s">
        <v>159</v>
      </c>
    </row>
    <row r="222" spans="1:51" s="13" customFormat="1" ht="12">
      <c r="A222" s="13"/>
      <c r="B222" s="235"/>
      <c r="C222" s="236"/>
      <c r="D222" s="228" t="s">
        <v>172</v>
      </c>
      <c r="E222" s="237" t="s">
        <v>19</v>
      </c>
      <c r="F222" s="238" t="s">
        <v>362</v>
      </c>
      <c r="G222" s="236"/>
      <c r="H222" s="239">
        <v>2.584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5" t="s">
        <v>172</v>
      </c>
      <c r="AU222" s="245" t="s">
        <v>85</v>
      </c>
      <c r="AV222" s="13" t="s">
        <v>85</v>
      </c>
      <c r="AW222" s="13" t="s">
        <v>36</v>
      </c>
      <c r="AX222" s="13" t="s">
        <v>75</v>
      </c>
      <c r="AY222" s="245" t="s">
        <v>159</v>
      </c>
    </row>
    <row r="223" spans="1:51" s="15" customFormat="1" ht="12">
      <c r="A223" s="15"/>
      <c r="B223" s="256"/>
      <c r="C223" s="257"/>
      <c r="D223" s="228" t="s">
        <v>172</v>
      </c>
      <c r="E223" s="258" t="s">
        <v>19</v>
      </c>
      <c r="F223" s="259" t="s">
        <v>193</v>
      </c>
      <c r="G223" s="257"/>
      <c r="H223" s="260">
        <v>14.341</v>
      </c>
      <c r="I223" s="261"/>
      <c r="J223" s="257"/>
      <c r="K223" s="257"/>
      <c r="L223" s="262"/>
      <c r="M223" s="263"/>
      <c r="N223" s="264"/>
      <c r="O223" s="264"/>
      <c r="P223" s="264"/>
      <c r="Q223" s="264"/>
      <c r="R223" s="264"/>
      <c r="S223" s="264"/>
      <c r="T223" s="26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6" t="s">
        <v>172</v>
      </c>
      <c r="AU223" s="266" t="s">
        <v>85</v>
      </c>
      <c r="AV223" s="15" t="s">
        <v>166</v>
      </c>
      <c r="AW223" s="15" t="s">
        <v>36</v>
      </c>
      <c r="AX223" s="15" t="s">
        <v>83</v>
      </c>
      <c r="AY223" s="266" t="s">
        <v>159</v>
      </c>
    </row>
    <row r="224" spans="1:65" s="2" customFormat="1" ht="24.15" customHeight="1">
      <c r="A224" s="41"/>
      <c r="B224" s="42"/>
      <c r="C224" s="215" t="s">
        <v>363</v>
      </c>
      <c r="D224" s="215" t="s">
        <v>161</v>
      </c>
      <c r="E224" s="216" t="s">
        <v>364</v>
      </c>
      <c r="F224" s="217" t="s">
        <v>365</v>
      </c>
      <c r="G224" s="218" t="s">
        <v>176</v>
      </c>
      <c r="H224" s="219">
        <v>5.143</v>
      </c>
      <c r="I224" s="220"/>
      <c r="J224" s="221">
        <f>ROUND(I224*H224,2)</f>
        <v>0</v>
      </c>
      <c r="K224" s="217" t="s">
        <v>165</v>
      </c>
      <c r="L224" s="47"/>
      <c r="M224" s="222" t="s">
        <v>19</v>
      </c>
      <c r="N224" s="223" t="s">
        <v>46</v>
      </c>
      <c r="O224" s="87"/>
      <c r="P224" s="224">
        <f>O224*H224</f>
        <v>0</v>
      </c>
      <c r="Q224" s="224">
        <v>2.50187</v>
      </c>
      <c r="R224" s="224">
        <f>Q224*H224</f>
        <v>12.867117409999999</v>
      </c>
      <c r="S224" s="224">
        <v>0</v>
      </c>
      <c r="T224" s="225">
        <f>S224*H224</f>
        <v>0</v>
      </c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R224" s="226" t="s">
        <v>166</v>
      </c>
      <c r="AT224" s="226" t="s">
        <v>161</v>
      </c>
      <c r="AU224" s="226" t="s">
        <v>85</v>
      </c>
      <c r="AY224" s="20" t="s">
        <v>159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20" t="s">
        <v>83</v>
      </c>
      <c r="BK224" s="227">
        <f>ROUND(I224*H224,2)</f>
        <v>0</v>
      </c>
      <c r="BL224" s="20" t="s">
        <v>166</v>
      </c>
      <c r="BM224" s="226" t="s">
        <v>366</v>
      </c>
    </row>
    <row r="225" spans="1:47" s="2" customFormat="1" ht="12">
      <c r="A225" s="41"/>
      <c r="B225" s="42"/>
      <c r="C225" s="43"/>
      <c r="D225" s="228" t="s">
        <v>168</v>
      </c>
      <c r="E225" s="43"/>
      <c r="F225" s="229" t="s">
        <v>367</v>
      </c>
      <c r="G225" s="43"/>
      <c r="H225" s="43"/>
      <c r="I225" s="230"/>
      <c r="J225" s="43"/>
      <c r="K225" s="43"/>
      <c r="L225" s="47"/>
      <c r="M225" s="231"/>
      <c r="N225" s="232"/>
      <c r="O225" s="87"/>
      <c r="P225" s="87"/>
      <c r="Q225" s="87"/>
      <c r="R225" s="87"/>
      <c r="S225" s="87"/>
      <c r="T225" s="88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T225" s="20" t="s">
        <v>168</v>
      </c>
      <c r="AU225" s="20" t="s">
        <v>85</v>
      </c>
    </row>
    <row r="226" spans="1:47" s="2" customFormat="1" ht="12">
      <c r="A226" s="41"/>
      <c r="B226" s="42"/>
      <c r="C226" s="43"/>
      <c r="D226" s="233" t="s">
        <v>170</v>
      </c>
      <c r="E226" s="43"/>
      <c r="F226" s="234" t="s">
        <v>368</v>
      </c>
      <c r="G226" s="43"/>
      <c r="H226" s="43"/>
      <c r="I226" s="230"/>
      <c r="J226" s="43"/>
      <c r="K226" s="43"/>
      <c r="L226" s="47"/>
      <c r="M226" s="231"/>
      <c r="N226" s="232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170</v>
      </c>
      <c r="AU226" s="20" t="s">
        <v>85</v>
      </c>
    </row>
    <row r="227" spans="1:51" s="13" customFormat="1" ht="12">
      <c r="A227" s="13"/>
      <c r="B227" s="235"/>
      <c r="C227" s="236"/>
      <c r="D227" s="228" t="s">
        <v>172</v>
      </c>
      <c r="E227" s="237" t="s">
        <v>19</v>
      </c>
      <c r="F227" s="238" t="s">
        <v>369</v>
      </c>
      <c r="G227" s="236"/>
      <c r="H227" s="239">
        <v>5.143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5" t="s">
        <v>172</v>
      </c>
      <c r="AU227" s="245" t="s">
        <v>85</v>
      </c>
      <c r="AV227" s="13" t="s">
        <v>85</v>
      </c>
      <c r="AW227" s="13" t="s">
        <v>36</v>
      </c>
      <c r="AX227" s="13" t="s">
        <v>83</v>
      </c>
      <c r="AY227" s="245" t="s">
        <v>159</v>
      </c>
    </row>
    <row r="228" spans="1:65" s="2" customFormat="1" ht="16.5" customHeight="1">
      <c r="A228" s="41"/>
      <c r="B228" s="42"/>
      <c r="C228" s="215" t="s">
        <v>370</v>
      </c>
      <c r="D228" s="215" t="s">
        <v>161</v>
      </c>
      <c r="E228" s="216" t="s">
        <v>371</v>
      </c>
      <c r="F228" s="217" t="s">
        <v>372</v>
      </c>
      <c r="G228" s="218" t="s">
        <v>164</v>
      </c>
      <c r="H228" s="219">
        <v>7.71</v>
      </c>
      <c r="I228" s="220"/>
      <c r="J228" s="221">
        <f>ROUND(I228*H228,2)</f>
        <v>0</v>
      </c>
      <c r="K228" s="217" t="s">
        <v>165</v>
      </c>
      <c r="L228" s="47"/>
      <c r="M228" s="222" t="s">
        <v>19</v>
      </c>
      <c r="N228" s="223" t="s">
        <v>46</v>
      </c>
      <c r="O228" s="87"/>
      <c r="P228" s="224">
        <f>O228*H228</f>
        <v>0</v>
      </c>
      <c r="Q228" s="224">
        <v>0.00247</v>
      </c>
      <c r="R228" s="224">
        <f>Q228*H228</f>
        <v>0.0190437</v>
      </c>
      <c r="S228" s="224">
        <v>0</v>
      </c>
      <c r="T228" s="225">
        <f>S228*H228</f>
        <v>0</v>
      </c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R228" s="226" t="s">
        <v>166</v>
      </c>
      <c r="AT228" s="226" t="s">
        <v>161</v>
      </c>
      <c r="AU228" s="226" t="s">
        <v>85</v>
      </c>
      <c r="AY228" s="20" t="s">
        <v>159</v>
      </c>
      <c r="BE228" s="227">
        <f>IF(N228="základní",J228,0)</f>
        <v>0</v>
      </c>
      <c r="BF228" s="227">
        <f>IF(N228="snížená",J228,0)</f>
        <v>0</v>
      </c>
      <c r="BG228" s="227">
        <f>IF(N228="zákl. přenesená",J228,0)</f>
        <v>0</v>
      </c>
      <c r="BH228" s="227">
        <f>IF(N228="sníž. přenesená",J228,0)</f>
        <v>0</v>
      </c>
      <c r="BI228" s="227">
        <f>IF(N228="nulová",J228,0)</f>
        <v>0</v>
      </c>
      <c r="BJ228" s="20" t="s">
        <v>83</v>
      </c>
      <c r="BK228" s="227">
        <f>ROUND(I228*H228,2)</f>
        <v>0</v>
      </c>
      <c r="BL228" s="20" t="s">
        <v>166</v>
      </c>
      <c r="BM228" s="226" t="s">
        <v>373</v>
      </c>
    </row>
    <row r="229" spans="1:47" s="2" customFormat="1" ht="12">
      <c r="A229" s="41"/>
      <c r="B229" s="42"/>
      <c r="C229" s="43"/>
      <c r="D229" s="228" t="s">
        <v>168</v>
      </c>
      <c r="E229" s="43"/>
      <c r="F229" s="229" t="s">
        <v>374</v>
      </c>
      <c r="G229" s="43"/>
      <c r="H229" s="43"/>
      <c r="I229" s="230"/>
      <c r="J229" s="43"/>
      <c r="K229" s="43"/>
      <c r="L229" s="47"/>
      <c r="M229" s="231"/>
      <c r="N229" s="232"/>
      <c r="O229" s="87"/>
      <c r="P229" s="87"/>
      <c r="Q229" s="87"/>
      <c r="R229" s="87"/>
      <c r="S229" s="87"/>
      <c r="T229" s="88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T229" s="20" t="s">
        <v>168</v>
      </c>
      <c r="AU229" s="20" t="s">
        <v>85</v>
      </c>
    </row>
    <row r="230" spans="1:47" s="2" customFormat="1" ht="12">
      <c r="A230" s="41"/>
      <c r="B230" s="42"/>
      <c r="C230" s="43"/>
      <c r="D230" s="233" t="s">
        <v>170</v>
      </c>
      <c r="E230" s="43"/>
      <c r="F230" s="234" t="s">
        <v>375</v>
      </c>
      <c r="G230" s="43"/>
      <c r="H230" s="43"/>
      <c r="I230" s="230"/>
      <c r="J230" s="43"/>
      <c r="K230" s="43"/>
      <c r="L230" s="47"/>
      <c r="M230" s="231"/>
      <c r="N230" s="232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170</v>
      </c>
      <c r="AU230" s="20" t="s">
        <v>85</v>
      </c>
    </row>
    <row r="231" spans="1:51" s="13" customFormat="1" ht="12">
      <c r="A231" s="13"/>
      <c r="B231" s="235"/>
      <c r="C231" s="236"/>
      <c r="D231" s="228" t="s">
        <v>172</v>
      </c>
      <c r="E231" s="237" t="s">
        <v>19</v>
      </c>
      <c r="F231" s="238" t="s">
        <v>376</v>
      </c>
      <c r="G231" s="236"/>
      <c r="H231" s="239">
        <v>7.71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5" t="s">
        <v>172</v>
      </c>
      <c r="AU231" s="245" t="s">
        <v>85</v>
      </c>
      <c r="AV231" s="13" t="s">
        <v>85</v>
      </c>
      <c r="AW231" s="13" t="s">
        <v>36</v>
      </c>
      <c r="AX231" s="13" t="s">
        <v>83</v>
      </c>
      <c r="AY231" s="245" t="s">
        <v>159</v>
      </c>
    </row>
    <row r="232" spans="1:65" s="2" customFormat="1" ht="16.5" customHeight="1">
      <c r="A232" s="41"/>
      <c r="B232" s="42"/>
      <c r="C232" s="215" t="s">
        <v>377</v>
      </c>
      <c r="D232" s="215" t="s">
        <v>161</v>
      </c>
      <c r="E232" s="216" t="s">
        <v>378</v>
      </c>
      <c r="F232" s="217" t="s">
        <v>379</v>
      </c>
      <c r="G232" s="218" t="s">
        <v>164</v>
      </c>
      <c r="H232" s="219">
        <v>7.71</v>
      </c>
      <c r="I232" s="220"/>
      <c r="J232" s="221">
        <f>ROUND(I232*H232,2)</f>
        <v>0</v>
      </c>
      <c r="K232" s="217" t="s">
        <v>165</v>
      </c>
      <c r="L232" s="47"/>
      <c r="M232" s="222" t="s">
        <v>19</v>
      </c>
      <c r="N232" s="223" t="s">
        <v>46</v>
      </c>
      <c r="O232" s="87"/>
      <c r="P232" s="224">
        <f>O232*H232</f>
        <v>0</v>
      </c>
      <c r="Q232" s="224">
        <v>0</v>
      </c>
      <c r="R232" s="224">
        <f>Q232*H232</f>
        <v>0</v>
      </c>
      <c r="S232" s="224">
        <v>0</v>
      </c>
      <c r="T232" s="225">
        <f>S232*H232</f>
        <v>0</v>
      </c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R232" s="226" t="s">
        <v>166</v>
      </c>
      <c r="AT232" s="226" t="s">
        <v>161</v>
      </c>
      <c r="AU232" s="226" t="s">
        <v>85</v>
      </c>
      <c r="AY232" s="20" t="s">
        <v>159</v>
      </c>
      <c r="BE232" s="227">
        <f>IF(N232="základní",J232,0)</f>
        <v>0</v>
      </c>
      <c r="BF232" s="227">
        <f>IF(N232="snížená",J232,0)</f>
        <v>0</v>
      </c>
      <c r="BG232" s="227">
        <f>IF(N232="zákl. přenesená",J232,0)</f>
        <v>0</v>
      </c>
      <c r="BH232" s="227">
        <f>IF(N232="sníž. přenesená",J232,0)</f>
        <v>0</v>
      </c>
      <c r="BI232" s="227">
        <f>IF(N232="nulová",J232,0)</f>
        <v>0</v>
      </c>
      <c r="BJ232" s="20" t="s">
        <v>83</v>
      </c>
      <c r="BK232" s="227">
        <f>ROUND(I232*H232,2)</f>
        <v>0</v>
      </c>
      <c r="BL232" s="20" t="s">
        <v>166</v>
      </c>
      <c r="BM232" s="226" t="s">
        <v>380</v>
      </c>
    </row>
    <row r="233" spans="1:47" s="2" customFormat="1" ht="12">
      <c r="A233" s="41"/>
      <c r="B233" s="42"/>
      <c r="C233" s="43"/>
      <c r="D233" s="228" t="s">
        <v>168</v>
      </c>
      <c r="E233" s="43"/>
      <c r="F233" s="229" t="s">
        <v>381</v>
      </c>
      <c r="G233" s="43"/>
      <c r="H233" s="43"/>
      <c r="I233" s="230"/>
      <c r="J233" s="43"/>
      <c r="K233" s="43"/>
      <c r="L233" s="47"/>
      <c r="M233" s="231"/>
      <c r="N233" s="232"/>
      <c r="O233" s="87"/>
      <c r="P233" s="87"/>
      <c r="Q233" s="87"/>
      <c r="R233" s="87"/>
      <c r="S233" s="87"/>
      <c r="T233" s="88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T233" s="20" t="s">
        <v>168</v>
      </c>
      <c r="AU233" s="20" t="s">
        <v>85</v>
      </c>
    </row>
    <row r="234" spans="1:47" s="2" customFormat="1" ht="12">
      <c r="A234" s="41"/>
      <c r="B234" s="42"/>
      <c r="C234" s="43"/>
      <c r="D234" s="233" t="s">
        <v>170</v>
      </c>
      <c r="E234" s="43"/>
      <c r="F234" s="234" t="s">
        <v>382</v>
      </c>
      <c r="G234" s="43"/>
      <c r="H234" s="43"/>
      <c r="I234" s="230"/>
      <c r="J234" s="43"/>
      <c r="K234" s="43"/>
      <c r="L234" s="47"/>
      <c r="M234" s="231"/>
      <c r="N234" s="232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170</v>
      </c>
      <c r="AU234" s="20" t="s">
        <v>85</v>
      </c>
    </row>
    <row r="235" spans="1:65" s="2" customFormat="1" ht="21.75" customHeight="1">
      <c r="A235" s="41"/>
      <c r="B235" s="42"/>
      <c r="C235" s="215" t="s">
        <v>383</v>
      </c>
      <c r="D235" s="215" t="s">
        <v>161</v>
      </c>
      <c r="E235" s="216" t="s">
        <v>384</v>
      </c>
      <c r="F235" s="217" t="s">
        <v>385</v>
      </c>
      <c r="G235" s="218" t="s">
        <v>242</v>
      </c>
      <c r="H235" s="219">
        <v>0.25</v>
      </c>
      <c r="I235" s="220"/>
      <c r="J235" s="221">
        <f>ROUND(I235*H235,2)</f>
        <v>0</v>
      </c>
      <c r="K235" s="217" t="s">
        <v>165</v>
      </c>
      <c r="L235" s="47"/>
      <c r="M235" s="222" t="s">
        <v>19</v>
      </c>
      <c r="N235" s="223" t="s">
        <v>46</v>
      </c>
      <c r="O235" s="87"/>
      <c r="P235" s="224">
        <f>O235*H235</f>
        <v>0</v>
      </c>
      <c r="Q235" s="224">
        <v>1.06062</v>
      </c>
      <c r="R235" s="224">
        <f>Q235*H235</f>
        <v>0.265155</v>
      </c>
      <c r="S235" s="224">
        <v>0</v>
      </c>
      <c r="T235" s="225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6" t="s">
        <v>166</v>
      </c>
      <c r="AT235" s="226" t="s">
        <v>161</v>
      </c>
      <c r="AU235" s="226" t="s">
        <v>85</v>
      </c>
      <c r="AY235" s="20" t="s">
        <v>159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20" t="s">
        <v>83</v>
      </c>
      <c r="BK235" s="227">
        <f>ROUND(I235*H235,2)</f>
        <v>0</v>
      </c>
      <c r="BL235" s="20" t="s">
        <v>166</v>
      </c>
      <c r="BM235" s="226" t="s">
        <v>386</v>
      </c>
    </row>
    <row r="236" spans="1:47" s="2" customFormat="1" ht="12">
      <c r="A236" s="41"/>
      <c r="B236" s="42"/>
      <c r="C236" s="43"/>
      <c r="D236" s="228" t="s">
        <v>168</v>
      </c>
      <c r="E236" s="43"/>
      <c r="F236" s="229" t="s">
        <v>387</v>
      </c>
      <c r="G236" s="43"/>
      <c r="H236" s="43"/>
      <c r="I236" s="230"/>
      <c r="J236" s="43"/>
      <c r="K236" s="43"/>
      <c r="L236" s="47"/>
      <c r="M236" s="231"/>
      <c r="N236" s="232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168</v>
      </c>
      <c r="AU236" s="20" t="s">
        <v>85</v>
      </c>
    </row>
    <row r="237" spans="1:47" s="2" customFormat="1" ht="12">
      <c r="A237" s="41"/>
      <c r="B237" s="42"/>
      <c r="C237" s="43"/>
      <c r="D237" s="233" t="s">
        <v>170</v>
      </c>
      <c r="E237" s="43"/>
      <c r="F237" s="234" t="s">
        <v>388</v>
      </c>
      <c r="G237" s="43"/>
      <c r="H237" s="43"/>
      <c r="I237" s="230"/>
      <c r="J237" s="43"/>
      <c r="K237" s="43"/>
      <c r="L237" s="47"/>
      <c r="M237" s="231"/>
      <c r="N237" s="232"/>
      <c r="O237" s="87"/>
      <c r="P237" s="87"/>
      <c r="Q237" s="87"/>
      <c r="R237" s="87"/>
      <c r="S237" s="87"/>
      <c r="T237" s="88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T237" s="20" t="s">
        <v>170</v>
      </c>
      <c r="AU237" s="20" t="s">
        <v>85</v>
      </c>
    </row>
    <row r="238" spans="1:65" s="2" customFormat="1" ht="16.5" customHeight="1">
      <c r="A238" s="41"/>
      <c r="B238" s="42"/>
      <c r="C238" s="215" t="s">
        <v>389</v>
      </c>
      <c r="D238" s="215" t="s">
        <v>161</v>
      </c>
      <c r="E238" s="216" t="s">
        <v>390</v>
      </c>
      <c r="F238" s="217" t="s">
        <v>391</v>
      </c>
      <c r="G238" s="218" t="s">
        <v>242</v>
      </c>
      <c r="H238" s="219">
        <v>0.611</v>
      </c>
      <c r="I238" s="220"/>
      <c r="J238" s="221">
        <f>ROUND(I238*H238,2)</f>
        <v>0</v>
      </c>
      <c r="K238" s="217" t="s">
        <v>165</v>
      </c>
      <c r="L238" s="47"/>
      <c r="M238" s="222" t="s">
        <v>19</v>
      </c>
      <c r="N238" s="223" t="s">
        <v>46</v>
      </c>
      <c r="O238" s="87"/>
      <c r="P238" s="224">
        <f>O238*H238</f>
        <v>0</v>
      </c>
      <c r="Q238" s="224">
        <v>1.06277</v>
      </c>
      <c r="R238" s="224">
        <f>Q238*H238</f>
        <v>0.64935247</v>
      </c>
      <c r="S238" s="224">
        <v>0</v>
      </c>
      <c r="T238" s="225">
        <f>S238*H238</f>
        <v>0</v>
      </c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R238" s="226" t="s">
        <v>166</v>
      </c>
      <c r="AT238" s="226" t="s">
        <v>161</v>
      </c>
      <c r="AU238" s="226" t="s">
        <v>85</v>
      </c>
      <c r="AY238" s="20" t="s">
        <v>159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20" t="s">
        <v>83</v>
      </c>
      <c r="BK238" s="227">
        <f>ROUND(I238*H238,2)</f>
        <v>0</v>
      </c>
      <c r="BL238" s="20" t="s">
        <v>166</v>
      </c>
      <c r="BM238" s="226" t="s">
        <v>392</v>
      </c>
    </row>
    <row r="239" spans="1:47" s="2" customFormat="1" ht="12">
      <c r="A239" s="41"/>
      <c r="B239" s="42"/>
      <c r="C239" s="43"/>
      <c r="D239" s="228" t="s">
        <v>168</v>
      </c>
      <c r="E239" s="43"/>
      <c r="F239" s="229" t="s">
        <v>393</v>
      </c>
      <c r="G239" s="43"/>
      <c r="H239" s="43"/>
      <c r="I239" s="230"/>
      <c r="J239" s="43"/>
      <c r="K239" s="43"/>
      <c r="L239" s="47"/>
      <c r="M239" s="231"/>
      <c r="N239" s="232"/>
      <c r="O239" s="87"/>
      <c r="P239" s="87"/>
      <c r="Q239" s="87"/>
      <c r="R239" s="87"/>
      <c r="S239" s="87"/>
      <c r="T239" s="88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T239" s="20" t="s">
        <v>168</v>
      </c>
      <c r="AU239" s="20" t="s">
        <v>85</v>
      </c>
    </row>
    <row r="240" spans="1:47" s="2" customFormat="1" ht="12">
      <c r="A240" s="41"/>
      <c r="B240" s="42"/>
      <c r="C240" s="43"/>
      <c r="D240" s="233" t="s">
        <v>170</v>
      </c>
      <c r="E240" s="43"/>
      <c r="F240" s="234" t="s">
        <v>394</v>
      </c>
      <c r="G240" s="43"/>
      <c r="H240" s="43"/>
      <c r="I240" s="230"/>
      <c r="J240" s="43"/>
      <c r="K240" s="43"/>
      <c r="L240" s="47"/>
      <c r="M240" s="231"/>
      <c r="N240" s="232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170</v>
      </c>
      <c r="AU240" s="20" t="s">
        <v>85</v>
      </c>
    </row>
    <row r="241" spans="1:51" s="13" customFormat="1" ht="12">
      <c r="A241" s="13"/>
      <c r="B241" s="235"/>
      <c r="C241" s="236"/>
      <c r="D241" s="228" t="s">
        <v>172</v>
      </c>
      <c r="E241" s="237" t="s">
        <v>19</v>
      </c>
      <c r="F241" s="238" t="s">
        <v>395</v>
      </c>
      <c r="G241" s="236"/>
      <c r="H241" s="239">
        <v>6.035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5" t="s">
        <v>172</v>
      </c>
      <c r="AU241" s="245" t="s">
        <v>85</v>
      </c>
      <c r="AV241" s="13" t="s">
        <v>85</v>
      </c>
      <c r="AW241" s="13" t="s">
        <v>36</v>
      </c>
      <c r="AX241" s="13" t="s">
        <v>75</v>
      </c>
      <c r="AY241" s="245" t="s">
        <v>159</v>
      </c>
    </row>
    <row r="242" spans="1:51" s="13" customFormat="1" ht="12">
      <c r="A242" s="13"/>
      <c r="B242" s="235"/>
      <c r="C242" s="236"/>
      <c r="D242" s="228" t="s">
        <v>172</v>
      </c>
      <c r="E242" s="237" t="s">
        <v>19</v>
      </c>
      <c r="F242" s="238" t="s">
        <v>396</v>
      </c>
      <c r="G242" s="236"/>
      <c r="H242" s="239">
        <v>23.945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5" t="s">
        <v>172</v>
      </c>
      <c r="AU242" s="245" t="s">
        <v>85</v>
      </c>
      <c r="AV242" s="13" t="s">
        <v>85</v>
      </c>
      <c r="AW242" s="13" t="s">
        <v>36</v>
      </c>
      <c r="AX242" s="13" t="s">
        <v>75</v>
      </c>
      <c r="AY242" s="245" t="s">
        <v>159</v>
      </c>
    </row>
    <row r="243" spans="1:51" s="13" customFormat="1" ht="12">
      <c r="A243" s="13"/>
      <c r="B243" s="235"/>
      <c r="C243" s="236"/>
      <c r="D243" s="228" t="s">
        <v>172</v>
      </c>
      <c r="E243" s="237" t="s">
        <v>19</v>
      </c>
      <c r="F243" s="238" t="s">
        <v>397</v>
      </c>
      <c r="G243" s="236"/>
      <c r="H243" s="239">
        <v>37.893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5" t="s">
        <v>172</v>
      </c>
      <c r="AU243" s="245" t="s">
        <v>85</v>
      </c>
      <c r="AV243" s="13" t="s">
        <v>85</v>
      </c>
      <c r="AW243" s="13" t="s">
        <v>36</v>
      </c>
      <c r="AX243" s="13" t="s">
        <v>75</v>
      </c>
      <c r="AY243" s="245" t="s">
        <v>159</v>
      </c>
    </row>
    <row r="244" spans="1:51" s="16" customFormat="1" ht="12">
      <c r="A244" s="16"/>
      <c r="B244" s="277"/>
      <c r="C244" s="278"/>
      <c r="D244" s="228" t="s">
        <v>172</v>
      </c>
      <c r="E244" s="279" t="s">
        <v>19</v>
      </c>
      <c r="F244" s="280" t="s">
        <v>398</v>
      </c>
      <c r="G244" s="278"/>
      <c r="H244" s="281">
        <v>67.873</v>
      </c>
      <c r="I244" s="282"/>
      <c r="J244" s="278"/>
      <c r="K244" s="278"/>
      <c r="L244" s="283"/>
      <c r="M244" s="284"/>
      <c r="N244" s="285"/>
      <c r="O244" s="285"/>
      <c r="P244" s="285"/>
      <c r="Q244" s="285"/>
      <c r="R244" s="285"/>
      <c r="S244" s="285"/>
      <c r="T244" s="28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287" t="s">
        <v>172</v>
      </c>
      <c r="AU244" s="287" t="s">
        <v>85</v>
      </c>
      <c r="AV244" s="16" t="s">
        <v>181</v>
      </c>
      <c r="AW244" s="16" t="s">
        <v>36</v>
      </c>
      <c r="AX244" s="16" t="s">
        <v>75</v>
      </c>
      <c r="AY244" s="287" t="s">
        <v>159</v>
      </c>
    </row>
    <row r="245" spans="1:51" s="13" customFormat="1" ht="12">
      <c r="A245" s="13"/>
      <c r="B245" s="235"/>
      <c r="C245" s="236"/>
      <c r="D245" s="228" t="s">
        <v>172</v>
      </c>
      <c r="E245" s="237" t="s">
        <v>19</v>
      </c>
      <c r="F245" s="238" t="s">
        <v>399</v>
      </c>
      <c r="G245" s="236"/>
      <c r="H245" s="239">
        <v>0.611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5" t="s">
        <v>172</v>
      </c>
      <c r="AU245" s="245" t="s">
        <v>85</v>
      </c>
      <c r="AV245" s="13" t="s">
        <v>85</v>
      </c>
      <c r="AW245" s="13" t="s">
        <v>36</v>
      </c>
      <c r="AX245" s="13" t="s">
        <v>83</v>
      </c>
      <c r="AY245" s="245" t="s">
        <v>159</v>
      </c>
    </row>
    <row r="246" spans="1:65" s="2" customFormat="1" ht="24.15" customHeight="1">
      <c r="A246" s="41"/>
      <c r="B246" s="42"/>
      <c r="C246" s="215" t="s">
        <v>400</v>
      </c>
      <c r="D246" s="215" t="s">
        <v>161</v>
      </c>
      <c r="E246" s="216" t="s">
        <v>401</v>
      </c>
      <c r="F246" s="217" t="s">
        <v>402</v>
      </c>
      <c r="G246" s="218" t="s">
        <v>176</v>
      </c>
      <c r="H246" s="219">
        <v>0.152</v>
      </c>
      <c r="I246" s="220"/>
      <c r="J246" s="221">
        <f>ROUND(I246*H246,2)</f>
        <v>0</v>
      </c>
      <c r="K246" s="217" t="s">
        <v>165</v>
      </c>
      <c r="L246" s="47"/>
      <c r="M246" s="222" t="s">
        <v>19</v>
      </c>
      <c r="N246" s="223" t="s">
        <v>46</v>
      </c>
      <c r="O246" s="87"/>
      <c r="P246" s="224">
        <f>O246*H246</f>
        <v>0</v>
      </c>
      <c r="Q246" s="224">
        <v>2.30102</v>
      </c>
      <c r="R246" s="224">
        <f>Q246*H246</f>
        <v>0.34975503999999996</v>
      </c>
      <c r="S246" s="224">
        <v>0</v>
      </c>
      <c r="T246" s="225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26" t="s">
        <v>166</v>
      </c>
      <c r="AT246" s="226" t="s">
        <v>161</v>
      </c>
      <c r="AU246" s="226" t="s">
        <v>85</v>
      </c>
      <c r="AY246" s="20" t="s">
        <v>159</v>
      </c>
      <c r="BE246" s="227">
        <f>IF(N246="základní",J246,0)</f>
        <v>0</v>
      </c>
      <c r="BF246" s="227">
        <f>IF(N246="snížená",J246,0)</f>
        <v>0</v>
      </c>
      <c r="BG246" s="227">
        <f>IF(N246="zákl. přenesená",J246,0)</f>
        <v>0</v>
      </c>
      <c r="BH246" s="227">
        <f>IF(N246="sníž. přenesená",J246,0)</f>
        <v>0</v>
      </c>
      <c r="BI246" s="227">
        <f>IF(N246="nulová",J246,0)</f>
        <v>0</v>
      </c>
      <c r="BJ246" s="20" t="s">
        <v>83</v>
      </c>
      <c r="BK246" s="227">
        <f>ROUND(I246*H246,2)</f>
        <v>0</v>
      </c>
      <c r="BL246" s="20" t="s">
        <v>166</v>
      </c>
      <c r="BM246" s="226" t="s">
        <v>403</v>
      </c>
    </row>
    <row r="247" spans="1:47" s="2" customFormat="1" ht="12">
      <c r="A247" s="41"/>
      <c r="B247" s="42"/>
      <c r="C247" s="43"/>
      <c r="D247" s="228" t="s">
        <v>168</v>
      </c>
      <c r="E247" s="43"/>
      <c r="F247" s="229" t="s">
        <v>404</v>
      </c>
      <c r="G247" s="43"/>
      <c r="H247" s="43"/>
      <c r="I247" s="230"/>
      <c r="J247" s="43"/>
      <c r="K247" s="43"/>
      <c r="L247" s="47"/>
      <c r="M247" s="231"/>
      <c r="N247" s="232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168</v>
      </c>
      <c r="AU247" s="20" t="s">
        <v>85</v>
      </c>
    </row>
    <row r="248" spans="1:47" s="2" customFormat="1" ht="12">
      <c r="A248" s="41"/>
      <c r="B248" s="42"/>
      <c r="C248" s="43"/>
      <c r="D248" s="233" t="s">
        <v>170</v>
      </c>
      <c r="E248" s="43"/>
      <c r="F248" s="234" t="s">
        <v>405</v>
      </c>
      <c r="G248" s="43"/>
      <c r="H248" s="43"/>
      <c r="I248" s="230"/>
      <c r="J248" s="43"/>
      <c r="K248" s="43"/>
      <c r="L248" s="47"/>
      <c r="M248" s="231"/>
      <c r="N248" s="232"/>
      <c r="O248" s="87"/>
      <c r="P248" s="87"/>
      <c r="Q248" s="87"/>
      <c r="R248" s="87"/>
      <c r="S248" s="87"/>
      <c r="T248" s="88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T248" s="20" t="s">
        <v>170</v>
      </c>
      <c r="AU248" s="20" t="s">
        <v>85</v>
      </c>
    </row>
    <row r="249" spans="1:51" s="13" customFormat="1" ht="12">
      <c r="A249" s="13"/>
      <c r="B249" s="235"/>
      <c r="C249" s="236"/>
      <c r="D249" s="228" t="s">
        <v>172</v>
      </c>
      <c r="E249" s="237" t="s">
        <v>19</v>
      </c>
      <c r="F249" s="238" t="s">
        <v>406</v>
      </c>
      <c r="G249" s="236"/>
      <c r="H249" s="239">
        <v>0.152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5" t="s">
        <v>172</v>
      </c>
      <c r="AU249" s="245" t="s">
        <v>85</v>
      </c>
      <c r="AV249" s="13" t="s">
        <v>85</v>
      </c>
      <c r="AW249" s="13" t="s">
        <v>36</v>
      </c>
      <c r="AX249" s="13" t="s">
        <v>83</v>
      </c>
      <c r="AY249" s="245" t="s">
        <v>159</v>
      </c>
    </row>
    <row r="250" spans="1:65" s="2" customFormat="1" ht="24.15" customHeight="1">
      <c r="A250" s="41"/>
      <c r="B250" s="42"/>
      <c r="C250" s="215" t="s">
        <v>407</v>
      </c>
      <c r="D250" s="215" t="s">
        <v>161</v>
      </c>
      <c r="E250" s="216" t="s">
        <v>408</v>
      </c>
      <c r="F250" s="217" t="s">
        <v>409</v>
      </c>
      <c r="G250" s="218" t="s">
        <v>176</v>
      </c>
      <c r="H250" s="219">
        <v>4.93</v>
      </c>
      <c r="I250" s="220"/>
      <c r="J250" s="221">
        <f>ROUND(I250*H250,2)</f>
        <v>0</v>
      </c>
      <c r="K250" s="217" t="s">
        <v>19</v>
      </c>
      <c r="L250" s="47"/>
      <c r="M250" s="222" t="s">
        <v>19</v>
      </c>
      <c r="N250" s="223" t="s">
        <v>46</v>
      </c>
      <c r="O250" s="87"/>
      <c r="P250" s="224">
        <f>O250*H250</f>
        <v>0</v>
      </c>
      <c r="Q250" s="224">
        <v>2.30102</v>
      </c>
      <c r="R250" s="224">
        <f>Q250*H250</f>
        <v>11.344028599999998</v>
      </c>
      <c r="S250" s="224">
        <v>0</v>
      </c>
      <c r="T250" s="225">
        <f>S250*H250</f>
        <v>0</v>
      </c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R250" s="226" t="s">
        <v>166</v>
      </c>
      <c r="AT250" s="226" t="s">
        <v>161</v>
      </c>
      <c r="AU250" s="226" t="s">
        <v>85</v>
      </c>
      <c r="AY250" s="20" t="s">
        <v>159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20" t="s">
        <v>83</v>
      </c>
      <c r="BK250" s="227">
        <f>ROUND(I250*H250,2)</f>
        <v>0</v>
      </c>
      <c r="BL250" s="20" t="s">
        <v>166</v>
      </c>
      <c r="BM250" s="226" t="s">
        <v>410</v>
      </c>
    </row>
    <row r="251" spans="1:47" s="2" customFormat="1" ht="12">
      <c r="A251" s="41"/>
      <c r="B251" s="42"/>
      <c r="C251" s="43"/>
      <c r="D251" s="228" t="s">
        <v>168</v>
      </c>
      <c r="E251" s="43"/>
      <c r="F251" s="229" t="s">
        <v>411</v>
      </c>
      <c r="G251" s="43"/>
      <c r="H251" s="43"/>
      <c r="I251" s="230"/>
      <c r="J251" s="43"/>
      <c r="K251" s="43"/>
      <c r="L251" s="47"/>
      <c r="M251" s="231"/>
      <c r="N251" s="232"/>
      <c r="O251" s="87"/>
      <c r="P251" s="87"/>
      <c r="Q251" s="87"/>
      <c r="R251" s="87"/>
      <c r="S251" s="87"/>
      <c r="T251" s="88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T251" s="20" t="s">
        <v>168</v>
      </c>
      <c r="AU251" s="20" t="s">
        <v>85</v>
      </c>
    </row>
    <row r="252" spans="1:51" s="13" customFormat="1" ht="12">
      <c r="A252" s="13"/>
      <c r="B252" s="235"/>
      <c r="C252" s="236"/>
      <c r="D252" s="228" t="s">
        <v>172</v>
      </c>
      <c r="E252" s="237" t="s">
        <v>19</v>
      </c>
      <c r="F252" s="238" t="s">
        <v>412</v>
      </c>
      <c r="G252" s="236"/>
      <c r="H252" s="239">
        <v>4.93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5" t="s">
        <v>172</v>
      </c>
      <c r="AU252" s="245" t="s">
        <v>85</v>
      </c>
      <c r="AV252" s="13" t="s">
        <v>85</v>
      </c>
      <c r="AW252" s="13" t="s">
        <v>36</v>
      </c>
      <c r="AX252" s="13" t="s">
        <v>83</v>
      </c>
      <c r="AY252" s="245" t="s">
        <v>159</v>
      </c>
    </row>
    <row r="253" spans="1:65" s="2" customFormat="1" ht="24.15" customHeight="1">
      <c r="A253" s="41"/>
      <c r="B253" s="42"/>
      <c r="C253" s="215" t="s">
        <v>413</v>
      </c>
      <c r="D253" s="215" t="s">
        <v>161</v>
      </c>
      <c r="E253" s="216" t="s">
        <v>414</v>
      </c>
      <c r="F253" s="217" t="s">
        <v>415</v>
      </c>
      <c r="G253" s="218" t="s">
        <v>176</v>
      </c>
      <c r="H253" s="219">
        <v>16.536</v>
      </c>
      <c r="I253" s="220"/>
      <c r="J253" s="221">
        <f>ROUND(I253*H253,2)</f>
        <v>0</v>
      </c>
      <c r="K253" s="217" t="s">
        <v>165</v>
      </c>
      <c r="L253" s="47"/>
      <c r="M253" s="222" t="s">
        <v>19</v>
      </c>
      <c r="N253" s="223" t="s">
        <v>46</v>
      </c>
      <c r="O253" s="87"/>
      <c r="P253" s="224">
        <f>O253*H253</f>
        <v>0</v>
      </c>
      <c r="Q253" s="224">
        <v>2.50187</v>
      </c>
      <c r="R253" s="224">
        <f>Q253*H253</f>
        <v>41.37092232</v>
      </c>
      <c r="S253" s="224">
        <v>0</v>
      </c>
      <c r="T253" s="225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26" t="s">
        <v>166</v>
      </c>
      <c r="AT253" s="226" t="s">
        <v>161</v>
      </c>
      <c r="AU253" s="226" t="s">
        <v>85</v>
      </c>
      <c r="AY253" s="20" t="s">
        <v>159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20" t="s">
        <v>83</v>
      </c>
      <c r="BK253" s="227">
        <f>ROUND(I253*H253,2)</f>
        <v>0</v>
      </c>
      <c r="BL253" s="20" t="s">
        <v>166</v>
      </c>
      <c r="BM253" s="226" t="s">
        <v>416</v>
      </c>
    </row>
    <row r="254" spans="1:47" s="2" customFormat="1" ht="12">
      <c r="A254" s="41"/>
      <c r="B254" s="42"/>
      <c r="C254" s="43"/>
      <c r="D254" s="228" t="s">
        <v>168</v>
      </c>
      <c r="E254" s="43"/>
      <c r="F254" s="229" t="s">
        <v>417</v>
      </c>
      <c r="G254" s="43"/>
      <c r="H254" s="43"/>
      <c r="I254" s="230"/>
      <c r="J254" s="43"/>
      <c r="K254" s="43"/>
      <c r="L254" s="47"/>
      <c r="M254" s="231"/>
      <c r="N254" s="232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168</v>
      </c>
      <c r="AU254" s="20" t="s">
        <v>85</v>
      </c>
    </row>
    <row r="255" spans="1:47" s="2" customFormat="1" ht="12">
      <c r="A255" s="41"/>
      <c r="B255" s="42"/>
      <c r="C255" s="43"/>
      <c r="D255" s="233" t="s">
        <v>170</v>
      </c>
      <c r="E255" s="43"/>
      <c r="F255" s="234" t="s">
        <v>418</v>
      </c>
      <c r="G255" s="43"/>
      <c r="H255" s="43"/>
      <c r="I255" s="230"/>
      <c r="J255" s="43"/>
      <c r="K255" s="43"/>
      <c r="L255" s="47"/>
      <c r="M255" s="231"/>
      <c r="N255" s="232"/>
      <c r="O255" s="87"/>
      <c r="P255" s="87"/>
      <c r="Q255" s="87"/>
      <c r="R255" s="87"/>
      <c r="S255" s="87"/>
      <c r="T255" s="88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T255" s="20" t="s">
        <v>170</v>
      </c>
      <c r="AU255" s="20" t="s">
        <v>85</v>
      </c>
    </row>
    <row r="256" spans="1:51" s="13" customFormat="1" ht="12">
      <c r="A256" s="13"/>
      <c r="B256" s="235"/>
      <c r="C256" s="236"/>
      <c r="D256" s="228" t="s">
        <v>172</v>
      </c>
      <c r="E256" s="237" t="s">
        <v>19</v>
      </c>
      <c r="F256" s="238" t="s">
        <v>419</v>
      </c>
      <c r="G256" s="236"/>
      <c r="H256" s="239">
        <v>16.536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5" t="s">
        <v>172</v>
      </c>
      <c r="AU256" s="245" t="s">
        <v>85</v>
      </c>
      <c r="AV256" s="13" t="s">
        <v>85</v>
      </c>
      <c r="AW256" s="13" t="s">
        <v>36</v>
      </c>
      <c r="AX256" s="13" t="s">
        <v>83</v>
      </c>
      <c r="AY256" s="245" t="s">
        <v>159</v>
      </c>
    </row>
    <row r="257" spans="1:65" s="2" customFormat="1" ht="16.5" customHeight="1">
      <c r="A257" s="41"/>
      <c r="B257" s="42"/>
      <c r="C257" s="215" t="s">
        <v>420</v>
      </c>
      <c r="D257" s="215" t="s">
        <v>161</v>
      </c>
      <c r="E257" s="216" t="s">
        <v>421</v>
      </c>
      <c r="F257" s="217" t="s">
        <v>422</v>
      </c>
      <c r="G257" s="218" t="s">
        <v>164</v>
      </c>
      <c r="H257" s="219">
        <v>13.787</v>
      </c>
      <c r="I257" s="220"/>
      <c r="J257" s="221">
        <f>ROUND(I257*H257,2)</f>
        <v>0</v>
      </c>
      <c r="K257" s="217" t="s">
        <v>165</v>
      </c>
      <c r="L257" s="47"/>
      <c r="M257" s="222" t="s">
        <v>19</v>
      </c>
      <c r="N257" s="223" t="s">
        <v>46</v>
      </c>
      <c r="O257" s="87"/>
      <c r="P257" s="224">
        <f>O257*H257</f>
        <v>0</v>
      </c>
      <c r="Q257" s="224">
        <v>0.00269</v>
      </c>
      <c r="R257" s="224">
        <f>Q257*H257</f>
        <v>0.03708703000000001</v>
      </c>
      <c r="S257" s="224">
        <v>0</v>
      </c>
      <c r="T257" s="225">
        <f>S257*H257</f>
        <v>0</v>
      </c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R257" s="226" t="s">
        <v>166</v>
      </c>
      <c r="AT257" s="226" t="s">
        <v>161</v>
      </c>
      <c r="AU257" s="226" t="s">
        <v>85</v>
      </c>
      <c r="AY257" s="20" t="s">
        <v>159</v>
      </c>
      <c r="BE257" s="227">
        <f>IF(N257="základní",J257,0)</f>
        <v>0</v>
      </c>
      <c r="BF257" s="227">
        <f>IF(N257="snížená",J257,0)</f>
        <v>0</v>
      </c>
      <c r="BG257" s="227">
        <f>IF(N257="zákl. přenesená",J257,0)</f>
        <v>0</v>
      </c>
      <c r="BH257" s="227">
        <f>IF(N257="sníž. přenesená",J257,0)</f>
        <v>0</v>
      </c>
      <c r="BI257" s="227">
        <f>IF(N257="nulová",J257,0)</f>
        <v>0</v>
      </c>
      <c r="BJ257" s="20" t="s">
        <v>83</v>
      </c>
      <c r="BK257" s="227">
        <f>ROUND(I257*H257,2)</f>
        <v>0</v>
      </c>
      <c r="BL257" s="20" t="s">
        <v>166</v>
      </c>
      <c r="BM257" s="226" t="s">
        <v>423</v>
      </c>
    </row>
    <row r="258" spans="1:47" s="2" customFormat="1" ht="12">
      <c r="A258" s="41"/>
      <c r="B258" s="42"/>
      <c r="C258" s="43"/>
      <c r="D258" s="228" t="s">
        <v>168</v>
      </c>
      <c r="E258" s="43"/>
      <c r="F258" s="229" t="s">
        <v>424</v>
      </c>
      <c r="G258" s="43"/>
      <c r="H258" s="43"/>
      <c r="I258" s="230"/>
      <c r="J258" s="43"/>
      <c r="K258" s="43"/>
      <c r="L258" s="47"/>
      <c r="M258" s="231"/>
      <c r="N258" s="232"/>
      <c r="O258" s="87"/>
      <c r="P258" s="87"/>
      <c r="Q258" s="87"/>
      <c r="R258" s="87"/>
      <c r="S258" s="87"/>
      <c r="T258" s="88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T258" s="20" t="s">
        <v>168</v>
      </c>
      <c r="AU258" s="20" t="s">
        <v>85</v>
      </c>
    </row>
    <row r="259" spans="1:47" s="2" customFormat="1" ht="12">
      <c r="A259" s="41"/>
      <c r="B259" s="42"/>
      <c r="C259" s="43"/>
      <c r="D259" s="233" t="s">
        <v>170</v>
      </c>
      <c r="E259" s="43"/>
      <c r="F259" s="234" t="s">
        <v>425</v>
      </c>
      <c r="G259" s="43"/>
      <c r="H259" s="43"/>
      <c r="I259" s="230"/>
      <c r="J259" s="43"/>
      <c r="K259" s="43"/>
      <c r="L259" s="47"/>
      <c r="M259" s="231"/>
      <c r="N259" s="232"/>
      <c r="O259" s="87"/>
      <c r="P259" s="87"/>
      <c r="Q259" s="87"/>
      <c r="R259" s="87"/>
      <c r="S259" s="87"/>
      <c r="T259" s="88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T259" s="20" t="s">
        <v>170</v>
      </c>
      <c r="AU259" s="20" t="s">
        <v>85</v>
      </c>
    </row>
    <row r="260" spans="1:51" s="13" customFormat="1" ht="12">
      <c r="A260" s="13"/>
      <c r="B260" s="235"/>
      <c r="C260" s="236"/>
      <c r="D260" s="228" t="s">
        <v>172</v>
      </c>
      <c r="E260" s="237" t="s">
        <v>19</v>
      </c>
      <c r="F260" s="238" t="s">
        <v>426</v>
      </c>
      <c r="G260" s="236"/>
      <c r="H260" s="239">
        <v>13.787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5" t="s">
        <v>172</v>
      </c>
      <c r="AU260" s="245" t="s">
        <v>85</v>
      </c>
      <c r="AV260" s="13" t="s">
        <v>85</v>
      </c>
      <c r="AW260" s="13" t="s">
        <v>36</v>
      </c>
      <c r="AX260" s="13" t="s">
        <v>83</v>
      </c>
      <c r="AY260" s="245" t="s">
        <v>159</v>
      </c>
    </row>
    <row r="261" spans="1:65" s="2" customFormat="1" ht="16.5" customHeight="1">
      <c r="A261" s="41"/>
      <c r="B261" s="42"/>
      <c r="C261" s="215" t="s">
        <v>427</v>
      </c>
      <c r="D261" s="215" t="s">
        <v>161</v>
      </c>
      <c r="E261" s="216" t="s">
        <v>428</v>
      </c>
      <c r="F261" s="217" t="s">
        <v>429</v>
      </c>
      <c r="G261" s="218" t="s">
        <v>164</v>
      </c>
      <c r="H261" s="219">
        <v>13.787</v>
      </c>
      <c r="I261" s="220"/>
      <c r="J261" s="221">
        <f>ROUND(I261*H261,2)</f>
        <v>0</v>
      </c>
      <c r="K261" s="217" t="s">
        <v>165</v>
      </c>
      <c r="L261" s="47"/>
      <c r="M261" s="222" t="s">
        <v>19</v>
      </c>
      <c r="N261" s="223" t="s">
        <v>46</v>
      </c>
      <c r="O261" s="87"/>
      <c r="P261" s="224">
        <f>O261*H261</f>
        <v>0</v>
      </c>
      <c r="Q261" s="224">
        <v>0</v>
      </c>
      <c r="R261" s="224">
        <f>Q261*H261</f>
        <v>0</v>
      </c>
      <c r="S261" s="224">
        <v>0</v>
      </c>
      <c r="T261" s="225">
        <f>S261*H261</f>
        <v>0</v>
      </c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R261" s="226" t="s">
        <v>166</v>
      </c>
      <c r="AT261" s="226" t="s">
        <v>161</v>
      </c>
      <c r="AU261" s="226" t="s">
        <v>85</v>
      </c>
      <c r="AY261" s="20" t="s">
        <v>159</v>
      </c>
      <c r="BE261" s="227">
        <f>IF(N261="základní",J261,0)</f>
        <v>0</v>
      </c>
      <c r="BF261" s="227">
        <f>IF(N261="snížená",J261,0)</f>
        <v>0</v>
      </c>
      <c r="BG261" s="227">
        <f>IF(N261="zákl. přenesená",J261,0)</f>
        <v>0</v>
      </c>
      <c r="BH261" s="227">
        <f>IF(N261="sníž. přenesená",J261,0)</f>
        <v>0</v>
      </c>
      <c r="BI261" s="227">
        <f>IF(N261="nulová",J261,0)</f>
        <v>0</v>
      </c>
      <c r="BJ261" s="20" t="s">
        <v>83</v>
      </c>
      <c r="BK261" s="227">
        <f>ROUND(I261*H261,2)</f>
        <v>0</v>
      </c>
      <c r="BL261" s="20" t="s">
        <v>166</v>
      </c>
      <c r="BM261" s="226" t="s">
        <v>430</v>
      </c>
    </row>
    <row r="262" spans="1:47" s="2" customFormat="1" ht="12">
      <c r="A262" s="41"/>
      <c r="B262" s="42"/>
      <c r="C262" s="43"/>
      <c r="D262" s="228" t="s">
        <v>168</v>
      </c>
      <c r="E262" s="43"/>
      <c r="F262" s="229" t="s">
        <v>431</v>
      </c>
      <c r="G262" s="43"/>
      <c r="H262" s="43"/>
      <c r="I262" s="230"/>
      <c r="J262" s="43"/>
      <c r="K262" s="43"/>
      <c r="L262" s="47"/>
      <c r="M262" s="231"/>
      <c r="N262" s="232"/>
      <c r="O262" s="87"/>
      <c r="P262" s="87"/>
      <c r="Q262" s="87"/>
      <c r="R262" s="87"/>
      <c r="S262" s="87"/>
      <c r="T262" s="88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T262" s="20" t="s">
        <v>168</v>
      </c>
      <c r="AU262" s="20" t="s">
        <v>85</v>
      </c>
    </row>
    <row r="263" spans="1:47" s="2" customFormat="1" ht="12">
      <c r="A263" s="41"/>
      <c r="B263" s="42"/>
      <c r="C263" s="43"/>
      <c r="D263" s="233" t="s">
        <v>170</v>
      </c>
      <c r="E263" s="43"/>
      <c r="F263" s="234" t="s">
        <v>432</v>
      </c>
      <c r="G263" s="43"/>
      <c r="H263" s="43"/>
      <c r="I263" s="230"/>
      <c r="J263" s="43"/>
      <c r="K263" s="43"/>
      <c r="L263" s="47"/>
      <c r="M263" s="231"/>
      <c r="N263" s="232"/>
      <c r="O263" s="87"/>
      <c r="P263" s="87"/>
      <c r="Q263" s="87"/>
      <c r="R263" s="87"/>
      <c r="S263" s="87"/>
      <c r="T263" s="88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T263" s="20" t="s">
        <v>170</v>
      </c>
      <c r="AU263" s="20" t="s">
        <v>85</v>
      </c>
    </row>
    <row r="264" spans="1:65" s="2" customFormat="1" ht="33" customHeight="1">
      <c r="A264" s="41"/>
      <c r="B264" s="42"/>
      <c r="C264" s="215" t="s">
        <v>433</v>
      </c>
      <c r="D264" s="215" t="s">
        <v>161</v>
      </c>
      <c r="E264" s="216" t="s">
        <v>434</v>
      </c>
      <c r="F264" s="217" t="s">
        <v>435</v>
      </c>
      <c r="G264" s="218" t="s">
        <v>164</v>
      </c>
      <c r="H264" s="219">
        <v>10.1</v>
      </c>
      <c r="I264" s="220"/>
      <c r="J264" s="221">
        <f>ROUND(I264*H264,2)</f>
        <v>0</v>
      </c>
      <c r="K264" s="217" t="s">
        <v>165</v>
      </c>
      <c r="L264" s="47"/>
      <c r="M264" s="222" t="s">
        <v>19</v>
      </c>
      <c r="N264" s="223" t="s">
        <v>46</v>
      </c>
      <c r="O264" s="87"/>
      <c r="P264" s="224">
        <f>O264*H264</f>
        <v>0</v>
      </c>
      <c r="Q264" s="224">
        <v>0.42832</v>
      </c>
      <c r="R264" s="224">
        <f>Q264*H264</f>
        <v>4.326032</v>
      </c>
      <c r="S264" s="224">
        <v>0</v>
      </c>
      <c r="T264" s="225">
        <f>S264*H264</f>
        <v>0</v>
      </c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R264" s="226" t="s">
        <v>166</v>
      </c>
      <c r="AT264" s="226" t="s">
        <v>161</v>
      </c>
      <c r="AU264" s="226" t="s">
        <v>85</v>
      </c>
      <c r="AY264" s="20" t="s">
        <v>159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20" t="s">
        <v>83</v>
      </c>
      <c r="BK264" s="227">
        <f>ROUND(I264*H264,2)</f>
        <v>0</v>
      </c>
      <c r="BL264" s="20" t="s">
        <v>166</v>
      </c>
      <c r="BM264" s="226" t="s">
        <v>436</v>
      </c>
    </row>
    <row r="265" spans="1:47" s="2" customFormat="1" ht="12">
      <c r="A265" s="41"/>
      <c r="B265" s="42"/>
      <c r="C265" s="43"/>
      <c r="D265" s="228" t="s">
        <v>168</v>
      </c>
      <c r="E265" s="43"/>
      <c r="F265" s="229" t="s">
        <v>437</v>
      </c>
      <c r="G265" s="43"/>
      <c r="H265" s="43"/>
      <c r="I265" s="230"/>
      <c r="J265" s="43"/>
      <c r="K265" s="43"/>
      <c r="L265" s="47"/>
      <c r="M265" s="231"/>
      <c r="N265" s="232"/>
      <c r="O265" s="87"/>
      <c r="P265" s="87"/>
      <c r="Q265" s="87"/>
      <c r="R265" s="87"/>
      <c r="S265" s="87"/>
      <c r="T265" s="88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T265" s="20" t="s">
        <v>168</v>
      </c>
      <c r="AU265" s="20" t="s">
        <v>85</v>
      </c>
    </row>
    <row r="266" spans="1:47" s="2" customFormat="1" ht="12">
      <c r="A266" s="41"/>
      <c r="B266" s="42"/>
      <c r="C266" s="43"/>
      <c r="D266" s="233" t="s">
        <v>170</v>
      </c>
      <c r="E266" s="43"/>
      <c r="F266" s="234" t="s">
        <v>438</v>
      </c>
      <c r="G266" s="43"/>
      <c r="H266" s="43"/>
      <c r="I266" s="230"/>
      <c r="J266" s="43"/>
      <c r="K266" s="43"/>
      <c r="L266" s="47"/>
      <c r="M266" s="231"/>
      <c r="N266" s="232"/>
      <c r="O266" s="87"/>
      <c r="P266" s="87"/>
      <c r="Q266" s="87"/>
      <c r="R266" s="87"/>
      <c r="S266" s="87"/>
      <c r="T266" s="88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T266" s="20" t="s">
        <v>170</v>
      </c>
      <c r="AU266" s="20" t="s">
        <v>85</v>
      </c>
    </row>
    <row r="267" spans="1:51" s="13" customFormat="1" ht="12">
      <c r="A267" s="13"/>
      <c r="B267" s="235"/>
      <c r="C267" s="236"/>
      <c r="D267" s="228" t="s">
        <v>172</v>
      </c>
      <c r="E267" s="237" t="s">
        <v>19</v>
      </c>
      <c r="F267" s="238" t="s">
        <v>439</v>
      </c>
      <c r="G267" s="236"/>
      <c r="H267" s="239">
        <v>10.1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5" t="s">
        <v>172</v>
      </c>
      <c r="AU267" s="245" t="s">
        <v>85</v>
      </c>
      <c r="AV267" s="13" t="s">
        <v>85</v>
      </c>
      <c r="AW267" s="13" t="s">
        <v>36</v>
      </c>
      <c r="AX267" s="13" t="s">
        <v>83</v>
      </c>
      <c r="AY267" s="245" t="s">
        <v>159</v>
      </c>
    </row>
    <row r="268" spans="1:65" s="2" customFormat="1" ht="33" customHeight="1">
      <c r="A268" s="41"/>
      <c r="B268" s="42"/>
      <c r="C268" s="215" t="s">
        <v>315</v>
      </c>
      <c r="D268" s="215" t="s">
        <v>161</v>
      </c>
      <c r="E268" s="216" t="s">
        <v>440</v>
      </c>
      <c r="F268" s="217" t="s">
        <v>441</v>
      </c>
      <c r="G268" s="218" t="s">
        <v>164</v>
      </c>
      <c r="H268" s="219">
        <v>10.51</v>
      </c>
      <c r="I268" s="220"/>
      <c r="J268" s="221">
        <f>ROUND(I268*H268,2)</f>
        <v>0</v>
      </c>
      <c r="K268" s="217" t="s">
        <v>165</v>
      </c>
      <c r="L268" s="47"/>
      <c r="M268" s="222" t="s">
        <v>19</v>
      </c>
      <c r="N268" s="223" t="s">
        <v>46</v>
      </c>
      <c r="O268" s="87"/>
      <c r="P268" s="224">
        <f>O268*H268</f>
        <v>0</v>
      </c>
      <c r="Q268" s="224">
        <v>0.9565</v>
      </c>
      <c r="R268" s="224">
        <f>Q268*H268</f>
        <v>10.052815</v>
      </c>
      <c r="S268" s="224">
        <v>0</v>
      </c>
      <c r="T268" s="225">
        <f>S268*H268</f>
        <v>0</v>
      </c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R268" s="226" t="s">
        <v>166</v>
      </c>
      <c r="AT268" s="226" t="s">
        <v>161</v>
      </c>
      <c r="AU268" s="226" t="s">
        <v>85</v>
      </c>
      <c r="AY268" s="20" t="s">
        <v>159</v>
      </c>
      <c r="BE268" s="227">
        <f>IF(N268="základní",J268,0)</f>
        <v>0</v>
      </c>
      <c r="BF268" s="227">
        <f>IF(N268="snížená",J268,0)</f>
        <v>0</v>
      </c>
      <c r="BG268" s="227">
        <f>IF(N268="zákl. přenesená",J268,0)</f>
        <v>0</v>
      </c>
      <c r="BH268" s="227">
        <f>IF(N268="sníž. přenesená",J268,0)</f>
        <v>0</v>
      </c>
      <c r="BI268" s="227">
        <f>IF(N268="nulová",J268,0)</f>
        <v>0</v>
      </c>
      <c r="BJ268" s="20" t="s">
        <v>83</v>
      </c>
      <c r="BK268" s="227">
        <f>ROUND(I268*H268,2)</f>
        <v>0</v>
      </c>
      <c r="BL268" s="20" t="s">
        <v>166</v>
      </c>
      <c r="BM268" s="226" t="s">
        <v>442</v>
      </c>
    </row>
    <row r="269" spans="1:47" s="2" customFormat="1" ht="12">
      <c r="A269" s="41"/>
      <c r="B269" s="42"/>
      <c r="C269" s="43"/>
      <c r="D269" s="228" t="s">
        <v>168</v>
      </c>
      <c r="E269" s="43"/>
      <c r="F269" s="229" t="s">
        <v>443</v>
      </c>
      <c r="G269" s="43"/>
      <c r="H269" s="43"/>
      <c r="I269" s="230"/>
      <c r="J269" s="43"/>
      <c r="K269" s="43"/>
      <c r="L269" s="47"/>
      <c r="M269" s="231"/>
      <c r="N269" s="232"/>
      <c r="O269" s="87"/>
      <c r="P269" s="87"/>
      <c r="Q269" s="87"/>
      <c r="R269" s="87"/>
      <c r="S269" s="87"/>
      <c r="T269" s="88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T269" s="20" t="s">
        <v>168</v>
      </c>
      <c r="AU269" s="20" t="s">
        <v>85</v>
      </c>
    </row>
    <row r="270" spans="1:47" s="2" customFormat="1" ht="12">
      <c r="A270" s="41"/>
      <c r="B270" s="42"/>
      <c r="C270" s="43"/>
      <c r="D270" s="233" t="s">
        <v>170</v>
      </c>
      <c r="E270" s="43"/>
      <c r="F270" s="234" t="s">
        <v>444</v>
      </c>
      <c r="G270" s="43"/>
      <c r="H270" s="43"/>
      <c r="I270" s="230"/>
      <c r="J270" s="43"/>
      <c r="K270" s="43"/>
      <c r="L270" s="47"/>
      <c r="M270" s="231"/>
      <c r="N270" s="232"/>
      <c r="O270" s="87"/>
      <c r="P270" s="87"/>
      <c r="Q270" s="87"/>
      <c r="R270" s="87"/>
      <c r="S270" s="87"/>
      <c r="T270" s="88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T270" s="20" t="s">
        <v>170</v>
      </c>
      <c r="AU270" s="20" t="s">
        <v>85</v>
      </c>
    </row>
    <row r="271" spans="1:51" s="13" customFormat="1" ht="12">
      <c r="A271" s="13"/>
      <c r="B271" s="235"/>
      <c r="C271" s="236"/>
      <c r="D271" s="228" t="s">
        <v>172</v>
      </c>
      <c r="E271" s="237" t="s">
        <v>19</v>
      </c>
      <c r="F271" s="238" t="s">
        <v>445</v>
      </c>
      <c r="G271" s="236"/>
      <c r="H271" s="239">
        <v>10.51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5" t="s">
        <v>172</v>
      </c>
      <c r="AU271" s="245" t="s">
        <v>85</v>
      </c>
      <c r="AV271" s="13" t="s">
        <v>85</v>
      </c>
      <c r="AW271" s="13" t="s">
        <v>36</v>
      </c>
      <c r="AX271" s="13" t="s">
        <v>83</v>
      </c>
      <c r="AY271" s="245" t="s">
        <v>159</v>
      </c>
    </row>
    <row r="272" spans="1:65" s="2" customFormat="1" ht="24.15" customHeight="1">
      <c r="A272" s="41"/>
      <c r="B272" s="42"/>
      <c r="C272" s="215" t="s">
        <v>446</v>
      </c>
      <c r="D272" s="215" t="s">
        <v>161</v>
      </c>
      <c r="E272" s="216" t="s">
        <v>447</v>
      </c>
      <c r="F272" s="217" t="s">
        <v>448</v>
      </c>
      <c r="G272" s="218" t="s">
        <v>242</v>
      </c>
      <c r="H272" s="219">
        <v>0.25</v>
      </c>
      <c r="I272" s="220"/>
      <c r="J272" s="221">
        <f>ROUND(I272*H272,2)</f>
        <v>0</v>
      </c>
      <c r="K272" s="217" t="s">
        <v>165</v>
      </c>
      <c r="L272" s="47"/>
      <c r="M272" s="222" t="s">
        <v>19</v>
      </c>
      <c r="N272" s="223" t="s">
        <v>46</v>
      </c>
      <c r="O272" s="87"/>
      <c r="P272" s="224">
        <f>O272*H272</f>
        <v>0</v>
      </c>
      <c r="Q272" s="224">
        <v>1.0594</v>
      </c>
      <c r="R272" s="224">
        <f>Q272*H272</f>
        <v>0.26485</v>
      </c>
      <c r="S272" s="224">
        <v>0</v>
      </c>
      <c r="T272" s="225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26" t="s">
        <v>166</v>
      </c>
      <c r="AT272" s="226" t="s">
        <v>161</v>
      </c>
      <c r="AU272" s="226" t="s">
        <v>85</v>
      </c>
      <c r="AY272" s="20" t="s">
        <v>159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20" t="s">
        <v>83</v>
      </c>
      <c r="BK272" s="227">
        <f>ROUND(I272*H272,2)</f>
        <v>0</v>
      </c>
      <c r="BL272" s="20" t="s">
        <v>166</v>
      </c>
      <c r="BM272" s="226" t="s">
        <v>449</v>
      </c>
    </row>
    <row r="273" spans="1:47" s="2" customFormat="1" ht="12">
      <c r="A273" s="41"/>
      <c r="B273" s="42"/>
      <c r="C273" s="43"/>
      <c r="D273" s="228" t="s">
        <v>168</v>
      </c>
      <c r="E273" s="43"/>
      <c r="F273" s="229" t="s">
        <v>450</v>
      </c>
      <c r="G273" s="43"/>
      <c r="H273" s="43"/>
      <c r="I273" s="230"/>
      <c r="J273" s="43"/>
      <c r="K273" s="43"/>
      <c r="L273" s="47"/>
      <c r="M273" s="231"/>
      <c r="N273" s="232"/>
      <c r="O273" s="87"/>
      <c r="P273" s="87"/>
      <c r="Q273" s="87"/>
      <c r="R273" s="87"/>
      <c r="S273" s="87"/>
      <c r="T273" s="88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T273" s="20" t="s">
        <v>168</v>
      </c>
      <c r="AU273" s="20" t="s">
        <v>85</v>
      </c>
    </row>
    <row r="274" spans="1:47" s="2" customFormat="1" ht="12">
      <c r="A274" s="41"/>
      <c r="B274" s="42"/>
      <c r="C274" s="43"/>
      <c r="D274" s="233" t="s">
        <v>170</v>
      </c>
      <c r="E274" s="43"/>
      <c r="F274" s="234" t="s">
        <v>451</v>
      </c>
      <c r="G274" s="43"/>
      <c r="H274" s="43"/>
      <c r="I274" s="230"/>
      <c r="J274" s="43"/>
      <c r="K274" s="43"/>
      <c r="L274" s="47"/>
      <c r="M274" s="231"/>
      <c r="N274" s="232"/>
      <c r="O274" s="87"/>
      <c r="P274" s="87"/>
      <c r="Q274" s="87"/>
      <c r="R274" s="87"/>
      <c r="S274" s="87"/>
      <c r="T274" s="88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T274" s="20" t="s">
        <v>170</v>
      </c>
      <c r="AU274" s="20" t="s">
        <v>85</v>
      </c>
    </row>
    <row r="275" spans="1:63" s="12" customFormat="1" ht="22.8" customHeight="1">
      <c r="A275" s="12"/>
      <c r="B275" s="199"/>
      <c r="C275" s="200"/>
      <c r="D275" s="201" t="s">
        <v>74</v>
      </c>
      <c r="E275" s="213" t="s">
        <v>181</v>
      </c>
      <c r="F275" s="213" t="s">
        <v>452</v>
      </c>
      <c r="G275" s="200"/>
      <c r="H275" s="200"/>
      <c r="I275" s="203"/>
      <c r="J275" s="214">
        <f>BK275</f>
        <v>0</v>
      </c>
      <c r="K275" s="200"/>
      <c r="L275" s="205"/>
      <c r="M275" s="206"/>
      <c r="N275" s="207"/>
      <c r="O275" s="207"/>
      <c r="P275" s="208">
        <f>SUM(P276:P437)</f>
        <v>0</v>
      </c>
      <c r="Q275" s="207"/>
      <c r="R275" s="208">
        <f>SUM(R276:R437)</f>
        <v>186.95682057</v>
      </c>
      <c r="S275" s="207"/>
      <c r="T275" s="209">
        <f>SUM(T276:T437)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0" t="s">
        <v>83</v>
      </c>
      <c r="AT275" s="211" t="s">
        <v>74</v>
      </c>
      <c r="AU275" s="211" t="s">
        <v>83</v>
      </c>
      <c r="AY275" s="210" t="s">
        <v>159</v>
      </c>
      <c r="BK275" s="212">
        <f>SUM(BK276:BK437)</f>
        <v>0</v>
      </c>
    </row>
    <row r="276" spans="1:65" s="2" customFormat="1" ht="24.15" customHeight="1">
      <c r="A276" s="41"/>
      <c r="B276" s="42"/>
      <c r="C276" s="215" t="s">
        <v>453</v>
      </c>
      <c r="D276" s="215" t="s">
        <v>161</v>
      </c>
      <c r="E276" s="216" t="s">
        <v>454</v>
      </c>
      <c r="F276" s="217" t="s">
        <v>455</v>
      </c>
      <c r="G276" s="218" t="s">
        <v>176</v>
      </c>
      <c r="H276" s="219">
        <v>2.61</v>
      </c>
      <c r="I276" s="220"/>
      <c r="J276" s="221">
        <f>ROUND(I276*H276,2)</f>
        <v>0</v>
      </c>
      <c r="K276" s="217" t="s">
        <v>165</v>
      </c>
      <c r="L276" s="47"/>
      <c r="M276" s="222" t="s">
        <v>19</v>
      </c>
      <c r="N276" s="223" t="s">
        <v>46</v>
      </c>
      <c r="O276" s="87"/>
      <c r="P276" s="224">
        <f>O276*H276</f>
        <v>0</v>
      </c>
      <c r="Q276" s="224">
        <v>1.8775</v>
      </c>
      <c r="R276" s="224">
        <f>Q276*H276</f>
        <v>4.900275</v>
      </c>
      <c r="S276" s="224">
        <v>0</v>
      </c>
      <c r="T276" s="225">
        <f>S276*H276</f>
        <v>0</v>
      </c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R276" s="226" t="s">
        <v>166</v>
      </c>
      <c r="AT276" s="226" t="s">
        <v>161</v>
      </c>
      <c r="AU276" s="226" t="s">
        <v>85</v>
      </c>
      <c r="AY276" s="20" t="s">
        <v>159</v>
      </c>
      <c r="BE276" s="227">
        <f>IF(N276="základní",J276,0)</f>
        <v>0</v>
      </c>
      <c r="BF276" s="227">
        <f>IF(N276="snížená",J276,0)</f>
        <v>0</v>
      </c>
      <c r="BG276" s="227">
        <f>IF(N276="zákl. přenesená",J276,0)</f>
        <v>0</v>
      </c>
      <c r="BH276" s="227">
        <f>IF(N276="sníž. přenesená",J276,0)</f>
        <v>0</v>
      </c>
      <c r="BI276" s="227">
        <f>IF(N276="nulová",J276,0)</f>
        <v>0</v>
      </c>
      <c r="BJ276" s="20" t="s">
        <v>83</v>
      </c>
      <c r="BK276" s="227">
        <f>ROUND(I276*H276,2)</f>
        <v>0</v>
      </c>
      <c r="BL276" s="20" t="s">
        <v>166</v>
      </c>
      <c r="BM276" s="226" t="s">
        <v>456</v>
      </c>
    </row>
    <row r="277" spans="1:47" s="2" customFormat="1" ht="12">
      <c r="A277" s="41"/>
      <c r="B277" s="42"/>
      <c r="C277" s="43"/>
      <c r="D277" s="228" t="s">
        <v>168</v>
      </c>
      <c r="E277" s="43"/>
      <c r="F277" s="229" t="s">
        <v>457</v>
      </c>
      <c r="G277" s="43"/>
      <c r="H277" s="43"/>
      <c r="I277" s="230"/>
      <c r="J277" s="43"/>
      <c r="K277" s="43"/>
      <c r="L277" s="47"/>
      <c r="M277" s="231"/>
      <c r="N277" s="232"/>
      <c r="O277" s="87"/>
      <c r="P277" s="87"/>
      <c r="Q277" s="87"/>
      <c r="R277" s="87"/>
      <c r="S277" s="87"/>
      <c r="T277" s="88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T277" s="20" t="s">
        <v>168</v>
      </c>
      <c r="AU277" s="20" t="s">
        <v>85</v>
      </c>
    </row>
    <row r="278" spans="1:47" s="2" customFormat="1" ht="12">
      <c r="A278" s="41"/>
      <c r="B278" s="42"/>
      <c r="C278" s="43"/>
      <c r="D278" s="233" t="s">
        <v>170</v>
      </c>
      <c r="E278" s="43"/>
      <c r="F278" s="234" t="s">
        <v>458</v>
      </c>
      <c r="G278" s="43"/>
      <c r="H278" s="43"/>
      <c r="I278" s="230"/>
      <c r="J278" s="43"/>
      <c r="K278" s="43"/>
      <c r="L278" s="47"/>
      <c r="M278" s="231"/>
      <c r="N278" s="232"/>
      <c r="O278" s="87"/>
      <c r="P278" s="87"/>
      <c r="Q278" s="87"/>
      <c r="R278" s="87"/>
      <c r="S278" s="87"/>
      <c r="T278" s="88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T278" s="20" t="s">
        <v>170</v>
      </c>
      <c r="AU278" s="20" t="s">
        <v>85</v>
      </c>
    </row>
    <row r="279" spans="1:51" s="14" customFormat="1" ht="12">
      <c r="A279" s="14"/>
      <c r="B279" s="246"/>
      <c r="C279" s="247"/>
      <c r="D279" s="228" t="s">
        <v>172</v>
      </c>
      <c r="E279" s="248" t="s">
        <v>19</v>
      </c>
      <c r="F279" s="249" t="s">
        <v>459</v>
      </c>
      <c r="G279" s="247"/>
      <c r="H279" s="248" t="s">
        <v>19</v>
      </c>
      <c r="I279" s="250"/>
      <c r="J279" s="247"/>
      <c r="K279" s="247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172</v>
      </c>
      <c r="AU279" s="255" t="s">
        <v>85</v>
      </c>
      <c r="AV279" s="14" t="s">
        <v>83</v>
      </c>
      <c r="AW279" s="14" t="s">
        <v>36</v>
      </c>
      <c r="AX279" s="14" t="s">
        <v>75</v>
      </c>
      <c r="AY279" s="255" t="s">
        <v>159</v>
      </c>
    </row>
    <row r="280" spans="1:51" s="13" customFormat="1" ht="12">
      <c r="A280" s="13"/>
      <c r="B280" s="235"/>
      <c r="C280" s="236"/>
      <c r="D280" s="228" t="s">
        <v>172</v>
      </c>
      <c r="E280" s="237" t="s">
        <v>19</v>
      </c>
      <c r="F280" s="238" t="s">
        <v>460</v>
      </c>
      <c r="G280" s="236"/>
      <c r="H280" s="239">
        <v>0.9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5" t="s">
        <v>172</v>
      </c>
      <c r="AU280" s="245" t="s">
        <v>85</v>
      </c>
      <c r="AV280" s="13" t="s">
        <v>85</v>
      </c>
      <c r="AW280" s="13" t="s">
        <v>36</v>
      </c>
      <c r="AX280" s="13" t="s">
        <v>75</v>
      </c>
      <c r="AY280" s="245" t="s">
        <v>159</v>
      </c>
    </row>
    <row r="281" spans="1:51" s="13" customFormat="1" ht="12">
      <c r="A281" s="13"/>
      <c r="B281" s="235"/>
      <c r="C281" s="236"/>
      <c r="D281" s="228" t="s">
        <v>172</v>
      </c>
      <c r="E281" s="237" t="s">
        <v>19</v>
      </c>
      <c r="F281" s="238" t="s">
        <v>461</v>
      </c>
      <c r="G281" s="236"/>
      <c r="H281" s="239">
        <v>0.45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5" t="s">
        <v>172</v>
      </c>
      <c r="AU281" s="245" t="s">
        <v>85</v>
      </c>
      <c r="AV281" s="13" t="s">
        <v>85</v>
      </c>
      <c r="AW281" s="13" t="s">
        <v>36</v>
      </c>
      <c r="AX281" s="13" t="s">
        <v>75</v>
      </c>
      <c r="AY281" s="245" t="s">
        <v>159</v>
      </c>
    </row>
    <row r="282" spans="1:51" s="14" customFormat="1" ht="12">
      <c r="A282" s="14"/>
      <c r="B282" s="246"/>
      <c r="C282" s="247"/>
      <c r="D282" s="228" t="s">
        <v>172</v>
      </c>
      <c r="E282" s="248" t="s">
        <v>19</v>
      </c>
      <c r="F282" s="249" t="s">
        <v>462</v>
      </c>
      <c r="G282" s="247"/>
      <c r="H282" s="248" t="s">
        <v>19</v>
      </c>
      <c r="I282" s="250"/>
      <c r="J282" s="247"/>
      <c r="K282" s="247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172</v>
      </c>
      <c r="AU282" s="255" t="s">
        <v>85</v>
      </c>
      <c r="AV282" s="14" t="s">
        <v>83</v>
      </c>
      <c r="AW282" s="14" t="s">
        <v>36</v>
      </c>
      <c r="AX282" s="14" t="s">
        <v>75</v>
      </c>
      <c r="AY282" s="255" t="s">
        <v>159</v>
      </c>
    </row>
    <row r="283" spans="1:51" s="13" customFormat="1" ht="12">
      <c r="A283" s="13"/>
      <c r="B283" s="235"/>
      <c r="C283" s="236"/>
      <c r="D283" s="228" t="s">
        <v>172</v>
      </c>
      <c r="E283" s="237" t="s">
        <v>19</v>
      </c>
      <c r="F283" s="238" t="s">
        <v>463</v>
      </c>
      <c r="G283" s="236"/>
      <c r="H283" s="239">
        <v>0.9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5" t="s">
        <v>172</v>
      </c>
      <c r="AU283" s="245" t="s">
        <v>85</v>
      </c>
      <c r="AV283" s="13" t="s">
        <v>85</v>
      </c>
      <c r="AW283" s="13" t="s">
        <v>36</v>
      </c>
      <c r="AX283" s="13" t="s">
        <v>75</v>
      </c>
      <c r="AY283" s="245" t="s">
        <v>159</v>
      </c>
    </row>
    <row r="284" spans="1:51" s="14" customFormat="1" ht="12">
      <c r="A284" s="14"/>
      <c r="B284" s="246"/>
      <c r="C284" s="247"/>
      <c r="D284" s="228" t="s">
        <v>172</v>
      </c>
      <c r="E284" s="248" t="s">
        <v>19</v>
      </c>
      <c r="F284" s="249" t="s">
        <v>464</v>
      </c>
      <c r="G284" s="247"/>
      <c r="H284" s="248" t="s">
        <v>19</v>
      </c>
      <c r="I284" s="250"/>
      <c r="J284" s="247"/>
      <c r="K284" s="247"/>
      <c r="L284" s="251"/>
      <c r="M284" s="252"/>
      <c r="N284" s="253"/>
      <c r="O284" s="253"/>
      <c r="P284" s="253"/>
      <c r="Q284" s="253"/>
      <c r="R284" s="253"/>
      <c r="S284" s="253"/>
      <c r="T284" s="25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5" t="s">
        <v>172</v>
      </c>
      <c r="AU284" s="255" t="s">
        <v>85</v>
      </c>
      <c r="AV284" s="14" t="s">
        <v>83</v>
      </c>
      <c r="AW284" s="14" t="s">
        <v>36</v>
      </c>
      <c r="AX284" s="14" t="s">
        <v>75</v>
      </c>
      <c r="AY284" s="255" t="s">
        <v>159</v>
      </c>
    </row>
    <row r="285" spans="1:51" s="13" customFormat="1" ht="12">
      <c r="A285" s="13"/>
      <c r="B285" s="235"/>
      <c r="C285" s="236"/>
      <c r="D285" s="228" t="s">
        <v>172</v>
      </c>
      <c r="E285" s="237" t="s">
        <v>19</v>
      </c>
      <c r="F285" s="238" t="s">
        <v>465</v>
      </c>
      <c r="G285" s="236"/>
      <c r="H285" s="239">
        <v>0.36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5" t="s">
        <v>172</v>
      </c>
      <c r="AU285" s="245" t="s">
        <v>85</v>
      </c>
      <c r="AV285" s="13" t="s">
        <v>85</v>
      </c>
      <c r="AW285" s="13" t="s">
        <v>36</v>
      </c>
      <c r="AX285" s="13" t="s">
        <v>75</v>
      </c>
      <c r="AY285" s="245" t="s">
        <v>159</v>
      </c>
    </row>
    <row r="286" spans="1:51" s="15" customFormat="1" ht="12">
      <c r="A286" s="15"/>
      <c r="B286" s="256"/>
      <c r="C286" s="257"/>
      <c r="D286" s="228" t="s">
        <v>172</v>
      </c>
      <c r="E286" s="258" t="s">
        <v>19</v>
      </c>
      <c r="F286" s="259" t="s">
        <v>193</v>
      </c>
      <c r="G286" s="257"/>
      <c r="H286" s="260">
        <v>2.61</v>
      </c>
      <c r="I286" s="261"/>
      <c r="J286" s="257"/>
      <c r="K286" s="257"/>
      <c r="L286" s="262"/>
      <c r="M286" s="263"/>
      <c r="N286" s="264"/>
      <c r="O286" s="264"/>
      <c r="P286" s="264"/>
      <c r="Q286" s="264"/>
      <c r="R286" s="264"/>
      <c r="S286" s="264"/>
      <c r="T286" s="26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6" t="s">
        <v>172</v>
      </c>
      <c r="AU286" s="266" t="s">
        <v>85</v>
      </c>
      <c r="AV286" s="15" t="s">
        <v>166</v>
      </c>
      <c r="AW286" s="15" t="s">
        <v>36</v>
      </c>
      <c r="AX286" s="15" t="s">
        <v>83</v>
      </c>
      <c r="AY286" s="266" t="s">
        <v>159</v>
      </c>
    </row>
    <row r="287" spans="1:65" s="2" customFormat="1" ht="33" customHeight="1">
      <c r="A287" s="41"/>
      <c r="B287" s="42"/>
      <c r="C287" s="215" t="s">
        <v>466</v>
      </c>
      <c r="D287" s="215" t="s">
        <v>161</v>
      </c>
      <c r="E287" s="216" t="s">
        <v>467</v>
      </c>
      <c r="F287" s="217" t="s">
        <v>468</v>
      </c>
      <c r="G287" s="218" t="s">
        <v>306</v>
      </c>
      <c r="H287" s="219">
        <v>2</v>
      </c>
      <c r="I287" s="220"/>
      <c r="J287" s="221">
        <f>ROUND(I287*H287,2)</f>
        <v>0</v>
      </c>
      <c r="K287" s="217" t="s">
        <v>165</v>
      </c>
      <c r="L287" s="47"/>
      <c r="M287" s="222" t="s">
        <v>19</v>
      </c>
      <c r="N287" s="223" t="s">
        <v>46</v>
      </c>
      <c r="O287" s="87"/>
      <c r="P287" s="224">
        <f>O287*H287</f>
        <v>0</v>
      </c>
      <c r="Q287" s="224">
        <v>0</v>
      </c>
      <c r="R287" s="224">
        <f>Q287*H287</f>
        <v>0</v>
      </c>
      <c r="S287" s="224">
        <v>0</v>
      </c>
      <c r="T287" s="225">
        <f>S287*H287</f>
        <v>0</v>
      </c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R287" s="226" t="s">
        <v>166</v>
      </c>
      <c r="AT287" s="226" t="s">
        <v>161</v>
      </c>
      <c r="AU287" s="226" t="s">
        <v>85</v>
      </c>
      <c r="AY287" s="20" t="s">
        <v>159</v>
      </c>
      <c r="BE287" s="227">
        <f>IF(N287="základní",J287,0)</f>
        <v>0</v>
      </c>
      <c r="BF287" s="227">
        <f>IF(N287="snížená",J287,0)</f>
        <v>0</v>
      </c>
      <c r="BG287" s="227">
        <f>IF(N287="zákl. přenesená",J287,0)</f>
        <v>0</v>
      </c>
      <c r="BH287" s="227">
        <f>IF(N287="sníž. přenesená",J287,0)</f>
        <v>0</v>
      </c>
      <c r="BI287" s="227">
        <f>IF(N287="nulová",J287,0)</f>
        <v>0</v>
      </c>
      <c r="BJ287" s="20" t="s">
        <v>83</v>
      </c>
      <c r="BK287" s="227">
        <f>ROUND(I287*H287,2)</f>
        <v>0</v>
      </c>
      <c r="BL287" s="20" t="s">
        <v>166</v>
      </c>
      <c r="BM287" s="226" t="s">
        <v>469</v>
      </c>
    </row>
    <row r="288" spans="1:47" s="2" customFormat="1" ht="12">
      <c r="A288" s="41"/>
      <c r="B288" s="42"/>
      <c r="C288" s="43"/>
      <c r="D288" s="228" t="s">
        <v>168</v>
      </c>
      <c r="E288" s="43"/>
      <c r="F288" s="229" t="s">
        <v>470</v>
      </c>
      <c r="G288" s="43"/>
      <c r="H288" s="43"/>
      <c r="I288" s="230"/>
      <c r="J288" s="43"/>
      <c r="K288" s="43"/>
      <c r="L288" s="47"/>
      <c r="M288" s="231"/>
      <c r="N288" s="232"/>
      <c r="O288" s="87"/>
      <c r="P288" s="87"/>
      <c r="Q288" s="87"/>
      <c r="R288" s="87"/>
      <c r="S288" s="87"/>
      <c r="T288" s="88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T288" s="20" t="s">
        <v>168</v>
      </c>
      <c r="AU288" s="20" t="s">
        <v>85</v>
      </c>
    </row>
    <row r="289" spans="1:47" s="2" customFormat="1" ht="12">
      <c r="A289" s="41"/>
      <c r="B289" s="42"/>
      <c r="C289" s="43"/>
      <c r="D289" s="233" t="s">
        <v>170</v>
      </c>
      <c r="E289" s="43"/>
      <c r="F289" s="234" t="s">
        <v>471</v>
      </c>
      <c r="G289" s="43"/>
      <c r="H289" s="43"/>
      <c r="I289" s="230"/>
      <c r="J289" s="43"/>
      <c r="K289" s="43"/>
      <c r="L289" s="47"/>
      <c r="M289" s="231"/>
      <c r="N289" s="232"/>
      <c r="O289" s="87"/>
      <c r="P289" s="87"/>
      <c r="Q289" s="87"/>
      <c r="R289" s="87"/>
      <c r="S289" s="87"/>
      <c r="T289" s="88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T289" s="20" t="s">
        <v>170</v>
      </c>
      <c r="AU289" s="20" t="s">
        <v>85</v>
      </c>
    </row>
    <row r="290" spans="1:65" s="2" customFormat="1" ht="24.15" customHeight="1">
      <c r="A290" s="41"/>
      <c r="B290" s="42"/>
      <c r="C290" s="215" t="s">
        <v>472</v>
      </c>
      <c r="D290" s="215" t="s">
        <v>161</v>
      </c>
      <c r="E290" s="216" t="s">
        <v>473</v>
      </c>
      <c r="F290" s="217" t="s">
        <v>474</v>
      </c>
      <c r="G290" s="218" t="s">
        <v>164</v>
      </c>
      <c r="H290" s="219">
        <v>285.797</v>
      </c>
      <c r="I290" s="220"/>
      <c r="J290" s="221">
        <f>ROUND(I290*H290,2)</f>
        <v>0</v>
      </c>
      <c r="K290" s="217" t="s">
        <v>165</v>
      </c>
      <c r="L290" s="47"/>
      <c r="M290" s="222" t="s">
        <v>19</v>
      </c>
      <c r="N290" s="223" t="s">
        <v>46</v>
      </c>
      <c r="O290" s="87"/>
      <c r="P290" s="224">
        <f>O290*H290</f>
        <v>0</v>
      </c>
      <c r="Q290" s="224">
        <v>0.25523</v>
      </c>
      <c r="R290" s="224">
        <f>Q290*H290</f>
        <v>72.94396831000002</v>
      </c>
      <c r="S290" s="224">
        <v>0</v>
      </c>
      <c r="T290" s="225">
        <f>S290*H290</f>
        <v>0</v>
      </c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R290" s="226" t="s">
        <v>166</v>
      </c>
      <c r="AT290" s="226" t="s">
        <v>161</v>
      </c>
      <c r="AU290" s="226" t="s">
        <v>85</v>
      </c>
      <c r="AY290" s="20" t="s">
        <v>159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20" t="s">
        <v>83</v>
      </c>
      <c r="BK290" s="227">
        <f>ROUND(I290*H290,2)</f>
        <v>0</v>
      </c>
      <c r="BL290" s="20" t="s">
        <v>166</v>
      </c>
      <c r="BM290" s="226" t="s">
        <v>475</v>
      </c>
    </row>
    <row r="291" spans="1:47" s="2" customFormat="1" ht="12">
      <c r="A291" s="41"/>
      <c r="B291" s="42"/>
      <c r="C291" s="43"/>
      <c r="D291" s="228" t="s">
        <v>168</v>
      </c>
      <c r="E291" s="43"/>
      <c r="F291" s="229" t="s">
        <v>476</v>
      </c>
      <c r="G291" s="43"/>
      <c r="H291" s="43"/>
      <c r="I291" s="230"/>
      <c r="J291" s="43"/>
      <c r="K291" s="43"/>
      <c r="L291" s="47"/>
      <c r="M291" s="231"/>
      <c r="N291" s="232"/>
      <c r="O291" s="87"/>
      <c r="P291" s="87"/>
      <c r="Q291" s="87"/>
      <c r="R291" s="87"/>
      <c r="S291" s="87"/>
      <c r="T291" s="88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T291" s="20" t="s">
        <v>168</v>
      </c>
      <c r="AU291" s="20" t="s">
        <v>85</v>
      </c>
    </row>
    <row r="292" spans="1:47" s="2" customFormat="1" ht="12">
      <c r="A292" s="41"/>
      <c r="B292" s="42"/>
      <c r="C292" s="43"/>
      <c r="D292" s="233" t="s">
        <v>170</v>
      </c>
      <c r="E292" s="43"/>
      <c r="F292" s="234" t="s">
        <v>477</v>
      </c>
      <c r="G292" s="43"/>
      <c r="H292" s="43"/>
      <c r="I292" s="230"/>
      <c r="J292" s="43"/>
      <c r="K292" s="43"/>
      <c r="L292" s="47"/>
      <c r="M292" s="231"/>
      <c r="N292" s="232"/>
      <c r="O292" s="87"/>
      <c r="P292" s="87"/>
      <c r="Q292" s="87"/>
      <c r="R292" s="87"/>
      <c r="S292" s="87"/>
      <c r="T292" s="88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T292" s="20" t="s">
        <v>170</v>
      </c>
      <c r="AU292" s="20" t="s">
        <v>85</v>
      </c>
    </row>
    <row r="293" spans="1:51" s="14" customFormat="1" ht="12">
      <c r="A293" s="14"/>
      <c r="B293" s="246"/>
      <c r="C293" s="247"/>
      <c r="D293" s="228" t="s">
        <v>172</v>
      </c>
      <c r="E293" s="248" t="s">
        <v>19</v>
      </c>
      <c r="F293" s="249" t="s">
        <v>462</v>
      </c>
      <c r="G293" s="247"/>
      <c r="H293" s="248" t="s">
        <v>19</v>
      </c>
      <c r="I293" s="250"/>
      <c r="J293" s="247"/>
      <c r="K293" s="247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172</v>
      </c>
      <c r="AU293" s="255" t="s">
        <v>85</v>
      </c>
      <c r="AV293" s="14" t="s">
        <v>83</v>
      </c>
      <c r="AW293" s="14" t="s">
        <v>36</v>
      </c>
      <c r="AX293" s="14" t="s">
        <v>75</v>
      </c>
      <c r="AY293" s="255" t="s">
        <v>159</v>
      </c>
    </row>
    <row r="294" spans="1:51" s="13" customFormat="1" ht="12">
      <c r="A294" s="13"/>
      <c r="B294" s="235"/>
      <c r="C294" s="236"/>
      <c r="D294" s="228" t="s">
        <v>172</v>
      </c>
      <c r="E294" s="237" t="s">
        <v>19</v>
      </c>
      <c r="F294" s="238" t="s">
        <v>478</v>
      </c>
      <c r="G294" s="236"/>
      <c r="H294" s="239">
        <v>80.063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5" t="s">
        <v>172</v>
      </c>
      <c r="AU294" s="245" t="s">
        <v>85</v>
      </c>
      <c r="AV294" s="13" t="s">
        <v>85</v>
      </c>
      <c r="AW294" s="13" t="s">
        <v>36</v>
      </c>
      <c r="AX294" s="13" t="s">
        <v>75</v>
      </c>
      <c r="AY294" s="245" t="s">
        <v>159</v>
      </c>
    </row>
    <row r="295" spans="1:51" s="13" customFormat="1" ht="12">
      <c r="A295" s="13"/>
      <c r="B295" s="235"/>
      <c r="C295" s="236"/>
      <c r="D295" s="228" t="s">
        <v>172</v>
      </c>
      <c r="E295" s="237" t="s">
        <v>19</v>
      </c>
      <c r="F295" s="238" t="s">
        <v>479</v>
      </c>
      <c r="G295" s="236"/>
      <c r="H295" s="239">
        <v>40.688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5" t="s">
        <v>172</v>
      </c>
      <c r="AU295" s="245" t="s">
        <v>85</v>
      </c>
      <c r="AV295" s="13" t="s">
        <v>85</v>
      </c>
      <c r="AW295" s="13" t="s">
        <v>36</v>
      </c>
      <c r="AX295" s="13" t="s">
        <v>75</v>
      </c>
      <c r="AY295" s="245" t="s">
        <v>159</v>
      </c>
    </row>
    <row r="296" spans="1:51" s="13" customFormat="1" ht="12">
      <c r="A296" s="13"/>
      <c r="B296" s="235"/>
      <c r="C296" s="236"/>
      <c r="D296" s="228" t="s">
        <v>172</v>
      </c>
      <c r="E296" s="237" t="s">
        <v>19</v>
      </c>
      <c r="F296" s="238" t="s">
        <v>480</v>
      </c>
      <c r="G296" s="236"/>
      <c r="H296" s="239">
        <v>-3.3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5" t="s">
        <v>172</v>
      </c>
      <c r="AU296" s="245" t="s">
        <v>85</v>
      </c>
      <c r="AV296" s="13" t="s">
        <v>85</v>
      </c>
      <c r="AW296" s="13" t="s">
        <v>36</v>
      </c>
      <c r="AX296" s="13" t="s">
        <v>75</v>
      </c>
      <c r="AY296" s="245" t="s">
        <v>159</v>
      </c>
    </row>
    <row r="297" spans="1:51" s="13" customFormat="1" ht="12">
      <c r="A297" s="13"/>
      <c r="B297" s="235"/>
      <c r="C297" s="236"/>
      <c r="D297" s="228" t="s">
        <v>172</v>
      </c>
      <c r="E297" s="237" t="s">
        <v>19</v>
      </c>
      <c r="F297" s="238" t="s">
        <v>481</v>
      </c>
      <c r="G297" s="236"/>
      <c r="H297" s="239">
        <v>-22.246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5" t="s">
        <v>172</v>
      </c>
      <c r="AU297" s="245" t="s">
        <v>85</v>
      </c>
      <c r="AV297" s="13" t="s">
        <v>85</v>
      </c>
      <c r="AW297" s="13" t="s">
        <v>36</v>
      </c>
      <c r="AX297" s="13" t="s">
        <v>75</v>
      </c>
      <c r="AY297" s="245" t="s">
        <v>159</v>
      </c>
    </row>
    <row r="298" spans="1:51" s="14" customFormat="1" ht="12">
      <c r="A298" s="14"/>
      <c r="B298" s="246"/>
      <c r="C298" s="247"/>
      <c r="D298" s="228" t="s">
        <v>172</v>
      </c>
      <c r="E298" s="248" t="s">
        <v>19</v>
      </c>
      <c r="F298" s="249" t="s">
        <v>459</v>
      </c>
      <c r="G298" s="247"/>
      <c r="H298" s="248" t="s">
        <v>19</v>
      </c>
      <c r="I298" s="250"/>
      <c r="J298" s="247"/>
      <c r="K298" s="247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172</v>
      </c>
      <c r="AU298" s="255" t="s">
        <v>85</v>
      </c>
      <c r="AV298" s="14" t="s">
        <v>83</v>
      </c>
      <c r="AW298" s="14" t="s">
        <v>36</v>
      </c>
      <c r="AX298" s="14" t="s">
        <v>75</v>
      </c>
      <c r="AY298" s="255" t="s">
        <v>159</v>
      </c>
    </row>
    <row r="299" spans="1:51" s="13" customFormat="1" ht="12">
      <c r="A299" s="13"/>
      <c r="B299" s="235"/>
      <c r="C299" s="236"/>
      <c r="D299" s="228" t="s">
        <v>172</v>
      </c>
      <c r="E299" s="237" t="s">
        <v>19</v>
      </c>
      <c r="F299" s="238" t="s">
        <v>482</v>
      </c>
      <c r="G299" s="236"/>
      <c r="H299" s="239">
        <v>40.2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5" t="s">
        <v>172</v>
      </c>
      <c r="AU299" s="245" t="s">
        <v>85</v>
      </c>
      <c r="AV299" s="13" t="s">
        <v>85</v>
      </c>
      <c r="AW299" s="13" t="s">
        <v>36</v>
      </c>
      <c r="AX299" s="13" t="s">
        <v>75</v>
      </c>
      <c r="AY299" s="245" t="s">
        <v>159</v>
      </c>
    </row>
    <row r="300" spans="1:51" s="13" customFormat="1" ht="12">
      <c r="A300" s="13"/>
      <c r="B300" s="235"/>
      <c r="C300" s="236"/>
      <c r="D300" s="228" t="s">
        <v>172</v>
      </c>
      <c r="E300" s="237" t="s">
        <v>19</v>
      </c>
      <c r="F300" s="238" t="s">
        <v>480</v>
      </c>
      <c r="G300" s="236"/>
      <c r="H300" s="239">
        <v>-3.3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5" t="s">
        <v>172</v>
      </c>
      <c r="AU300" s="245" t="s">
        <v>85</v>
      </c>
      <c r="AV300" s="13" t="s">
        <v>85</v>
      </c>
      <c r="AW300" s="13" t="s">
        <v>36</v>
      </c>
      <c r="AX300" s="13" t="s">
        <v>75</v>
      </c>
      <c r="AY300" s="245" t="s">
        <v>159</v>
      </c>
    </row>
    <row r="301" spans="1:51" s="13" customFormat="1" ht="12">
      <c r="A301" s="13"/>
      <c r="B301" s="235"/>
      <c r="C301" s="236"/>
      <c r="D301" s="228" t="s">
        <v>172</v>
      </c>
      <c r="E301" s="237" t="s">
        <v>19</v>
      </c>
      <c r="F301" s="238" t="s">
        <v>483</v>
      </c>
      <c r="G301" s="236"/>
      <c r="H301" s="239">
        <v>3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5" t="s">
        <v>172</v>
      </c>
      <c r="AU301" s="245" t="s">
        <v>85</v>
      </c>
      <c r="AV301" s="13" t="s">
        <v>85</v>
      </c>
      <c r="AW301" s="13" t="s">
        <v>36</v>
      </c>
      <c r="AX301" s="13" t="s">
        <v>75</v>
      </c>
      <c r="AY301" s="245" t="s">
        <v>159</v>
      </c>
    </row>
    <row r="302" spans="1:51" s="14" customFormat="1" ht="12">
      <c r="A302" s="14"/>
      <c r="B302" s="246"/>
      <c r="C302" s="247"/>
      <c r="D302" s="228" t="s">
        <v>172</v>
      </c>
      <c r="E302" s="248" t="s">
        <v>19</v>
      </c>
      <c r="F302" s="249" t="s">
        <v>484</v>
      </c>
      <c r="G302" s="247"/>
      <c r="H302" s="248" t="s">
        <v>19</v>
      </c>
      <c r="I302" s="250"/>
      <c r="J302" s="247"/>
      <c r="K302" s="247"/>
      <c r="L302" s="251"/>
      <c r="M302" s="252"/>
      <c r="N302" s="253"/>
      <c r="O302" s="253"/>
      <c r="P302" s="253"/>
      <c r="Q302" s="253"/>
      <c r="R302" s="253"/>
      <c r="S302" s="253"/>
      <c r="T302" s="25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5" t="s">
        <v>172</v>
      </c>
      <c r="AU302" s="255" t="s">
        <v>85</v>
      </c>
      <c r="AV302" s="14" t="s">
        <v>83</v>
      </c>
      <c r="AW302" s="14" t="s">
        <v>36</v>
      </c>
      <c r="AX302" s="14" t="s">
        <v>75</v>
      </c>
      <c r="AY302" s="255" t="s">
        <v>159</v>
      </c>
    </row>
    <row r="303" spans="1:51" s="13" customFormat="1" ht="12">
      <c r="A303" s="13"/>
      <c r="B303" s="235"/>
      <c r="C303" s="236"/>
      <c r="D303" s="228" t="s">
        <v>172</v>
      </c>
      <c r="E303" s="237" t="s">
        <v>19</v>
      </c>
      <c r="F303" s="238" t="s">
        <v>485</v>
      </c>
      <c r="G303" s="236"/>
      <c r="H303" s="239">
        <v>49.044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5" t="s">
        <v>172</v>
      </c>
      <c r="AU303" s="245" t="s">
        <v>85</v>
      </c>
      <c r="AV303" s="13" t="s">
        <v>85</v>
      </c>
      <c r="AW303" s="13" t="s">
        <v>36</v>
      </c>
      <c r="AX303" s="13" t="s">
        <v>75</v>
      </c>
      <c r="AY303" s="245" t="s">
        <v>159</v>
      </c>
    </row>
    <row r="304" spans="1:51" s="13" customFormat="1" ht="12">
      <c r="A304" s="13"/>
      <c r="B304" s="235"/>
      <c r="C304" s="236"/>
      <c r="D304" s="228" t="s">
        <v>172</v>
      </c>
      <c r="E304" s="237" t="s">
        <v>19</v>
      </c>
      <c r="F304" s="238" t="s">
        <v>480</v>
      </c>
      <c r="G304" s="236"/>
      <c r="H304" s="239">
        <v>-3.3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5" t="s">
        <v>172</v>
      </c>
      <c r="AU304" s="245" t="s">
        <v>85</v>
      </c>
      <c r="AV304" s="13" t="s">
        <v>85</v>
      </c>
      <c r="AW304" s="13" t="s">
        <v>36</v>
      </c>
      <c r="AX304" s="13" t="s">
        <v>75</v>
      </c>
      <c r="AY304" s="245" t="s">
        <v>159</v>
      </c>
    </row>
    <row r="305" spans="1:51" s="14" customFormat="1" ht="12">
      <c r="A305" s="14"/>
      <c r="B305" s="246"/>
      <c r="C305" s="247"/>
      <c r="D305" s="228" t="s">
        <v>172</v>
      </c>
      <c r="E305" s="248" t="s">
        <v>19</v>
      </c>
      <c r="F305" s="249" t="s">
        <v>464</v>
      </c>
      <c r="G305" s="247"/>
      <c r="H305" s="248" t="s">
        <v>19</v>
      </c>
      <c r="I305" s="250"/>
      <c r="J305" s="247"/>
      <c r="K305" s="247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172</v>
      </c>
      <c r="AU305" s="255" t="s">
        <v>85</v>
      </c>
      <c r="AV305" s="14" t="s">
        <v>83</v>
      </c>
      <c r="AW305" s="14" t="s">
        <v>36</v>
      </c>
      <c r="AX305" s="14" t="s">
        <v>75</v>
      </c>
      <c r="AY305" s="255" t="s">
        <v>159</v>
      </c>
    </row>
    <row r="306" spans="1:51" s="13" customFormat="1" ht="12">
      <c r="A306" s="13"/>
      <c r="B306" s="235"/>
      <c r="C306" s="236"/>
      <c r="D306" s="228" t="s">
        <v>172</v>
      </c>
      <c r="E306" s="237" t="s">
        <v>19</v>
      </c>
      <c r="F306" s="238" t="s">
        <v>485</v>
      </c>
      <c r="G306" s="236"/>
      <c r="H306" s="239">
        <v>49.044</v>
      </c>
      <c r="I306" s="240"/>
      <c r="J306" s="236"/>
      <c r="K306" s="236"/>
      <c r="L306" s="241"/>
      <c r="M306" s="242"/>
      <c r="N306" s="243"/>
      <c r="O306" s="243"/>
      <c r="P306" s="243"/>
      <c r="Q306" s="243"/>
      <c r="R306" s="243"/>
      <c r="S306" s="243"/>
      <c r="T306" s="24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5" t="s">
        <v>172</v>
      </c>
      <c r="AU306" s="245" t="s">
        <v>85</v>
      </c>
      <c r="AV306" s="13" t="s">
        <v>85</v>
      </c>
      <c r="AW306" s="13" t="s">
        <v>36</v>
      </c>
      <c r="AX306" s="13" t="s">
        <v>75</v>
      </c>
      <c r="AY306" s="245" t="s">
        <v>159</v>
      </c>
    </row>
    <row r="307" spans="1:51" s="13" customFormat="1" ht="12">
      <c r="A307" s="13"/>
      <c r="B307" s="235"/>
      <c r="C307" s="236"/>
      <c r="D307" s="228" t="s">
        <v>172</v>
      </c>
      <c r="E307" s="237" t="s">
        <v>19</v>
      </c>
      <c r="F307" s="238" t="s">
        <v>480</v>
      </c>
      <c r="G307" s="236"/>
      <c r="H307" s="239">
        <v>-3.3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5" t="s">
        <v>172</v>
      </c>
      <c r="AU307" s="245" t="s">
        <v>85</v>
      </c>
      <c r="AV307" s="13" t="s">
        <v>85</v>
      </c>
      <c r="AW307" s="13" t="s">
        <v>36</v>
      </c>
      <c r="AX307" s="13" t="s">
        <v>75</v>
      </c>
      <c r="AY307" s="245" t="s">
        <v>159</v>
      </c>
    </row>
    <row r="308" spans="1:51" s="14" customFormat="1" ht="12">
      <c r="A308" s="14"/>
      <c r="B308" s="246"/>
      <c r="C308" s="247"/>
      <c r="D308" s="228" t="s">
        <v>172</v>
      </c>
      <c r="E308" s="248" t="s">
        <v>19</v>
      </c>
      <c r="F308" s="249" t="s">
        <v>486</v>
      </c>
      <c r="G308" s="247"/>
      <c r="H308" s="248" t="s">
        <v>19</v>
      </c>
      <c r="I308" s="250"/>
      <c r="J308" s="247"/>
      <c r="K308" s="247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172</v>
      </c>
      <c r="AU308" s="255" t="s">
        <v>85</v>
      </c>
      <c r="AV308" s="14" t="s">
        <v>83</v>
      </c>
      <c r="AW308" s="14" t="s">
        <v>36</v>
      </c>
      <c r="AX308" s="14" t="s">
        <v>75</v>
      </c>
      <c r="AY308" s="255" t="s">
        <v>159</v>
      </c>
    </row>
    <row r="309" spans="1:51" s="13" customFormat="1" ht="12">
      <c r="A309" s="13"/>
      <c r="B309" s="235"/>
      <c r="C309" s="236"/>
      <c r="D309" s="228" t="s">
        <v>172</v>
      </c>
      <c r="E309" s="237" t="s">
        <v>19</v>
      </c>
      <c r="F309" s="238" t="s">
        <v>487</v>
      </c>
      <c r="G309" s="236"/>
      <c r="H309" s="239">
        <v>48.282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5" t="s">
        <v>172</v>
      </c>
      <c r="AU309" s="245" t="s">
        <v>85</v>
      </c>
      <c r="AV309" s="13" t="s">
        <v>85</v>
      </c>
      <c r="AW309" s="13" t="s">
        <v>36</v>
      </c>
      <c r="AX309" s="13" t="s">
        <v>75</v>
      </c>
      <c r="AY309" s="245" t="s">
        <v>159</v>
      </c>
    </row>
    <row r="310" spans="1:51" s="13" customFormat="1" ht="12">
      <c r="A310" s="13"/>
      <c r="B310" s="235"/>
      <c r="C310" s="236"/>
      <c r="D310" s="228" t="s">
        <v>172</v>
      </c>
      <c r="E310" s="237" t="s">
        <v>19</v>
      </c>
      <c r="F310" s="238" t="s">
        <v>480</v>
      </c>
      <c r="G310" s="236"/>
      <c r="H310" s="239">
        <v>-3.3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5" t="s">
        <v>172</v>
      </c>
      <c r="AU310" s="245" t="s">
        <v>85</v>
      </c>
      <c r="AV310" s="13" t="s">
        <v>85</v>
      </c>
      <c r="AW310" s="13" t="s">
        <v>36</v>
      </c>
      <c r="AX310" s="13" t="s">
        <v>75</v>
      </c>
      <c r="AY310" s="245" t="s">
        <v>159</v>
      </c>
    </row>
    <row r="311" spans="1:51" s="13" customFormat="1" ht="12">
      <c r="A311" s="13"/>
      <c r="B311" s="235"/>
      <c r="C311" s="236"/>
      <c r="D311" s="228" t="s">
        <v>172</v>
      </c>
      <c r="E311" s="237" t="s">
        <v>19</v>
      </c>
      <c r="F311" s="238" t="s">
        <v>488</v>
      </c>
      <c r="G311" s="236"/>
      <c r="H311" s="239">
        <v>-4.538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5" t="s">
        <v>172</v>
      </c>
      <c r="AU311" s="245" t="s">
        <v>85</v>
      </c>
      <c r="AV311" s="13" t="s">
        <v>85</v>
      </c>
      <c r="AW311" s="13" t="s">
        <v>36</v>
      </c>
      <c r="AX311" s="13" t="s">
        <v>75</v>
      </c>
      <c r="AY311" s="245" t="s">
        <v>159</v>
      </c>
    </row>
    <row r="312" spans="1:51" s="14" customFormat="1" ht="12">
      <c r="A312" s="14"/>
      <c r="B312" s="246"/>
      <c r="C312" s="247"/>
      <c r="D312" s="228" t="s">
        <v>172</v>
      </c>
      <c r="E312" s="248" t="s">
        <v>19</v>
      </c>
      <c r="F312" s="249" t="s">
        <v>489</v>
      </c>
      <c r="G312" s="247"/>
      <c r="H312" s="248" t="s">
        <v>19</v>
      </c>
      <c r="I312" s="250"/>
      <c r="J312" s="247"/>
      <c r="K312" s="247"/>
      <c r="L312" s="251"/>
      <c r="M312" s="252"/>
      <c r="N312" s="253"/>
      <c r="O312" s="253"/>
      <c r="P312" s="253"/>
      <c r="Q312" s="253"/>
      <c r="R312" s="253"/>
      <c r="S312" s="253"/>
      <c r="T312" s="25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5" t="s">
        <v>172</v>
      </c>
      <c r="AU312" s="255" t="s">
        <v>85</v>
      </c>
      <c r="AV312" s="14" t="s">
        <v>83</v>
      </c>
      <c r="AW312" s="14" t="s">
        <v>36</v>
      </c>
      <c r="AX312" s="14" t="s">
        <v>75</v>
      </c>
      <c r="AY312" s="255" t="s">
        <v>159</v>
      </c>
    </row>
    <row r="313" spans="1:51" s="13" customFormat="1" ht="12">
      <c r="A313" s="13"/>
      <c r="B313" s="235"/>
      <c r="C313" s="236"/>
      <c r="D313" s="228" t="s">
        <v>172</v>
      </c>
      <c r="E313" s="237" t="s">
        <v>19</v>
      </c>
      <c r="F313" s="238" t="s">
        <v>490</v>
      </c>
      <c r="G313" s="236"/>
      <c r="H313" s="239">
        <v>8.2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5" t="s">
        <v>172</v>
      </c>
      <c r="AU313" s="245" t="s">
        <v>85</v>
      </c>
      <c r="AV313" s="13" t="s">
        <v>85</v>
      </c>
      <c r="AW313" s="13" t="s">
        <v>36</v>
      </c>
      <c r="AX313" s="13" t="s">
        <v>75</v>
      </c>
      <c r="AY313" s="245" t="s">
        <v>159</v>
      </c>
    </row>
    <row r="314" spans="1:51" s="13" customFormat="1" ht="12">
      <c r="A314" s="13"/>
      <c r="B314" s="235"/>
      <c r="C314" s="236"/>
      <c r="D314" s="228" t="s">
        <v>172</v>
      </c>
      <c r="E314" s="237" t="s">
        <v>19</v>
      </c>
      <c r="F314" s="238" t="s">
        <v>491</v>
      </c>
      <c r="G314" s="236"/>
      <c r="H314" s="239">
        <v>10.56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5" t="s">
        <v>172</v>
      </c>
      <c r="AU314" s="245" t="s">
        <v>85</v>
      </c>
      <c r="AV314" s="13" t="s">
        <v>85</v>
      </c>
      <c r="AW314" s="13" t="s">
        <v>36</v>
      </c>
      <c r="AX314" s="13" t="s">
        <v>75</v>
      </c>
      <c r="AY314" s="245" t="s">
        <v>159</v>
      </c>
    </row>
    <row r="315" spans="1:51" s="15" customFormat="1" ht="12">
      <c r="A315" s="15"/>
      <c r="B315" s="256"/>
      <c r="C315" s="257"/>
      <c r="D315" s="228" t="s">
        <v>172</v>
      </c>
      <c r="E315" s="258" t="s">
        <v>19</v>
      </c>
      <c r="F315" s="259" t="s">
        <v>193</v>
      </c>
      <c r="G315" s="257"/>
      <c r="H315" s="260">
        <v>285.797</v>
      </c>
      <c r="I315" s="261"/>
      <c r="J315" s="257"/>
      <c r="K315" s="257"/>
      <c r="L315" s="262"/>
      <c r="M315" s="263"/>
      <c r="N315" s="264"/>
      <c r="O315" s="264"/>
      <c r="P315" s="264"/>
      <c r="Q315" s="264"/>
      <c r="R315" s="264"/>
      <c r="S315" s="264"/>
      <c r="T315" s="26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6" t="s">
        <v>172</v>
      </c>
      <c r="AU315" s="266" t="s">
        <v>85</v>
      </c>
      <c r="AV315" s="15" t="s">
        <v>166</v>
      </c>
      <c r="AW315" s="15" t="s">
        <v>36</v>
      </c>
      <c r="AX315" s="15" t="s">
        <v>83</v>
      </c>
      <c r="AY315" s="266" t="s">
        <v>159</v>
      </c>
    </row>
    <row r="316" spans="1:65" s="2" customFormat="1" ht="37.8" customHeight="1">
      <c r="A316" s="41"/>
      <c r="B316" s="42"/>
      <c r="C316" s="215" t="s">
        <v>492</v>
      </c>
      <c r="D316" s="215" t="s">
        <v>161</v>
      </c>
      <c r="E316" s="216" t="s">
        <v>493</v>
      </c>
      <c r="F316" s="217" t="s">
        <v>494</v>
      </c>
      <c r="G316" s="218" t="s">
        <v>164</v>
      </c>
      <c r="H316" s="219">
        <v>278.67</v>
      </c>
      <c r="I316" s="220"/>
      <c r="J316" s="221">
        <f>ROUND(I316*H316,2)</f>
        <v>0</v>
      </c>
      <c r="K316" s="217" t="s">
        <v>165</v>
      </c>
      <c r="L316" s="47"/>
      <c r="M316" s="222" t="s">
        <v>19</v>
      </c>
      <c r="N316" s="223" t="s">
        <v>46</v>
      </c>
      <c r="O316" s="87"/>
      <c r="P316" s="224">
        <f>O316*H316</f>
        <v>0</v>
      </c>
      <c r="Q316" s="224">
        <v>0.25076</v>
      </c>
      <c r="R316" s="224">
        <f>Q316*H316</f>
        <v>69.8792892</v>
      </c>
      <c r="S316" s="224">
        <v>0</v>
      </c>
      <c r="T316" s="225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26" t="s">
        <v>166</v>
      </c>
      <c r="AT316" s="226" t="s">
        <v>161</v>
      </c>
      <c r="AU316" s="226" t="s">
        <v>85</v>
      </c>
      <c r="AY316" s="20" t="s">
        <v>159</v>
      </c>
      <c r="BE316" s="227">
        <f>IF(N316="základní",J316,0)</f>
        <v>0</v>
      </c>
      <c r="BF316" s="227">
        <f>IF(N316="snížená",J316,0)</f>
        <v>0</v>
      </c>
      <c r="BG316" s="227">
        <f>IF(N316="zákl. přenesená",J316,0)</f>
        <v>0</v>
      </c>
      <c r="BH316" s="227">
        <f>IF(N316="sníž. přenesená",J316,0)</f>
        <v>0</v>
      </c>
      <c r="BI316" s="227">
        <f>IF(N316="nulová",J316,0)</f>
        <v>0</v>
      </c>
      <c r="BJ316" s="20" t="s">
        <v>83</v>
      </c>
      <c r="BK316" s="227">
        <f>ROUND(I316*H316,2)</f>
        <v>0</v>
      </c>
      <c r="BL316" s="20" t="s">
        <v>166</v>
      </c>
      <c r="BM316" s="226" t="s">
        <v>495</v>
      </c>
    </row>
    <row r="317" spans="1:47" s="2" customFormat="1" ht="12">
      <c r="A317" s="41"/>
      <c r="B317" s="42"/>
      <c r="C317" s="43"/>
      <c r="D317" s="228" t="s">
        <v>168</v>
      </c>
      <c r="E317" s="43"/>
      <c r="F317" s="229" t="s">
        <v>496</v>
      </c>
      <c r="G317" s="43"/>
      <c r="H317" s="43"/>
      <c r="I317" s="230"/>
      <c r="J317" s="43"/>
      <c r="K317" s="43"/>
      <c r="L317" s="47"/>
      <c r="M317" s="231"/>
      <c r="N317" s="232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20" t="s">
        <v>168</v>
      </c>
      <c r="AU317" s="20" t="s">
        <v>85</v>
      </c>
    </row>
    <row r="318" spans="1:47" s="2" customFormat="1" ht="12">
      <c r="A318" s="41"/>
      <c r="B318" s="42"/>
      <c r="C318" s="43"/>
      <c r="D318" s="233" t="s">
        <v>170</v>
      </c>
      <c r="E318" s="43"/>
      <c r="F318" s="234" t="s">
        <v>497</v>
      </c>
      <c r="G318" s="43"/>
      <c r="H318" s="43"/>
      <c r="I318" s="230"/>
      <c r="J318" s="43"/>
      <c r="K318" s="43"/>
      <c r="L318" s="47"/>
      <c r="M318" s="231"/>
      <c r="N318" s="232"/>
      <c r="O318" s="87"/>
      <c r="P318" s="87"/>
      <c r="Q318" s="87"/>
      <c r="R318" s="87"/>
      <c r="S318" s="87"/>
      <c r="T318" s="88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T318" s="20" t="s">
        <v>170</v>
      </c>
      <c r="AU318" s="20" t="s">
        <v>85</v>
      </c>
    </row>
    <row r="319" spans="1:51" s="14" customFormat="1" ht="12">
      <c r="A319" s="14"/>
      <c r="B319" s="246"/>
      <c r="C319" s="247"/>
      <c r="D319" s="228" t="s">
        <v>172</v>
      </c>
      <c r="E319" s="248" t="s">
        <v>19</v>
      </c>
      <c r="F319" s="249" t="s">
        <v>462</v>
      </c>
      <c r="G319" s="247"/>
      <c r="H319" s="248" t="s">
        <v>19</v>
      </c>
      <c r="I319" s="250"/>
      <c r="J319" s="247"/>
      <c r="K319" s="247"/>
      <c r="L319" s="251"/>
      <c r="M319" s="252"/>
      <c r="N319" s="253"/>
      <c r="O319" s="253"/>
      <c r="P319" s="253"/>
      <c r="Q319" s="253"/>
      <c r="R319" s="253"/>
      <c r="S319" s="253"/>
      <c r="T319" s="25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5" t="s">
        <v>172</v>
      </c>
      <c r="AU319" s="255" t="s">
        <v>85</v>
      </c>
      <c r="AV319" s="14" t="s">
        <v>83</v>
      </c>
      <c r="AW319" s="14" t="s">
        <v>36</v>
      </c>
      <c r="AX319" s="14" t="s">
        <v>75</v>
      </c>
      <c r="AY319" s="255" t="s">
        <v>159</v>
      </c>
    </row>
    <row r="320" spans="1:51" s="13" customFormat="1" ht="12">
      <c r="A320" s="13"/>
      <c r="B320" s="235"/>
      <c r="C320" s="236"/>
      <c r="D320" s="228" t="s">
        <v>172</v>
      </c>
      <c r="E320" s="237" t="s">
        <v>19</v>
      </c>
      <c r="F320" s="238" t="s">
        <v>498</v>
      </c>
      <c r="G320" s="236"/>
      <c r="H320" s="239">
        <v>76.563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5" t="s">
        <v>172</v>
      </c>
      <c r="AU320" s="245" t="s">
        <v>85</v>
      </c>
      <c r="AV320" s="13" t="s">
        <v>85</v>
      </c>
      <c r="AW320" s="13" t="s">
        <v>36</v>
      </c>
      <c r="AX320" s="13" t="s">
        <v>75</v>
      </c>
      <c r="AY320" s="245" t="s">
        <v>159</v>
      </c>
    </row>
    <row r="321" spans="1:51" s="13" customFormat="1" ht="12">
      <c r="A321" s="13"/>
      <c r="B321" s="235"/>
      <c r="C321" s="236"/>
      <c r="D321" s="228" t="s">
        <v>172</v>
      </c>
      <c r="E321" s="237" t="s">
        <v>19</v>
      </c>
      <c r="F321" s="238" t="s">
        <v>499</v>
      </c>
      <c r="G321" s="236"/>
      <c r="H321" s="239">
        <v>-2.6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5" t="s">
        <v>172</v>
      </c>
      <c r="AU321" s="245" t="s">
        <v>85</v>
      </c>
      <c r="AV321" s="13" t="s">
        <v>85</v>
      </c>
      <c r="AW321" s="13" t="s">
        <v>36</v>
      </c>
      <c r="AX321" s="13" t="s">
        <v>75</v>
      </c>
      <c r="AY321" s="245" t="s">
        <v>159</v>
      </c>
    </row>
    <row r="322" spans="1:51" s="14" customFormat="1" ht="12">
      <c r="A322" s="14"/>
      <c r="B322" s="246"/>
      <c r="C322" s="247"/>
      <c r="D322" s="228" t="s">
        <v>172</v>
      </c>
      <c r="E322" s="248" t="s">
        <v>19</v>
      </c>
      <c r="F322" s="249" t="s">
        <v>459</v>
      </c>
      <c r="G322" s="247"/>
      <c r="H322" s="248" t="s">
        <v>19</v>
      </c>
      <c r="I322" s="250"/>
      <c r="J322" s="247"/>
      <c r="K322" s="247"/>
      <c r="L322" s="251"/>
      <c r="M322" s="252"/>
      <c r="N322" s="253"/>
      <c r="O322" s="253"/>
      <c r="P322" s="253"/>
      <c r="Q322" s="253"/>
      <c r="R322" s="253"/>
      <c r="S322" s="253"/>
      <c r="T322" s="25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5" t="s">
        <v>172</v>
      </c>
      <c r="AU322" s="255" t="s">
        <v>85</v>
      </c>
      <c r="AV322" s="14" t="s">
        <v>83</v>
      </c>
      <c r="AW322" s="14" t="s">
        <v>36</v>
      </c>
      <c r="AX322" s="14" t="s">
        <v>75</v>
      </c>
      <c r="AY322" s="255" t="s">
        <v>159</v>
      </c>
    </row>
    <row r="323" spans="1:51" s="13" customFormat="1" ht="12">
      <c r="A323" s="13"/>
      <c r="B323" s="235"/>
      <c r="C323" s="236"/>
      <c r="D323" s="228" t="s">
        <v>172</v>
      </c>
      <c r="E323" s="237" t="s">
        <v>19</v>
      </c>
      <c r="F323" s="238" t="s">
        <v>500</v>
      </c>
      <c r="G323" s="236"/>
      <c r="H323" s="239">
        <v>40.7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5" t="s">
        <v>172</v>
      </c>
      <c r="AU323" s="245" t="s">
        <v>85</v>
      </c>
      <c r="AV323" s="13" t="s">
        <v>85</v>
      </c>
      <c r="AW323" s="13" t="s">
        <v>36</v>
      </c>
      <c r="AX323" s="13" t="s">
        <v>75</v>
      </c>
      <c r="AY323" s="245" t="s">
        <v>159</v>
      </c>
    </row>
    <row r="324" spans="1:51" s="13" customFormat="1" ht="12">
      <c r="A324" s="13"/>
      <c r="B324" s="235"/>
      <c r="C324" s="236"/>
      <c r="D324" s="228" t="s">
        <v>172</v>
      </c>
      <c r="E324" s="237" t="s">
        <v>19</v>
      </c>
      <c r="F324" s="238" t="s">
        <v>501</v>
      </c>
      <c r="G324" s="236"/>
      <c r="H324" s="239">
        <v>12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5" t="s">
        <v>172</v>
      </c>
      <c r="AU324" s="245" t="s">
        <v>85</v>
      </c>
      <c r="AV324" s="13" t="s">
        <v>85</v>
      </c>
      <c r="AW324" s="13" t="s">
        <v>36</v>
      </c>
      <c r="AX324" s="13" t="s">
        <v>75</v>
      </c>
      <c r="AY324" s="245" t="s">
        <v>159</v>
      </c>
    </row>
    <row r="325" spans="1:51" s="13" customFormat="1" ht="12">
      <c r="A325" s="13"/>
      <c r="B325" s="235"/>
      <c r="C325" s="236"/>
      <c r="D325" s="228" t="s">
        <v>172</v>
      </c>
      <c r="E325" s="237" t="s">
        <v>19</v>
      </c>
      <c r="F325" s="238" t="s">
        <v>502</v>
      </c>
      <c r="G325" s="236"/>
      <c r="H325" s="239">
        <v>-3.675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5" t="s">
        <v>172</v>
      </c>
      <c r="AU325" s="245" t="s">
        <v>85</v>
      </c>
      <c r="AV325" s="13" t="s">
        <v>85</v>
      </c>
      <c r="AW325" s="13" t="s">
        <v>36</v>
      </c>
      <c r="AX325" s="13" t="s">
        <v>75</v>
      </c>
      <c r="AY325" s="245" t="s">
        <v>159</v>
      </c>
    </row>
    <row r="326" spans="1:51" s="13" customFormat="1" ht="12">
      <c r="A326" s="13"/>
      <c r="B326" s="235"/>
      <c r="C326" s="236"/>
      <c r="D326" s="228" t="s">
        <v>172</v>
      </c>
      <c r="E326" s="237" t="s">
        <v>19</v>
      </c>
      <c r="F326" s="238" t="s">
        <v>503</v>
      </c>
      <c r="G326" s="236"/>
      <c r="H326" s="239">
        <v>-2.85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5" t="s">
        <v>172</v>
      </c>
      <c r="AU326" s="245" t="s">
        <v>85</v>
      </c>
      <c r="AV326" s="13" t="s">
        <v>85</v>
      </c>
      <c r="AW326" s="13" t="s">
        <v>36</v>
      </c>
      <c r="AX326" s="13" t="s">
        <v>75</v>
      </c>
      <c r="AY326" s="245" t="s">
        <v>159</v>
      </c>
    </row>
    <row r="327" spans="1:51" s="13" customFormat="1" ht="12">
      <c r="A327" s="13"/>
      <c r="B327" s="235"/>
      <c r="C327" s="236"/>
      <c r="D327" s="228" t="s">
        <v>172</v>
      </c>
      <c r="E327" s="237" t="s">
        <v>19</v>
      </c>
      <c r="F327" s="238" t="s">
        <v>504</v>
      </c>
      <c r="G327" s="236"/>
      <c r="H327" s="239">
        <v>-2.88</v>
      </c>
      <c r="I327" s="240"/>
      <c r="J327" s="236"/>
      <c r="K327" s="236"/>
      <c r="L327" s="241"/>
      <c r="M327" s="242"/>
      <c r="N327" s="243"/>
      <c r="O327" s="243"/>
      <c r="P327" s="243"/>
      <c r="Q327" s="243"/>
      <c r="R327" s="243"/>
      <c r="S327" s="243"/>
      <c r="T327" s="24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5" t="s">
        <v>172</v>
      </c>
      <c r="AU327" s="245" t="s">
        <v>85</v>
      </c>
      <c r="AV327" s="13" t="s">
        <v>85</v>
      </c>
      <c r="AW327" s="13" t="s">
        <v>36</v>
      </c>
      <c r="AX327" s="13" t="s">
        <v>75</v>
      </c>
      <c r="AY327" s="245" t="s">
        <v>159</v>
      </c>
    </row>
    <row r="328" spans="1:51" s="13" customFormat="1" ht="12">
      <c r="A328" s="13"/>
      <c r="B328" s="235"/>
      <c r="C328" s="236"/>
      <c r="D328" s="228" t="s">
        <v>172</v>
      </c>
      <c r="E328" s="237" t="s">
        <v>19</v>
      </c>
      <c r="F328" s="238" t="s">
        <v>505</v>
      </c>
      <c r="G328" s="236"/>
      <c r="H328" s="239">
        <v>-4.2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5" t="s">
        <v>172</v>
      </c>
      <c r="AU328" s="245" t="s">
        <v>85</v>
      </c>
      <c r="AV328" s="13" t="s">
        <v>85</v>
      </c>
      <c r="AW328" s="13" t="s">
        <v>36</v>
      </c>
      <c r="AX328" s="13" t="s">
        <v>75</v>
      </c>
      <c r="AY328" s="245" t="s">
        <v>159</v>
      </c>
    </row>
    <row r="329" spans="1:51" s="14" customFormat="1" ht="12">
      <c r="A329" s="14"/>
      <c r="B329" s="246"/>
      <c r="C329" s="247"/>
      <c r="D329" s="228" t="s">
        <v>172</v>
      </c>
      <c r="E329" s="248" t="s">
        <v>19</v>
      </c>
      <c r="F329" s="249" t="s">
        <v>506</v>
      </c>
      <c r="G329" s="247"/>
      <c r="H329" s="248" t="s">
        <v>19</v>
      </c>
      <c r="I329" s="250"/>
      <c r="J329" s="247"/>
      <c r="K329" s="247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172</v>
      </c>
      <c r="AU329" s="255" t="s">
        <v>85</v>
      </c>
      <c r="AV329" s="14" t="s">
        <v>83</v>
      </c>
      <c r="AW329" s="14" t="s">
        <v>36</v>
      </c>
      <c r="AX329" s="14" t="s">
        <v>75</v>
      </c>
      <c r="AY329" s="255" t="s">
        <v>159</v>
      </c>
    </row>
    <row r="330" spans="1:51" s="13" customFormat="1" ht="12">
      <c r="A330" s="13"/>
      <c r="B330" s="235"/>
      <c r="C330" s="236"/>
      <c r="D330" s="228" t="s">
        <v>172</v>
      </c>
      <c r="E330" s="237" t="s">
        <v>19</v>
      </c>
      <c r="F330" s="238" t="s">
        <v>507</v>
      </c>
      <c r="G330" s="236"/>
      <c r="H330" s="239">
        <v>203.862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5" t="s">
        <v>172</v>
      </c>
      <c r="AU330" s="245" t="s">
        <v>85</v>
      </c>
      <c r="AV330" s="13" t="s">
        <v>85</v>
      </c>
      <c r="AW330" s="13" t="s">
        <v>36</v>
      </c>
      <c r="AX330" s="13" t="s">
        <v>75</v>
      </c>
      <c r="AY330" s="245" t="s">
        <v>159</v>
      </c>
    </row>
    <row r="331" spans="1:51" s="13" customFormat="1" ht="12">
      <c r="A331" s="13"/>
      <c r="B331" s="235"/>
      <c r="C331" s="236"/>
      <c r="D331" s="228" t="s">
        <v>172</v>
      </c>
      <c r="E331" s="237" t="s">
        <v>19</v>
      </c>
      <c r="F331" s="238" t="s">
        <v>508</v>
      </c>
      <c r="G331" s="236"/>
      <c r="H331" s="239">
        <v>-13.5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5" t="s">
        <v>172</v>
      </c>
      <c r="AU331" s="245" t="s">
        <v>85</v>
      </c>
      <c r="AV331" s="13" t="s">
        <v>85</v>
      </c>
      <c r="AW331" s="13" t="s">
        <v>36</v>
      </c>
      <c r="AX331" s="13" t="s">
        <v>75</v>
      </c>
      <c r="AY331" s="245" t="s">
        <v>159</v>
      </c>
    </row>
    <row r="332" spans="1:51" s="13" customFormat="1" ht="12">
      <c r="A332" s="13"/>
      <c r="B332" s="235"/>
      <c r="C332" s="236"/>
      <c r="D332" s="228" t="s">
        <v>172</v>
      </c>
      <c r="E332" s="237" t="s">
        <v>19</v>
      </c>
      <c r="F332" s="238" t="s">
        <v>509</v>
      </c>
      <c r="G332" s="236"/>
      <c r="H332" s="239">
        <v>-8.55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5" t="s">
        <v>172</v>
      </c>
      <c r="AU332" s="245" t="s">
        <v>85</v>
      </c>
      <c r="AV332" s="13" t="s">
        <v>85</v>
      </c>
      <c r="AW332" s="13" t="s">
        <v>36</v>
      </c>
      <c r="AX332" s="13" t="s">
        <v>75</v>
      </c>
      <c r="AY332" s="245" t="s">
        <v>159</v>
      </c>
    </row>
    <row r="333" spans="1:51" s="13" customFormat="1" ht="12">
      <c r="A333" s="13"/>
      <c r="B333" s="235"/>
      <c r="C333" s="236"/>
      <c r="D333" s="228" t="s">
        <v>172</v>
      </c>
      <c r="E333" s="237" t="s">
        <v>19</v>
      </c>
      <c r="F333" s="238" t="s">
        <v>510</v>
      </c>
      <c r="G333" s="236"/>
      <c r="H333" s="239">
        <v>-16.2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5" t="s">
        <v>172</v>
      </c>
      <c r="AU333" s="245" t="s">
        <v>85</v>
      </c>
      <c r="AV333" s="13" t="s">
        <v>85</v>
      </c>
      <c r="AW333" s="13" t="s">
        <v>36</v>
      </c>
      <c r="AX333" s="13" t="s">
        <v>75</v>
      </c>
      <c r="AY333" s="245" t="s">
        <v>159</v>
      </c>
    </row>
    <row r="334" spans="1:51" s="15" customFormat="1" ht="12">
      <c r="A334" s="15"/>
      <c r="B334" s="256"/>
      <c r="C334" s="257"/>
      <c r="D334" s="228" t="s">
        <v>172</v>
      </c>
      <c r="E334" s="258" t="s">
        <v>19</v>
      </c>
      <c r="F334" s="259" t="s">
        <v>193</v>
      </c>
      <c r="G334" s="257"/>
      <c r="H334" s="260">
        <v>278.67</v>
      </c>
      <c r="I334" s="261"/>
      <c r="J334" s="257"/>
      <c r="K334" s="257"/>
      <c r="L334" s="262"/>
      <c r="M334" s="263"/>
      <c r="N334" s="264"/>
      <c r="O334" s="264"/>
      <c r="P334" s="264"/>
      <c r="Q334" s="264"/>
      <c r="R334" s="264"/>
      <c r="S334" s="264"/>
      <c r="T334" s="26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6" t="s">
        <v>172</v>
      </c>
      <c r="AU334" s="266" t="s">
        <v>85</v>
      </c>
      <c r="AV334" s="15" t="s">
        <v>166</v>
      </c>
      <c r="AW334" s="15" t="s">
        <v>36</v>
      </c>
      <c r="AX334" s="15" t="s">
        <v>83</v>
      </c>
      <c r="AY334" s="266" t="s">
        <v>159</v>
      </c>
    </row>
    <row r="335" spans="1:65" s="2" customFormat="1" ht="24.15" customHeight="1">
      <c r="A335" s="41"/>
      <c r="B335" s="42"/>
      <c r="C335" s="215" t="s">
        <v>511</v>
      </c>
      <c r="D335" s="215" t="s">
        <v>161</v>
      </c>
      <c r="E335" s="216" t="s">
        <v>512</v>
      </c>
      <c r="F335" s="217" t="s">
        <v>513</v>
      </c>
      <c r="G335" s="218" t="s">
        <v>514</v>
      </c>
      <c r="H335" s="219">
        <v>13</v>
      </c>
      <c r="I335" s="220"/>
      <c r="J335" s="221">
        <f>ROUND(I335*H335,2)</f>
        <v>0</v>
      </c>
      <c r="K335" s="217" t="s">
        <v>19</v>
      </c>
      <c r="L335" s="47"/>
      <c r="M335" s="222" t="s">
        <v>19</v>
      </c>
      <c r="N335" s="223" t="s">
        <v>46</v>
      </c>
      <c r="O335" s="87"/>
      <c r="P335" s="224">
        <f>O335*H335</f>
        <v>0</v>
      </c>
      <c r="Q335" s="224">
        <v>0.02628</v>
      </c>
      <c r="R335" s="224">
        <f>Q335*H335</f>
        <v>0.34164</v>
      </c>
      <c r="S335" s="224">
        <v>0</v>
      </c>
      <c r="T335" s="225">
        <f>S335*H335</f>
        <v>0</v>
      </c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R335" s="226" t="s">
        <v>166</v>
      </c>
      <c r="AT335" s="226" t="s">
        <v>161</v>
      </c>
      <c r="AU335" s="226" t="s">
        <v>85</v>
      </c>
      <c r="AY335" s="20" t="s">
        <v>159</v>
      </c>
      <c r="BE335" s="227">
        <f>IF(N335="základní",J335,0)</f>
        <v>0</v>
      </c>
      <c r="BF335" s="227">
        <f>IF(N335="snížená",J335,0)</f>
        <v>0</v>
      </c>
      <c r="BG335" s="227">
        <f>IF(N335="zákl. přenesená",J335,0)</f>
        <v>0</v>
      </c>
      <c r="BH335" s="227">
        <f>IF(N335="sníž. přenesená",J335,0)</f>
        <v>0</v>
      </c>
      <c r="BI335" s="227">
        <f>IF(N335="nulová",J335,0)</f>
        <v>0</v>
      </c>
      <c r="BJ335" s="20" t="s">
        <v>83</v>
      </c>
      <c r="BK335" s="227">
        <f>ROUND(I335*H335,2)</f>
        <v>0</v>
      </c>
      <c r="BL335" s="20" t="s">
        <v>166</v>
      </c>
      <c r="BM335" s="226" t="s">
        <v>515</v>
      </c>
    </row>
    <row r="336" spans="1:47" s="2" customFormat="1" ht="12">
      <c r="A336" s="41"/>
      <c r="B336" s="42"/>
      <c r="C336" s="43"/>
      <c r="D336" s="228" t="s">
        <v>168</v>
      </c>
      <c r="E336" s="43"/>
      <c r="F336" s="229" t="s">
        <v>513</v>
      </c>
      <c r="G336" s="43"/>
      <c r="H336" s="43"/>
      <c r="I336" s="230"/>
      <c r="J336" s="43"/>
      <c r="K336" s="43"/>
      <c r="L336" s="47"/>
      <c r="M336" s="231"/>
      <c r="N336" s="232"/>
      <c r="O336" s="87"/>
      <c r="P336" s="87"/>
      <c r="Q336" s="87"/>
      <c r="R336" s="87"/>
      <c r="S336" s="87"/>
      <c r="T336" s="88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T336" s="20" t="s">
        <v>168</v>
      </c>
      <c r="AU336" s="20" t="s">
        <v>85</v>
      </c>
    </row>
    <row r="337" spans="1:65" s="2" customFormat="1" ht="24.15" customHeight="1">
      <c r="A337" s="41"/>
      <c r="B337" s="42"/>
      <c r="C337" s="215" t="s">
        <v>516</v>
      </c>
      <c r="D337" s="215" t="s">
        <v>161</v>
      </c>
      <c r="E337" s="216" t="s">
        <v>517</v>
      </c>
      <c r="F337" s="217" t="s">
        <v>518</v>
      </c>
      <c r="G337" s="218" t="s">
        <v>514</v>
      </c>
      <c r="H337" s="219">
        <v>3</v>
      </c>
      <c r="I337" s="220"/>
      <c r="J337" s="221">
        <f>ROUND(I337*H337,2)</f>
        <v>0</v>
      </c>
      <c r="K337" s="217" t="s">
        <v>19</v>
      </c>
      <c r="L337" s="47"/>
      <c r="M337" s="222" t="s">
        <v>19</v>
      </c>
      <c r="N337" s="223" t="s">
        <v>46</v>
      </c>
      <c r="O337" s="87"/>
      <c r="P337" s="224">
        <f>O337*H337</f>
        <v>0</v>
      </c>
      <c r="Q337" s="224">
        <v>0.03963</v>
      </c>
      <c r="R337" s="224">
        <f>Q337*H337</f>
        <v>0.11889</v>
      </c>
      <c r="S337" s="224">
        <v>0</v>
      </c>
      <c r="T337" s="225">
        <f>S337*H337</f>
        <v>0</v>
      </c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R337" s="226" t="s">
        <v>166</v>
      </c>
      <c r="AT337" s="226" t="s">
        <v>161</v>
      </c>
      <c r="AU337" s="226" t="s">
        <v>85</v>
      </c>
      <c r="AY337" s="20" t="s">
        <v>159</v>
      </c>
      <c r="BE337" s="227">
        <f>IF(N337="základní",J337,0)</f>
        <v>0</v>
      </c>
      <c r="BF337" s="227">
        <f>IF(N337="snížená",J337,0)</f>
        <v>0</v>
      </c>
      <c r="BG337" s="227">
        <f>IF(N337="zákl. přenesená",J337,0)</f>
        <v>0</v>
      </c>
      <c r="BH337" s="227">
        <f>IF(N337="sníž. přenesená",J337,0)</f>
        <v>0</v>
      </c>
      <c r="BI337" s="227">
        <f>IF(N337="nulová",J337,0)</f>
        <v>0</v>
      </c>
      <c r="BJ337" s="20" t="s">
        <v>83</v>
      </c>
      <c r="BK337" s="227">
        <f>ROUND(I337*H337,2)</f>
        <v>0</v>
      </c>
      <c r="BL337" s="20" t="s">
        <v>166</v>
      </c>
      <c r="BM337" s="226" t="s">
        <v>519</v>
      </c>
    </row>
    <row r="338" spans="1:47" s="2" customFormat="1" ht="12">
      <c r="A338" s="41"/>
      <c r="B338" s="42"/>
      <c r="C338" s="43"/>
      <c r="D338" s="228" t="s">
        <v>168</v>
      </c>
      <c r="E338" s="43"/>
      <c r="F338" s="229" t="s">
        <v>520</v>
      </c>
      <c r="G338" s="43"/>
      <c r="H338" s="43"/>
      <c r="I338" s="230"/>
      <c r="J338" s="43"/>
      <c r="K338" s="43"/>
      <c r="L338" s="47"/>
      <c r="M338" s="231"/>
      <c r="N338" s="232"/>
      <c r="O338" s="87"/>
      <c r="P338" s="87"/>
      <c r="Q338" s="87"/>
      <c r="R338" s="87"/>
      <c r="S338" s="87"/>
      <c r="T338" s="88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T338" s="20" t="s">
        <v>168</v>
      </c>
      <c r="AU338" s="20" t="s">
        <v>85</v>
      </c>
    </row>
    <row r="339" spans="1:65" s="2" customFormat="1" ht="21.75" customHeight="1">
      <c r="A339" s="41"/>
      <c r="B339" s="42"/>
      <c r="C339" s="215" t="s">
        <v>521</v>
      </c>
      <c r="D339" s="215" t="s">
        <v>161</v>
      </c>
      <c r="E339" s="216" t="s">
        <v>522</v>
      </c>
      <c r="F339" s="217" t="s">
        <v>523</v>
      </c>
      <c r="G339" s="218" t="s">
        <v>514</v>
      </c>
      <c r="H339" s="219">
        <v>5</v>
      </c>
      <c r="I339" s="220"/>
      <c r="J339" s="221">
        <f>ROUND(I339*H339,2)</f>
        <v>0</v>
      </c>
      <c r="K339" s="217" t="s">
        <v>165</v>
      </c>
      <c r="L339" s="47"/>
      <c r="M339" s="222" t="s">
        <v>19</v>
      </c>
      <c r="N339" s="223" t="s">
        <v>46</v>
      </c>
      <c r="O339" s="87"/>
      <c r="P339" s="224">
        <f>O339*H339</f>
        <v>0</v>
      </c>
      <c r="Q339" s="224">
        <v>0.02693</v>
      </c>
      <c r="R339" s="224">
        <f>Q339*H339</f>
        <v>0.13465</v>
      </c>
      <c r="S339" s="224">
        <v>0</v>
      </c>
      <c r="T339" s="225">
        <f>S339*H339</f>
        <v>0</v>
      </c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R339" s="226" t="s">
        <v>166</v>
      </c>
      <c r="AT339" s="226" t="s">
        <v>161</v>
      </c>
      <c r="AU339" s="226" t="s">
        <v>85</v>
      </c>
      <c r="AY339" s="20" t="s">
        <v>159</v>
      </c>
      <c r="BE339" s="227">
        <f>IF(N339="základní",J339,0)</f>
        <v>0</v>
      </c>
      <c r="BF339" s="227">
        <f>IF(N339="snížená",J339,0)</f>
        <v>0</v>
      </c>
      <c r="BG339" s="227">
        <f>IF(N339="zákl. přenesená",J339,0)</f>
        <v>0</v>
      </c>
      <c r="BH339" s="227">
        <f>IF(N339="sníž. přenesená",J339,0)</f>
        <v>0</v>
      </c>
      <c r="BI339" s="227">
        <f>IF(N339="nulová",J339,0)</f>
        <v>0</v>
      </c>
      <c r="BJ339" s="20" t="s">
        <v>83</v>
      </c>
      <c r="BK339" s="227">
        <f>ROUND(I339*H339,2)</f>
        <v>0</v>
      </c>
      <c r="BL339" s="20" t="s">
        <v>166</v>
      </c>
      <c r="BM339" s="226" t="s">
        <v>524</v>
      </c>
    </row>
    <row r="340" spans="1:47" s="2" customFormat="1" ht="12">
      <c r="A340" s="41"/>
      <c r="B340" s="42"/>
      <c r="C340" s="43"/>
      <c r="D340" s="228" t="s">
        <v>168</v>
      </c>
      <c r="E340" s="43"/>
      <c r="F340" s="229" t="s">
        <v>525</v>
      </c>
      <c r="G340" s="43"/>
      <c r="H340" s="43"/>
      <c r="I340" s="230"/>
      <c r="J340" s="43"/>
      <c r="K340" s="43"/>
      <c r="L340" s="47"/>
      <c r="M340" s="231"/>
      <c r="N340" s="232"/>
      <c r="O340" s="87"/>
      <c r="P340" s="87"/>
      <c r="Q340" s="87"/>
      <c r="R340" s="87"/>
      <c r="S340" s="87"/>
      <c r="T340" s="88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T340" s="20" t="s">
        <v>168</v>
      </c>
      <c r="AU340" s="20" t="s">
        <v>85</v>
      </c>
    </row>
    <row r="341" spans="1:47" s="2" customFormat="1" ht="12">
      <c r="A341" s="41"/>
      <c r="B341" s="42"/>
      <c r="C341" s="43"/>
      <c r="D341" s="233" t="s">
        <v>170</v>
      </c>
      <c r="E341" s="43"/>
      <c r="F341" s="234" t="s">
        <v>526</v>
      </c>
      <c r="G341" s="43"/>
      <c r="H341" s="43"/>
      <c r="I341" s="230"/>
      <c r="J341" s="43"/>
      <c r="K341" s="43"/>
      <c r="L341" s="47"/>
      <c r="M341" s="231"/>
      <c r="N341" s="232"/>
      <c r="O341" s="87"/>
      <c r="P341" s="87"/>
      <c r="Q341" s="87"/>
      <c r="R341" s="87"/>
      <c r="S341" s="87"/>
      <c r="T341" s="88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T341" s="20" t="s">
        <v>170</v>
      </c>
      <c r="AU341" s="20" t="s">
        <v>85</v>
      </c>
    </row>
    <row r="342" spans="1:65" s="2" customFormat="1" ht="21.75" customHeight="1">
      <c r="A342" s="41"/>
      <c r="B342" s="42"/>
      <c r="C342" s="215" t="s">
        <v>527</v>
      </c>
      <c r="D342" s="215" t="s">
        <v>161</v>
      </c>
      <c r="E342" s="216" t="s">
        <v>528</v>
      </c>
      <c r="F342" s="217" t="s">
        <v>529</v>
      </c>
      <c r="G342" s="218" t="s">
        <v>514</v>
      </c>
      <c r="H342" s="219">
        <v>2</v>
      </c>
      <c r="I342" s="220"/>
      <c r="J342" s="221">
        <f>ROUND(I342*H342,2)</f>
        <v>0</v>
      </c>
      <c r="K342" s="217" t="s">
        <v>165</v>
      </c>
      <c r="L342" s="47"/>
      <c r="M342" s="222" t="s">
        <v>19</v>
      </c>
      <c r="N342" s="223" t="s">
        <v>46</v>
      </c>
      <c r="O342" s="87"/>
      <c r="P342" s="224">
        <f>O342*H342</f>
        <v>0</v>
      </c>
      <c r="Q342" s="224">
        <v>0.042</v>
      </c>
      <c r="R342" s="224">
        <f>Q342*H342</f>
        <v>0.084</v>
      </c>
      <c r="S342" s="224">
        <v>0</v>
      </c>
      <c r="T342" s="225">
        <f>S342*H342</f>
        <v>0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26" t="s">
        <v>166</v>
      </c>
      <c r="AT342" s="226" t="s">
        <v>161</v>
      </c>
      <c r="AU342" s="226" t="s">
        <v>85</v>
      </c>
      <c r="AY342" s="20" t="s">
        <v>159</v>
      </c>
      <c r="BE342" s="227">
        <f>IF(N342="základní",J342,0)</f>
        <v>0</v>
      </c>
      <c r="BF342" s="227">
        <f>IF(N342="snížená",J342,0)</f>
        <v>0</v>
      </c>
      <c r="BG342" s="227">
        <f>IF(N342="zákl. přenesená",J342,0)</f>
        <v>0</v>
      </c>
      <c r="BH342" s="227">
        <f>IF(N342="sníž. přenesená",J342,0)</f>
        <v>0</v>
      </c>
      <c r="BI342" s="227">
        <f>IF(N342="nulová",J342,0)</f>
        <v>0</v>
      </c>
      <c r="BJ342" s="20" t="s">
        <v>83</v>
      </c>
      <c r="BK342" s="227">
        <f>ROUND(I342*H342,2)</f>
        <v>0</v>
      </c>
      <c r="BL342" s="20" t="s">
        <v>166</v>
      </c>
      <c r="BM342" s="226" t="s">
        <v>530</v>
      </c>
    </row>
    <row r="343" spans="1:47" s="2" customFormat="1" ht="12">
      <c r="A343" s="41"/>
      <c r="B343" s="42"/>
      <c r="C343" s="43"/>
      <c r="D343" s="228" t="s">
        <v>168</v>
      </c>
      <c r="E343" s="43"/>
      <c r="F343" s="229" t="s">
        <v>531</v>
      </c>
      <c r="G343" s="43"/>
      <c r="H343" s="43"/>
      <c r="I343" s="230"/>
      <c r="J343" s="43"/>
      <c r="K343" s="43"/>
      <c r="L343" s="47"/>
      <c r="M343" s="231"/>
      <c r="N343" s="232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20" t="s">
        <v>168</v>
      </c>
      <c r="AU343" s="20" t="s">
        <v>85</v>
      </c>
    </row>
    <row r="344" spans="1:47" s="2" customFormat="1" ht="12">
      <c r="A344" s="41"/>
      <c r="B344" s="42"/>
      <c r="C344" s="43"/>
      <c r="D344" s="233" t="s">
        <v>170</v>
      </c>
      <c r="E344" s="43"/>
      <c r="F344" s="234" t="s">
        <v>532</v>
      </c>
      <c r="G344" s="43"/>
      <c r="H344" s="43"/>
      <c r="I344" s="230"/>
      <c r="J344" s="43"/>
      <c r="K344" s="43"/>
      <c r="L344" s="47"/>
      <c r="M344" s="231"/>
      <c r="N344" s="232"/>
      <c r="O344" s="87"/>
      <c r="P344" s="87"/>
      <c r="Q344" s="87"/>
      <c r="R344" s="87"/>
      <c r="S344" s="87"/>
      <c r="T344" s="88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T344" s="20" t="s">
        <v>170</v>
      </c>
      <c r="AU344" s="20" t="s">
        <v>85</v>
      </c>
    </row>
    <row r="345" spans="1:65" s="2" customFormat="1" ht="21.75" customHeight="1">
      <c r="A345" s="41"/>
      <c r="B345" s="42"/>
      <c r="C345" s="215" t="s">
        <v>533</v>
      </c>
      <c r="D345" s="215" t="s">
        <v>161</v>
      </c>
      <c r="E345" s="216" t="s">
        <v>534</v>
      </c>
      <c r="F345" s="217" t="s">
        <v>535</v>
      </c>
      <c r="G345" s="218" t="s">
        <v>514</v>
      </c>
      <c r="H345" s="219">
        <v>16</v>
      </c>
      <c r="I345" s="220"/>
      <c r="J345" s="221">
        <f>ROUND(I345*H345,2)</f>
        <v>0</v>
      </c>
      <c r="K345" s="217" t="s">
        <v>165</v>
      </c>
      <c r="L345" s="47"/>
      <c r="M345" s="222" t="s">
        <v>19</v>
      </c>
      <c r="N345" s="223" t="s">
        <v>46</v>
      </c>
      <c r="O345" s="87"/>
      <c r="P345" s="224">
        <f>O345*H345</f>
        <v>0</v>
      </c>
      <c r="Q345" s="224">
        <v>0.06355</v>
      </c>
      <c r="R345" s="224">
        <f>Q345*H345</f>
        <v>1.0168</v>
      </c>
      <c r="S345" s="224">
        <v>0</v>
      </c>
      <c r="T345" s="225">
        <f>S345*H345</f>
        <v>0</v>
      </c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R345" s="226" t="s">
        <v>166</v>
      </c>
      <c r="AT345" s="226" t="s">
        <v>161</v>
      </c>
      <c r="AU345" s="226" t="s">
        <v>85</v>
      </c>
      <c r="AY345" s="20" t="s">
        <v>159</v>
      </c>
      <c r="BE345" s="227">
        <f>IF(N345="základní",J345,0)</f>
        <v>0</v>
      </c>
      <c r="BF345" s="227">
        <f>IF(N345="snížená",J345,0)</f>
        <v>0</v>
      </c>
      <c r="BG345" s="227">
        <f>IF(N345="zákl. přenesená",J345,0)</f>
        <v>0</v>
      </c>
      <c r="BH345" s="227">
        <f>IF(N345="sníž. přenesená",J345,0)</f>
        <v>0</v>
      </c>
      <c r="BI345" s="227">
        <f>IF(N345="nulová",J345,0)</f>
        <v>0</v>
      </c>
      <c r="BJ345" s="20" t="s">
        <v>83</v>
      </c>
      <c r="BK345" s="227">
        <f>ROUND(I345*H345,2)</f>
        <v>0</v>
      </c>
      <c r="BL345" s="20" t="s">
        <v>166</v>
      </c>
      <c r="BM345" s="226" t="s">
        <v>536</v>
      </c>
    </row>
    <row r="346" spans="1:47" s="2" customFormat="1" ht="12">
      <c r="A346" s="41"/>
      <c r="B346" s="42"/>
      <c r="C346" s="43"/>
      <c r="D346" s="228" t="s">
        <v>168</v>
      </c>
      <c r="E346" s="43"/>
      <c r="F346" s="229" t="s">
        <v>537</v>
      </c>
      <c r="G346" s="43"/>
      <c r="H346" s="43"/>
      <c r="I346" s="230"/>
      <c r="J346" s="43"/>
      <c r="K346" s="43"/>
      <c r="L346" s="47"/>
      <c r="M346" s="231"/>
      <c r="N346" s="232"/>
      <c r="O346" s="87"/>
      <c r="P346" s="87"/>
      <c r="Q346" s="87"/>
      <c r="R346" s="87"/>
      <c r="S346" s="87"/>
      <c r="T346" s="88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T346" s="20" t="s">
        <v>168</v>
      </c>
      <c r="AU346" s="20" t="s">
        <v>85</v>
      </c>
    </row>
    <row r="347" spans="1:47" s="2" customFormat="1" ht="12">
      <c r="A347" s="41"/>
      <c r="B347" s="42"/>
      <c r="C347" s="43"/>
      <c r="D347" s="233" t="s">
        <v>170</v>
      </c>
      <c r="E347" s="43"/>
      <c r="F347" s="234" t="s">
        <v>538</v>
      </c>
      <c r="G347" s="43"/>
      <c r="H347" s="43"/>
      <c r="I347" s="230"/>
      <c r="J347" s="43"/>
      <c r="K347" s="43"/>
      <c r="L347" s="47"/>
      <c r="M347" s="231"/>
      <c r="N347" s="232"/>
      <c r="O347" s="87"/>
      <c r="P347" s="87"/>
      <c r="Q347" s="87"/>
      <c r="R347" s="87"/>
      <c r="S347" s="87"/>
      <c r="T347" s="88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T347" s="20" t="s">
        <v>170</v>
      </c>
      <c r="AU347" s="20" t="s">
        <v>85</v>
      </c>
    </row>
    <row r="348" spans="1:65" s="2" customFormat="1" ht="21.75" customHeight="1">
      <c r="A348" s="41"/>
      <c r="B348" s="42"/>
      <c r="C348" s="215" t="s">
        <v>539</v>
      </c>
      <c r="D348" s="215" t="s">
        <v>161</v>
      </c>
      <c r="E348" s="216" t="s">
        <v>540</v>
      </c>
      <c r="F348" s="217" t="s">
        <v>541</v>
      </c>
      <c r="G348" s="218" t="s">
        <v>514</v>
      </c>
      <c r="H348" s="219">
        <v>6</v>
      </c>
      <c r="I348" s="220"/>
      <c r="J348" s="221">
        <f>ROUND(I348*H348,2)</f>
        <v>0</v>
      </c>
      <c r="K348" s="217" t="s">
        <v>165</v>
      </c>
      <c r="L348" s="47"/>
      <c r="M348" s="222" t="s">
        <v>19</v>
      </c>
      <c r="N348" s="223" t="s">
        <v>46</v>
      </c>
      <c r="O348" s="87"/>
      <c r="P348" s="224">
        <f>O348*H348</f>
        <v>0</v>
      </c>
      <c r="Q348" s="224">
        <v>0.07285</v>
      </c>
      <c r="R348" s="224">
        <f>Q348*H348</f>
        <v>0.4371</v>
      </c>
      <c r="S348" s="224">
        <v>0</v>
      </c>
      <c r="T348" s="225">
        <f>S348*H348</f>
        <v>0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26" t="s">
        <v>166</v>
      </c>
      <c r="AT348" s="226" t="s">
        <v>161</v>
      </c>
      <c r="AU348" s="226" t="s">
        <v>85</v>
      </c>
      <c r="AY348" s="20" t="s">
        <v>159</v>
      </c>
      <c r="BE348" s="227">
        <f>IF(N348="základní",J348,0)</f>
        <v>0</v>
      </c>
      <c r="BF348" s="227">
        <f>IF(N348="snížená",J348,0)</f>
        <v>0</v>
      </c>
      <c r="BG348" s="227">
        <f>IF(N348="zákl. přenesená",J348,0)</f>
        <v>0</v>
      </c>
      <c r="BH348" s="227">
        <f>IF(N348="sníž. přenesená",J348,0)</f>
        <v>0</v>
      </c>
      <c r="BI348" s="227">
        <f>IF(N348="nulová",J348,0)</f>
        <v>0</v>
      </c>
      <c r="BJ348" s="20" t="s">
        <v>83</v>
      </c>
      <c r="BK348" s="227">
        <f>ROUND(I348*H348,2)</f>
        <v>0</v>
      </c>
      <c r="BL348" s="20" t="s">
        <v>166</v>
      </c>
      <c r="BM348" s="226" t="s">
        <v>542</v>
      </c>
    </row>
    <row r="349" spans="1:47" s="2" customFormat="1" ht="12">
      <c r="A349" s="41"/>
      <c r="B349" s="42"/>
      <c r="C349" s="43"/>
      <c r="D349" s="228" t="s">
        <v>168</v>
      </c>
      <c r="E349" s="43"/>
      <c r="F349" s="229" t="s">
        <v>543</v>
      </c>
      <c r="G349" s="43"/>
      <c r="H349" s="43"/>
      <c r="I349" s="230"/>
      <c r="J349" s="43"/>
      <c r="K349" s="43"/>
      <c r="L349" s="47"/>
      <c r="M349" s="231"/>
      <c r="N349" s="232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20" t="s">
        <v>168</v>
      </c>
      <c r="AU349" s="20" t="s">
        <v>85</v>
      </c>
    </row>
    <row r="350" spans="1:47" s="2" customFormat="1" ht="12">
      <c r="A350" s="41"/>
      <c r="B350" s="42"/>
      <c r="C350" s="43"/>
      <c r="D350" s="233" t="s">
        <v>170</v>
      </c>
      <c r="E350" s="43"/>
      <c r="F350" s="234" t="s">
        <v>544</v>
      </c>
      <c r="G350" s="43"/>
      <c r="H350" s="43"/>
      <c r="I350" s="230"/>
      <c r="J350" s="43"/>
      <c r="K350" s="43"/>
      <c r="L350" s="47"/>
      <c r="M350" s="231"/>
      <c r="N350" s="232"/>
      <c r="O350" s="87"/>
      <c r="P350" s="87"/>
      <c r="Q350" s="87"/>
      <c r="R350" s="87"/>
      <c r="S350" s="87"/>
      <c r="T350" s="88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T350" s="20" t="s">
        <v>170</v>
      </c>
      <c r="AU350" s="20" t="s">
        <v>85</v>
      </c>
    </row>
    <row r="351" spans="1:65" s="2" customFormat="1" ht="21.75" customHeight="1">
      <c r="A351" s="41"/>
      <c r="B351" s="42"/>
      <c r="C351" s="215" t="s">
        <v>545</v>
      </c>
      <c r="D351" s="215" t="s">
        <v>161</v>
      </c>
      <c r="E351" s="216" t="s">
        <v>546</v>
      </c>
      <c r="F351" s="217" t="s">
        <v>547</v>
      </c>
      <c r="G351" s="218" t="s">
        <v>514</v>
      </c>
      <c r="H351" s="219">
        <v>10</v>
      </c>
      <c r="I351" s="220"/>
      <c r="J351" s="221">
        <f>ROUND(I351*H351,2)</f>
        <v>0</v>
      </c>
      <c r="K351" s="217" t="s">
        <v>165</v>
      </c>
      <c r="L351" s="47"/>
      <c r="M351" s="222" t="s">
        <v>19</v>
      </c>
      <c r="N351" s="223" t="s">
        <v>46</v>
      </c>
      <c r="O351" s="87"/>
      <c r="P351" s="224">
        <f>O351*H351</f>
        <v>0</v>
      </c>
      <c r="Q351" s="224">
        <v>0.09105</v>
      </c>
      <c r="R351" s="224">
        <f>Q351*H351</f>
        <v>0.9105000000000001</v>
      </c>
      <c r="S351" s="224">
        <v>0</v>
      </c>
      <c r="T351" s="225">
        <f>S351*H351</f>
        <v>0</v>
      </c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R351" s="226" t="s">
        <v>166</v>
      </c>
      <c r="AT351" s="226" t="s">
        <v>161</v>
      </c>
      <c r="AU351" s="226" t="s">
        <v>85</v>
      </c>
      <c r="AY351" s="20" t="s">
        <v>159</v>
      </c>
      <c r="BE351" s="227">
        <f>IF(N351="základní",J351,0)</f>
        <v>0</v>
      </c>
      <c r="BF351" s="227">
        <f>IF(N351="snížená",J351,0)</f>
        <v>0</v>
      </c>
      <c r="BG351" s="227">
        <f>IF(N351="zákl. přenesená",J351,0)</f>
        <v>0</v>
      </c>
      <c r="BH351" s="227">
        <f>IF(N351="sníž. přenesená",J351,0)</f>
        <v>0</v>
      </c>
      <c r="BI351" s="227">
        <f>IF(N351="nulová",J351,0)</f>
        <v>0</v>
      </c>
      <c r="BJ351" s="20" t="s">
        <v>83</v>
      </c>
      <c r="BK351" s="227">
        <f>ROUND(I351*H351,2)</f>
        <v>0</v>
      </c>
      <c r="BL351" s="20" t="s">
        <v>166</v>
      </c>
      <c r="BM351" s="226" t="s">
        <v>548</v>
      </c>
    </row>
    <row r="352" spans="1:47" s="2" customFormat="1" ht="12">
      <c r="A352" s="41"/>
      <c r="B352" s="42"/>
      <c r="C352" s="43"/>
      <c r="D352" s="228" t="s">
        <v>168</v>
      </c>
      <c r="E352" s="43"/>
      <c r="F352" s="229" t="s">
        <v>549</v>
      </c>
      <c r="G352" s="43"/>
      <c r="H352" s="43"/>
      <c r="I352" s="230"/>
      <c r="J352" s="43"/>
      <c r="K352" s="43"/>
      <c r="L352" s="47"/>
      <c r="M352" s="231"/>
      <c r="N352" s="232"/>
      <c r="O352" s="87"/>
      <c r="P352" s="87"/>
      <c r="Q352" s="87"/>
      <c r="R352" s="87"/>
      <c r="S352" s="87"/>
      <c r="T352" s="88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T352" s="20" t="s">
        <v>168</v>
      </c>
      <c r="AU352" s="20" t="s">
        <v>85</v>
      </c>
    </row>
    <row r="353" spans="1:47" s="2" customFormat="1" ht="12">
      <c r="A353" s="41"/>
      <c r="B353" s="42"/>
      <c r="C353" s="43"/>
      <c r="D353" s="233" t="s">
        <v>170</v>
      </c>
      <c r="E353" s="43"/>
      <c r="F353" s="234" t="s">
        <v>550</v>
      </c>
      <c r="G353" s="43"/>
      <c r="H353" s="43"/>
      <c r="I353" s="230"/>
      <c r="J353" s="43"/>
      <c r="K353" s="43"/>
      <c r="L353" s="47"/>
      <c r="M353" s="231"/>
      <c r="N353" s="232"/>
      <c r="O353" s="87"/>
      <c r="P353" s="87"/>
      <c r="Q353" s="87"/>
      <c r="R353" s="87"/>
      <c r="S353" s="87"/>
      <c r="T353" s="88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T353" s="20" t="s">
        <v>170</v>
      </c>
      <c r="AU353" s="20" t="s">
        <v>85</v>
      </c>
    </row>
    <row r="354" spans="1:65" s="2" customFormat="1" ht="16.5" customHeight="1">
      <c r="A354" s="41"/>
      <c r="B354" s="42"/>
      <c r="C354" s="215" t="s">
        <v>551</v>
      </c>
      <c r="D354" s="215" t="s">
        <v>161</v>
      </c>
      <c r="E354" s="216" t="s">
        <v>552</v>
      </c>
      <c r="F354" s="217" t="s">
        <v>553</v>
      </c>
      <c r="G354" s="218" t="s">
        <v>176</v>
      </c>
      <c r="H354" s="219">
        <v>1.9</v>
      </c>
      <c r="I354" s="220"/>
      <c r="J354" s="221">
        <f>ROUND(I354*H354,2)</f>
        <v>0</v>
      </c>
      <c r="K354" s="217" t="s">
        <v>165</v>
      </c>
      <c r="L354" s="47"/>
      <c r="M354" s="222" t="s">
        <v>19</v>
      </c>
      <c r="N354" s="223" t="s">
        <v>46</v>
      </c>
      <c r="O354" s="87"/>
      <c r="P354" s="224">
        <f>O354*H354</f>
        <v>0</v>
      </c>
      <c r="Q354" s="224">
        <v>1.94302</v>
      </c>
      <c r="R354" s="224">
        <f>Q354*H354</f>
        <v>3.691738</v>
      </c>
      <c r="S354" s="224">
        <v>0</v>
      </c>
      <c r="T354" s="225">
        <f>S354*H354</f>
        <v>0</v>
      </c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R354" s="226" t="s">
        <v>166</v>
      </c>
      <c r="AT354" s="226" t="s">
        <v>161</v>
      </c>
      <c r="AU354" s="226" t="s">
        <v>85</v>
      </c>
      <c r="AY354" s="20" t="s">
        <v>159</v>
      </c>
      <c r="BE354" s="227">
        <f>IF(N354="základní",J354,0)</f>
        <v>0</v>
      </c>
      <c r="BF354" s="227">
        <f>IF(N354="snížená",J354,0)</f>
        <v>0</v>
      </c>
      <c r="BG354" s="227">
        <f>IF(N354="zákl. přenesená",J354,0)</f>
        <v>0</v>
      </c>
      <c r="BH354" s="227">
        <f>IF(N354="sníž. přenesená",J354,0)</f>
        <v>0</v>
      </c>
      <c r="BI354" s="227">
        <f>IF(N354="nulová",J354,0)</f>
        <v>0</v>
      </c>
      <c r="BJ354" s="20" t="s">
        <v>83</v>
      </c>
      <c r="BK354" s="227">
        <f>ROUND(I354*H354,2)</f>
        <v>0</v>
      </c>
      <c r="BL354" s="20" t="s">
        <v>166</v>
      </c>
      <c r="BM354" s="226" t="s">
        <v>554</v>
      </c>
    </row>
    <row r="355" spans="1:47" s="2" customFormat="1" ht="12">
      <c r="A355" s="41"/>
      <c r="B355" s="42"/>
      <c r="C355" s="43"/>
      <c r="D355" s="228" t="s">
        <v>168</v>
      </c>
      <c r="E355" s="43"/>
      <c r="F355" s="229" t="s">
        <v>555</v>
      </c>
      <c r="G355" s="43"/>
      <c r="H355" s="43"/>
      <c r="I355" s="230"/>
      <c r="J355" s="43"/>
      <c r="K355" s="43"/>
      <c r="L355" s="47"/>
      <c r="M355" s="231"/>
      <c r="N355" s="232"/>
      <c r="O355" s="87"/>
      <c r="P355" s="87"/>
      <c r="Q355" s="87"/>
      <c r="R355" s="87"/>
      <c r="S355" s="87"/>
      <c r="T355" s="88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T355" s="20" t="s">
        <v>168</v>
      </c>
      <c r="AU355" s="20" t="s">
        <v>85</v>
      </c>
    </row>
    <row r="356" spans="1:47" s="2" customFormat="1" ht="12">
      <c r="A356" s="41"/>
      <c r="B356" s="42"/>
      <c r="C356" s="43"/>
      <c r="D356" s="233" t="s">
        <v>170</v>
      </c>
      <c r="E356" s="43"/>
      <c r="F356" s="234" t="s">
        <v>556</v>
      </c>
      <c r="G356" s="43"/>
      <c r="H356" s="43"/>
      <c r="I356" s="230"/>
      <c r="J356" s="43"/>
      <c r="K356" s="43"/>
      <c r="L356" s="47"/>
      <c r="M356" s="231"/>
      <c r="N356" s="232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20" t="s">
        <v>170</v>
      </c>
      <c r="AU356" s="20" t="s">
        <v>85</v>
      </c>
    </row>
    <row r="357" spans="1:65" s="2" customFormat="1" ht="33" customHeight="1">
      <c r="A357" s="41"/>
      <c r="B357" s="42"/>
      <c r="C357" s="215" t="s">
        <v>557</v>
      </c>
      <c r="D357" s="215" t="s">
        <v>161</v>
      </c>
      <c r="E357" s="216" t="s">
        <v>558</v>
      </c>
      <c r="F357" s="217" t="s">
        <v>559</v>
      </c>
      <c r="G357" s="218" t="s">
        <v>242</v>
      </c>
      <c r="H357" s="219">
        <v>0.19</v>
      </c>
      <c r="I357" s="220"/>
      <c r="J357" s="221">
        <f>ROUND(I357*H357,2)</f>
        <v>0</v>
      </c>
      <c r="K357" s="217" t="s">
        <v>165</v>
      </c>
      <c r="L357" s="47"/>
      <c r="M357" s="222" t="s">
        <v>19</v>
      </c>
      <c r="N357" s="223" t="s">
        <v>46</v>
      </c>
      <c r="O357" s="87"/>
      <c r="P357" s="224">
        <f>O357*H357</f>
        <v>0</v>
      </c>
      <c r="Q357" s="224">
        <v>0.01954</v>
      </c>
      <c r="R357" s="224">
        <f>Q357*H357</f>
        <v>0.0037126</v>
      </c>
      <c r="S357" s="224">
        <v>0</v>
      </c>
      <c r="T357" s="225">
        <f>S357*H357</f>
        <v>0</v>
      </c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R357" s="226" t="s">
        <v>166</v>
      </c>
      <c r="AT357" s="226" t="s">
        <v>161</v>
      </c>
      <c r="AU357" s="226" t="s">
        <v>85</v>
      </c>
      <c r="AY357" s="20" t="s">
        <v>159</v>
      </c>
      <c r="BE357" s="227">
        <f>IF(N357="základní",J357,0)</f>
        <v>0</v>
      </c>
      <c r="BF357" s="227">
        <f>IF(N357="snížená",J357,0)</f>
        <v>0</v>
      </c>
      <c r="BG357" s="227">
        <f>IF(N357="zákl. přenesená",J357,0)</f>
        <v>0</v>
      </c>
      <c r="BH357" s="227">
        <f>IF(N357="sníž. přenesená",J357,0)</f>
        <v>0</v>
      </c>
      <c r="BI357" s="227">
        <f>IF(N357="nulová",J357,0)</f>
        <v>0</v>
      </c>
      <c r="BJ357" s="20" t="s">
        <v>83</v>
      </c>
      <c r="BK357" s="227">
        <f>ROUND(I357*H357,2)</f>
        <v>0</v>
      </c>
      <c r="BL357" s="20" t="s">
        <v>166</v>
      </c>
      <c r="BM357" s="226" t="s">
        <v>560</v>
      </c>
    </row>
    <row r="358" spans="1:47" s="2" customFormat="1" ht="12">
      <c r="A358" s="41"/>
      <c r="B358" s="42"/>
      <c r="C358" s="43"/>
      <c r="D358" s="228" t="s">
        <v>168</v>
      </c>
      <c r="E358" s="43"/>
      <c r="F358" s="229" t="s">
        <v>561</v>
      </c>
      <c r="G358" s="43"/>
      <c r="H358" s="43"/>
      <c r="I358" s="230"/>
      <c r="J358" s="43"/>
      <c r="K358" s="43"/>
      <c r="L358" s="47"/>
      <c r="M358" s="231"/>
      <c r="N358" s="232"/>
      <c r="O358" s="87"/>
      <c r="P358" s="87"/>
      <c r="Q358" s="87"/>
      <c r="R358" s="87"/>
      <c r="S358" s="87"/>
      <c r="T358" s="88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T358" s="20" t="s">
        <v>168</v>
      </c>
      <c r="AU358" s="20" t="s">
        <v>85</v>
      </c>
    </row>
    <row r="359" spans="1:47" s="2" customFormat="1" ht="12">
      <c r="A359" s="41"/>
      <c r="B359" s="42"/>
      <c r="C359" s="43"/>
      <c r="D359" s="233" t="s">
        <v>170</v>
      </c>
      <c r="E359" s="43"/>
      <c r="F359" s="234" t="s">
        <v>562</v>
      </c>
      <c r="G359" s="43"/>
      <c r="H359" s="43"/>
      <c r="I359" s="230"/>
      <c r="J359" s="43"/>
      <c r="K359" s="43"/>
      <c r="L359" s="47"/>
      <c r="M359" s="231"/>
      <c r="N359" s="232"/>
      <c r="O359" s="87"/>
      <c r="P359" s="87"/>
      <c r="Q359" s="87"/>
      <c r="R359" s="87"/>
      <c r="S359" s="87"/>
      <c r="T359" s="88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T359" s="20" t="s">
        <v>170</v>
      </c>
      <c r="AU359" s="20" t="s">
        <v>85</v>
      </c>
    </row>
    <row r="360" spans="1:51" s="14" customFormat="1" ht="12">
      <c r="A360" s="14"/>
      <c r="B360" s="246"/>
      <c r="C360" s="247"/>
      <c r="D360" s="228" t="s">
        <v>172</v>
      </c>
      <c r="E360" s="248" t="s">
        <v>19</v>
      </c>
      <c r="F360" s="249" t="s">
        <v>563</v>
      </c>
      <c r="G360" s="247"/>
      <c r="H360" s="248" t="s">
        <v>19</v>
      </c>
      <c r="I360" s="250"/>
      <c r="J360" s="247"/>
      <c r="K360" s="247"/>
      <c r="L360" s="251"/>
      <c r="M360" s="252"/>
      <c r="N360" s="253"/>
      <c r="O360" s="253"/>
      <c r="P360" s="253"/>
      <c r="Q360" s="253"/>
      <c r="R360" s="253"/>
      <c r="S360" s="253"/>
      <c r="T360" s="25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5" t="s">
        <v>172</v>
      </c>
      <c r="AU360" s="255" t="s">
        <v>85</v>
      </c>
      <c r="AV360" s="14" t="s">
        <v>83</v>
      </c>
      <c r="AW360" s="14" t="s">
        <v>36</v>
      </c>
      <c r="AX360" s="14" t="s">
        <v>75</v>
      </c>
      <c r="AY360" s="255" t="s">
        <v>159</v>
      </c>
    </row>
    <row r="361" spans="1:51" s="13" customFormat="1" ht="12">
      <c r="A361" s="13"/>
      <c r="B361" s="235"/>
      <c r="C361" s="236"/>
      <c r="D361" s="228" t="s">
        <v>172</v>
      </c>
      <c r="E361" s="237" t="s">
        <v>19</v>
      </c>
      <c r="F361" s="238" t="s">
        <v>564</v>
      </c>
      <c r="G361" s="236"/>
      <c r="H361" s="239">
        <v>0.026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5" t="s">
        <v>172</v>
      </c>
      <c r="AU361" s="245" t="s">
        <v>85</v>
      </c>
      <c r="AV361" s="13" t="s">
        <v>85</v>
      </c>
      <c r="AW361" s="13" t="s">
        <v>36</v>
      </c>
      <c r="AX361" s="13" t="s">
        <v>75</v>
      </c>
      <c r="AY361" s="245" t="s">
        <v>159</v>
      </c>
    </row>
    <row r="362" spans="1:51" s="14" customFormat="1" ht="12">
      <c r="A362" s="14"/>
      <c r="B362" s="246"/>
      <c r="C362" s="247"/>
      <c r="D362" s="228" t="s">
        <v>172</v>
      </c>
      <c r="E362" s="248" t="s">
        <v>19</v>
      </c>
      <c r="F362" s="249" t="s">
        <v>565</v>
      </c>
      <c r="G362" s="247"/>
      <c r="H362" s="248" t="s">
        <v>19</v>
      </c>
      <c r="I362" s="250"/>
      <c r="J362" s="247"/>
      <c r="K362" s="247"/>
      <c r="L362" s="251"/>
      <c r="M362" s="252"/>
      <c r="N362" s="253"/>
      <c r="O362" s="253"/>
      <c r="P362" s="253"/>
      <c r="Q362" s="253"/>
      <c r="R362" s="253"/>
      <c r="S362" s="253"/>
      <c r="T362" s="25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5" t="s">
        <v>172</v>
      </c>
      <c r="AU362" s="255" t="s">
        <v>85</v>
      </c>
      <c r="AV362" s="14" t="s">
        <v>83</v>
      </c>
      <c r="AW362" s="14" t="s">
        <v>36</v>
      </c>
      <c r="AX362" s="14" t="s">
        <v>75</v>
      </c>
      <c r="AY362" s="255" t="s">
        <v>159</v>
      </c>
    </row>
    <row r="363" spans="1:51" s="13" customFormat="1" ht="12">
      <c r="A363" s="13"/>
      <c r="B363" s="235"/>
      <c r="C363" s="236"/>
      <c r="D363" s="228" t="s">
        <v>172</v>
      </c>
      <c r="E363" s="237" t="s">
        <v>19</v>
      </c>
      <c r="F363" s="238" t="s">
        <v>566</v>
      </c>
      <c r="G363" s="236"/>
      <c r="H363" s="239">
        <v>0.096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5" t="s">
        <v>172</v>
      </c>
      <c r="AU363" s="245" t="s">
        <v>85</v>
      </c>
      <c r="AV363" s="13" t="s">
        <v>85</v>
      </c>
      <c r="AW363" s="13" t="s">
        <v>36</v>
      </c>
      <c r="AX363" s="13" t="s">
        <v>75</v>
      </c>
      <c r="AY363" s="245" t="s">
        <v>159</v>
      </c>
    </row>
    <row r="364" spans="1:51" s="13" customFormat="1" ht="12">
      <c r="A364" s="13"/>
      <c r="B364" s="235"/>
      <c r="C364" s="236"/>
      <c r="D364" s="228" t="s">
        <v>172</v>
      </c>
      <c r="E364" s="237" t="s">
        <v>19</v>
      </c>
      <c r="F364" s="238" t="s">
        <v>567</v>
      </c>
      <c r="G364" s="236"/>
      <c r="H364" s="239">
        <v>0.068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5" t="s">
        <v>172</v>
      </c>
      <c r="AU364" s="245" t="s">
        <v>85</v>
      </c>
      <c r="AV364" s="13" t="s">
        <v>85</v>
      </c>
      <c r="AW364" s="13" t="s">
        <v>36</v>
      </c>
      <c r="AX364" s="13" t="s">
        <v>75</v>
      </c>
      <c r="AY364" s="245" t="s">
        <v>159</v>
      </c>
    </row>
    <row r="365" spans="1:51" s="15" customFormat="1" ht="12">
      <c r="A365" s="15"/>
      <c r="B365" s="256"/>
      <c r="C365" s="257"/>
      <c r="D365" s="228" t="s">
        <v>172</v>
      </c>
      <c r="E365" s="258" t="s">
        <v>19</v>
      </c>
      <c r="F365" s="259" t="s">
        <v>193</v>
      </c>
      <c r="G365" s="257"/>
      <c r="H365" s="260">
        <v>0.19</v>
      </c>
      <c r="I365" s="261"/>
      <c r="J365" s="257"/>
      <c r="K365" s="257"/>
      <c r="L365" s="262"/>
      <c r="M365" s="263"/>
      <c r="N365" s="264"/>
      <c r="O365" s="264"/>
      <c r="P365" s="264"/>
      <c r="Q365" s="264"/>
      <c r="R365" s="264"/>
      <c r="S365" s="264"/>
      <c r="T365" s="26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66" t="s">
        <v>172</v>
      </c>
      <c r="AU365" s="266" t="s">
        <v>85</v>
      </c>
      <c r="AV365" s="15" t="s">
        <v>166</v>
      </c>
      <c r="AW365" s="15" t="s">
        <v>36</v>
      </c>
      <c r="AX365" s="15" t="s">
        <v>83</v>
      </c>
      <c r="AY365" s="266" t="s">
        <v>159</v>
      </c>
    </row>
    <row r="366" spans="1:65" s="2" customFormat="1" ht="37.8" customHeight="1">
      <c r="A366" s="41"/>
      <c r="B366" s="42"/>
      <c r="C366" s="215" t="s">
        <v>568</v>
      </c>
      <c r="D366" s="215" t="s">
        <v>161</v>
      </c>
      <c r="E366" s="216" t="s">
        <v>569</v>
      </c>
      <c r="F366" s="217" t="s">
        <v>570</v>
      </c>
      <c r="G366" s="218" t="s">
        <v>242</v>
      </c>
      <c r="H366" s="219">
        <v>0.337</v>
      </c>
      <c r="I366" s="220"/>
      <c r="J366" s="221">
        <f>ROUND(I366*H366,2)</f>
        <v>0</v>
      </c>
      <c r="K366" s="217" t="s">
        <v>165</v>
      </c>
      <c r="L366" s="47"/>
      <c r="M366" s="222" t="s">
        <v>19</v>
      </c>
      <c r="N366" s="223" t="s">
        <v>46</v>
      </c>
      <c r="O366" s="87"/>
      <c r="P366" s="224">
        <f>O366*H366</f>
        <v>0</v>
      </c>
      <c r="Q366" s="224">
        <v>0.01709</v>
      </c>
      <c r="R366" s="224">
        <f>Q366*H366</f>
        <v>0.005759330000000001</v>
      </c>
      <c r="S366" s="224">
        <v>0</v>
      </c>
      <c r="T366" s="225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26" t="s">
        <v>166</v>
      </c>
      <c r="AT366" s="226" t="s">
        <v>161</v>
      </c>
      <c r="AU366" s="226" t="s">
        <v>85</v>
      </c>
      <c r="AY366" s="20" t="s">
        <v>159</v>
      </c>
      <c r="BE366" s="227">
        <f>IF(N366="základní",J366,0)</f>
        <v>0</v>
      </c>
      <c r="BF366" s="227">
        <f>IF(N366="snížená",J366,0)</f>
        <v>0</v>
      </c>
      <c r="BG366" s="227">
        <f>IF(N366="zákl. přenesená",J366,0)</f>
        <v>0</v>
      </c>
      <c r="BH366" s="227">
        <f>IF(N366="sníž. přenesená",J366,0)</f>
        <v>0</v>
      </c>
      <c r="BI366" s="227">
        <f>IF(N366="nulová",J366,0)</f>
        <v>0</v>
      </c>
      <c r="BJ366" s="20" t="s">
        <v>83</v>
      </c>
      <c r="BK366" s="227">
        <f>ROUND(I366*H366,2)</f>
        <v>0</v>
      </c>
      <c r="BL366" s="20" t="s">
        <v>166</v>
      </c>
      <c r="BM366" s="226" t="s">
        <v>571</v>
      </c>
    </row>
    <row r="367" spans="1:47" s="2" customFormat="1" ht="12">
      <c r="A367" s="41"/>
      <c r="B367" s="42"/>
      <c r="C367" s="43"/>
      <c r="D367" s="228" t="s">
        <v>168</v>
      </c>
      <c r="E367" s="43"/>
      <c r="F367" s="229" t="s">
        <v>572</v>
      </c>
      <c r="G367" s="43"/>
      <c r="H367" s="43"/>
      <c r="I367" s="230"/>
      <c r="J367" s="43"/>
      <c r="K367" s="43"/>
      <c r="L367" s="47"/>
      <c r="M367" s="231"/>
      <c r="N367" s="232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20" t="s">
        <v>168</v>
      </c>
      <c r="AU367" s="20" t="s">
        <v>85</v>
      </c>
    </row>
    <row r="368" spans="1:47" s="2" customFormat="1" ht="12">
      <c r="A368" s="41"/>
      <c r="B368" s="42"/>
      <c r="C368" s="43"/>
      <c r="D368" s="233" t="s">
        <v>170</v>
      </c>
      <c r="E368" s="43"/>
      <c r="F368" s="234" t="s">
        <v>573</v>
      </c>
      <c r="G368" s="43"/>
      <c r="H368" s="43"/>
      <c r="I368" s="230"/>
      <c r="J368" s="43"/>
      <c r="K368" s="43"/>
      <c r="L368" s="47"/>
      <c r="M368" s="231"/>
      <c r="N368" s="232"/>
      <c r="O368" s="87"/>
      <c r="P368" s="87"/>
      <c r="Q368" s="87"/>
      <c r="R368" s="87"/>
      <c r="S368" s="87"/>
      <c r="T368" s="88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T368" s="20" t="s">
        <v>170</v>
      </c>
      <c r="AU368" s="20" t="s">
        <v>85</v>
      </c>
    </row>
    <row r="369" spans="1:51" s="14" customFormat="1" ht="12">
      <c r="A369" s="14"/>
      <c r="B369" s="246"/>
      <c r="C369" s="247"/>
      <c r="D369" s="228" t="s">
        <v>172</v>
      </c>
      <c r="E369" s="248" t="s">
        <v>19</v>
      </c>
      <c r="F369" s="249" t="s">
        <v>574</v>
      </c>
      <c r="G369" s="247"/>
      <c r="H369" s="248" t="s">
        <v>19</v>
      </c>
      <c r="I369" s="250"/>
      <c r="J369" s="247"/>
      <c r="K369" s="247"/>
      <c r="L369" s="251"/>
      <c r="M369" s="252"/>
      <c r="N369" s="253"/>
      <c r="O369" s="253"/>
      <c r="P369" s="253"/>
      <c r="Q369" s="253"/>
      <c r="R369" s="253"/>
      <c r="S369" s="253"/>
      <c r="T369" s="25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5" t="s">
        <v>172</v>
      </c>
      <c r="AU369" s="255" t="s">
        <v>85</v>
      </c>
      <c r="AV369" s="14" t="s">
        <v>83</v>
      </c>
      <c r="AW369" s="14" t="s">
        <v>36</v>
      </c>
      <c r="AX369" s="14" t="s">
        <v>75</v>
      </c>
      <c r="AY369" s="255" t="s">
        <v>159</v>
      </c>
    </row>
    <row r="370" spans="1:51" s="13" customFormat="1" ht="12">
      <c r="A370" s="13"/>
      <c r="B370" s="235"/>
      <c r="C370" s="236"/>
      <c r="D370" s="228" t="s">
        <v>172</v>
      </c>
      <c r="E370" s="237" t="s">
        <v>19</v>
      </c>
      <c r="F370" s="238" t="s">
        <v>575</v>
      </c>
      <c r="G370" s="236"/>
      <c r="H370" s="239">
        <v>0.16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5" t="s">
        <v>172</v>
      </c>
      <c r="AU370" s="245" t="s">
        <v>85</v>
      </c>
      <c r="AV370" s="13" t="s">
        <v>85</v>
      </c>
      <c r="AW370" s="13" t="s">
        <v>36</v>
      </c>
      <c r="AX370" s="13" t="s">
        <v>75</v>
      </c>
      <c r="AY370" s="245" t="s">
        <v>159</v>
      </c>
    </row>
    <row r="371" spans="1:51" s="14" customFormat="1" ht="12">
      <c r="A371" s="14"/>
      <c r="B371" s="246"/>
      <c r="C371" s="247"/>
      <c r="D371" s="228" t="s">
        <v>172</v>
      </c>
      <c r="E371" s="248" t="s">
        <v>19</v>
      </c>
      <c r="F371" s="249" t="s">
        <v>576</v>
      </c>
      <c r="G371" s="247"/>
      <c r="H371" s="248" t="s">
        <v>19</v>
      </c>
      <c r="I371" s="250"/>
      <c r="J371" s="247"/>
      <c r="K371" s="247"/>
      <c r="L371" s="251"/>
      <c r="M371" s="252"/>
      <c r="N371" s="253"/>
      <c r="O371" s="253"/>
      <c r="P371" s="253"/>
      <c r="Q371" s="253"/>
      <c r="R371" s="253"/>
      <c r="S371" s="253"/>
      <c r="T371" s="25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5" t="s">
        <v>172</v>
      </c>
      <c r="AU371" s="255" t="s">
        <v>85</v>
      </c>
      <c r="AV371" s="14" t="s">
        <v>83</v>
      </c>
      <c r="AW371" s="14" t="s">
        <v>36</v>
      </c>
      <c r="AX371" s="14" t="s">
        <v>75</v>
      </c>
      <c r="AY371" s="255" t="s">
        <v>159</v>
      </c>
    </row>
    <row r="372" spans="1:51" s="13" customFormat="1" ht="12">
      <c r="A372" s="13"/>
      <c r="B372" s="235"/>
      <c r="C372" s="236"/>
      <c r="D372" s="228" t="s">
        <v>172</v>
      </c>
      <c r="E372" s="237" t="s">
        <v>19</v>
      </c>
      <c r="F372" s="238" t="s">
        <v>577</v>
      </c>
      <c r="G372" s="236"/>
      <c r="H372" s="239">
        <v>0.075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5" t="s">
        <v>172</v>
      </c>
      <c r="AU372" s="245" t="s">
        <v>85</v>
      </c>
      <c r="AV372" s="13" t="s">
        <v>85</v>
      </c>
      <c r="AW372" s="13" t="s">
        <v>36</v>
      </c>
      <c r="AX372" s="13" t="s">
        <v>75</v>
      </c>
      <c r="AY372" s="245" t="s">
        <v>159</v>
      </c>
    </row>
    <row r="373" spans="1:51" s="14" customFormat="1" ht="12">
      <c r="A373" s="14"/>
      <c r="B373" s="246"/>
      <c r="C373" s="247"/>
      <c r="D373" s="228" t="s">
        <v>172</v>
      </c>
      <c r="E373" s="248" t="s">
        <v>19</v>
      </c>
      <c r="F373" s="249" t="s">
        <v>578</v>
      </c>
      <c r="G373" s="247"/>
      <c r="H373" s="248" t="s">
        <v>19</v>
      </c>
      <c r="I373" s="250"/>
      <c r="J373" s="247"/>
      <c r="K373" s="247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172</v>
      </c>
      <c r="AU373" s="255" t="s">
        <v>85</v>
      </c>
      <c r="AV373" s="14" t="s">
        <v>83</v>
      </c>
      <c r="AW373" s="14" t="s">
        <v>36</v>
      </c>
      <c r="AX373" s="14" t="s">
        <v>75</v>
      </c>
      <c r="AY373" s="255" t="s">
        <v>159</v>
      </c>
    </row>
    <row r="374" spans="1:51" s="13" customFormat="1" ht="12">
      <c r="A374" s="13"/>
      <c r="B374" s="235"/>
      <c r="C374" s="236"/>
      <c r="D374" s="228" t="s">
        <v>172</v>
      </c>
      <c r="E374" s="237" t="s">
        <v>19</v>
      </c>
      <c r="F374" s="238" t="s">
        <v>579</v>
      </c>
      <c r="G374" s="236"/>
      <c r="H374" s="239">
        <v>0.043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5" t="s">
        <v>172</v>
      </c>
      <c r="AU374" s="245" t="s">
        <v>85</v>
      </c>
      <c r="AV374" s="13" t="s">
        <v>85</v>
      </c>
      <c r="AW374" s="13" t="s">
        <v>36</v>
      </c>
      <c r="AX374" s="13" t="s">
        <v>75</v>
      </c>
      <c r="AY374" s="245" t="s">
        <v>159</v>
      </c>
    </row>
    <row r="375" spans="1:51" s="14" customFormat="1" ht="12">
      <c r="A375" s="14"/>
      <c r="B375" s="246"/>
      <c r="C375" s="247"/>
      <c r="D375" s="228" t="s">
        <v>172</v>
      </c>
      <c r="E375" s="248" t="s">
        <v>19</v>
      </c>
      <c r="F375" s="249" t="s">
        <v>580</v>
      </c>
      <c r="G375" s="247"/>
      <c r="H375" s="248" t="s">
        <v>19</v>
      </c>
      <c r="I375" s="250"/>
      <c r="J375" s="247"/>
      <c r="K375" s="247"/>
      <c r="L375" s="251"/>
      <c r="M375" s="252"/>
      <c r="N375" s="253"/>
      <c r="O375" s="253"/>
      <c r="P375" s="253"/>
      <c r="Q375" s="253"/>
      <c r="R375" s="253"/>
      <c r="S375" s="253"/>
      <c r="T375" s="25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5" t="s">
        <v>172</v>
      </c>
      <c r="AU375" s="255" t="s">
        <v>85</v>
      </c>
      <c r="AV375" s="14" t="s">
        <v>83</v>
      </c>
      <c r="AW375" s="14" t="s">
        <v>36</v>
      </c>
      <c r="AX375" s="14" t="s">
        <v>75</v>
      </c>
      <c r="AY375" s="255" t="s">
        <v>159</v>
      </c>
    </row>
    <row r="376" spans="1:51" s="13" customFormat="1" ht="12">
      <c r="A376" s="13"/>
      <c r="B376" s="235"/>
      <c r="C376" s="236"/>
      <c r="D376" s="228" t="s">
        <v>172</v>
      </c>
      <c r="E376" s="237" t="s">
        <v>19</v>
      </c>
      <c r="F376" s="238" t="s">
        <v>581</v>
      </c>
      <c r="G376" s="236"/>
      <c r="H376" s="239">
        <v>0.059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5" t="s">
        <v>172</v>
      </c>
      <c r="AU376" s="245" t="s">
        <v>85</v>
      </c>
      <c r="AV376" s="13" t="s">
        <v>85</v>
      </c>
      <c r="AW376" s="13" t="s">
        <v>36</v>
      </c>
      <c r="AX376" s="13" t="s">
        <v>75</v>
      </c>
      <c r="AY376" s="245" t="s">
        <v>159</v>
      </c>
    </row>
    <row r="377" spans="1:51" s="15" customFormat="1" ht="12">
      <c r="A377" s="15"/>
      <c r="B377" s="256"/>
      <c r="C377" s="257"/>
      <c r="D377" s="228" t="s">
        <v>172</v>
      </c>
      <c r="E377" s="258" t="s">
        <v>19</v>
      </c>
      <c r="F377" s="259" t="s">
        <v>193</v>
      </c>
      <c r="G377" s="257"/>
      <c r="H377" s="260">
        <v>0.337</v>
      </c>
      <c r="I377" s="261"/>
      <c r="J377" s="257"/>
      <c r="K377" s="257"/>
      <c r="L377" s="262"/>
      <c r="M377" s="263"/>
      <c r="N377" s="264"/>
      <c r="O377" s="264"/>
      <c r="P377" s="264"/>
      <c r="Q377" s="264"/>
      <c r="R377" s="264"/>
      <c r="S377" s="264"/>
      <c r="T377" s="26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66" t="s">
        <v>172</v>
      </c>
      <c r="AU377" s="266" t="s">
        <v>85</v>
      </c>
      <c r="AV377" s="15" t="s">
        <v>166</v>
      </c>
      <c r="AW377" s="15" t="s">
        <v>36</v>
      </c>
      <c r="AX377" s="15" t="s">
        <v>83</v>
      </c>
      <c r="AY377" s="266" t="s">
        <v>159</v>
      </c>
    </row>
    <row r="378" spans="1:65" s="2" customFormat="1" ht="16.5" customHeight="1">
      <c r="A378" s="41"/>
      <c r="B378" s="42"/>
      <c r="C378" s="267" t="s">
        <v>582</v>
      </c>
      <c r="D378" s="267" t="s">
        <v>317</v>
      </c>
      <c r="E378" s="268" t="s">
        <v>583</v>
      </c>
      <c r="F378" s="269" t="s">
        <v>584</v>
      </c>
      <c r="G378" s="270" t="s">
        <v>242</v>
      </c>
      <c r="H378" s="271">
        <v>0.527</v>
      </c>
      <c r="I378" s="272"/>
      <c r="J378" s="273">
        <f>ROUND(I378*H378,2)</f>
        <v>0</v>
      </c>
      <c r="K378" s="269" t="s">
        <v>19</v>
      </c>
      <c r="L378" s="274"/>
      <c r="M378" s="275" t="s">
        <v>19</v>
      </c>
      <c r="N378" s="276" t="s">
        <v>46</v>
      </c>
      <c r="O378" s="87"/>
      <c r="P378" s="224">
        <f>O378*H378</f>
        <v>0</v>
      </c>
      <c r="Q378" s="224">
        <v>1</v>
      </c>
      <c r="R378" s="224">
        <f>Q378*H378</f>
        <v>0.527</v>
      </c>
      <c r="S378" s="224">
        <v>0</v>
      </c>
      <c r="T378" s="225">
        <f>S378*H378</f>
        <v>0</v>
      </c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R378" s="226" t="s">
        <v>221</v>
      </c>
      <c r="AT378" s="226" t="s">
        <v>317</v>
      </c>
      <c r="AU378" s="226" t="s">
        <v>85</v>
      </c>
      <c r="AY378" s="20" t="s">
        <v>159</v>
      </c>
      <c r="BE378" s="227">
        <f>IF(N378="základní",J378,0)</f>
        <v>0</v>
      </c>
      <c r="BF378" s="227">
        <f>IF(N378="snížená",J378,0)</f>
        <v>0</v>
      </c>
      <c r="BG378" s="227">
        <f>IF(N378="zákl. přenesená",J378,0)</f>
        <v>0</v>
      </c>
      <c r="BH378" s="227">
        <f>IF(N378="sníž. přenesená",J378,0)</f>
        <v>0</v>
      </c>
      <c r="BI378" s="227">
        <f>IF(N378="nulová",J378,0)</f>
        <v>0</v>
      </c>
      <c r="BJ378" s="20" t="s">
        <v>83</v>
      </c>
      <c r="BK378" s="227">
        <f>ROUND(I378*H378,2)</f>
        <v>0</v>
      </c>
      <c r="BL378" s="20" t="s">
        <v>166</v>
      </c>
      <c r="BM378" s="226" t="s">
        <v>585</v>
      </c>
    </row>
    <row r="379" spans="1:47" s="2" customFormat="1" ht="12">
      <c r="A379" s="41"/>
      <c r="B379" s="42"/>
      <c r="C379" s="43"/>
      <c r="D379" s="228" t="s">
        <v>168</v>
      </c>
      <c r="E379" s="43"/>
      <c r="F379" s="229" t="s">
        <v>586</v>
      </c>
      <c r="G379" s="43"/>
      <c r="H379" s="43"/>
      <c r="I379" s="230"/>
      <c r="J379" s="43"/>
      <c r="K379" s="43"/>
      <c r="L379" s="47"/>
      <c r="M379" s="231"/>
      <c r="N379" s="232"/>
      <c r="O379" s="87"/>
      <c r="P379" s="87"/>
      <c r="Q379" s="87"/>
      <c r="R379" s="87"/>
      <c r="S379" s="87"/>
      <c r="T379" s="88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T379" s="20" t="s">
        <v>168</v>
      </c>
      <c r="AU379" s="20" t="s">
        <v>85</v>
      </c>
    </row>
    <row r="380" spans="1:51" s="13" customFormat="1" ht="12">
      <c r="A380" s="13"/>
      <c r="B380" s="235"/>
      <c r="C380" s="236"/>
      <c r="D380" s="228" t="s">
        <v>172</v>
      </c>
      <c r="E380" s="237" t="s">
        <v>19</v>
      </c>
      <c r="F380" s="238" t="s">
        <v>587</v>
      </c>
      <c r="G380" s="236"/>
      <c r="H380" s="239">
        <v>0.527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5" t="s">
        <v>172</v>
      </c>
      <c r="AU380" s="245" t="s">
        <v>85</v>
      </c>
      <c r="AV380" s="13" t="s">
        <v>85</v>
      </c>
      <c r="AW380" s="13" t="s">
        <v>36</v>
      </c>
      <c r="AX380" s="13" t="s">
        <v>83</v>
      </c>
      <c r="AY380" s="245" t="s">
        <v>159</v>
      </c>
    </row>
    <row r="381" spans="1:65" s="2" customFormat="1" ht="24.15" customHeight="1">
      <c r="A381" s="41"/>
      <c r="B381" s="42"/>
      <c r="C381" s="215" t="s">
        <v>588</v>
      </c>
      <c r="D381" s="215" t="s">
        <v>161</v>
      </c>
      <c r="E381" s="216" t="s">
        <v>589</v>
      </c>
      <c r="F381" s="217" t="s">
        <v>590</v>
      </c>
      <c r="G381" s="218" t="s">
        <v>306</v>
      </c>
      <c r="H381" s="219">
        <v>50</v>
      </c>
      <c r="I381" s="220"/>
      <c r="J381" s="221">
        <f>ROUND(I381*H381,2)</f>
        <v>0</v>
      </c>
      <c r="K381" s="217" t="s">
        <v>165</v>
      </c>
      <c r="L381" s="47"/>
      <c r="M381" s="222" t="s">
        <v>19</v>
      </c>
      <c r="N381" s="223" t="s">
        <v>46</v>
      </c>
      <c r="O381" s="87"/>
      <c r="P381" s="224">
        <f>O381*H381</f>
        <v>0</v>
      </c>
      <c r="Q381" s="224">
        <v>0.00038</v>
      </c>
      <c r="R381" s="224">
        <f>Q381*H381</f>
        <v>0.019</v>
      </c>
      <c r="S381" s="224">
        <v>0</v>
      </c>
      <c r="T381" s="225">
        <f>S381*H381</f>
        <v>0</v>
      </c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R381" s="226" t="s">
        <v>166</v>
      </c>
      <c r="AT381" s="226" t="s">
        <v>161</v>
      </c>
      <c r="AU381" s="226" t="s">
        <v>85</v>
      </c>
      <c r="AY381" s="20" t="s">
        <v>159</v>
      </c>
      <c r="BE381" s="227">
        <f>IF(N381="základní",J381,0)</f>
        <v>0</v>
      </c>
      <c r="BF381" s="227">
        <f>IF(N381="snížená",J381,0)</f>
        <v>0</v>
      </c>
      <c r="BG381" s="227">
        <f>IF(N381="zákl. přenesená",J381,0)</f>
        <v>0</v>
      </c>
      <c r="BH381" s="227">
        <f>IF(N381="sníž. přenesená",J381,0)</f>
        <v>0</v>
      </c>
      <c r="BI381" s="227">
        <f>IF(N381="nulová",J381,0)</f>
        <v>0</v>
      </c>
      <c r="BJ381" s="20" t="s">
        <v>83</v>
      </c>
      <c r="BK381" s="227">
        <f>ROUND(I381*H381,2)</f>
        <v>0</v>
      </c>
      <c r="BL381" s="20" t="s">
        <v>166</v>
      </c>
      <c r="BM381" s="226" t="s">
        <v>591</v>
      </c>
    </row>
    <row r="382" spans="1:47" s="2" customFormat="1" ht="12">
      <c r="A382" s="41"/>
      <c r="B382" s="42"/>
      <c r="C382" s="43"/>
      <c r="D382" s="228" t="s">
        <v>168</v>
      </c>
      <c r="E382" s="43"/>
      <c r="F382" s="229" t="s">
        <v>592</v>
      </c>
      <c r="G382" s="43"/>
      <c r="H382" s="43"/>
      <c r="I382" s="230"/>
      <c r="J382" s="43"/>
      <c r="K382" s="43"/>
      <c r="L382" s="47"/>
      <c r="M382" s="231"/>
      <c r="N382" s="232"/>
      <c r="O382" s="87"/>
      <c r="P382" s="87"/>
      <c r="Q382" s="87"/>
      <c r="R382" s="87"/>
      <c r="S382" s="87"/>
      <c r="T382" s="88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T382" s="20" t="s">
        <v>168</v>
      </c>
      <c r="AU382" s="20" t="s">
        <v>85</v>
      </c>
    </row>
    <row r="383" spans="1:47" s="2" customFormat="1" ht="12">
      <c r="A383" s="41"/>
      <c r="B383" s="42"/>
      <c r="C383" s="43"/>
      <c r="D383" s="233" t="s">
        <v>170</v>
      </c>
      <c r="E383" s="43"/>
      <c r="F383" s="234" t="s">
        <v>593</v>
      </c>
      <c r="G383" s="43"/>
      <c r="H383" s="43"/>
      <c r="I383" s="230"/>
      <c r="J383" s="43"/>
      <c r="K383" s="43"/>
      <c r="L383" s="47"/>
      <c r="M383" s="231"/>
      <c r="N383" s="232"/>
      <c r="O383" s="87"/>
      <c r="P383" s="87"/>
      <c r="Q383" s="87"/>
      <c r="R383" s="87"/>
      <c r="S383" s="87"/>
      <c r="T383" s="88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T383" s="20" t="s">
        <v>170</v>
      </c>
      <c r="AU383" s="20" t="s">
        <v>85</v>
      </c>
    </row>
    <row r="384" spans="1:65" s="2" customFormat="1" ht="24.15" customHeight="1">
      <c r="A384" s="41"/>
      <c r="B384" s="42"/>
      <c r="C384" s="215" t="s">
        <v>594</v>
      </c>
      <c r="D384" s="215" t="s">
        <v>161</v>
      </c>
      <c r="E384" s="216" t="s">
        <v>595</v>
      </c>
      <c r="F384" s="217" t="s">
        <v>596</v>
      </c>
      <c r="G384" s="218" t="s">
        <v>164</v>
      </c>
      <c r="H384" s="219">
        <v>137.504</v>
      </c>
      <c r="I384" s="220"/>
      <c r="J384" s="221">
        <f>ROUND(I384*H384,2)</f>
        <v>0</v>
      </c>
      <c r="K384" s="217" t="s">
        <v>165</v>
      </c>
      <c r="L384" s="47"/>
      <c r="M384" s="222" t="s">
        <v>19</v>
      </c>
      <c r="N384" s="223" t="s">
        <v>46</v>
      </c>
      <c r="O384" s="87"/>
      <c r="P384" s="224">
        <f>O384*H384</f>
        <v>0</v>
      </c>
      <c r="Q384" s="224">
        <v>0.05897</v>
      </c>
      <c r="R384" s="224">
        <f>Q384*H384</f>
        <v>8.10861088</v>
      </c>
      <c r="S384" s="224">
        <v>0</v>
      </c>
      <c r="T384" s="225">
        <f>S384*H384</f>
        <v>0</v>
      </c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R384" s="226" t="s">
        <v>166</v>
      </c>
      <c r="AT384" s="226" t="s">
        <v>161</v>
      </c>
      <c r="AU384" s="226" t="s">
        <v>85</v>
      </c>
      <c r="AY384" s="20" t="s">
        <v>159</v>
      </c>
      <c r="BE384" s="227">
        <f>IF(N384="základní",J384,0)</f>
        <v>0</v>
      </c>
      <c r="BF384" s="227">
        <f>IF(N384="snížená",J384,0)</f>
        <v>0</v>
      </c>
      <c r="BG384" s="227">
        <f>IF(N384="zákl. přenesená",J384,0)</f>
        <v>0</v>
      </c>
      <c r="BH384" s="227">
        <f>IF(N384="sníž. přenesená",J384,0)</f>
        <v>0</v>
      </c>
      <c r="BI384" s="227">
        <f>IF(N384="nulová",J384,0)</f>
        <v>0</v>
      </c>
      <c r="BJ384" s="20" t="s">
        <v>83</v>
      </c>
      <c r="BK384" s="227">
        <f>ROUND(I384*H384,2)</f>
        <v>0</v>
      </c>
      <c r="BL384" s="20" t="s">
        <v>166</v>
      </c>
      <c r="BM384" s="226" t="s">
        <v>597</v>
      </c>
    </row>
    <row r="385" spans="1:47" s="2" customFormat="1" ht="12">
      <c r="A385" s="41"/>
      <c r="B385" s="42"/>
      <c r="C385" s="43"/>
      <c r="D385" s="228" t="s">
        <v>168</v>
      </c>
      <c r="E385" s="43"/>
      <c r="F385" s="229" t="s">
        <v>598</v>
      </c>
      <c r="G385" s="43"/>
      <c r="H385" s="43"/>
      <c r="I385" s="230"/>
      <c r="J385" s="43"/>
      <c r="K385" s="43"/>
      <c r="L385" s="47"/>
      <c r="M385" s="231"/>
      <c r="N385" s="232"/>
      <c r="O385" s="87"/>
      <c r="P385" s="87"/>
      <c r="Q385" s="87"/>
      <c r="R385" s="87"/>
      <c r="S385" s="87"/>
      <c r="T385" s="88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T385" s="20" t="s">
        <v>168</v>
      </c>
      <c r="AU385" s="20" t="s">
        <v>85</v>
      </c>
    </row>
    <row r="386" spans="1:47" s="2" customFormat="1" ht="12">
      <c r="A386" s="41"/>
      <c r="B386" s="42"/>
      <c r="C386" s="43"/>
      <c r="D386" s="233" t="s">
        <v>170</v>
      </c>
      <c r="E386" s="43"/>
      <c r="F386" s="234" t="s">
        <v>599</v>
      </c>
      <c r="G386" s="43"/>
      <c r="H386" s="43"/>
      <c r="I386" s="230"/>
      <c r="J386" s="43"/>
      <c r="K386" s="43"/>
      <c r="L386" s="47"/>
      <c r="M386" s="231"/>
      <c r="N386" s="232"/>
      <c r="O386" s="87"/>
      <c r="P386" s="87"/>
      <c r="Q386" s="87"/>
      <c r="R386" s="87"/>
      <c r="S386" s="87"/>
      <c r="T386" s="88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T386" s="20" t="s">
        <v>170</v>
      </c>
      <c r="AU386" s="20" t="s">
        <v>85</v>
      </c>
    </row>
    <row r="387" spans="1:51" s="14" customFormat="1" ht="12">
      <c r="A387" s="14"/>
      <c r="B387" s="246"/>
      <c r="C387" s="247"/>
      <c r="D387" s="228" t="s">
        <v>172</v>
      </c>
      <c r="E387" s="248" t="s">
        <v>19</v>
      </c>
      <c r="F387" s="249" t="s">
        <v>464</v>
      </c>
      <c r="G387" s="247"/>
      <c r="H387" s="248" t="s">
        <v>19</v>
      </c>
      <c r="I387" s="250"/>
      <c r="J387" s="247"/>
      <c r="K387" s="247"/>
      <c r="L387" s="251"/>
      <c r="M387" s="252"/>
      <c r="N387" s="253"/>
      <c r="O387" s="253"/>
      <c r="P387" s="253"/>
      <c r="Q387" s="253"/>
      <c r="R387" s="253"/>
      <c r="S387" s="253"/>
      <c r="T387" s="25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5" t="s">
        <v>172</v>
      </c>
      <c r="AU387" s="255" t="s">
        <v>85</v>
      </c>
      <c r="AV387" s="14" t="s">
        <v>83</v>
      </c>
      <c r="AW387" s="14" t="s">
        <v>36</v>
      </c>
      <c r="AX387" s="14" t="s">
        <v>75</v>
      </c>
      <c r="AY387" s="255" t="s">
        <v>159</v>
      </c>
    </row>
    <row r="388" spans="1:51" s="13" customFormat="1" ht="12">
      <c r="A388" s="13"/>
      <c r="B388" s="235"/>
      <c r="C388" s="236"/>
      <c r="D388" s="228" t="s">
        <v>172</v>
      </c>
      <c r="E388" s="237" t="s">
        <v>19</v>
      </c>
      <c r="F388" s="238" t="s">
        <v>600</v>
      </c>
      <c r="G388" s="236"/>
      <c r="H388" s="239">
        <v>133.895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5" t="s">
        <v>172</v>
      </c>
      <c r="AU388" s="245" t="s">
        <v>85</v>
      </c>
      <c r="AV388" s="13" t="s">
        <v>85</v>
      </c>
      <c r="AW388" s="13" t="s">
        <v>36</v>
      </c>
      <c r="AX388" s="13" t="s">
        <v>75</v>
      </c>
      <c r="AY388" s="245" t="s">
        <v>159</v>
      </c>
    </row>
    <row r="389" spans="1:51" s="13" customFormat="1" ht="12">
      <c r="A389" s="13"/>
      <c r="B389" s="235"/>
      <c r="C389" s="236"/>
      <c r="D389" s="228" t="s">
        <v>172</v>
      </c>
      <c r="E389" s="237" t="s">
        <v>19</v>
      </c>
      <c r="F389" s="238" t="s">
        <v>601</v>
      </c>
      <c r="G389" s="236"/>
      <c r="H389" s="239">
        <v>-10.638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5" t="s">
        <v>172</v>
      </c>
      <c r="AU389" s="245" t="s">
        <v>85</v>
      </c>
      <c r="AV389" s="13" t="s">
        <v>85</v>
      </c>
      <c r="AW389" s="13" t="s">
        <v>36</v>
      </c>
      <c r="AX389" s="13" t="s">
        <v>75</v>
      </c>
      <c r="AY389" s="245" t="s">
        <v>159</v>
      </c>
    </row>
    <row r="390" spans="1:51" s="13" customFormat="1" ht="12">
      <c r="A390" s="13"/>
      <c r="B390" s="235"/>
      <c r="C390" s="236"/>
      <c r="D390" s="228" t="s">
        <v>172</v>
      </c>
      <c r="E390" s="237" t="s">
        <v>19</v>
      </c>
      <c r="F390" s="238" t="s">
        <v>602</v>
      </c>
      <c r="G390" s="236"/>
      <c r="H390" s="239">
        <v>-6.304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5" t="s">
        <v>172</v>
      </c>
      <c r="AU390" s="245" t="s">
        <v>85</v>
      </c>
      <c r="AV390" s="13" t="s">
        <v>85</v>
      </c>
      <c r="AW390" s="13" t="s">
        <v>36</v>
      </c>
      <c r="AX390" s="13" t="s">
        <v>75</v>
      </c>
      <c r="AY390" s="245" t="s">
        <v>159</v>
      </c>
    </row>
    <row r="391" spans="1:51" s="14" customFormat="1" ht="12">
      <c r="A391" s="14"/>
      <c r="B391" s="246"/>
      <c r="C391" s="247"/>
      <c r="D391" s="228" t="s">
        <v>172</v>
      </c>
      <c r="E391" s="248" t="s">
        <v>19</v>
      </c>
      <c r="F391" s="249" t="s">
        <v>486</v>
      </c>
      <c r="G391" s="247"/>
      <c r="H391" s="248" t="s">
        <v>19</v>
      </c>
      <c r="I391" s="250"/>
      <c r="J391" s="247"/>
      <c r="K391" s="247"/>
      <c r="L391" s="251"/>
      <c r="M391" s="252"/>
      <c r="N391" s="253"/>
      <c r="O391" s="253"/>
      <c r="P391" s="253"/>
      <c r="Q391" s="253"/>
      <c r="R391" s="253"/>
      <c r="S391" s="253"/>
      <c r="T391" s="25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5" t="s">
        <v>172</v>
      </c>
      <c r="AU391" s="255" t="s">
        <v>85</v>
      </c>
      <c r="AV391" s="14" t="s">
        <v>83</v>
      </c>
      <c r="AW391" s="14" t="s">
        <v>36</v>
      </c>
      <c r="AX391" s="14" t="s">
        <v>75</v>
      </c>
      <c r="AY391" s="255" t="s">
        <v>159</v>
      </c>
    </row>
    <row r="392" spans="1:51" s="13" customFormat="1" ht="12">
      <c r="A392" s="13"/>
      <c r="B392" s="235"/>
      <c r="C392" s="236"/>
      <c r="D392" s="228" t="s">
        <v>172</v>
      </c>
      <c r="E392" s="237" t="s">
        <v>19</v>
      </c>
      <c r="F392" s="238" t="s">
        <v>603</v>
      </c>
      <c r="G392" s="236"/>
      <c r="H392" s="239">
        <v>21.93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5" t="s">
        <v>172</v>
      </c>
      <c r="AU392" s="245" t="s">
        <v>85</v>
      </c>
      <c r="AV392" s="13" t="s">
        <v>85</v>
      </c>
      <c r="AW392" s="13" t="s">
        <v>36</v>
      </c>
      <c r="AX392" s="13" t="s">
        <v>75</v>
      </c>
      <c r="AY392" s="245" t="s">
        <v>159</v>
      </c>
    </row>
    <row r="393" spans="1:51" s="13" customFormat="1" ht="12">
      <c r="A393" s="13"/>
      <c r="B393" s="235"/>
      <c r="C393" s="236"/>
      <c r="D393" s="228" t="s">
        <v>172</v>
      </c>
      <c r="E393" s="237" t="s">
        <v>19</v>
      </c>
      <c r="F393" s="238" t="s">
        <v>604</v>
      </c>
      <c r="G393" s="236"/>
      <c r="H393" s="239">
        <v>-1.379</v>
      </c>
      <c r="I393" s="240"/>
      <c r="J393" s="236"/>
      <c r="K393" s="236"/>
      <c r="L393" s="241"/>
      <c r="M393" s="242"/>
      <c r="N393" s="243"/>
      <c r="O393" s="243"/>
      <c r="P393" s="243"/>
      <c r="Q393" s="243"/>
      <c r="R393" s="243"/>
      <c r="S393" s="243"/>
      <c r="T393" s="24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5" t="s">
        <v>172</v>
      </c>
      <c r="AU393" s="245" t="s">
        <v>85</v>
      </c>
      <c r="AV393" s="13" t="s">
        <v>85</v>
      </c>
      <c r="AW393" s="13" t="s">
        <v>36</v>
      </c>
      <c r="AX393" s="13" t="s">
        <v>75</v>
      </c>
      <c r="AY393" s="245" t="s">
        <v>159</v>
      </c>
    </row>
    <row r="394" spans="1:51" s="15" customFormat="1" ht="12">
      <c r="A394" s="15"/>
      <c r="B394" s="256"/>
      <c r="C394" s="257"/>
      <c r="D394" s="228" t="s">
        <v>172</v>
      </c>
      <c r="E394" s="258" t="s">
        <v>19</v>
      </c>
      <c r="F394" s="259" t="s">
        <v>193</v>
      </c>
      <c r="G394" s="257"/>
      <c r="H394" s="260">
        <v>137.50400000000002</v>
      </c>
      <c r="I394" s="261"/>
      <c r="J394" s="257"/>
      <c r="K394" s="257"/>
      <c r="L394" s="262"/>
      <c r="M394" s="263"/>
      <c r="N394" s="264"/>
      <c r="O394" s="264"/>
      <c r="P394" s="264"/>
      <c r="Q394" s="264"/>
      <c r="R394" s="264"/>
      <c r="S394" s="264"/>
      <c r="T394" s="26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66" t="s">
        <v>172</v>
      </c>
      <c r="AU394" s="266" t="s">
        <v>85</v>
      </c>
      <c r="AV394" s="15" t="s">
        <v>166</v>
      </c>
      <c r="AW394" s="15" t="s">
        <v>36</v>
      </c>
      <c r="AX394" s="15" t="s">
        <v>83</v>
      </c>
      <c r="AY394" s="266" t="s">
        <v>159</v>
      </c>
    </row>
    <row r="395" spans="1:65" s="2" customFormat="1" ht="24.15" customHeight="1">
      <c r="A395" s="41"/>
      <c r="B395" s="42"/>
      <c r="C395" s="215" t="s">
        <v>605</v>
      </c>
      <c r="D395" s="215" t="s">
        <v>161</v>
      </c>
      <c r="E395" s="216" t="s">
        <v>606</v>
      </c>
      <c r="F395" s="217" t="s">
        <v>607</v>
      </c>
      <c r="G395" s="218" t="s">
        <v>164</v>
      </c>
      <c r="H395" s="219">
        <v>133.475</v>
      </c>
      <c r="I395" s="220"/>
      <c r="J395" s="221">
        <f>ROUND(I395*H395,2)</f>
        <v>0</v>
      </c>
      <c r="K395" s="217" t="s">
        <v>165</v>
      </c>
      <c r="L395" s="47"/>
      <c r="M395" s="222" t="s">
        <v>19</v>
      </c>
      <c r="N395" s="223" t="s">
        <v>46</v>
      </c>
      <c r="O395" s="87"/>
      <c r="P395" s="224">
        <f>O395*H395</f>
        <v>0</v>
      </c>
      <c r="Q395" s="224">
        <v>0.07571</v>
      </c>
      <c r="R395" s="224">
        <f>Q395*H395</f>
        <v>10.10539225</v>
      </c>
      <c r="S395" s="224">
        <v>0</v>
      </c>
      <c r="T395" s="225">
        <f>S395*H395</f>
        <v>0</v>
      </c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R395" s="226" t="s">
        <v>166</v>
      </c>
      <c r="AT395" s="226" t="s">
        <v>161</v>
      </c>
      <c r="AU395" s="226" t="s">
        <v>85</v>
      </c>
      <c r="AY395" s="20" t="s">
        <v>159</v>
      </c>
      <c r="BE395" s="227">
        <f>IF(N395="základní",J395,0)</f>
        <v>0</v>
      </c>
      <c r="BF395" s="227">
        <f>IF(N395="snížená",J395,0)</f>
        <v>0</v>
      </c>
      <c r="BG395" s="227">
        <f>IF(N395="zákl. přenesená",J395,0)</f>
        <v>0</v>
      </c>
      <c r="BH395" s="227">
        <f>IF(N395="sníž. přenesená",J395,0)</f>
        <v>0</v>
      </c>
      <c r="BI395" s="227">
        <f>IF(N395="nulová",J395,0)</f>
        <v>0</v>
      </c>
      <c r="BJ395" s="20" t="s">
        <v>83</v>
      </c>
      <c r="BK395" s="227">
        <f>ROUND(I395*H395,2)</f>
        <v>0</v>
      </c>
      <c r="BL395" s="20" t="s">
        <v>166</v>
      </c>
      <c r="BM395" s="226" t="s">
        <v>608</v>
      </c>
    </row>
    <row r="396" spans="1:47" s="2" customFormat="1" ht="12">
      <c r="A396" s="41"/>
      <c r="B396" s="42"/>
      <c r="C396" s="43"/>
      <c r="D396" s="228" t="s">
        <v>168</v>
      </c>
      <c r="E396" s="43"/>
      <c r="F396" s="229" t="s">
        <v>609</v>
      </c>
      <c r="G396" s="43"/>
      <c r="H396" s="43"/>
      <c r="I396" s="230"/>
      <c r="J396" s="43"/>
      <c r="K396" s="43"/>
      <c r="L396" s="47"/>
      <c r="M396" s="231"/>
      <c r="N396" s="232"/>
      <c r="O396" s="87"/>
      <c r="P396" s="87"/>
      <c r="Q396" s="87"/>
      <c r="R396" s="87"/>
      <c r="S396" s="87"/>
      <c r="T396" s="88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T396" s="20" t="s">
        <v>168</v>
      </c>
      <c r="AU396" s="20" t="s">
        <v>85</v>
      </c>
    </row>
    <row r="397" spans="1:47" s="2" customFormat="1" ht="12">
      <c r="A397" s="41"/>
      <c r="B397" s="42"/>
      <c r="C397" s="43"/>
      <c r="D397" s="233" t="s">
        <v>170</v>
      </c>
      <c r="E397" s="43"/>
      <c r="F397" s="234" t="s">
        <v>610</v>
      </c>
      <c r="G397" s="43"/>
      <c r="H397" s="43"/>
      <c r="I397" s="230"/>
      <c r="J397" s="43"/>
      <c r="K397" s="43"/>
      <c r="L397" s="47"/>
      <c r="M397" s="231"/>
      <c r="N397" s="232"/>
      <c r="O397" s="87"/>
      <c r="P397" s="87"/>
      <c r="Q397" s="87"/>
      <c r="R397" s="87"/>
      <c r="S397" s="87"/>
      <c r="T397" s="88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T397" s="20" t="s">
        <v>170</v>
      </c>
      <c r="AU397" s="20" t="s">
        <v>85</v>
      </c>
    </row>
    <row r="398" spans="1:51" s="14" customFormat="1" ht="12">
      <c r="A398" s="14"/>
      <c r="B398" s="246"/>
      <c r="C398" s="247"/>
      <c r="D398" s="228" t="s">
        <v>172</v>
      </c>
      <c r="E398" s="248" t="s">
        <v>19</v>
      </c>
      <c r="F398" s="249" t="s">
        <v>464</v>
      </c>
      <c r="G398" s="247"/>
      <c r="H398" s="248" t="s">
        <v>19</v>
      </c>
      <c r="I398" s="250"/>
      <c r="J398" s="247"/>
      <c r="K398" s="247"/>
      <c r="L398" s="251"/>
      <c r="M398" s="252"/>
      <c r="N398" s="253"/>
      <c r="O398" s="253"/>
      <c r="P398" s="253"/>
      <c r="Q398" s="253"/>
      <c r="R398" s="253"/>
      <c r="S398" s="253"/>
      <c r="T398" s="25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5" t="s">
        <v>172</v>
      </c>
      <c r="AU398" s="255" t="s">
        <v>85</v>
      </c>
      <c r="AV398" s="14" t="s">
        <v>83</v>
      </c>
      <c r="AW398" s="14" t="s">
        <v>36</v>
      </c>
      <c r="AX398" s="14" t="s">
        <v>75</v>
      </c>
      <c r="AY398" s="255" t="s">
        <v>159</v>
      </c>
    </row>
    <row r="399" spans="1:51" s="13" customFormat="1" ht="12">
      <c r="A399" s="13"/>
      <c r="B399" s="235"/>
      <c r="C399" s="236"/>
      <c r="D399" s="228" t="s">
        <v>172</v>
      </c>
      <c r="E399" s="237" t="s">
        <v>19</v>
      </c>
      <c r="F399" s="238" t="s">
        <v>611</v>
      </c>
      <c r="G399" s="236"/>
      <c r="H399" s="239">
        <v>8.4</v>
      </c>
      <c r="I399" s="240"/>
      <c r="J399" s="236"/>
      <c r="K399" s="236"/>
      <c r="L399" s="241"/>
      <c r="M399" s="242"/>
      <c r="N399" s="243"/>
      <c r="O399" s="243"/>
      <c r="P399" s="243"/>
      <c r="Q399" s="243"/>
      <c r="R399" s="243"/>
      <c r="S399" s="243"/>
      <c r="T399" s="24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5" t="s">
        <v>172</v>
      </c>
      <c r="AU399" s="245" t="s">
        <v>85</v>
      </c>
      <c r="AV399" s="13" t="s">
        <v>85</v>
      </c>
      <c r="AW399" s="13" t="s">
        <v>36</v>
      </c>
      <c r="AX399" s="13" t="s">
        <v>75</v>
      </c>
      <c r="AY399" s="245" t="s">
        <v>159</v>
      </c>
    </row>
    <row r="400" spans="1:51" s="13" customFormat="1" ht="12">
      <c r="A400" s="13"/>
      <c r="B400" s="235"/>
      <c r="C400" s="236"/>
      <c r="D400" s="228" t="s">
        <v>172</v>
      </c>
      <c r="E400" s="237" t="s">
        <v>19</v>
      </c>
      <c r="F400" s="238" t="s">
        <v>612</v>
      </c>
      <c r="G400" s="236"/>
      <c r="H400" s="239">
        <v>139.98</v>
      </c>
      <c r="I400" s="240"/>
      <c r="J400" s="236"/>
      <c r="K400" s="236"/>
      <c r="L400" s="241"/>
      <c r="M400" s="242"/>
      <c r="N400" s="243"/>
      <c r="O400" s="243"/>
      <c r="P400" s="243"/>
      <c r="Q400" s="243"/>
      <c r="R400" s="243"/>
      <c r="S400" s="243"/>
      <c r="T400" s="24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5" t="s">
        <v>172</v>
      </c>
      <c r="AU400" s="245" t="s">
        <v>85</v>
      </c>
      <c r="AV400" s="13" t="s">
        <v>85</v>
      </c>
      <c r="AW400" s="13" t="s">
        <v>36</v>
      </c>
      <c r="AX400" s="13" t="s">
        <v>75</v>
      </c>
      <c r="AY400" s="245" t="s">
        <v>159</v>
      </c>
    </row>
    <row r="401" spans="1:51" s="13" customFormat="1" ht="12">
      <c r="A401" s="13"/>
      <c r="B401" s="235"/>
      <c r="C401" s="236"/>
      <c r="D401" s="228" t="s">
        <v>172</v>
      </c>
      <c r="E401" s="237" t="s">
        <v>19</v>
      </c>
      <c r="F401" s="238" t="s">
        <v>602</v>
      </c>
      <c r="G401" s="236"/>
      <c r="H401" s="239">
        <v>-6.304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5" t="s">
        <v>172</v>
      </c>
      <c r="AU401" s="245" t="s">
        <v>85</v>
      </c>
      <c r="AV401" s="13" t="s">
        <v>85</v>
      </c>
      <c r="AW401" s="13" t="s">
        <v>36</v>
      </c>
      <c r="AX401" s="13" t="s">
        <v>75</v>
      </c>
      <c r="AY401" s="245" t="s">
        <v>159</v>
      </c>
    </row>
    <row r="402" spans="1:51" s="13" customFormat="1" ht="12">
      <c r="A402" s="13"/>
      <c r="B402" s="235"/>
      <c r="C402" s="236"/>
      <c r="D402" s="228" t="s">
        <v>172</v>
      </c>
      <c r="E402" s="237" t="s">
        <v>19</v>
      </c>
      <c r="F402" s="238" t="s">
        <v>613</v>
      </c>
      <c r="G402" s="236"/>
      <c r="H402" s="239">
        <v>-2.7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5" t="s">
        <v>172</v>
      </c>
      <c r="AU402" s="245" t="s">
        <v>85</v>
      </c>
      <c r="AV402" s="13" t="s">
        <v>85</v>
      </c>
      <c r="AW402" s="13" t="s">
        <v>36</v>
      </c>
      <c r="AX402" s="13" t="s">
        <v>75</v>
      </c>
      <c r="AY402" s="245" t="s">
        <v>159</v>
      </c>
    </row>
    <row r="403" spans="1:51" s="13" customFormat="1" ht="12">
      <c r="A403" s="13"/>
      <c r="B403" s="235"/>
      <c r="C403" s="236"/>
      <c r="D403" s="228" t="s">
        <v>172</v>
      </c>
      <c r="E403" s="237" t="s">
        <v>19</v>
      </c>
      <c r="F403" s="238" t="s">
        <v>614</v>
      </c>
      <c r="G403" s="236"/>
      <c r="H403" s="239">
        <v>-3.546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5" t="s">
        <v>172</v>
      </c>
      <c r="AU403" s="245" t="s">
        <v>85</v>
      </c>
      <c r="AV403" s="13" t="s">
        <v>85</v>
      </c>
      <c r="AW403" s="13" t="s">
        <v>36</v>
      </c>
      <c r="AX403" s="13" t="s">
        <v>75</v>
      </c>
      <c r="AY403" s="245" t="s">
        <v>159</v>
      </c>
    </row>
    <row r="404" spans="1:51" s="13" customFormat="1" ht="12">
      <c r="A404" s="13"/>
      <c r="B404" s="235"/>
      <c r="C404" s="236"/>
      <c r="D404" s="228" t="s">
        <v>172</v>
      </c>
      <c r="E404" s="237" t="s">
        <v>19</v>
      </c>
      <c r="F404" s="238" t="s">
        <v>615</v>
      </c>
      <c r="G404" s="236"/>
      <c r="H404" s="239">
        <v>-4.925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5" t="s">
        <v>172</v>
      </c>
      <c r="AU404" s="245" t="s">
        <v>85</v>
      </c>
      <c r="AV404" s="13" t="s">
        <v>85</v>
      </c>
      <c r="AW404" s="13" t="s">
        <v>36</v>
      </c>
      <c r="AX404" s="13" t="s">
        <v>75</v>
      </c>
      <c r="AY404" s="245" t="s">
        <v>159</v>
      </c>
    </row>
    <row r="405" spans="1:51" s="13" customFormat="1" ht="12">
      <c r="A405" s="13"/>
      <c r="B405" s="235"/>
      <c r="C405" s="236"/>
      <c r="D405" s="228" t="s">
        <v>172</v>
      </c>
      <c r="E405" s="237" t="s">
        <v>19</v>
      </c>
      <c r="F405" s="238" t="s">
        <v>616</v>
      </c>
      <c r="G405" s="236"/>
      <c r="H405" s="239">
        <v>-2.857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5" t="s">
        <v>172</v>
      </c>
      <c r="AU405" s="245" t="s">
        <v>85</v>
      </c>
      <c r="AV405" s="13" t="s">
        <v>85</v>
      </c>
      <c r="AW405" s="13" t="s">
        <v>36</v>
      </c>
      <c r="AX405" s="13" t="s">
        <v>75</v>
      </c>
      <c r="AY405" s="245" t="s">
        <v>159</v>
      </c>
    </row>
    <row r="406" spans="1:51" s="14" customFormat="1" ht="12">
      <c r="A406" s="14"/>
      <c r="B406" s="246"/>
      <c r="C406" s="247"/>
      <c r="D406" s="228" t="s">
        <v>172</v>
      </c>
      <c r="E406" s="248" t="s">
        <v>19</v>
      </c>
      <c r="F406" s="249" t="s">
        <v>486</v>
      </c>
      <c r="G406" s="247"/>
      <c r="H406" s="248" t="s">
        <v>19</v>
      </c>
      <c r="I406" s="250"/>
      <c r="J406" s="247"/>
      <c r="K406" s="247"/>
      <c r="L406" s="251"/>
      <c r="M406" s="252"/>
      <c r="N406" s="253"/>
      <c r="O406" s="253"/>
      <c r="P406" s="253"/>
      <c r="Q406" s="253"/>
      <c r="R406" s="253"/>
      <c r="S406" s="253"/>
      <c r="T406" s="25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5" t="s">
        <v>172</v>
      </c>
      <c r="AU406" s="255" t="s">
        <v>85</v>
      </c>
      <c r="AV406" s="14" t="s">
        <v>83</v>
      </c>
      <c r="AW406" s="14" t="s">
        <v>36</v>
      </c>
      <c r="AX406" s="14" t="s">
        <v>75</v>
      </c>
      <c r="AY406" s="255" t="s">
        <v>159</v>
      </c>
    </row>
    <row r="407" spans="1:51" s="13" customFormat="1" ht="12">
      <c r="A407" s="13"/>
      <c r="B407" s="235"/>
      <c r="C407" s="236"/>
      <c r="D407" s="228" t="s">
        <v>172</v>
      </c>
      <c r="E407" s="237" t="s">
        <v>19</v>
      </c>
      <c r="F407" s="238" t="s">
        <v>617</v>
      </c>
      <c r="G407" s="236"/>
      <c r="H407" s="239">
        <v>7.2</v>
      </c>
      <c r="I407" s="240"/>
      <c r="J407" s="236"/>
      <c r="K407" s="236"/>
      <c r="L407" s="241"/>
      <c r="M407" s="242"/>
      <c r="N407" s="243"/>
      <c r="O407" s="243"/>
      <c r="P407" s="243"/>
      <c r="Q407" s="243"/>
      <c r="R407" s="243"/>
      <c r="S407" s="243"/>
      <c r="T407" s="24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5" t="s">
        <v>172</v>
      </c>
      <c r="AU407" s="245" t="s">
        <v>85</v>
      </c>
      <c r="AV407" s="13" t="s">
        <v>85</v>
      </c>
      <c r="AW407" s="13" t="s">
        <v>36</v>
      </c>
      <c r="AX407" s="13" t="s">
        <v>75</v>
      </c>
      <c r="AY407" s="245" t="s">
        <v>159</v>
      </c>
    </row>
    <row r="408" spans="1:51" s="13" customFormat="1" ht="12">
      <c r="A408" s="13"/>
      <c r="B408" s="235"/>
      <c r="C408" s="236"/>
      <c r="D408" s="228" t="s">
        <v>172</v>
      </c>
      <c r="E408" s="237" t="s">
        <v>19</v>
      </c>
      <c r="F408" s="238" t="s">
        <v>618</v>
      </c>
      <c r="G408" s="236"/>
      <c r="H408" s="239">
        <v>-1.773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5" t="s">
        <v>172</v>
      </c>
      <c r="AU408" s="245" t="s">
        <v>85</v>
      </c>
      <c r="AV408" s="13" t="s">
        <v>85</v>
      </c>
      <c r="AW408" s="13" t="s">
        <v>36</v>
      </c>
      <c r="AX408" s="13" t="s">
        <v>75</v>
      </c>
      <c r="AY408" s="245" t="s">
        <v>159</v>
      </c>
    </row>
    <row r="409" spans="1:51" s="15" customFormat="1" ht="12">
      <c r="A409" s="15"/>
      <c r="B409" s="256"/>
      <c r="C409" s="257"/>
      <c r="D409" s="228" t="s">
        <v>172</v>
      </c>
      <c r="E409" s="258" t="s">
        <v>19</v>
      </c>
      <c r="F409" s="259" t="s">
        <v>193</v>
      </c>
      <c r="G409" s="257"/>
      <c r="H409" s="260">
        <v>133.475</v>
      </c>
      <c r="I409" s="261"/>
      <c r="J409" s="257"/>
      <c r="K409" s="257"/>
      <c r="L409" s="262"/>
      <c r="M409" s="263"/>
      <c r="N409" s="264"/>
      <c r="O409" s="264"/>
      <c r="P409" s="264"/>
      <c r="Q409" s="264"/>
      <c r="R409" s="264"/>
      <c r="S409" s="264"/>
      <c r="T409" s="26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T409" s="266" t="s">
        <v>172</v>
      </c>
      <c r="AU409" s="266" t="s">
        <v>85</v>
      </c>
      <c r="AV409" s="15" t="s">
        <v>166</v>
      </c>
      <c r="AW409" s="15" t="s">
        <v>36</v>
      </c>
      <c r="AX409" s="15" t="s">
        <v>83</v>
      </c>
      <c r="AY409" s="266" t="s">
        <v>159</v>
      </c>
    </row>
    <row r="410" spans="1:65" s="2" customFormat="1" ht="24.15" customHeight="1">
      <c r="A410" s="41"/>
      <c r="B410" s="42"/>
      <c r="C410" s="215" t="s">
        <v>619</v>
      </c>
      <c r="D410" s="215" t="s">
        <v>161</v>
      </c>
      <c r="E410" s="216" t="s">
        <v>620</v>
      </c>
      <c r="F410" s="217" t="s">
        <v>621</v>
      </c>
      <c r="G410" s="218" t="s">
        <v>306</v>
      </c>
      <c r="H410" s="219">
        <v>100</v>
      </c>
      <c r="I410" s="220"/>
      <c r="J410" s="221">
        <f>ROUND(I410*H410,2)</f>
        <v>0</v>
      </c>
      <c r="K410" s="217" t="s">
        <v>165</v>
      </c>
      <c r="L410" s="47"/>
      <c r="M410" s="222" t="s">
        <v>19</v>
      </c>
      <c r="N410" s="223" t="s">
        <v>46</v>
      </c>
      <c r="O410" s="87"/>
      <c r="P410" s="224">
        <f>O410*H410</f>
        <v>0</v>
      </c>
      <c r="Q410" s="224">
        <v>0.00012</v>
      </c>
      <c r="R410" s="224">
        <f>Q410*H410</f>
        <v>0.012</v>
      </c>
      <c r="S410" s="224">
        <v>0</v>
      </c>
      <c r="T410" s="225">
        <f>S410*H410</f>
        <v>0</v>
      </c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R410" s="226" t="s">
        <v>166</v>
      </c>
      <c r="AT410" s="226" t="s">
        <v>161</v>
      </c>
      <c r="AU410" s="226" t="s">
        <v>85</v>
      </c>
      <c r="AY410" s="20" t="s">
        <v>159</v>
      </c>
      <c r="BE410" s="227">
        <f>IF(N410="základní",J410,0)</f>
        <v>0</v>
      </c>
      <c r="BF410" s="227">
        <f>IF(N410="snížená",J410,0)</f>
        <v>0</v>
      </c>
      <c r="BG410" s="227">
        <f>IF(N410="zákl. přenesená",J410,0)</f>
        <v>0</v>
      </c>
      <c r="BH410" s="227">
        <f>IF(N410="sníž. přenesená",J410,0)</f>
        <v>0</v>
      </c>
      <c r="BI410" s="227">
        <f>IF(N410="nulová",J410,0)</f>
        <v>0</v>
      </c>
      <c r="BJ410" s="20" t="s">
        <v>83</v>
      </c>
      <c r="BK410" s="227">
        <f>ROUND(I410*H410,2)</f>
        <v>0</v>
      </c>
      <c r="BL410" s="20" t="s">
        <v>166</v>
      </c>
      <c r="BM410" s="226" t="s">
        <v>622</v>
      </c>
    </row>
    <row r="411" spans="1:47" s="2" customFormat="1" ht="12">
      <c r="A411" s="41"/>
      <c r="B411" s="42"/>
      <c r="C411" s="43"/>
      <c r="D411" s="228" t="s">
        <v>168</v>
      </c>
      <c r="E411" s="43"/>
      <c r="F411" s="229" t="s">
        <v>623</v>
      </c>
      <c r="G411" s="43"/>
      <c r="H411" s="43"/>
      <c r="I411" s="230"/>
      <c r="J411" s="43"/>
      <c r="K411" s="43"/>
      <c r="L411" s="47"/>
      <c r="M411" s="231"/>
      <c r="N411" s="232"/>
      <c r="O411" s="87"/>
      <c r="P411" s="87"/>
      <c r="Q411" s="87"/>
      <c r="R411" s="87"/>
      <c r="S411" s="87"/>
      <c r="T411" s="88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T411" s="20" t="s">
        <v>168</v>
      </c>
      <c r="AU411" s="20" t="s">
        <v>85</v>
      </c>
    </row>
    <row r="412" spans="1:47" s="2" customFormat="1" ht="12">
      <c r="A412" s="41"/>
      <c r="B412" s="42"/>
      <c r="C412" s="43"/>
      <c r="D412" s="233" t="s">
        <v>170</v>
      </c>
      <c r="E412" s="43"/>
      <c r="F412" s="234" t="s">
        <v>624</v>
      </c>
      <c r="G412" s="43"/>
      <c r="H412" s="43"/>
      <c r="I412" s="230"/>
      <c r="J412" s="43"/>
      <c r="K412" s="43"/>
      <c r="L412" s="47"/>
      <c r="M412" s="231"/>
      <c r="N412" s="232"/>
      <c r="O412" s="87"/>
      <c r="P412" s="87"/>
      <c r="Q412" s="87"/>
      <c r="R412" s="87"/>
      <c r="S412" s="87"/>
      <c r="T412" s="88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T412" s="20" t="s">
        <v>170</v>
      </c>
      <c r="AU412" s="20" t="s">
        <v>85</v>
      </c>
    </row>
    <row r="413" spans="1:65" s="2" customFormat="1" ht="24.15" customHeight="1">
      <c r="A413" s="41"/>
      <c r="B413" s="42"/>
      <c r="C413" s="215" t="s">
        <v>625</v>
      </c>
      <c r="D413" s="215" t="s">
        <v>161</v>
      </c>
      <c r="E413" s="216" t="s">
        <v>626</v>
      </c>
      <c r="F413" s="217" t="s">
        <v>627</v>
      </c>
      <c r="G413" s="218" t="s">
        <v>306</v>
      </c>
      <c r="H413" s="219">
        <v>65</v>
      </c>
      <c r="I413" s="220"/>
      <c r="J413" s="221">
        <f>ROUND(I413*H413,2)</f>
        <v>0</v>
      </c>
      <c r="K413" s="217" t="s">
        <v>165</v>
      </c>
      <c r="L413" s="47"/>
      <c r="M413" s="222" t="s">
        <v>19</v>
      </c>
      <c r="N413" s="223" t="s">
        <v>46</v>
      </c>
      <c r="O413" s="87"/>
      <c r="P413" s="224">
        <f>O413*H413</f>
        <v>0</v>
      </c>
      <c r="Q413" s="224">
        <v>0.00013</v>
      </c>
      <c r="R413" s="224">
        <f>Q413*H413</f>
        <v>0.00845</v>
      </c>
      <c r="S413" s="224">
        <v>0</v>
      </c>
      <c r="T413" s="225">
        <f>S413*H413</f>
        <v>0</v>
      </c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R413" s="226" t="s">
        <v>166</v>
      </c>
      <c r="AT413" s="226" t="s">
        <v>161</v>
      </c>
      <c r="AU413" s="226" t="s">
        <v>85</v>
      </c>
      <c r="AY413" s="20" t="s">
        <v>159</v>
      </c>
      <c r="BE413" s="227">
        <f>IF(N413="základní",J413,0)</f>
        <v>0</v>
      </c>
      <c r="BF413" s="227">
        <f>IF(N413="snížená",J413,0)</f>
        <v>0</v>
      </c>
      <c r="BG413" s="227">
        <f>IF(N413="zákl. přenesená",J413,0)</f>
        <v>0</v>
      </c>
      <c r="BH413" s="227">
        <f>IF(N413="sníž. přenesená",J413,0)</f>
        <v>0</v>
      </c>
      <c r="BI413" s="227">
        <f>IF(N413="nulová",J413,0)</f>
        <v>0</v>
      </c>
      <c r="BJ413" s="20" t="s">
        <v>83</v>
      </c>
      <c r="BK413" s="227">
        <f>ROUND(I413*H413,2)</f>
        <v>0</v>
      </c>
      <c r="BL413" s="20" t="s">
        <v>166</v>
      </c>
      <c r="BM413" s="226" t="s">
        <v>628</v>
      </c>
    </row>
    <row r="414" spans="1:47" s="2" customFormat="1" ht="12">
      <c r="A414" s="41"/>
      <c r="B414" s="42"/>
      <c r="C414" s="43"/>
      <c r="D414" s="228" t="s">
        <v>168</v>
      </c>
      <c r="E414" s="43"/>
      <c r="F414" s="229" t="s">
        <v>629</v>
      </c>
      <c r="G414" s="43"/>
      <c r="H414" s="43"/>
      <c r="I414" s="230"/>
      <c r="J414" s="43"/>
      <c r="K414" s="43"/>
      <c r="L414" s="47"/>
      <c r="M414" s="231"/>
      <c r="N414" s="232"/>
      <c r="O414" s="87"/>
      <c r="P414" s="87"/>
      <c r="Q414" s="87"/>
      <c r="R414" s="87"/>
      <c r="S414" s="87"/>
      <c r="T414" s="88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T414" s="20" t="s">
        <v>168</v>
      </c>
      <c r="AU414" s="20" t="s">
        <v>85</v>
      </c>
    </row>
    <row r="415" spans="1:47" s="2" customFormat="1" ht="12">
      <c r="A415" s="41"/>
      <c r="B415" s="42"/>
      <c r="C415" s="43"/>
      <c r="D415" s="233" t="s">
        <v>170</v>
      </c>
      <c r="E415" s="43"/>
      <c r="F415" s="234" t="s">
        <v>630</v>
      </c>
      <c r="G415" s="43"/>
      <c r="H415" s="43"/>
      <c r="I415" s="230"/>
      <c r="J415" s="43"/>
      <c r="K415" s="43"/>
      <c r="L415" s="47"/>
      <c r="M415" s="231"/>
      <c r="N415" s="232"/>
      <c r="O415" s="87"/>
      <c r="P415" s="87"/>
      <c r="Q415" s="87"/>
      <c r="R415" s="87"/>
      <c r="S415" s="87"/>
      <c r="T415" s="88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T415" s="20" t="s">
        <v>170</v>
      </c>
      <c r="AU415" s="20" t="s">
        <v>85</v>
      </c>
    </row>
    <row r="416" spans="1:65" s="2" customFormat="1" ht="24.15" customHeight="1">
      <c r="A416" s="41"/>
      <c r="B416" s="42"/>
      <c r="C416" s="215" t="s">
        <v>631</v>
      </c>
      <c r="D416" s="215" t="s">
        <v>161</v>
      </c>
      <c r="E416" s="216" t="s">
        <v>632</v>
      </c>
      <c r="F416" s="217" t="s">
        <v>633</v>
      </c>
      <c r="G416" s="218" t="s">
        <v>164</v>
      </c>
      <c r="H416" s="219">
        <v>12</v>
      </c>
      <c r="I416" s="220"/>
      <c r="J416" s="221">
        <f>ROUND(I416*H416,2)</f>
        <v>0</v>
      </c>
      <c r="K416" s="217" t="s">
        <v>165</v>
      </c>
      <c r="L416" s="47"/>
      <c r="M416" s="222" t="s">
        <v>19</v>
      </c>
      <c r="N416" s="223" t="s">
        <v>46</v>
      </c>
      <c r="O416" s="87"/>
      <c r="P416" s="224">
        <f>O416*H416</f>
        <v>0</v>
      </c>
      <c r="Q416" s="224">
        <v>0.06232</v>
      </c>
      <c r="R416" s="224">
        <f>Q416*H416</f>
        <v>0.7478400000000001</v>
      </c>
      <c r="S416" s="224">
        <v>0</v>
      </c>
      <c r="T416" s="225">
        <f>S416*H416</f>
        <v>0</v>
      </c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R416" s="226" t="s">
        <v>166</v>
      </c>
      <c r="AT416" s="226" t="s">
        <v>161</v>
      </c>
      <c r="AU416" s="226" t="s">
        <v>85</v>
      </c>
      <c r="AY416" s="20" t="s">
        <v>159</v>
      </c>
      <c r="BE416" s="227">
        <f>IF(N416="základní",J416,0)</f>
        <v>0</v>
      </c>
      <c r="BF416" s="227">
        <f>IF(N416="snížená",J416,0)</f>
        <v>0</v>
      </c>
      <c r="BG416" s="227">
        <f>IF(N416="zákl. přenesená",J416,0)</f>
        <v>0</v>
      </c>
      <c r="BH416" s="227">
        <f>IF(N416="sníž. přenesená",J416,0)</f>
        <v>0</v>
      </c>
      <c r="BI416" s="227">
        <f>IF(N416="nulová",J416,0)</f>
        <v>0</v>
      </c>
      <c r="BJ416" s="20" t="s">
        <v>83</v>
      </c>
      <c r="BK416" s="227">
        <f>ROUND(I416*H416,2)</f>
        <v>0</v>
      </c>
      <c r="BL416" s="20" t="s">
        <v>166</v>
      </c>
      <c r="BM416" s="226" t="s">
        <v>634</v>
      </c>
    </row>
    <row r="417" spans="1:47" s="2" customFormat="1" ht="12">
      <c r="A417" s="41"/>
      <c r="B417" s="42"/>
      <c r="C417" s="43"/>
      <c r="D417" s="228" t="s">
        <v>168</v>
      </c>
      <c r="E417" s="43"/>
      <c r="F417" s="229" t="s">
        <v>635</v>
      </c>
      <c r="G417" s="43"/>
      <c r="H417" s="43"/>
      <c r="I417" s="230"/>
      <c r="J417" s="43"/>
      <c r="K417" s="43"/>
      <c r="L417" s="47"/>
      <c r="M417" s="231"/>
      <c r="N417" s="232"/>
      <c r="O417" s="87"/>
      <c r="P417" s="87"/>
      <c r="Q417" s="87"/>
      <c r="R417" s="87"/>
      <c r="S417" s="87"/>
      <c r="T417" s="88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T417" s="20" t="s">
        <v>168</v>
      </c>
      <c r="AU417" s="20" t="s">
        <v>85</v>
      </c>
    </row>
    <row r="418" spans="1:47" s="2" customFormat="1" ht="12">
      <c r="A418" s="41"/>
      <c r="B418" s="42"/>
      <c r="C418" s="43"/>
      <c r="D418" s="233" t="s">
        <v>170</v>
      </c>
      <c r="E418" s="43"/>
      <c r="F418" s="234" t="s">
        <v>636</v>
      </c>
      <c r="G418" s="43"/>
      <c r="H418" s="43"/>
      <c r="I418" s="230"/>
      <c r="J418" s="43"/>
      <c r="K418" s="43"/>
      <c r="L418" s="47"/>
      <c r="M418" s="231"/>
      <c r="N418" s="232"/>
      <c r="O418" s="87"/>
      <c r="P418" s="87"/>
      <c r="Q418" s="87"/>
      <c r="R418" s="87"/>
      <c r="S418" s="87"/>
      <c r="T418" s="88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T418" s="20" t="s">
        <v>170</v>
      </c>
      <c r="AU418" s="20" t="s">
        <v>85</v>
      </c>
    </row>
    <row r="419" spans="1:51" s="13" customFormat="1" ht="12">
      <c r="A419" s="13"/>
      <c r="B419" s="235"/>
      <c r="C419" s="236"/>
      <c r="D419" s="228" t="s">
        <v>172</v>
      </c>
      <c r="E419" s="237" t="s">
        <v>19</v>
      </c>
      <c r="F419" s="238" t="s">
        <v>637</v>
      </c>
      <c r="G419" s="236"/>
      <c r="H419" s="239">
        <v>8.4</v>
      </c>
      <c r="I419" s="240"/>
      <c r="J419" s="236"/>
      <c r="K419" s="236"/>
      <c r="L419" s="241"/>
      <c r="M419" s="242"/>
      <c r="N419" s="243"/>
      <c r="O419" s="243"/>
      <c r="P419" s="243"/>
      <c r="Q419" s="243"/>
      <c r="R419" s="243"/>
      <c r="S419" s="243"/>
      <c r="T419" s="24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5" t="s">
        <v>172</v>
      </c>
      <c r="AU419" s="245" t="s">
        <v>85</v>
      </c>
      <c r="AV419" s="13" t="s">
        <v>85</v>
      </c>
      <c r="AW419" s="13" t="s">
        <v>36</v>
      </c>
      <c r="AX419" s="13" t="s">
        <v>75</v>
      </c>
      <c r="AY419" s="245" t="s">
        <v>159</v>
      </c>
    </row>
    <row r="420" spans="1:51" s="14" customFormat="1" ht="12">
      <c r="A420" s="14"/>
      <c r="B420" s="246"/>
      <c r="C420" s="247"/>
      <c r="D420" s="228" t="s">
        <v>172</v>
      </c>
      <c r="E420" s="248" t="s">
        <v>19</v>
      </c>
      <c r="F420" s="249" t="s">
        <v>638</v>
      </c>
      <c r="G420" s="247"/>
      <c r="H420" s="248" t="s">
        <v>19</v>
      </c>
      <c r="I420" s="250"/>
      <c r="J420" s="247"/>
      <c r="K420" s="247"/>
      <c r="L420" s="251"/>
      <c r="M420" s="252"/>
      <c r="N420" s="253"/>
      <c r="O420" s="253"/>
      <c r="P420" s="253"/>
      <c r="Q420" s="253"/>
      <c r="R420" s="253"/>
      <c r="S420" s="253"/>
      <c r="T420" s="25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5" t="s">
        <v>172</v>
      </c>
      <c r="AU420" s="255" t="s">
        <v>85</v>
      </c>
      <c r="AV420" s="14" t="s">
        <v>83</v>
      </c>
      <c r="AW420" s="14" t="s">
        <v>36</v>
      </c>
      <c r="AX420" s="14" t="s">
        <v>75</v>
      </c>
      <c r="AY420" s="255" t="s">
        <v>159</v>
      </c>
    </row>
    <row r="421" spans="1:51" s="13" customFormat="1" ht="12">
      <c r="A421" s="13"/>
      <c r="B421" s="235"/>
      <c r="C421" s="236"/>
      <c r="D421" s="228" t="s">
        <v>172</v>
      </c>
      <c r="E421" s="237" t="s">
        <v>19</v>
      </c>
      <c r="F421" s="238" t="s">
        <v>639</v>
      </c>
      <c r="G421" s="236"/>
      <c r="H421" s="239">
        <v>3.6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5" t="s">
        <v>172</v>
      </c>
      <c r="AU421" s="245" t="s">
        <v>85</v>
      </c>
      <c r="AV421" s="13" t="s">
        <v>85</v>
      </c>
      <c r="AW421" s="13" t="s">
        <v>36</v>
      </c>
      <c r="AX421" s="13" t="s">
        <v>75</v>
      </c>
      <c r="AY421" s="245" t="s">
        <v>159</v>
      </c>
    </row>
    <row r="422" spans="1:51" s="15" customFormat="1" ht="12">
      <c r="A422" s="15"/>
      <c r="B422" s="256"/>
      <c r="C422" s="257"/>
      <c r="D422" s="228" t="s">
        <v>172</v>
      </c>
      <c r="E422" s="258" t="s">
        <v>19</v>
      </c>
      <c r="F422" s="259" t="s">
        <v>193</v>
      </c>
      <c r="G422" s="257"/>
      <c r="H422" s="260">
        <v>12</v>
      </c>
      <c r="I422" s="261"/>
      <c r="J422" s="257"/>
      <c r="K422" s="257"/>
      <c r="L422" s="262"/>
      <c r="M422" s="263"/>
      <c r="N422" s="264"/>
      <c r="O422" s="264"/>
      <c r="P422" s="264"/>
      <c r="Q422" s="264"/>
      <c r="R422" s="264"/>
      <c r="S422" s="264"/>
      <c r="T422" s="26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66" t="s">
        <v>172</v>
      </c>
      <c r="AU422" s="266" t="s">
        <v>85</v>
      </c>
      <c r="AV422" s="15" t="s">
        <v>166</v>
      </c>
      <c r="AW422" s="15" t="s">
        <v>36</v>
      </c>
      <c r="AX422" s="15" t="s">
        <v>83</v>
      </c>
      <c r="AY422" s="266" t="s">
        <v>159</v>
      </c>
    </row>
    <row r="423" spans="1:65" s="2" customFormat="1" ht="24.15" customHeight="1">
      <c r="A423" s="41"/>
      <c r="B423" s="42"/>
      <c r="C423" s="215" t="s">
        <v>640</v>
      </c>
      <c r="D423" s="215" t="s">
        <v>161</v>
      </c>
      <c r="E423" s="216" t="s">
        <v>641</v>
      </c>
      <c r="F423" s="217" t="s">
        <v>642</v>
      </c>
      <c r="G423" s="218" t="s">
        <v>164</v>
      </c>
      <c r="H423" s="219">
        <v>75</v>
      </c>
      <c r="I423" s="220"/>
      <c r="J423" s="221">
        <f>ROUND(I423*H423,2)</f>
        <v>0</v>
      </c>
      <c r="K423" s="217" t="s">
        <v>165</v>
      </c>
      <c r="L423" s="47"/>
      <c r="M423" s="222" t="s">
        <v>19</v>
      </c>
      <c r="N423" s="223" t="s">
        <v>46</v>
      </c>
      <c r="O423" s="87"/>
      <c r="P423" s="224">
        <f>O423*H423</f>
        <v>0</v>
      </c>
      <c r="Q423" s="224">
        <v>0.12335</v>
      </c>
      <c r="R423" s="224">
        <f>Q423*H423</f>
        <v>9.25125</v>
      </c>
      <c r="S423" s="224">
        <v>0</v>
      </c>
      <c r="T423" s="225">
        <f>S423*H423</f>
        <v>0</v>
      </c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R423" s="226" t="s">
        <v>166</v>
      </c>
      <c r="AT423" s="226" t="s">
        <v>161</v>
      </c>
      <c r="AU423" s="226" t="s">
        <v>85</v>
      </c>
      <c r="AY423" s="20" t="s">
        <v>159</v>
      </c>
      <c r="BE423" s="227">
        <f>IF(N423="základní",J423,0)</f>
        <v>0</v>
      </c>
      <c r="BF423" s="227">
        <f>IF(N423="snížená",J423,0)</f>
        <v>0</v>
      </c>
      <c r="BG423" s="227">
        <f>IF(N423="zákl. přenesená",J423,0)</f>
        <v>0</v>
      </c>
      <c r="BH423" s="227">
        <f>IF(N423="sníž. přenesená",J423,0)</f>
        <v>0</v>
      </c>
      <c r="BI423" s="227">
        <f>IF(N423="nulová",J423,0)</f>
        <v>0</v>
      </c>
      <c r="BJ423" s="20" t="s">
        <v>83</v>
      </c>
      <c r="BK423" s="227">
        <f>ROUND(I423*H423,2)</f>
        <v>0</v>
      </c>
      <c r="BL423" s="20" t="s">
        <v>166</v>
      </c>
      <c r="BM423" s="226" t="s">
        <v>643</v>
      </c>
    </row>
    <row r="424" spans="1:47" s="2" customFormat="1" ht="12">
      <c r="A424" s="41"/>
      <c r="B424" s="42"/>
      <c r="C424" s="43"/>
      <c r="D424" s="228" t="s">
        <v>168</v>
      </c>
      <c r="E424" s="43"/>
      <c r="F424" s="229" t="s">
        <v>644</v>
      </c>
      <c r="G424" s="43"/>
      <c r="H424" s="43"/>
      <c r="I424" s="230"/>
      <c r="J424" s="43"/>
      <c r="K424" s="43"/>
      <c r="L424" s="47"/>
      <c r="M424" s="231"/>
      <c r="N424" s="232"/>
      <c r="O424" s="87"/>
      <c r="P424" s="87"/>
      <c r="Q424" s="87"/>
      <c r="R424" s="87"/>
      <c r="S424" s="87"/>
      <c r="T424" s="88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T424" s="20" t="s">
        <v>168</v>
      </c>
      <c r="AU424" s="20" t="s">
        <v>85</v>
      </c>
    </row>
    <row r="425" spans="1:47" s="2" customFormat="1" ht="12">
      <c r="A425" s="41"/>
      <c r="B425" s="42"/>
      <c r="C425" s="43"/>
      <c r="D425" s="233" t="s">
        <v>170</v>
      </c>
      <c r="E425" s="43"/>
      <c r="F425" s="234" t="s">
        <v>645</v>
      </c>
      <c r="G425" s="43"/>
      <c r="H425" s="43"/>
      <c r="I425" s="230"/>
      <c r="J425" s="43"/>
      <c r="K425" s="43"/>
      <c r="L425" s="47"/>
      <c r="M425" s="231"/>
      <c r="N425" s="232"/>
      <c r="O425" s="87"/>
      <c r="P425" s="87"/>
      <c r="Q425" s="87"/>
      <c r="R425" s="87"/>
      <c r="S425" s="87"/>
      <c r="T425" s="88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T425" s="20" t="s">
        <v>170</v>
      </c>
      <c r="AU425" s="20" t="s">
        <v>85</v>
      </c>
    </row>
    <row r="426" spans="1:65" s="2" customFormat="1" ht="24.15" customHeight="1">
      <c r="A426" s="41"/>
      <c r="B426" s="42"/>
      <c r="C426" s="215" t="s">
        <v>646</v>
      </c>
      <c r="D426" s="215" t="s">
        <v>161</v>
      </c>
      <c r="E426" s="216" t="s">
        <v>647</v>
      </c>
      <c r="F426" s="217" t="s">
        <v>648</v>
      </c>
      <c r="G426" s="218" t="s">
        <v>164</v>
      </c>
      <c r="H426" s="219">
        <v>15</v>
      </c>
      <c r="I426" s="220"/>
      <c r="J426" s="221">
        <f>ROUND(I426*H426,2)</f>
        <v>0</v>
      </c>
      <c r="K426" s="217" t="s">
        <v>165</v>
      </c>
      <c r="L426" s="47"/>
      <c r="M426" s="222" t="s">
        <v>19</v>
      </c>
      <c r="N426" s="223" t="s">
        <v>46</v>
      </c>
      <c r="O426" s="87"/>
      <c r="P426" s="224">
        <f>O426*H426</f>
        <v>0</v>
      </c>
      <c r="Q426" s="224">
        <v>0.17818</v>
      </c>
      <c r="R426" s="224">
        <f>Q426*H426</f>
        <v>2.6727</v>
      </c>
      <c r="S426" s="224">
        <v>0</v>
      </c>
      <c r="T426" s="225">
        <f>S426*H426</f>
        <v>0</v>
      </c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R426" s="226" t="s">
        <v>166</v>
      </c>
      <c r="AT426" s="226" t="s">
        <v>161</v>
      </c>
      <c r="AU426" s="226" t="s">
        <v>85</v>
      </c>
      <c r="AY426" s="20" t="s">
        <v>159</v>
      </c>
      <c r="BE426" s="227">
        <f>IF(N426="základní",J426,0)</f>
        <v>0</v>
      </c>
      <c r="BF426" s="227">
        <f>IF(N426="snížená",J426,0)</f>
        <v>0</v>
      </c>
      <c r="BG426" s="227">
        <f>IF(N426="zákl. přenesená",J426,0)</f>
        <v>0</v>
      </c>
      <c r="BH426" s="227">
        <f>IF(N426="sníž. přenesená",J426,0)</f>
        <v>0</v>
      </c>
      <c r="BI426" s="227">
        <f>IF(N426="nulová",J426,0)</f>
        <v>0</v>
      </c>
      <c r="BJ426" s="20" t="s">
        <v>83</v>
      </c>
      <c r="BK426" s="227">
        <f>ROUND(I426*H426,2)</f>
        <v>0</v>
      </c>
      <c r="BL426" s="20" t="s">
        <v>166</v>
      </c>
      <c r="BM426" s="226" t="s">
        <v>649</v>
      </c>
    </row>
    <row r="427" spans="1:47" s="2" customFormat="1" ht="12">
      <c r="A427" s="41"/>
      <c r="B427" s="42"/>
      <c r="C427" s="43"/>
      <c r="D427" s="228" t="s">
        <v>168</v>
      </c>
      <c r="E427" s="43"/>
      <c r="F427" s="229" t="s">
        <v>650</v>
      </c>
      <c r="G427" s="43"/>
      <c r="H427" s="43"/>
      <c r="I427" s="230"/>
      <c r="J427" s="43"/>
      <c r="K427" s="43"/>
      <c r="L427" s="47"/>
      <c r="M427" s="231"/>
      <c r="N427" s="232"/>
      <c r="O427" s="87"/>
      <c r="P427" s="87"/>
      <c r="Q427" s="87"/>
      <c r="R427" s="87"/>
      <c r="S427" s="87"/>
      <c r="T427" s="88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T427" s="20" t="s">
        <v>168</v>
      </c>
      <c r="AU427" s="20" t="s">
        <v>85</v>
      </c>
    </row>
    <row r="428" spans="1:47" s="2" customFormat="1" ht="12">
      <c r="A428" s="41"/>
      <c r="B428" s="42"/>
      <c r="C428" s="43"/>
      <c r="D428" s="233" t="s">
        <v>170</v>
      </c>
      <c r="E428" s="43"/>
      <c r="F428" s="234" t="s">
        <v>651</v>
      </c>
      <c r="G428" s="43"/>
      <c r="H428" s="43"/>
      <c r="I428" s="230"/>
      <c r="J428" s="43"/>
      <c r="K428" s="43"/>
      <c r="L428" s="47"/>
      <c r="M428" s="231"/>
      <c r="N428" s="232"/>
      <c r="O428" s="87"/>
      <c r="P428" s="87"/>
      <c r="Q428" s="87"/>
      <c r="R428" s="87"/>
      <c r="S428" s="87"/>
      <c r="T428" s="88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T428" s="20" t="s">
        <v>170</v>
      </c>
      <c r="AU428" s="20" t="s">
        <v>85</v>
      </c>
    </row>
    <row r="429" spans="1:65" s="2" customFormat="1" ht="24.15" customHeight="1">
      <c r="A429" s="41"/>
      <c r="B429" s="42"/>
      <c r="C429" s="215" t="s">
        <v>652</v>
      </c>
      <c r="D429" s="215" t="s">
        <v>161</v>
      </c>
      <c r="E429" s="216" t="s">
        <v>653</v>
      </c>
      <c r="F429" s="217" t="s">
        <v>654</v>
      </c>
      <c r="G429" s="218" t="s">
        <v>164</v>
      </c>
      <c r="H429" s="219">
        <v>95</v>
      </c>
      <c r="I429" s="220"/>
      <c r="J429" s="221">
        <f>ROUND(I429*H429,2)</f>
        <v>0</v>
      </c>
      <c r="K429" s="217" t="s">
        <v>165</v>
      </c>
      <c r="L429" s="47"/>
      <c r="M429" s="222" t="s">
        <v>19</v>
      </c>
      <c r="N429" s="223" t="s">
        <v>46</v>
      </c>
      <c r="O429" s="87"/>
      <c r="P429" s="224">
        <f>O429*H429</f>
        <v>0</v>
      </c>
      <c r="Q429" s="224">
        <v>0.00785</v>
      </c>
      <c r="R429" s="224">
        <f>Q429*H429</f>
        <v>0.7457499999999999</v>
      </c>
      <c r="S429" s="224">
        <v>0</v>
      </c>
      <c r="T429" s="225">
        <f>S429*H429</f>
        <v>0</v>
      </c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R429" s="226" t="s">
        <v>166</v>
      </c>
      <c r="AT429" s="226" t="s">
        <v>161</v>
      </c>
      <c r="AU429" s="226" t="s">
        <v>85</v>
      </c>
      <c r="AY429" s="20" t="s">
        <v>159</v>
      </c>
      <c r="BE429" s="227">
        <f>IF(N429="základní",J429,0)</f>
        <v>0</v>
      </c>
      <c r="BF429" s="227">
        <f>IF(N429="snížená",J429,0)</f>
        <v>0</v>
      </c>
      <c r="BG429" s="227">
        <f>IF(N429="zákl. přenesená",J429,0)</f>
        <v>0</v>
      </c>
      <c r="BH429" s="227">
        <f>IF(N429="sníž. přenesená",J429,0)</f>
        <v>0</v>
      </c>
      <c r="BI429" s="227">
        <f>IF(N429="nulová",J429,0)</f>
        <v>0</v>
      </c>
      <c r="BJ429" s="20" t="s">
        <v>83</v>
      </c>
      <c r="BK429" s="227">
        <f>ROUND(I429*H429,2)</f>
        <v>0</v>
      </c>
      <c r="BL429" s="20" t="s">
        <v>166</v>
      </c>
      <c r="BM429" s="226" t="s">
        <v>655</v>
      </c>
    </row>
    <row r="430" spans="1:47" s="2" customFormat="1" ht="12">
      <c r="A430" s="41"/>
      <c r="B430" s="42"/>
      <c r="C430" s="43"/>
      <c r="D430" s="228" t="s">
        <v>168</v>
      </c>
      <c r="E430" s="43"/>
      <c r="F430" s="229" t="s">
        <v>656</v>
      </c>
      <c r="G430" s="43"/>
      <c r="H430" s="43"/>
      <c r="I430" s="230"/>
      <c r="J430" s="43"/>
      <c r="K430" s="43"/>
      <c r="L430" s="47"/>
      <c r="M430" s="231"/>
      <c r="N430" s="232"/>
      <c r="O430" s="87"/>
      <c r="P430" s="87"/>
      <c r="Q430" s="87"/>
      <c r="R430" s="87"/>
      <c r="S430" s="87"/>
      <c r="T430" s="88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T430" s="20" t="s">
        <v>168</v>
      </c>
      <c r="AU430" s="20" t="s">
        <v>85</v>
      </c>
    </row>
    <row r="431" spans="1:47" s="2" customFormat="1" ht="12">
      <c r="A431" s="41"/>
      <c r="B431" s="42"/>
      <c r="C431" s="43"/>
      <c r="D431" s="233" t="s">
        <v>170</v>
      </c>
      <c r="E431" s="43"/>
      <c r="F431" s="234" t="s">
        <v>657</v>
      </c>
      <c r="G431" s="43"/>
      <c r="H431" s="43"/>
      <c r="I431" s="230"/>
      <c r="J431" s="43"/>
      <c r="K431" s="43"/>
      <c r="L431" s="47"/>
      <c r="M431" s="231"/>
      <c r="N431" s="232"/>
      <c r="O431" s="87"/>
      <c r="P431" s="87"/>
      <c r="Q431" s="87"/>
      <c r="R431" s="87"/>
      <c r="S431" s="87"/>
      <c r="T431" s="88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T431" s="20" t="s">
        <v>170</v>
      </c>
      <c r="AU431" s="20" t="s">
        <v>85</v>
      </c>
    </row>
    <row r="432" spans="1:65" s="2" customFormat="1" ht="24.15" customHeight="1">
      <c r="A432" s="41"/>
      <c r="B432" s="42"/>
      <c r="C432" s="215" t="s">
        <v>658</v>
      </c>
      <c r="D432" s="215" t="s">
        <v>161</v>
      </c>
      <c r="E432" s="216" t="s">
        <v>659</v>
      </c>
      <c r="F432" s="217" t="s">
        <v>660</v>
      </c>
      <c r="G432" s="218" t="s">
        <v>164</v>
      </c>
      <c r="H432" s="219">
        <v>271.5</v>
      </c>
      <c r="I432" s="220"/>
      <c r="J432" s="221">
        <f>ROUND(I432*H432,2)</f>
        <v>0</v>
      </c>
      <c r="K432" s="217" t="s">
        <v>165</v>
      </c>
      <c r="L432" s="47"/>
      <c r="M432" s="222" t="s">
        <v>19</v>
      </c>
      <c r="N432" s="223" t="s">
        <v>46</v>
      </c>
      <c r="O432" s="87"/>
      <c r="P432" s="224">
        <f>O432*H432</f>
        <v>0</v>
      </c>
      <c r="Q432" s="224">
        <v>0.00107</v>
      </c>
      <c r="R432" s="224">
        <f>Q432*H432</f>
        <v>0.290505</v>
      </c>
      <c r="S432" s="224">
        <v>0</v>
      </c>
      <c r="T432" s="225">
        <f>S432*H432</f>
        <v>0</v>
      </c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R432" s="226" t="s">
        <v>166</v>
      </c>
      <c r="AT432" s="226" t="s">
        <v>161</v>
      </c>
      <c r="AU432" s="226" t="s">
        <v>85</v>
      </c>
      <c r="AY432" s="20" t="s">
        <v>159</v>
      </c>
      <c r="BE432" s="227">
        <f>IF(N432="základní",J432,0)</f>
        <v>0</v>
      </c>
      <c r="BF432" s="227">
        <f>IF(N432="snížená",J432,0)</f>
        <v>0</v>
      </c>
      <c r="BG432" s="227">
        <f>IF(N432="zákl. přenesená",J432,0)</f>
        <v>0</v>
      </c>
      <c r="BH432" s="227">
        <f>IF(N432="sníž. přenesená",J432,0)</f>
        <v>0</v>
      </c>
      <c r="BI432" s="227">
        <f>IF(N432="nulová",J432,0)</f>
        <v>0</v>
      </c>
      <c r="BJ432" s="20" t="s">
        <v>83</v>
      </c>
      <c r="BK432" s="227">
        <f>ROUND(I432*H432,2)</f>
        <v>0</v>
      </c>
      <c r="BL432" s="20" t="s">
        <v>166</v>
      </c>
      <c r="BM432" s="226" t="s">
        <v>661</v>
      </c>
    </row>
    <row r="433" spans="1:47" s="2" customFormat="1" ht="12">
      <c r="A433" s="41"/>
      <c r="B433" s="42"/>
      <c r="C433" s="43"/>
      <c r="D433" s="228" t="s">
        <v>168</v>
      </c>
      <c r="E433" s="43"/>
      <c r="F433" s="229" t="s">
        <v>662</v>
      </c>
      <c r="G433" s="43"/>
      <c r="H433" s="43"/>
      <c r="I433" s="230"/>
      <c r="J433" s="43"/>
      <c r="K433" s="43"/>
      <c r="L433" s="47"/>
      <c r="M433" s="231"/>
      <c r="N433" s="232"/>
      <c r="O433" s="87"/>
      <c r="P433" s="87"/>
      <c r="Q433" s="87"/>
      <c r="R433" s="87"/>
      <c r="S433" s="87"/>
      <c r="T433" s="88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T433" s="20" t="s">
        <v>168</v>
      </c>
      <c r="AU433" s="20" t="s">
        <v>85</v>
      </c>
    </row>
    <row r="434" spans="1:47" s="2" customFormat="1" ht="12">
      <c r="A434" s="41"/>
      <c r="B434" s="42"/>
      <c r="C434" s="43"/>
      <c r="D434" s="233" t="s">
        <v>170</v>
      </c>
      <c r="E434" s="43"/>
      <c r="F434" s="234" t="s">
        <v>663</v>
      </c>
      <c r="G434" s="43"/>
      <c r="H434" s="43"/>
      <c r="I434" s="230"/>
      <c r="J434" s="43"/>
      <c r="K434" s="43"/>
      <c r="L434" s="47"/>
      <c r="M434" s="231"/>
      <c r="N434" s="232"/>
      <c r="O434" s="87"/>
      <c r="P434" s="87"/>
      <c r="Q434" s="87"/>
      <c r="R434" s="87"/>
      <c r="S434" s="87"/>
      <c r="T434" s="88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T434" s="20" t="s">
        <v>170</v>
      </c>
      <c r="AU434" s="20" t="s">
        <v>85</v>
      </c>
    </row>
    <row r="435" spans="1:51" s="13" customFormat="1" ht="12">
      <c r="A435" s="13"/>
      <c r="B435" s="235"/>
      <c r="C435" s="236"/>
      <c r="D435" s="228" t="s">
        <v>172</v>
      </c>
      <c r="E435" s="237" t="s">
        <v>19</v>
      </c>
      <c r="F435" s="238" t="s">
        <v>664</v>
      </c>
      <c r="G435" s="236"/>
      <c r="H435" s="239">
        <v>166.5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5" t="s">
        <v>172</v>
      </c>
      <c r="AU435" s="245" t="s">
        <v>85</v>
      </c>
      <c r="AV435" s="13" t="s">
        <v>85</v>
      </c>
      <c r="AW435" s="13" t="s">
        <v>36</v>
      </c>
      <c r="AX435" s="13" t="s">
        <v>75</v>
      </c>
      <c r="AY435" s="245" t="s">
        <v>159</v>
      </c>
    </row>
    <row r="436" spans="1:51" s="13" customFormat="1" ht="12">
      <c r="A436" s="13"/>
      <c r="B436" s="235"/>
      <c r="C436" s="236"/>
      <c r="D436" s="228" t="s">
        <v>172</v>
      </c>
      <c r="E436" s="237" t="s">
        <v>19</v>
      </c>
      <c r="F436" s="238" t="s">
        <v>665</v>
      </c>
      <c r="G436" s="236"/>
      <c r="H436" s="239">
        <v>105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5" t="s">
        <v>172</v>
      </c>
      <c r="AU436" s="245" t="s">
        <v>85</v>
      </c>
      <c r="AV436" s="13" t="s">
        <v>85</v>
      </c>
      <c r="AW436" s="13" t="s">
        <v>36</v>
      </c>
      <c r="AX436" s="13" t="s">
        <v>75</v>
      </c>
      <c r="AY436" s="245" t="s">
        <v>159</v>
      </c>
    </row>
    <row r="437" spans="1:51" s="15" customFormat="1" ht="12">
      <c r="A437" s="15"/>
      <c r="B437" s="256"/>
      <c r="C437" s="257"/>
      <c r="D437" s="228" t="s">
        <v>172</v>
      </c>
      <c r="E437" s="258" t="s">
        <v>19</v>
      </c>
      <c r="F437" s="259" t="s">
        <v>193</v>
      </c>
      <c r="G437" s="257"/>
      <c r="H437" s="260">
        <v>271.5</v>
      </c>
      <c r="I437" s="261"/>
      <c r="J437" s="257"/>
      <c r="K437" s="257"/>
      <c r="L437" s="262"/>
      <c r="M437" s="263"/>
      <c r="N437" s="264"/>
      <c r="O437" s="264"/>
      <c r="P437" s="264"/>
      <c r="Q437" s="264"/>
      <c r="R437" s="264"/>
      <c r="S437" s="264"/>
      <c r="T437" s="26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66" t="s">
        <v>172</v>
      </c>
      <c r="AU437" s="266" t="s">
        <v>85</v>
      </c>
      <c r="AV437" s="15" t="s">
        <v>166</v>
      </c>
      <c r="AW437" s="15" t="s">
        <v>36</v>
      </c>
      <c r="AX437" s="15" t="s">
        <v>83</v>
      </c>
      <c r="AY437" s="266" t="s">
        <v>159</v>
      </c>
    </row>
    <row r="438" spans="1:63" s="12" customFormat="1" ht="22.8" customHeight="1">
      <c r="A438" s="12"/>
      <c r="B438" s="199"/>
      <c r="C438" s="200"/>
      <c r="D438" s="201" t="s">
        <v>74</v>
      </c>
      <c r="E438" s="213" t="s">
        <v>166</v>
      </c>
      <c r="F438" s="213" t="s">
        <v>666</v>
      </c>
      <c r="G438" s="200"/>
      <c r="H438" s="200"/>
      <c r="I438" s="203"/>
      <c r="J438" s="214">
        <f>BK438</f>
        <v>0</v>
      </c>
      <c r="K438" s="200"/>
      <c r="L438" s="205"/>
      <c r="M438" s="206"/>
      <c r="N438" s="207"/>
      <c r="O438" s="207"/>
      <c r="P438" s="208">
        <f>SUM(P439:P523)</f>
        <v>0</v>
      </c>
      <c r="Q438" s="207"/>
      <c r="R438" s="208">
        <f>SUM(R439:R523)</f>
        <v>213.38404935</v>
      </c>
      <c r="S438" s="207"/>
      <c r="T438" s="209">
        <f>SUM(T439:T523)</f>
        <v>0</v>
      </c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R438" s="210" t="s">
        <v>83</v>
      </c>
      <c r="AT438" s="211" t="s">
        <v>74</v>
      </c>
      <c r="AU438" s="211" t="s">
        <v>83</v>
      </c>
      <c r="AY438" s="210" t="s">
        <v>159</v>
      </c>
      <c r="BK438" s="212">
        <f>SUM(BK439:BK523)</f>
        <v>0</v>
      </c>
    </row>
    <row r="439" spans="1:65" s="2" customFormat="1" ht="37.8" customHeight="1">
      <c r="A439" s="41"/>
      <c r="B439" s="42"/>
      <c r="C439" s="215" t="s">
        <v>667</v>
      </c>
      <c r="D439" s="215" t="s">
        <v>161</v>
      </c>
      <c r="E439" s="216" t="s">
        <v>668</v>
      </c>
      <c r="F439" s="217" t="s">
        <v>669</v>
      </c>
      <c r="G439" s="218" t="s">
        <v>164</v>
      </c>
      <c r="H439" s="219">
        <v>299.42</v>
      </c>
      <c r="I439" s="220"/>
      <c r="J439" s="221">
        <f>ROUND(I439*H439,2)</f>
        <v>0</v>
      </c>
      <c r="K439" s="217" t="s">
        <v>165</v>
      </c>
      <c r="L439" s="47"/>
      <c r="M439" s="222" t="s">
        <v>19</v>
      </c>
      <c r="N439" s="223" t="s">
        <v>46</v>
      </c>
      <c r="O439" s="87"/>
      <c r="P439" s="224">
        <f>O439*H439</f>
        <v>0</v>
      </c>
      <c r="Q439" s="224">
        <v>0.34123</v>
      </c>
      <c r="R439" s="224">
        <f>Q439*H439</f>
        <v>102.1710866</v>
      </c>
      <c r="S439" s="224">
        <v>0</v>
      </c>
      <c r="T439" s="225">
        <f>S439*H439</f>
        <v>0</v>
      </c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R439" s="226" t="s">
        <v>166</v>
      </c>
      <c r="AT439" s="226" t="s">
        <v>161</v>
      </c>
      <c r="AU439" s="226" t="s">
        <v>85</v>
      </c>
      <c r="AY439" s="20" t="s">
        <v>159</v>
      </c>
      <c r="BE439" s="227">
        <f>IF(N439="základní",J439,0)</f>
        <v>0</v>
      </c>
      <c r="BF439" s="227">
        <f>IF(N439="snížená",J439,0)</f>
        <v>0</v>
      </c>
      <c r="BG439" s="227">
        <f>IF(N439="zákl. přenesená",J439,0)</f>
        <v>0</v>
      </c>
      <c r="BH439" s="227">
        <f>IF(N439="sníž. přenesená",J439,0)</f>
        <v>0</v>
      </c>
      <c r="BI439" s="227">
        <f>IF(N439="nulová",J439,0)</f>
        <v>0</v>
      </c>
      <c r="BJ439" s="20" t="s">
        <v>83</v>
      </c>
      <c r="BK439" s="227">
        <f>ROUND(I439*H439,2)</f>
        <v>0</v>
      </c>
      <c r="BL439" s="20" t="s">
        <v>166</v>
      </c>
      <c r="BM439" s="226" t="s">
        <v>670</v>
      </c>
    </row>
    <row r="440" spans="1:47" s="2" customFormat="1" ht="12">
      <c r="A440" s="41"/>
      <c r="B440" s="42"/>
      <c r="C440" s="43"/>
      <c r="D440" s="228" t="s">
        <v>168</v>
      </c>
      <c r="E440" s="43"/>
      <c r="F440" s="229" t="s">
        <v>671</v>
      </c>
      <c r="G440" s="43"/>
      <c r="H440" s="43"/>
      <c r="I440" s="230"/>
      <c r="J440" s="43"/>
      <c r="K440" s="43"/>
      <c r="L440" s="47"/>
      <c r="M440" s="231"/>
      <c r="N440" s="232"/>
      <c r="O440" s="87"/>
      <c r="P440" s="87"/>
      <c r="Q440" s="87"/>
      <c r="R440" s="87"/>
      <c r="S440" s="87"/>
      <c r="T440" s="88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T440" s="20" t="s">
        <v>168</v>
      </c>
      <c r="AU440" s="20" t="s">
        <v>85</v>
      </c>
    </row>
    <row r="441" spans="1:47" s="2" customFormat="1" ht="12">
      <c r="A441" s="41"/>
      <c r="B441" s="42"/>
      <c r="C441" s="43"/>
      <c r="D441" s="233" t="s">
        <v>170</v>
      </c>
      <c r="E441" s="43"/>
      <c r="F441" s="234" t="s">
        <v>672</v>
      </c>
      <c r="G441" s="43"/>
      <c r="H441" s="43"/>
      <c r="I441" s="230"/>
      <c r="J441" s="43"/>
      <c r="K441" s="43"/>
      <c r="L441" s="47"/>
      <c r="M441" s="231"/>
      <c r="N441" s="232"/>
      <c r="O441" s="87"/>
      <c r="P441" s="87"/>
      <c r="Q441" s="87"/>
      <c r="R441" s="87"/>
      <c r="S441" s="87"/>
      <c r="T441" s="88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T441" s="20" t="s">
        <v>170</v>
      </c>
      <c r="AU441" s="20" t="s">
        <v>85</v>
      </c>
    </row>
    <row r="442" spans="1:51" s="13" customFormat="1" ht="12">
      <c r="A442" s="13"/>
      <c r="B442" s="235"/>
      <c r="C442" s="236"/>
      <c r="D442" s="228" t="s">
        <v>172</v>
      </c>
      <c r="E442" s="237" t="s">
        <v>19</v>
      </c>
      <c r="F442" s="238" t="s">
        <v>673</v>
      </c>
      <c r="G442" s="236"/>
      <c r="H442" s="239">
        <v>31.2</v>
      </c>
      <c r="I442" s="240"/>
      <c r="J442" s="236"/>
      <c r="K442" s="236"/>
      <c r="L442" s="241"/>
      <c r="M442" s="242"/>
      <c r="N442" s="243"/>
      <c r="O442" s="243"/>
      <c r="P442" s="243"/>
      <c r="Q442" s="243"/>
      <c r="R442" s="243"/>
      <c r="S442" s="243"/>
      <c r="T442" s="24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5" t="s">
        <v>172</v>
      </c>
      <c r="AU442" s="245" t="s">
        <v>85</v>
      </c>
      <c r="AV442" s="13" t="s">
        <v>85</v>
      </c>
      <c r="AW442" s="13" t="s">
        <v>36</v>
      </c>
      <c r="AX442" s="13" t="s">
        <v>75</v>
      </c>
      <c r="AY442" s="245" t="s">
        <v>159</v>
      </c>
    </row>
    <row r="443" spans="1:51" s="13" customFormat="1" ht="12">
      <c r="A443" s="13"/>
      <c r="B443" s="235"/>
      <c r="C443" s="236"/>
      <c r="D443" s="228" t="s">
        <v>172</v>
      </c>
      <c r="E443" s="237" t="s">
        <v>19</v>
      </c>
      <c r="F443" s="238" t="s">
        <v>674</v>
      </c>
      <c r="G443" s="236"/>
      <c r="H443" s="239">
        <v>330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5" t="s">
        <v>172</v>
      </c>
      <c r="AU443" s="245" t="s">
        <v>85</v>
      </c>
      <c r="AV443" s="13" t="s">
        <v>85</v>
      </c>
      <c r="AW443" s="13" t="s">
        <v>36</v>
      </c>
      <c r="AX443" s="13" t="s">
        <v>75</v>
      </c>
      <c r="AY443" s="245" t="s">
        <v>159</v>
      </c>
    </row>
    <row r="444" spans="1:51" s="13" customFormat="1" ht="12">
      <c r="A444" s="13"/>
      <c r="B444" s="235"/>
      <c r="C444" s="236"/>
      <c r="D444" s="228" t="s">
        <v>172</v>
      </c>
      <c r="E444" s="237" t="s">
        <v>19</v>
      </c>
      <c r="F444" s="238" t="s">
        <v>675</v>
      </c>
      <c r="G444" s="236"/>
      <c r="H444" s="239">
        <v>-34.78</v>
      </c>
      <c r="I444" s="240"/>
      <c r="J444" s="236"/>
      <c r="K444" s="236"/>
      <c r="L444" s="241"/>
      <c r="M444" s="242"/>
      <c r="N444" s="243"/>
      <c r="O444" s="243"/>
      <c r="P444" s="243"/>
      <c r="Q444" s="243"/>
      <c r="R444" s="243"/>
      <c r="S444" s="243"/>
      <c r="T444" s="24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5" t="s">
        <v>172</v>
      </c>
      <c r="AU444" s="245" t="s">
        <v>85</v>
      </c>
      <c r="AV444" s="13" t="s">
        <v>85</v>
      </c>
      <c r="AW444" s="13" t="s">
        <v>36</v>
      </c>
      <c r="AX444" s="13" t="s">
        <v>75</v>
      </c>
      <c r="AY444" s="245" t="s">
        <v>159</v>
      </c>
    </row>
    <row r="445" spans="1:51" s="13" customFormat="1" ht="12">
      <c r="A445" s="13"/>
      <c r="B445" s="235"/>
      <c r="C445" s="236"/>
      <c r="D445" s="228" t="s">
        <v>172</v>
      </c>
      <c r="E445" s="237" t="s">
        <v>19</v>
      </c>
      <c r="F445" s="238" t="s">
        <v>676</v>
      </c>
      <c r="G445" s="236"/>
      <c r="H445" s="239">
        <v>-43.2</v>
      </c>
      <c r="I445" s="240"/>
      <c r="J445" s="236"/>
      <c r="K445" s="236"/>
      <c r="L445" s="241"/>
      <c r="M445" s="242"/>
      <c r="N445" s="243"/>
      <c r="O445" s="243"/>
      <c r="P445" s="243"/>
      <c r="Q445" s="243"/>
      <c r="R445" s="243"/>
      <c r="S445" s="243"/>
      <c r="T445" s="24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5" t="s">
        <v>172</v>
      </c>
      <c r="AU445" s="245" t="s">
        <v>85</v>
      </c>
      <c r="AV445" s="13" t="s">
        <v>85</v>
      </c>
      <c r="AW445" s="13" t="s">
        <v>36</v>
      </c>
      <c r="AX445" s="13" t="s">
        <v>75</v>
      </c>
      <c r="AY445" s="245" t="s">
        <v>159</v>
      </c>
    </row>
    <row r="446" spans="1:51" s="14" customFormat="1" ht="12">
      <c r="A446" s="14"/>
      <c r="B446" s="246"/>
      <c r="C446" s="247"/>
      <c r="D446" s="228" t="s">
        <v>172</v>
      </c>
      <c r="E446" s="248" t="s">
        <v>19</v>
      </c>
      <c r="F446" s="249" t="s">
        <v>677</v>
      </c>
      <c r="G446" s="247"/>
      <c r="H446" s="248" t="s">
        <v>19</v>
      </c>
      <c r="I446" s="250"/>
      <c r="J446" s="247"/>
      <c r="K446" s="247"/>
      <c r="L446" s="251"/>
      <c r="M446" s="252"/>
      <c r="N446" s="253"/>
      <c r="O446" s="253"/>
      <c r="P446" s="253"/>
      <c r="Q446" s="253"/>
      <c r="R446" s="253"/>
      <c r="S446" s="253"/>
      <c r="T446" s="25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5" t="s">
        <v>172</v>
      </c>
      <c r="AU446" s="255" t="s">
        <v>85</v>
      </c>
      <c r="AV446" s="14" t="s">
        <v>83</v>
      </c>
      <c r="AW446" s="14" t="s">
        <v>36</v>
      </c>
      <c r="AX446" s="14" t="s">
        <v>75</v>
      </c>
      <c r="AY446" s="255" t="s">
        <v>159</v>
      </c>
    </row>
    <row r="447" spans="1:51" s="13" customFormat="1" ht="12">
      <c r="A447" s="13"/>
      <c r="B447" s="235"/>
      <c r="C447" s="236"/>
      <c r="D447" s="228" t="s">
        <v>172</v>
      </c>
      <c r="E447" s="237" t="s">
        <v>19</v>
      </c>
      <c r="F447" s="238" t="s">
        <v>678</v>
      </c>
      <c r="G447" s="236"/>
      <c r="H447" s="239">
        <v>16.2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5" t="s">
        <v>172</v>
      </c>
      <c r="AU447" s="245" t="s">
        <v>85</v>
      </c>
      <c r="AV447" s="13" t="s">
        <v>85</v>
      </c>
      <c r="AW447" s="13" t="s">
        <v>36</v>
      </c>
      <c r="AX447" s="13" t="s">
        <v>75</v>
      </c>
      <c r="AY447" s="245" t="s">
        <v>159</v>
      </c>
    </row>
    <row r="448" spans="1:51" s="15" customFormat="1" ht="12">
      <c r="A448" s="15"/>
      <c r="B448" s="256"/>
      <c r="C448" s="257"/>
      <c r="D448" s="228" t="s">
        <v>172</v>
      </c>
      <c r="E448" s="258" t="s">
        <v>19</v>
      </c>
      <c r="F448" s="259" t="s">
        <v>193</v>
      </c>
      <c r="G448" s="257"/>
      <c r="H448" s="260">
        <v>299.42</v>
      </c>
      <c r="I448" s="261"/>
      <c r="J448" s="257"/>
      <c r="K448" s="257"/>
      <c r="L448" s="262"/>
      <c r="M448" s="263"/>
      <c r="N448" s="264"/>
      <c r="O448" s="264"/>
      <c r="P448" s="264"/>
      <c r="Q448" s="264"/>
      <c r="R448" s="264"/>
      <c r="S448" s="264"/>
      <c r="T448" s="26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T448" s="266" t="s">
        <v>172</v>
      </c>
      <c r="AU448" s="266" t="s">
        <v>85</v>
      </c>
      <c r="AV448" s="15" t="s">
        <v>166</v>
      </c>
      <c r="AW448" s="15" t="s">
        <v>36</v>
      </c>
      <c r="AX448" s="15" t="s">
        <v>83</v>
      </c>
      <c r="AY448" s="266" t="s">
        <v>159</v>
      </c>
    </row>
    <row r="449" spans="1:65" s="2" customFormat="1" ht="16.5" customHeight="1">
      <c r="A449" s="41"/>
      <c r="B449" s="42"/>
      <c r="C449" s="215" t="s">
        <v>679</v>
      </c>
      <c r="D449" s="215" t="s">
        <v>161</v>
      </c>
      <c r="E449" s="216" t="s">
        <v>680</v>
      </c>
      <c r="F449" s="217" t="s">
        <v>681</v>
      </c>
      <c r="G449" s="218" t="s">
        <v>176</v>
      </c>
      <c r="H449" s="219">
        <v>18.613</v>
      </c>
      <c r="I449" s="220"/>
      <c r="J449" s="221">
        <f>ROUND(I449*H449,2)</f>
        <v>0</v>
      </c>
      <c r="K449" s="217" t="s">
        <v>165</v>
      </c>
      <c r="L449" s="47"/>
      <c r="M449" s="222" t="s">
        <v>19</v>
      </c>
      <c r="N449" s="223" t="s">
        <v>46</v>
      </c>
      <c r="O449" s="87"/>
      <c r="P449" s="224">
        <f>O449*H449</f>
        <v>0</v>
      </c>
      <c r="Q449" s="224">
        <v>2.50201</v>
      </c>
      <c r="R449" s="224">
        <f>Q449*H449</f>
        <v>46.56991213</v>
      </c>
      <c r="S449" s="224">
        <v>0</v>
      </c>
      <c r="T449" s="225">
        <f>S449*H449</f>
        <v>0</v>
      </c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R449" s="226" t="s">
        <v>166</v>
      </c>
      <c r="AT449" s="226" t="s">
        <v>161</v>
      </c>
      <c r="AU449" s="226" t="s">
        <v>85</v>
      </c>
      <c r="AY449" s="20" t="s">
        <v>159</v>
      </c>
      <c r="BE449" s="227">
        <f>IF(N449="základní",J449,0)</f>
        <v>0</v>
      </c>
      <c r="BF449" s="227">
        <f>IF(N449="snížená",J449,0)</f>
        <v>0</v>
      </c>
      <c r="BG449" s="227">
        <f>IF(N449="zákl. přenesená",J449,0)</f>
        <v>0</v>
      </c>
      <c r="BH449" s="227">
        <f>IF(N449="sníž. přenesená",J449,0)</f>
        <v>0</v>
      </c>
      <c r="BI449" s="227">
        <f>IF(N449="nulová",J449,0)</f>
        <v>0</v>
      </c>
      <c r="BJ449" s="20" t="s">
        <v>83</v>
      </c>
      <c r="BK449" s="227">
        <f>ROUND(I449*H449,2)</f>
        <v>0</v>
      </c>
      <c r="BL449" s="20" t="s">
        <v>166</v>
      </c>
      <c r="BM449" s="226" t="s">
        <v>682</v>
      </c>
    </row>
    <row r="450" spans="1:47" s="2" customFormat="1" ht="12">
      <c r="A450" s="41"/>
      <c r="B450" s="42"/>
      <c r="C450" s="43"/>
      <c r="D450" s="228" t="s">
        <v>168</v>
      </c>
      <c r="E450" s="43"/>
      <c r="F450" s="229" t="s">
        <v>683</v>
      </c>
      <c r="G450" s="43"/>
      <c r="H450" s="43"/>
      <c r="I450" s="230"/>
      <c r="J450" s="43"/>
      <c r="K450" s="43"/>
      <c r="L450" s="47"/>
      <c r="M450" s="231"/>
      <c r="N450" s="232"/>
      <c r="O450" s="87"/>
      <c r="P450" s="87"/>
      <c r="Q450" s="87"/>
      <c r="R450" s="87"/>
      <c r="S450" s="87"/>
      <c r="T450" s="88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T450" s="20" t="s">
        <v>168</v>
      </c>
      <c r="AU450" s="20" t="s">
        <v>85</v>
      </c>
    </row>
    <row r="451" spans="1:47" s="2" customFormat="1" ht="12">
      <c r="A451" s="41"/>
      <c r="B451" s="42"/>
      <c r="C451" s="43"/>
      <c r="D451" s="233" t="s">
        <v>170</v>
      </c>
      <c r="E451" s="43"/>
      <c r="F451" s="234" t="s">
        <v>684</v>
      </c>
      <c r="G451" s="43"/>
      <c r="H451" s="43"/>
      <c r="I451" s="230"/>
      <c r="J451" s="43"/>
      <c r="K451" s="43"/>
      <c r="L451" s="47"/>
      <c r="M451" s="231"/>
      <c r="N451" s="232"/>
      <c r="O451" s="87"/>
      <c r="P451" s="87"/>
      <c r="Q451" s="87"/>
      <c r="R451" s="87"/>
      <c r="S451" s="87"/>
      <c r="T451" s="88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T451" s="20" t="s">
        <v>170</v>
      </c>
      <c r="AU451" s="20" t="s">
        <v>85</v>
      </c>
    </row>
    <row r="452" spans="1:51" s="13" customFormat="1" ht="12">
      <c r="A452" s="13"/>
      <c r="B452" s="235"/>
      <c r="C452" s="236"/>
      <c r="D452" s="228" t="s">
        <v>172</v>
      </c>
      <c r="E452" s="237" t="s">
        <v>19</v>
      </c>
      <c r="F452" s="238" t="s">
        <v>685</v>
      </c>
      <c r="G452" s="236"/>
      <c r="H452" s="239">
        <v>16.993</v>
      </c>
      <c r="I452" s="240"/>
      <c r="J452" s="236"/>
      <c r="K452" s="236"/>
      <c r="L452" s="241"/>
      <c r="M452" s="242"/>
      <c r="N452" s="243"/>
      <c r="O452" s="243"/>
      <c r="P452" s="243"/>
      <c r="Q452" s="243"/>
      <c r="R452" s="243"/>
      <c r="S452" s="243"/>
      <c r="T452" s="244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5" t="s">
        <v>172</v>
      </c>
      <c r="AU452" s="245" t="s">
        <v>85</v>
      </c>
      <c r="AV452" s="13" t="s">
        <v>85</v>
      </c>
      <c r="AW452" s="13" t="s">
        <v>36</v>
      </c>
      <c r="AX452" s="13" t="s">
        <v>75</v>
      </c>
      <c r="AY452" s="245" t="s">
        <v>159</v>
      </c>
    </row>
    <row r="453" spans="1:51" s="13" customFormat="1" ht="12">
      <c r="A453" s="13"/>
      <c r="B453" s="235"/>
      <c r="C453" s="236"/>
      <c r="D453" s="228" t="s">
        <v>172</v>
      </c>
      <c r="E453" s="237" t="s">
        <v>19</v>
      </c>
      <c r="F453" s="238" t="s">
        <v>686</v>
      </c>
      <c r="G453" s="236"/>
      <c r="H453" s="239">
        <v>1.62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5" t="s">
        <v>172</v>
      </c>
      <c r="AU453" s="245" t="s">
        <v>85</v>
      </c>
      <c r="AV453" s="13" t="s">
        <v>85</v>
      </c>
      <c r="AW453" s="13" t="s">
        <v>36</v>
      </c>
      <c r="AX453" s="13" t="s">
        <v>75</v>
      </c>
      <c r="AY453" s="245" t="s">
        <v>159</v>
      </c>
    </row>
    <row r="454" spans="1:51" s="15" customFormat="1" ht="12">
      <c r="A454" s="15"/>
      <c r="B454" s="256"/>
      <c r="C454" s="257"/>
      <c r="D454" s="228" t="s">
        <v>172</v>
      </c>
      <c r="E454" s="258" t="s">
        <v>19</v>
      </c>
      <c r="F454" s="259" t="s">
        <v>193</v>
      </c>
      <c r="G454" s="257"/>
      <c r="H454" s="260">
        <v>18.613</v>
      </c>
      <c r="I454" s="261"/>
      <c r="J454" s="257"/>
      <c r="K454" s="257"/>
      <c r="L454" s="262"/>
      <c r="M454" s="263"/>
      <c r="N454" s="264"/>
      <c r="O454" s="264"/>
      <c r="P454" s="264"/>
      <c r="Q454" s="264"/>
      <c r="R454" s="264"/>
      <c r="S454" s="264"/>
      <c r="T454" s="26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66" t="s">
        <v>172</v>
      </c>
      <c r="AU454" s="266" t="s">
        <v>85</v>
      </c>
      <c r="AV454" s="15" t="s">
        <v>166</v>
      </c>
      <c r="AW454" s="15" t="s">
        <v>36</v>
      </c>
      <c r="AX454" s="15" t="s">
        <v>83</v>
      </c>
      <c r="AY454" s="266" t="s">
        <v>159</v>
      </c>
    </row>
    <row r="455" spans="1:65" s="2" customFormat="1" ht="24.15" customHeight="1">
      <c r="A455" s="41"/>
      <c r="B455" s="42"/>
      <c r="C455" s="215" t="s">
        <v>687</v>
      </c>
      <c r="D455" s="215" t="s">
        <v>161</v>
      </c>
      <c r="E455" s="216" t="s">
        <v>688</v>
      </c>
      <c r="F455" s="217" t="s">
        <v>689</v>
      </c>
      <c r="G455" s="218" t="s">
        <v>164</v>
      </c>
      <c r="H455" s="219">
        <v>299.42</v>
      </c>
      <c r="I455" s="220"/>
      <c r="J455" s="221">
        <f>ROUND(I455*H455,2)</f>
        <v>0</v>
      </c>
      <c r="K455" s="217" t="s">
        <v>165</v>
      </c>
      <c r="L455" s="47"/>
      <c r="M455" s="222" t="s">
        <v>19</v>
      </c>
      <c r="N455" s="223" t="s">
        <v>46</v>
      </c>
      <c r="O455" s="87"/>
      <c r="P455" s="224">
        <f>O455*H455</f>
        <v>0</v>
      </c>
      <c r="Q455" s="224">
        <v>0.00088</v>
      </c>
      <c r="R455" s="224">
        <f>Q455*H455</f>
        <v>0.26348960000000005</v>
      </c>
      <c r="S455" s="224">
        <v>0</v>
      </c>
      <c r="T455" s="225">
        <f>S455*H455</f>
        <v>0</v>
      </c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R455" s="226" t="s">
        <v>166</v>
      </c>
      <c r="AT455" s="226" t="s">
        <v>161</v>
      </c>
      <c r="AU455" s="226" t="s">
        <v>85</v>
      </c>
      <c r="AY455" s="20" t="s">
        <v>159</v>
      </c>
      <c r="BE455" s="227">
        <f>IF(N455="základní",J455,0)</f>
        <v>0</v>
      </c>
      <c r="BF455" s="227">
        <f>IF(N455="snížená",J455,0)</f>
        <v>0</v>
      </c>
      <c r="BG455" s="227">
        <f>IF(N455="zákl. přenesená",J455,0)</f>
        <v>0</v>
      </c>
      <c r="BH455" s="227">
        <f>IF(N455="sníž. přenesená",J455,0)</f>
        <v>0</v>
      </c>
      <c r="BI455" s="227">
        <f>IF(N455="nulová",J455,0)</f>
        <v>0</v>
      </c>
      <c r="BJ455" s="20" t="s">
        <v>83</v>
      </c>
      <c r="BK455" s="227">
        <f>ROUND(I455*H455,2)</f>
        <v>0</v>
      </c>
      <c r="BL455" s="20" t="s">
        <v>166</v>
      </c>
      <c r="BM455" s="226" t="s">
        <v>690</v>
      </c>
    </row>
    <row r="456" spans="1:47" s="2" customFormat="1" ht="12">
      <c r="A456" s="41"/>
      <c r="B456" s="42"/>
      <c r="C456" s="43"/>
      <c r="D456" s="228" t="s">
        <v>168</v>
      </c>
      <c r="E456" s="43"/>
      <c r="F456" s="229" t="s">
        <v>691</v>
      </c>
      <c r="G456" s="43"/>
      <c r="H456" s="43"/>
      <c r="I456" s="230"/>
      <c r="J456" s="43"/>
      <c r="K456" s="43"/>
      <c r="L456" s="47"/>
      <c r="M456" s="231"/>
      <c r="N456" s="232"/>
      <c r="O456" s="87"/>
      <c r="P456" s="87"/>
      <c r="Q456" s="87"/>
      <c r="R456" s="87"/>
      <c r="S456" s="87"/>
      <c r="T456" s="88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T456" s="20" t="s">
        <v>168</v>
      </c>
      <c r="AU456" s="20" t="s">
        <v>85</v>
      </c>
    </row>
    <row r="457" spans="1:47" s="2" customFormat="1" ht="12">
      <c r="A457" s="41"/>
      <c r="B457" s="42"/>
      <c r="C457" s="43"/>
      <c r="D457" s="233" t="s">
        <v>170</v>
      </c>
      <c r="E457" s="43"/>
      <c r="F457" s="234" t="s">
        <v>692</v>
      </c>
      <c r="G457" s="43"/>
      <c r="H457" s="43"/>
      <c r="I457" s="230"/>
      <c r="J457" s="43"/>
      <c r="K457" s="43"/>
      <c r="L457" s="47"/>
      <c r="M457" s="231"/>
      <c r="N457" s="232"/>
      <c r="O457" s="87"/>
      <c r="P457" s="87"/>
      <c r="Q457" s="87"/>
      <c r="R457" s="87"/>
      <c r="S457" s="87"/>
      <c r="T457" s="88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T457" s="20" t="s">
        <v>170</v>
      </c>
      <c r="AU457" s="20" t="s">
        <v>85</v>
      </c>
    </row>
    <row r="458" spans="1:65" s="2" customFormat="1" ht="24.15" customHeight="1">
      <c r="A458" s="41"/>
      <c r="B458" s="42"/>
      <c r="C458" s="215" t="s">
        <v>693</v>
      </c>
      <c r="D458" s="215" t="s">
        <v>161</v>
      </c>
      <c r="E458" s="216" t="s">
        <v>694</v>
      </c>
      <c r="F458" s="217" t="s">
        <v>695</v>
      </c>
      <c r="G458" s="218" t="s">
        <v>164</v>
      </c>
      <c r="H458" s="219">
        <v>299.42</v>
      </c>
      <c r="I458" s="220"/>
      <c r="J458" s="221">
        <f>ROUND(I458*H458,2)</f>
        <v>0</v>
      </c>
      <c r="K458" s="217" t="s">
        <v>165</v>
      </c>
      <c r="L458" s="47"/>
      <c r="M458" s="222" t="s">
        <v>19</v>
      </c>
      <c r="N458" s="223" t="s">
        <v>46</v>
      </c>
      <c r="O458" s="87"/>
      <c r="P458" s="224">
        <f>O458*H458</f>
        <v>0</v>
      </c>
      <c r="Q458" s="224">
        <v>0</v>
      </c>
      <c r="R458" s="224">
        <f>Q458*H458</f>
        <v>0</v>
      </c>
      <c r="S458" s="224">
        <v>0</v>
      </c>
      <c r="T458" s="225">
        <f>S458*H458</f>
        <v>0</v>
      </c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R458" s="226" t="s">
        <v>166</v>
      </c>
      <c r="AT458" s="226" t="s">
        <v>161</v>
      </c>
      <c r="AU458" s="226" t="s">
        <v>85</v>
      </c>
      <c r="AY458" s="20" t="s">
        <v>159</v>
      </c>
      <c r="BE458" s="227">
        <f>IF(N458="základní",J458,0)</f>
        <v>0</v>
      </c>
      <c r="BF458" s="227">
        <f>IF(N458="snížená",J458,0)</f>
        <v>0</v>
      </c>
      <c r="BG458" s="227">
        <f>IF(N458="zákl. přenesená",J458,0)</f>
        <v>0</v>
      </c>
      <c r="BH458" s="227">
        <f>IF(N458="sníž. přenesená",J458,0)</f>
        <v>0</v>
      </c>
      <c r="BI458" s="227">
        <f>IF(N458="nulová",J458,0)</f>
        <v>0</v>
      </c>
      <c r="BJ458" s="20" t="s">
        <v>83</v>
      </c>
      <c r="BK458" s="227">
        <f>ROUND(I458*H458,2)</f>
        <v>0</v>
      </c>
      <c r="BL458" s="20" t="s">
        <v>166</v>
      </c>
      <c r="BM458" s="226" t="s">
        <v>696</v>
      </c>
    </row>
    <row r="459" spans="1:47" s="2" customFormat="1" ht="12">
      <c r="A459" s="41"/>
      <c r="B459" s="42"/>
      <c r="C459" s="43"/>
      <c r="D459" s="228" t="s">
        <v>168</v>
      </c>
      <c r="E459" s="43"/>
      <c r="F459" s="229" t="s">
        <v>697</v>
      </c>
      <c r="G459" s="43"/>
      <c r="H459" s="43"/>
      <c r="I459" s="230"/>
      <c r="J459" s="43"/>
      <c r="K459" s="43"/>
      <c r="L459" s="47"/>
      <c r="M459" s="231"/>
      <c r="N459" s="232"/>
      <c r="O459" s="87"/>
      <c r="P459" s="87"/>
      <c r="Q459" s="87"/>
      <c r="R459" s="87"/>
      <c r="S459" s="87"/>
      <c r="T459" s="88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T459" s="20" t="s">
        <v>168</v>
      </c>
      <c r="AU459" s="20" t="s">
        <v>85</v>
      </c>
    </row>
    <row r="460" spans="1:47" s="2" customFormat="1" ht="12">
      <c r="A460" s="41"/>
      <c r="B460" s="42"/>
      <c r="C460" s="43"/>
      <c r="D460" s="233" t="s">
        <v>170</v>
      </c>
      <c r="E460" s="43"/>
      <c r="F460" s="234" t="s">
        <v>698</v>
      </c>
      <c r="G460" s="43"/>
      <c r="H460" s="43"/>
      <c r="I460" s="230"/>
      <c r="J460" s="43"/>
      <c r="K460" s="43"/>
      <c r="L460" s="47"/>
      <c r="M460" s="231"/>
      <c r="N460" s="232"/>
      <c r="O460" s="87"/>
      <c r="P460" s="87"/>
      <c r="Q460" s="87"/>
      <c r="R460" s="87"/>
      <c r="S460" s="87"/>
      <c r="T460" s="88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T460" s="20" t="s">
        <v>170</v>
      </c>
      <c r="AU460" s="20" t="s">
        <v>85</v>
      </c>
    </row>
    <row r="461" spans="1:65" s="2" customFormat="1" ht="16.5" customHeight="1">
      <c r="A461" s="41"/>
      <c r="B461" s="42"/>
      <c r="C461" s="215" t="s">
        <v>699</v>
      </c>
      <c r="D461" s="215" t="s">
        <v>161</v>
      </c>
      <c r="E461" s="216" t="s">
        <v>700</v>
      </c>
      <c r="F461" s="217" t="s">
        <v>701</v>
      </c>
      <c r="G461" s="218" t="s">
        <v>242</v>
      </c>
      <c r="H461" s="219">
        <v>0.3</v>
      </c>
      <c r="I461" s="220"/>
      <c r="J461" s="221">
        <f>ROUND(I461*H461,2)</f>
        <v>0</v>
      </c>
      <c r="K461" s="217" t="s">
        <v>165</v>
      </c>
      <c r="L461" s="47"/>
      <c r="M461" s="222" t="s">
        <v>19</v>
      </c>
      <c r="N461" s="223" t="s">
        <v>46</v>
      </c>
      <c r="O461" s="87"/>
      <c r="P461" s="224">
        <f>O461*H461</f>
        <v>0</v>
      </c>
      <c r="Q461" s="224">
        <v>1.05555</v>
      </c>
      <c r="R461" s="224">
        <f>Q461*H461</f>
        <v>0.316665</v>
      </c>
      <c r="S461" s="224">
        <v>0</v>
      </c>
      <c r="T461" s="225">
        <f>S461*H461</f>
        <v>0</v>
      </c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R461" s="226" t="s">
        <v>166</v>
      </c>
      <c r="AT461" s="226" t="s">
        <v>161</v>
      </c>
      <c r="AU461" s="226" t="s">
        <v>85</v>
      </c>
      <c r="AY461" s="20" t="s">
        <v>159</v>
      </c>
      <c r="BE461" s="227">
        <f>IF(N461="základní",J461,0)</f>
        <v>0</v>
      </c>
      <c r="BF461" s="227">
        <f>IF(N461="snížená",J461,0)</f>
        <v>0</v>
      </c>
      <c r="BG461" s="227">
        <f>IF(N461="zákl. přenesená",J461,0)</f>
        <v>0</v>
      </c>
      <c r="BH461" s="227">
        <f>IF(N461="sníž. přenesená",J461,0)</f>
        <v>0</v>
      </c>
      <c r="BI461" s="227">
        <f>IF(N461="nulová",J461,0)</f>
        <v>0</v>
      </c>
      <c r="BJ461" s="20" t="s">
        <v>83</v>
      </c>
      <c r="BK461" s="227">
        <f>ROUND(I461*H461,2)</f>
        <v>0</v>
      </c>
      <c r="BL461" s="20" t="s">
        <v>166</v>
      </c>
      <c r="BM461" s="226" t="s">
        <v>702</v>
      </c>
    </row>
    <row r="462" spans="1:47" s="2" customFormat="1" ht="12">
      <c r="A462" s="41"/>
      <c r="B462" s="42"/>
      <c r="C462" s="43"/>
      <c r="D462" s="228" t="s">
        <v>168</v>
      </c>
      <c r="E462" s="43"/>
      <c r="F462" s="229" t="s">
        <v>703</v>
      </c>
      <c r="G462" s="43"/>
      <c r="H462" s="43"/>
      <c r="I462" s="230"/>
      <c r="J462" s="43"/>
      <c r="K462" s="43"/>
      <c r="L462" s="47"/>
      <c r="M462" s="231"/>
      <c r="N462" s="232"/>
      <c r="O462" s="87"/>
      <c r="P462" s="87"/>
      <c r="Q462" s="87"/>
      <c r="R462" s="87"/>
      <c r="S462" s="87"/>
      <c r="T462" s="88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T462" s="20" t="s">
        <v>168</v>
      </c>
      <c r="AU462" s="20" t="s">
        <v>85</v>
      </c>
    </row>
    <row r="463" spans="1:47" s="2" customFormat="1" ht="12">
      <c r="A463" s="41"/>
      <c r="B463" s="42"/>
      <c r="C463" s="43"/>
      <c r="D463" s="233" t="s">
        <v>170</v>
      </c>
      <c r="E463" s="43"/>
      <c r="F463" s="234" t="s">
        <v>704</v>
      </c>
      <c r="G463" s="43"/>
      <c r="H463" s="43"/>
      <c r="I463" s="230"/>
      <c r="J463" s="43"/>
      <c r="K463" s="43"/>
      <c r="L463" s="47"/>
      <c r="M463" s="231"/>
      <c r="N463" s="232"/>
      <c r="O463" s="87"/>
      <c r="P463" s="87"/>
      <c r="Q463" s="87"/>
      <c r="R463" s="87"/>
      <c r="S463" s="87"/>
      <c r="T463" s="88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T463" s="20" t="s">
        <v>170</v>
      </c>
      <c r="AU463" s="20" t="s">
        <v>85</v>
      </c>
    </row>
    <row r="464" spans="1:65" s="2" customFormat="1" ht="16.5" customHeight="1">
      <c r="A464" s="41"/>
      <c r="B464" s="42"/>
      <c r="C464" s="215" t="s">
        <v>705</v>
      </c>
      <c r="D464" s="215" t="s">
        <v>161</v>
      </c>
      <c r="E464" s="216" t="s">
        <v>706</v>
      </c>
      <c r="F464" s="217" t="s">
        <v>707</v>
      </c>
      <c r="G464" s="218" t="s">
        <v>242</v>
      </c>
      <c r="H464" s="219">
        <v>1.557</v>
      </c>
      <c r="I464" s="220"/>
      <c r="J464" s="221">
        <f>ROUND(I464*H464,2)</f>
        <v>0</v>
      </c>
      <c r="K464" s="217" t="s">
        <v>165</v>
      </c>
      <c r="L464" s="47"/>
      <c r="M464" s="222" t="s">
        <v>19</v>
      </c>
      <c r="N464" s="223" t="s">
        <v>46</v>
      </c>
      <c r="O464" s="87"/>
      <c r="P464" s="224">
        <f>O464*H464</f>
        <v>0</v>
      </c>
      <c r="Q464" s="224">
        <v>1.06277</v>
      </c>
      <c r="R464" s="224">
        <f>Q464*H464</f>
        <v>1.65473289</v>
      </c>
      <c r="S464" s="224">
        <v>0</v>
      </c>
      <c r="T464" s="225">
        <f>S464*H464</f>
        <v>0</v>
      </c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R464" s="226" t="s">
        <v>166</v>
      </c>
      <c r="AT464" s="226" t="s">
        <v>161</v>
      </c>
      <c r="AU464" s="226" t="s">
        <v>85</v>
      </c>
      <c r="AY464" s="20" t="s">
        <v>159</v>
      </c>
      <c r="BE464" s="227">
        <f>IF(N464="základní",J464,0)</f>
        <v>0</v>
      </c>
      <c r="BF464" s="227">
        <f>IF(N464="snížená",J464,0)</f>
        <v>0</v>
      </c>
      <c r="BG464" s="227">
        <f>IF(N464="zákl. přenesená",J464,0)</f>
        <v>0</v>
      </c>
      <c r="BH464" s="227">
        <f>IF(N464="sníž. přenesená",J464,0)</f>
        <v>0</v>
      </c>
      <c r="BI464" s="227">
        <f>IF(N464="nulová",J464,0)</f>
        <v>0</v>
      </c>
      <c r="BJ464" s="20" t="s">
        <v>83</v>
      </c>
      <c r="BK464" s="227">
        <f>ROUND(I464*H464,2)</f>
        <v>0</v>
      </c>
      <c r="BL464" s="20" t="s">
        <v>166</v>
      </c>
      <c r="BM464" s="226" t="s">
        <v>708</v>
      </c>
    </row>
    <row r="465" spans="1:47" s="2" customFormat="1" ht="12">
      <c r="A465" s="41"/>
      <c r="B465" s="42"/>
      <c r="C465" s="43"/>
      <c r="D465" s="228" t="s">
        <v>168</v>
      </c>
      <c r="E465" s="43"/>
      <c r="F465" s="229" t="s">
        <v>709</v>
      </c>
      <c r="G465" s="43"/>
      <c r="H465" s="43"/>
      <c r="I465" s="230"/>
      <c r="J465" s="43"/>
      <c r="K465" s="43"/>
      <c r="L465" s="47"/>
      <c r="M465" s="231"/>
      <c r="N465" s="232"/>
      <c r="O465" s="87"/>
      <c r="P465" s="87"/>
      <c r="Q465" s="87"/>
      <c r="R465" s="87"/>
      <c r="S465" s="87"/>
      <c r="T465" s="88"/>
      <c r="U465" s="41"/>
      <c r="V465" s="41"/>
      <c r="W465" s="41"/>
      <c r="X465" s="41"/>
      <c r="Y465" s="41"/>
      <c r="Z465" s="41"/>
      <c r="AA465" s="41"/>
      <c r="AB465" s="41"/>
      <c r="AC465" s="41"/>
      <c r="AD465" s="41"/>
      <c r="AE465" s="41"/>
      <c r="AT465" s="20" t="s">
        <v>168</v>
      </c>
      <c r="AU465" s="20" t="s">
        <v>85</v>
      </c>
    </row>
    <row r="466" spans="1:47" s="2" customFormat="1" ht="12">
      <c r="A466" s="41"/>
      <c r="B466" s="42"/>
      <c r="C466" s="43"/>
      <c r="D466" s="233" t="s">
        <v>170</v>
      </c>
      <c r="E466" s="43"/>
      <c r="F466" s="234" t="s">
        <v>710</v>
      </c>
      <c r="G466" s="43"/>
      <c r="H466" s="43"/>
      <c r="I466" s="230"/>
      <c r="J466" s="43"/>
      <c r="K466" s="43"/>
      <c r="L466" s="47"/>
      <c r="M466" s="231"/>
      <c r="N466" s="232"/>
      <c r="O466" s="87"/>
      <c r="P466" s="87"/>
      <c r="Q466" s="87"/>
      <c r="R466" s="87"/>
      <c r="S466" s="87"/>
      <c r="T466" s="88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T466" s="20" t="s">
        <v>170</v>
      </c>
      <c r="AU466" s="20" t="s">
        <v>85</v>
      </c>
    </row>
    <row r="467" spans="1:65" s="2" customFormat="1" ht="16.5" customHeight="1">
      <c r="A467" s="41"/>
      <c r="B467" s="42"/>
      <c r="C467" s="215" t="s">
        <v>711</v>
      </c>
      <c r="D467" s="215" t="s">
        <v>161</v>
      </c>
      <c r="E467" s="216" t="s">
        <v>712</v>
      </c>
      <c r="F467" s="217" t="s">
        <v>713</v>
      </c>
      <c r="G467" s="218" t="s">
        <v>242</v>
      </c>
      <c r="H467" s="219">
        <v>3.399</v>
      </c>
      <c r="I467" s="220"/>
      <c r="J467" s="221">
        <f>ROUND(I467*H467,2)</f>
        <v>0</v>
      </c>
      <c r="K467" s="217" t="s">
        <v>19</v>
      </c>
      <c r="L467" s="47"/>
      <c r="M467" s="222" t="s">
        <v>19</v>
      </c>
      <c r="N467" s="223" t="s">
        <v>46</v>
      </c>
      <c r="O467" s="87"/>
      <c r="P467" s="224">
        <f>O467*H467</f>
        <v>0</v>
      </c>
      <c r="Q467" s="224">
        <v>1.02527</v>
      </c>
      <c r="R467" s="224">
        <f>Q467*H467</f>
        <v>3.48489273</v>
      </c>
      <c r="S467" s="224">
        <v>0</v>
      </c>
      <c r="T467" s="225">
        <f>S467*H467</f>
        <v>0</v>
      </c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R467" s="226" t="s">
        <v>166</v>
      </c>
      <c r="AT467" s="226" t="s">
        <v>161</v>
      </c>
      <c r="AU467" s="226" t="s">
        <v>85</v>
      </c>
      <c r="AY467" s="20" t="s">
        <v>159</v>
      </c>
      <c r="BE467" s="227">
        <f>IF(N467="základní",J467,0)</f>
        <v>0</v>
      </c>
      <c r="BF467" s="227">
        <f>IF(N467="snížená",J467,0)</f>
        <v>0</v>
      </c>
      <c r="BG467" s="227">
        <f>IF(N467="zákl. přenesená",J467,0)</f>
        <v>0</v>
      </c>
      <c r="BH467" s="227">
        <f>IF(N467="sníž. přenesená",J467,0)</f>
        <v>0</v>
      </c>
      <c r="BI467" s="227">
        <f>IF(N467="nulová",J467,0)</f>
        <v>0</v>
      </c>
      <c r="BJ467" s="20" t="s">
        <v>83</v>
      </c>
      <c r="BK467" s="227">
        <f>ROUND(I467*H467,2)</f>
        <v>0</v>
      </c>
      <c r="BL467" s="20" t="s">
        <v>166</v>
      </c>
      <c r="BM467" s="226" t="s">
        <v>714</v>
      </c>
    </row>
    <row r="468" spans="1:47" s="2" customFormat="1" ht="12">
      <c r="A468" s="41"/>
      <c r="B468" s="42"/>
      <c r="C468" s="43"/>
      <c r="D468" s="228" t="s">
        <v>168</v>
      </c>
      <c r="E468" s="43"/>
      <c r="F468" s="229" t="s">
        <v>715</v>
      </c>
      <c r="G468" s="43"/>
      <c r="H468" s="43"/>
      <c r="I468" s="230"/>
      <c r="J468" s="43"/>
      <c r="K468" s="43"/>
      <c r="L468" s="47"/>
      <c r="M468" s="231"/>
      <c r="N468" s="232"/>
      <c r="O468" s="87"/>
      <c r="P468" s="87"/>
      <c r="Q468" s="87"/>
      <c r="R468" s="87"/>
      <c r="S468" s="87"/>
      <c r="T468" s="88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T468" s="20" t="s">
        <v>168</v>
      </c>
      <c r="AU468" s="20" t="s">
        <v>85</v>
      </c>
    </row>
    <row r="469" spans="1:51" s="14" customFormat="1" ht="12">
      <c r="A469" s="14"/>
      <c r="B469" s="246"/>
      <c r="C469" s="247"/>
      <c r="D469" s="228" t="s">
        <v>172</v>
      </c>
      <c r="E469" s="248" t="s">
        <v>19</v>
      </c>
      <c r="F469" s="249" t="s">
        <v>716</v>
      </c>
      <c r="G469" s="247"/>
      <c r="H469" s="248" t="s">
        <v>19</v>
      </c>
      <c r="I469" s="250"/>
      <c r="J469" s="247"/>
      <c r="K469" s="247"/>
      <c r="L469" s="251"/>
      <c r="M469" s="252"/>
      <c r="N469" s="253"/>
      <c r="O469" s="253"/>
      <c r="P469" s="253"/>
      <c r="Q469" s="253"/>
      <c r="R469" s="253"/>
      <c r="S469" s="253"/>
      <c r="T469" s="25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5" t="s">
        <v>172</v>
      </c>
      <c r="AU469" s="255" t="s">
        <v>85</v>
      </c>
      <c r="AV469" s="14" t="s">
        <v>83</v>
      </c>
      <c r="AW469" s="14" t="s">
        <v>36</v>
      </c>
      <c r="AX469" s="14" t="s">
        <v>75</v>
      </c>
      <c r="AY469" s="255" t="s">
        <v>159</v>
      </c>
    </row>
    <row r="470" spans="1:51" s="13" customFormat="1" ht="12">
      <c r="A470" s="13"/>
      <c r="B470" s="235"/>
      <c r="C470" s="236"/>
      <c r="D470" s="228" t="s">
        <v>172</v>
      </c>
      <c r="E470" s="237" t="s">
        <v>19</v>
      </c>
      <c r="F470" s="238" t="s">
        <v>717</v>
      </c>
      <c r="G470" s="236"/>
      <c r="H470" s="239">
        <v>0.198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5" t="s">
        <v>172</v>
      </c>
      <c r="AU470" s="245" t="s">
        <v>85</v>
      </c>
      <c r="AV470" s="13" t="s">
        <v>85</v>
      </c>
      <c r="AW470" s="13" t="s">
        <v>36</v>
      </c>
      <c r="AX470" s="13" t="s">
        <v>75</v>
      </c>
      <c r="AY470" s="245" t="s">
        <v>159</v>
      </c>
    </row>
    <row r="471" spans="1:51" s="14" customFormat="1" ht="12">
      <c r="A471" s="14"/>
      <c r="B471" s="246"/>
      <c r="C471" s="247"/>
      <c r="D471" s="228" t="s">
        <v>172</v>
      </c>
      <c r="E471" s="248" t="s">
        <v>19</v>
      </c>
      <c r="F471" s="249" t="s">
        <v>718</v>
      </c>
      <c r="G471" s="247"/>
      <c r="H471" s="248" t="s">
        <v>19</v>
      </c>
      <c r="I471" s="250"/>
      <c r="J471" s="247"/>
      <c r="K471" s="247"/>
      <c r="L471" s="251"/>
      <c r="M471" s="252"/>
      <c r="N471" s="253"/>
      <c r="O471" s="253"/>
      <c r="P471" s="253"/>
      <c r="Q471" s="253"/>
      <c r="R471" s="253"/>
      <c r="S471" s="253"/>
      <c r="T471" s="25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5" t="s">
        <v>172</v>
      </c>
      <c r="AU471" s="255" t="s">
        <v>85</v>
      </c>
      <c r="AV471" s="14" t="s">
        <v>83</v>
      </c>
      <c r="AW471" s="14" t="s">
        <v>36</v>
      </c>
      <c r="AX471" s="14" t="s">
        <v>75</v>
      </c>
      <c r="AY471" s="255" t="s">
        <v>159</v>
      </c>
    </row>
    <row r="472" spans="1:51" s="13" customFormat="1" ht="12">
      <c r="A472" s="13"/>
      <c r="B472" s="235"/>
      <c r="C472" s="236"/>
      <c r="D472" s="228" t="s">
        <v>172</v>
      </c>
      <c r="E472" s="237" t="s">
        <v>19</v>
      </c>
      <c r="F472" s="238" t="s">
        <v>719</v>
      </c>
      <c r="G472" s="236"/>
      <c r="H472" s="239">
        <v>2.094</v>
      </c>
      <c r="I472" s="240"/>
      <c r="J472" s="236"/>
      <c r="K472" s="236"/>
      <c r="L472" s="241"/>
      <c r="M472" s="242"/>
      <c r="N472" s="243"/>
      <c r="O472" s="243"/>
      <c r="P472" s="243"/>
      <c r="Q472" s="243"/>
      <c r="R472" s="243"/>
      <c r="S472" s="243"/>
      <c r="T472" s="24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5" t="s">
        <v>172</v>
      </c>
      <c r="AU472" s="245" t="s">
        <v>85</v>
      </c>
      <c r="AV472" s="13" t="s">
        <v>85</v>
      </c>
      <c r="AW472" s="13" t="s">
        <v>36</v>
      </c>
      <c r="AX472" s="13" t="s">
        <v>75</v>
      </c>
      <c r="AY472" s="245" t="s">
        <v>159</v>
      </c>
    </row>
    <row r="473" spans="1:51" s="14" customFormat="1" ht="12">
      <c r="A473" s="14"/>
      <c r="B473" s="246"/>
      <c r="C473" s="247"/>
      <c r="D473" s="228" t="s">
        <v>172</v>
      </c>
      <c r="E473" s="248" t="s">
        <v>19</v>
      </c>
      <c r="F473" s="249" t="s">
        <v>720</v>
      </c>
      <c r="G473" s="247"/>
      <c r="H473" s="248" t="s">
        <v>19</v>
      </c>
      <c r="I473" s="250"/>
      <c r="J473" s="247"/>
      <c r="K473" s="247"/>
      <c r="L473" s="251"/>
      <c r="M473" s="252"/>
      <c r="N473" s="253"/>
      <c r="O473" s="253"/>
      <c r="P473" s="253"/>
      <c r="Q473" s="253"/>
      <c r="R473" s="253"/>
      <c r="S473" s="253"/>
      <c r="T473" s="25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5" t="s">
        <v>172</v>
      </c>
      <c r="AU473" s="255" t="s">
        <v>85</v>
      </c>
      <c r="AV473" s="14" t="s">
        <v>83</v>
      </c>
      <c r="AW473" s="14" t="s">
        <v>36</v>
      </c>
      <c r="AX473" s="14" t="s">
        <v>75</v>
      </c>
      <c r="AY473" s="255" t="s">
        <v>159</v>
      </c>
    </row>
    <row r="474" spans="1:51" s="13" customFormat="1" ht="12">
      <c r="A474" s="13"/>
      <c r="B474" s="235"/>
      <c r="C474" s="236"/>
      <c r="D474" s="228" t="s">
        <v>172</v>
      </c>
      <c r="E474" s="237" t="s">
        <v>19</v>
      </c>
      <c r="F474" s="238" t="s">
        <v>721</v>
      </c>
      <c r="G474" s="236"/>
      <c r="H474" s="239">
        <v>0.322</v>
      </c>
      <c r="I474" s="240"/>
      <c r="J474" s="236"/>
      <c r="K474" s="236"/>
      <c r="L474" s="241"/>
      <c r="M474" s="242"/>
      <c r="N474" s="243"/>
      <c r="O474" s="243"/>
      <c r="P474" s="243"/>
      <c r="Q474" s="243"/>
      <c r="R474" s="243"/>
      <c r="S474" s="243"/>
      <c r="T474" s="24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5" t="s">
        <v>172</v>
      </c>
      <c r="AU474" s="245" t="s">
        <v>85</v>
      </c>
      <c r="AV474" s="13" t="s">
        <v>85</v>
      </c>
      <c r="AW474" s="13" t="s">
        <v>36</v>
      </c>
      <c r="AX474" s="13" t="s">
        <v>75</v>
      </c>
      <c r="AY474" s="245" t="s">
        <v>159</v>
      </c>
    </row>
    <row r="475" spans="1:51" s="13" customFormat="1" ht="12">
      <c r="A475" s="13"/>
      <c r="B475" s="235"/>
      <c r="C475" s="236"/>
      <c r="D475" s="228" t="s">
        <v>172</v>
      </c>
      <c r="E475" s="237" t="s">
        <v>19</v>
      </c>
      <c r="F475" s="238" t="s">
        <v>722</v>
      </c>
      <c r="G475" s="236"/>
      <c r="H475" s="239">
        <v>0.359</v>
      </c>
      <c r="I475" s="240"/>
      <c r="J475" s="236"/>
      <c r="K475" s="236"/>
      <c r="L475" s="241"/>
      <c r="M475" s="242"/>
      <c r="N475" s="243"/>
      <c r="O475" s="243"/>
      <c r="P475" s="243"/>
      <c r="Q475" s="243"/>
      <c r="R475" s="243"/>
      <c r="S475" s="243"/>
      <c r="T475" s="24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5" t="s">
        <v>172</v>
      </c>
      <c r="AU475" s="245" t="s">
        <v>85</v>
      </c>
      <c r="AV475" s="13" t="s">
        <v>85</v>
      </c>
      <c r="AW475" s="13" t="s">
        <v>36</v>
      </c>
      <c r="AX475" s="13" t="s">
        <v>75</v>
      </c>
      <c r="AY475" s="245" t="s">
        <v>159</v>
      </c>
    </row>
    <row r="476" spans="1:51" s="14" customFormat="1" ht="12">
      <c r="A476" s="14"/>
      <c r="B476" s="246"/>
      <c r="C476" s="247"/>
      <c r="D476" s="228" t="s">
        <v>172</v>
      </c>
      <c r="E476" s="248" t="s">
        <v>19</v>
      </c>
      <c r="F476" s="249" t="s">
        <v>723</v>
      </c>
      <c r="G476" s="247"/>
      <c r="H476" s="248" t="s">
        <v>19</v>
      </c>
      <c r="I476" s="250"/>
      <c r="J476" s="247"/>
      <c r="K476" s="247"/>
      <c r="L476" s="251"/>
      <c r="M476" s="252"/>
      <c r="N476" s="253"/>
      <c r="O476" s="253"/>
      <c r="P476" s="253"/>
      <c r="Q476" s="253"/>
      <c r="R476" s="253"/>
      <c r="S476" s="253"/>
      <c r="T476" s="25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5" t="s">
        <v>172</v>
      </c>
      <c r="AU476" s="255" t="s">
        <v>85</v>
      </c>
      <c r="AV476" s="14" t="s">
        <v>83</v>
      </c>
      <c r="AW476" s="14" t="s">
        <v>36</v>
      </c>
      <c r="AX476" s="14" t="s">
        <v>75</v>
      </c>
      <c r="AY476" s="255" t="s">
        <v>159</v>
      </c>
    </row>
    <row r="477" spans="1:51" s="13" customFormat="1" ht="12">
      <c r="A477" s="13"/>
      <c r="B477" s="235"/>
      <c r="C477" s="236"/>
      <c r="D477" s="228" t="s">
        <v>172</v>
      </c>
      <c r="E477" s="237" t="s">
        <v>19</v>
      </c>
      <c r="F477" s="238" t="s">
        <v>724</v>
      </c>
      <c r="G477" s="236"/>
      <c r="H477" s="239">
        <v>0.4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5" t="s">
        <v>172</v>
      </c>
      <c r="AU477" s="245" t="s">
        <v>85</v>
      </c>
      <c r="AV477" s="13" t="s">
        <v>85</v>
      </c>
      <c r="AW477" s="13" t="s">
        <v>36</v>
      </c>
      <c r="AX477" s="13" t="s">
        <v>75</v>
      </c>
      <c r="AY477" s="245" t="s">
        <v>159</v>
      </c>
    </row>
    <row r="478" spans="1:51" s="14" customFormat="1" ht="12">
      <c r="A478" s="14"/>
      <c r="B478" s="246"/>
      <c r="C478" s="247"/>
      <c r="D478" s="228" t="s">
        <v>172</v>
      </c>
      <c r="E478" s="248" t="s">
        <v>19</v>
      </c>
      <c r="F478" s="249" t="s">
        <v>565</v>
      </c>
      <c r="G478" s="247"/>
      <c r="H478" s="248" t="s">
        <v>19</v>
      </c>
      <c r="I478" s="250"/>
      <c r="J478" s="247"/>
      <c r="K478" s="247"/>
      <c r="L478" s="251"/>
      <c r="M478" s="252"/>
      <c r="N478" s="253"/>
      <c r="O478" s="253"/>
      <c r="P478" s="253"/>
      <c r="Q478" s="253"/>
      <c r="R478" s="253"/>
      <c r="S478" s="253"/>
      <c r="T478" s="25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5" t="s">
        <v>172</v>
      </c>
      <c r="AU478" s="255" t="s">
        <v>85</v>
      </c>
      <c r="AV478" s="14" t="s">
        <v>83</v>
      </c>
      <c r="AW478" s="14" t="s">
        <v>36</v>
      </c>
      <c r="AX478" s="14" t="s">
        <v>75</v>
      </c>
      <c r="AY478" s="255" t="s">
        <v>159</v>
      </c>
    </row>
    <row r="479" spans="1:51" s="13" customFormat="1" ht="12">
      <c r="A479" s="13"/>
      <c r="B479" s="235"/>
      <c r="C479" s="236"/>
      <c r="D479" s="228" t="s">
        <v>172</v>
      </c>
      <c r="E479" s="237" t="s">
        <v>19</v>
      </c>
      <c r="F479" s="238" t="s">
        <v>725</v>
      </c>
      <c r="G479" s="236"/>
      <c r="H479" s="239">
        <v>0.026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5" t="s">
        <v>172</v>
      </c>
      <c r="AU479" s="245" t="s">
        <v>85</v>
      </c>
      <c r="AV479" s="13" t="s">
        <v>85</v>
      </c>
      <c r="AW479" s="13" t="s">
        <v>36</v>
      </c>
      <c r="AX479" s="13" t="s">
        <v>75</v>
      </c>
      <c r="AY479" s="245" t="s">
        <v>159</v>
      </c>
    </row>
    <row r="480" spans="1:51" s="15" customFormat="1" ht="12">
      <c r="A480" s="15"/>
      <c r="B480" s="256"/>
      <c r="C480" s="257"/>
      <c r="D480" s="228" t="s">
        <v>172</v>
      </c>
      <c r="E480" s="258" t="s">
        <v>19</v>
      </c>
      <c r="F480" s="259" t="s">
        <v>193</v>
      </c>
      <c r="G480" s="257"/>
      <c r="H480" s="260">
        <v>3.3989999999999996</v>
      </c>
      <c r="I480" s="261"/>
      <c r="J480" s="257"/>
      <c r="K480" s="257"/>
      <c r="L480" s="262"/>
      <c r="M480" s="263"/>
      <c r="N480" s="264"/>
      <c r="O480" s="264"/>
      <c r="P480" s="264"/>
      <c r="Q480" s="264"/>
      <c r="R480" s="264"/>
      <c r="S480" s="264"/>
      <c r="T480" s="26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66" t="s">
        <v>172</v>
      </c>
      <c r="AU480" s="266" t="s">
        <v>85</v>
      </c>
      <c r="AV480" s="15" t="s">
        <v>166</v>
      </c>
      <c r="AW480" s="15" t="s">
        <v>36</v>
      </c>
      <c r="AX480" s="15" t="s">
        <v>83</v>
      </c>
      <c r="AY480" s="266" t="s">
        <v>159</v>
      </c>
    </row>
    <row r="481" spans="1:65" s="2" customFormat="1" ht="33" customHeight="1">
      <c r="A481" s="41"/>
      <c r="B481" s="42"/>
      <c r="C481" s="215" t="s">
        <v>726</v>
      </c>
      <c r="D481" s="215" t="s">
        <v>161</v>
      </c>
      <c r="E481" s="216" t="s">
        <v>727</v>
      </c>
      <c r="F481" s="217" t="s">
        <v>728</v>
      </c>
      <c r="G481" s="218" t="s">
        <v>514</v>
      </c>
      <c r="H481" s="219">
        <v>5</v>
      </c>
      <c r="I481" s="220"/>
      <c r="J481" s="221">
        <f>ROUND(I481*H481,2)</f>
        <v>0</v>
      </c>
      <c r="K481" s="217" t="s">
        <v>165</v>
      </c>
      <c r="L481" s="47"/>
      <c r="M481" s="222" t="s">
        <v>19</v>
      </c>
      <c r="N481" s="223" t="s">
        <v>46</v>
      </c>
      <c r="O481" s="87"/>
      <c r="P481" s="224">
        <f>O481*H481</f>
        <v>0</v>
      </c>
      <c r="Q481" s="224">
        <v>0.05351</v>
      </c>
      <c r="R481" s="224">
        <f>Q481*H481</f>
        <v>0.26755</v>
      </c>
      <c r="S481" s="224">
        <v>0</v>
      </c>
      <c r="T481" s="225">
        <f>S481*H481</f>
        <v>0</v>
      </c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R481" s="226" t="s">
        <v>166</v>
      </c>
      <c r="AT481" s="226" t="s">
        <v>161</v>
      </c>
      <c r="AU481" s="226" t="s">
        <v>85</v>
      </c>
      <c r="AY481" s="20" t="s">
        <v>159</v>
      </c>
      <c r="BE481" s="227">
        <f>IF(N481="základní",J481,0)</f>
        <v>0</v>
      </c>
      <c r="BF481" s="227">
        <f>IF(N481="snížená",J481,0)</f>
        <v>0</v>
      </c>
      <c r="BG481" s="227">
        <f>IF(N481="zákl. přenesená",J481,0)</f>
        <v>0</v>
      </c>
      <c r="BH481" s="227">
        <f>IF(N481="sníž. přenesená",J481,0)</f>
        <v>0</v>
      </c>
      <c r="BI481" s="227">
        <f>IF(N481="nulová",J481,0)</f>
        <v>0</v>
      </c>
      <c r="BJ481" s="20" t="s">
        <v>83</v>
      </c>
      <c r="BK481" s="227">
        <f>ROUND(I481*H481,2)</f>
        <v>0</v>
      </c>
      <c r="BL481" s="20" t="s">
        <v>166</v>
      </c>
      <c r="BM481" s="226" t="s">
        <v>729</v>
      </c>
    </row>
    <row r="482" spans="1:47" s="2" customFormat="1" ht="12">
      <c r="A482" s="41"/>
      <c r="B482" s="42"/>
      <c r="C482" s="43"/>
      <c r="D482" s="228" t="s">
        <v>168</v>
      </c>
      <c r="E482" s="43"/>
      <c r="F482" s="229" t="s">
        <v>730</v>
      </c>
      <c r="G482" s="43"/>
      <c r="H482" s="43"/>
      <c r="I482" s="230"/>
      <c r="J482" s="43"/>
      <c r="K482" s="43"/>
      <c r="L482" s="47"/>
      <c r="M482" s="231"/>
      <c r="N482" s="232"/>
      <c r="O482" s="87"/>
      <c r="P482" s="87"/>
      <c r="Q482" s="87"/>
      <c r="R482" s="87"/>
      <c r="S482" s="87"/>
      <c r="T482" s="88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T482" s="20" t="s">
        <v>168</v>
      </c>
      <c r="AU482" s="20" t="s">
        <v>85</v>
      </c>
    </row>
    <row r="483" spans="1:47" s="2" customFormat="1" ht="12">
      <c r="A483" s="41"/>
      <c r="B483" s="42"/>
      <c r="C483" s="43"/>
      <c r="D483" s="233" t="s">
        <v>170</v>
      </c>
      <c r="E483" s="43"/>
      <c r="F483" s="234" t="s">
        <v>731</v>
      </c>
      <c r="G483" s="43"/>
      <c r="H483" s="43"/>
      <c r="I483" s="230"/>
      <c r="J483" s="43"/>
      <c r="K483" s="43"/>
      <c r="L483" s="47"/>
      <c r="M483" s="231"/>
      <c r="N483" s="232"/>
      <c r="O483" s="87"/>
      <c r="P483" s="87"/>
      <c r="Q483" s="87"/>
      <c r="R483" s="87"/>
      <c r="S483" s="87"/>
      <c r="T483" s="88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T483" s="20" t="s">
        <v>170</v>
      </c>
      <c r="AU483" s="20" t="s">
        <v>85</v>
      </c>
    </row>
    <row r="484" spans="1:65" s="2" customFormat="1" ht="24.15" customHeight="1">
      <c r="A484" s="41"/>
      <c r="B484" s="42"/>
      <c r="C484" s="215" t="s">
        <v>732</v>
      </c>
      <c r="D484" s="215" t="s">
        <v>161</v>
      </c>
      <c r="E484" s="216" t="s">
        <v>733</v>
      </c>
      <c r="F484" s="217" t="s">
        <v>734</v>
      </c>
      <c r="G484" s="218" t="s">
        <v>514</v>
      </c>
      <c r="H484" s="219">
        <v>24</v>
      </c>
      <c r="I484" s="220"/>
      <c r="J484" s="221">
        <f>ROUND(I484*H484,2)</f>
        <v>0</v>
      </c>
      <c r="K484" s="217" t="s">
        <v>165</v>
      </c>
      <c r="L484" s="47"/>
      <c r="M484" s="222" t="s">
        <v>19</v>
      </c>
      <c r="N484" s="223" t="s">
        <v>46</v>
      </c>
      <c r="O484" s="87"/>
      <c r="P484" s="224">
        <f>O484*H484</f>
        <v>0</v>
      </c>
      <c r="Q484" s="224">
        <v>0.059</v>
      </c>
      <c r="R484" s="224">
        <f>Q484*H484</f>
        <v>1.416</v>
      </c>
      <c r="S484" s="224">
        <v>0</v>
      </c>
      <c r="T484" s="225">
        <f>S484*H484</f>
        <v>0</v>
      </c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R484" s="226" t="s">
        <v>166</v>
      </c>
      <c r="AT484" s="226" t="s">
        <v>161</v>
      </c>
      <c r="AU484" s="226" t="s">
        <v>85</v>
      </c>
      <c r="AY484" s="20" t="s">
        <v>159</v>
      </c>
      <c r="BE484" s="227">
        <f>IF(N484="základní",J484,0)</f>
        <v>0</v>
      </c>
      <c r="BF484" s="227">
        <f>IF(N484="snížená",J484,0)</f>
        <v>0</v>
      </c>
      <c r="BG484" s="227">
        <f>IF(N484="zákl. přenesená",J484,0)</f>
        <v>0</v>
      </c>
      <c r="BH484" s="227">
        <f>IF(N484="sníž. přenesená",J484,0)</f>
        <v>0</v>
      </c>
      <c r="BI484" s="227">
        <f>IF(N484="nulová",J484,0)</f>
        <v>0</v>
      </c>
      <c r="BJ484" s="20" t="s">
        <v>83</v>
      </c>
      <c r="BK484" s="227">
        <f>ROUND(I484*H484,2)</f>
        <v>0</v>
      </c>
      <c r="BL484" s="20" t="s">
        <v>166</v>
      </c>
      <c r="BM484" s="226" t="s">
        <v>735</v>
      </c>
    </row>
    <row r="485" spans="1:47" s="2" customFormat="1" ht="12">
      <c r="A485" s="41"/>
      <c r="B485" s="42"/>
      <c r="C485" s="43"/>
      <c r="D485" s="228" t="s">
        <v>168</v>
      </c>
      <c r="E485" s="43"/>
      <c r="F485" s="229" t="s">
        <v>736</v>
      </c>
      <c r="G485" s="43"/>
      <c r="H485" s="43"/>
      <c r="I485" s="230"/>
      <c r="J485" s="43"/>
      <c r="K485" s="43"/>
      <c r="L485" s="47"/>
      <c r="M485" s="231"/>
      <c r="N485" s="232"/>
      <c r="O485" s="87"/>
      <c r="P485" s="87"/>
      <c r="Q485" s="87"/>
      <c r="R485" s="87"/>
      <c r="S485" s="87"/>
      <c r="T485" s="88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T485" s="20" t="s">
        <v>168</v>
      </c>
      <c r="AU485" s="20" t="s">
        <v>85</v>
      </c>
    </row>
    <row r="486" spans="1:47" s="2" customFormat="1" ht="12">
      <c r="A486" s="41"/>
      <c r="B486" s="42"/>
      <c r="C486" s="43"/>
      <c r="D486" s="233" t="s">
        <v>170</v>
      </c>
      <c r="E486" s="43"/>
      <c r="F486" s="234" t="s">
        <v>737</v>
      </c>
      <c r="G486" s="43"/>
      <c r="H486" s="43"/>
      <c r="I486" s="230"/>
      <c r="J486" s="43"/>
      <c r="K486" s="43"/>
      <c r="L486" s="47"/>
      <c r="M486" s="231"/>
      <c r="N486" s="232"/>
      <c r="O486" s="87"/>
      <c r="P486" s="87"/>
      <c r="Q486" s="87"/>
      <c r="R486" s="87"/>
      <c r="S486" s="87"/>
      <c r="T486" s="88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T486" s="20" t="s">
        <v>170</v>
      </c>
      <c r="AU486" s="20" t="s">
        <v>85</v>
      </c>
    </row>
    <row r="487" spans="1:65" s="2" customFormat="1" ht="33" customHeight="1">
      <c r="A487" s="41"/>
      <c r="B487" s="42"/>
      <c r="C487" s="215" t="s">
        <v>738</v>
      </c>
      <c r="D487" s="215" t="s">
        <v>161</v>
      </c>
      <c r="E487" s="216" t="s">
        <v>739</v>
      </c>
      <c r="F487" s="217" t="s">
        <v>740</v>
      </c>
      <c r="G487" s="218" t="s">
        <v>306</v>
      </c>
      <c r="H487" s="219">
        <v>216</v>
      </c>
      <c r="I487" s="220"/>
      <c r="J487" s="221">
        <f>ROUND(I487*H487,2)</f>
        <v>0</v>
      </c>
      <c r="K487" s="217" t="s">
        <v>165</v>
      </c>
      <c r="L487" s="47"/>
      <c r="M487" s="222" t="s">
        <v>19</v>
      </c>
      <c r="N487" s="223" t="s">
        <v>46</v>
      </c>
      <c r="O487" s="87"/>
      <c r="P487" s="224">
        <f>O487*H487</f>
        <v>0</v>
      </c>
      <c r="Q487" s="224">
        <v>0.02257</v>
      </c>
      <c r="R487" s="224">
        <f>Q487*H487</f>
        <v>4.87512</v>
      </c>
      <c r="S487" s="224">
        <v>0</v>
      </c>
      <c r="T487" s="225">
        <f>S487*H487</f>
        <v>0</v>
      </c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R487" s="226" t="s">
        <v>166</v>
      </c>
      <c r="AT487" s="226" t="s">
        <v>161</v>
      </c>
      <c r="AU487" s="226" t="s">
        <v>85</v>
      </c>
      <c r="AY487" s="20" t="s">
        <v>159</v>
      </c>
      <c r="BE487" s="227">
        <f>IF(N487="základní",J487,0)</f>
        <v>0</v>
      </c>
      <c r="BF487" s="227">
        <f>IF(N487="snížená",J487,0)</f>
        <v>0</v>
      </c>
      <c r="BG487" s="227">
        <f>IF(N487="zákl. přenesená",J487,0)</f>
        <v>0</v>
      </c>
      <c r="BH487" s="227">
        <f>IF(N487="sníž. přenesená",J487,0)</f>
        <v>0</v>
      </c>
      <c r="BI487" s="227">
        <f>IF(N487="nulová",J487,0)</f>
        <v>0</v>
      </c>
      <c r="BJ487" s="20" t="s">
        <v>83</v>
      </c>
      <c r="BK487" s="227">
        <f>ROUND(I487*H487,2)</f>
        <v>0</v>
      </c>
      <c r="BL487" s="20" t="s">
        <v>166</v>
      </c>
      <c r="BM487" s="226" t="s">
        <v>741</v>
      </c>
    </row>
    <row r="488" spans="1:47" s="2" customFormat="1" ht="12">
      <c r="A488" s="41"/>
      <c r="B488" s="42"/>
      <c r="C488" s="43"/>
      <c r="D488" s="228" t="s">
        <v>168</v>
      </c>
      <c r="E488" s="43"/>
      <c r="F488" s="229" t="s">
        <v>742</v>
      </c>
      <c r="G488" s="43"/>
      <c r="H488" s="43"/>
      <c r="I488" s="230"/>
      <c r="J488" s="43"/>
      <c r="K488" s="43"/>
      <c r="L488" s="47"/>
      <c r="M488" s="231"/>
      <c r="N488" s="232"/>
      <c r="O488" s="87"/>
      <c r="P488" s="87"/>
      <c r="Q488" s="87"/>
      <c r="R488" s="87"/>
      <c r="S488" s="87"/>
      <c r="T488" s="88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T488" s="20" t="s">
        <v>168</v>
      </c>
      <c r="AU488" s="20" t="s">
        <v>85</v>
      </c>
    </row>
    <row r="489" spans="1:47" s="2" customFormat="1" ht="12">
      <c r="A489" s="41"/>
      <c r="B489" s="42"/>
      <c r="C489" s="43"/>
      <c r="D489" s="233" t="s">
        <v>170</v>
      </c>
      <c r="E489" s="43"/>
      <c r="F489" s="234" t="s">
        <v>743</v>
      </c>
      <c r="G489" s="43"/>
      <c r="H489" s="43"/>
      <c r="I489" s="230"/>
      <c r="J489" s="43"/>
      <c r="K489" s="43"/>
      <c r="L489" s="47"/>
      <c r="M489" s="231"/>
      <c r="N489" s="232"/>
      <c r="O489" s="87"/>
      <c r="P489" s="87"/>
      <c r="Q489" s="87"/>
      <c r="R489" s="87"/>
      <c r="S489" s="87"/>
      <c r="T489" s="88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T489" s="20" t="s">
        <v>170</v>
      </c>
      <c r="AU489" s="20" t="s">
        <v>85</v>
      </c>
    </row>
    <row r="490" spans="1:65" s="2" customFormat="1" ht="33" customHeight="1">
      <c r="A490" s="41"/>
      <c r="B490" s="42"/>
      <c r="C490" s="215" t="s">
        <v>744</v>
      </c>
      <c r="D490" s="215" t="s">
        <v>161</v>
      </c>
      <c r="E490" s="216" t="s">
        <v>745</v>
      </c>
      <c r="F490" s="217" t="s">
        <v>746</v>
      </c>
      <c r="G490" s="218" t="s">
        <v>306</v>
      </c>
      <c r="H490" s="219">
        <v>34</v>
      </c>
      <c r="I490" s="220"/>
      <c r="J490" s="221">
        <f>ROUND(I490*H490,2)</f>
        <v>0</v>
      </c>
      <c r="K490" s="217" t="s">
        <v>165</v>
      </c>
      <c r="L490" s="47"/>
      <c r="M490" s="222" t="s">
        <v>19</v>
      </c>
      <c r="N490" s="223" t="s">
        <v>46</v>
      </c>
      <c r="O490" s="87"/>
      <c r="P490" s="224">
        <f>O490*H490</f>
        <v>0</v>
      </c>
      <c r="Q490" s="224">
        <v>0.01828</v>
      </c>
      <c r="R490" s="224">
        <f>Q490*H490</f>
        <v>0.6215200000000001</v>
      </c>
      <c r="S490" s="224">
        <v>0</v>
      </c>
      <c r="T490" s="225">
        <f>S490*H490</f>
        <v>0</v>
      </c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R490" s="226" t="s">
        <v>166</v>
      </c>
      <c r="AT490" s="226" t="s">
        <v>161</v>
      </c>
      <c r="AU490" s="226" t="s">
        <v>85</v>
      </c>
      <c r="AY490" s="20" t="s">
        <v>159</v>
      </c>
      <c r="BE490" s="227">
        <f>IF(N490="základní",J490,0)</f>
        <v>0</v>
      </c>
      <c r="BF490" s="227">
        <f>IF(N490="snížená",J490,0)</f>
        <v>0</v>
      </c>
      <c r="BG490" s="227">
        <f>IF(N490="zákl. přenesená",J490,0)</f>
        <v>0</v>
      </c>
      <c r="BH490" s="227">
        <f>IF(N490="sníž. přenesená",J490,0)</f>
        <v>0</v>
      </c>
      <c r="BI490" s="227">
        <f>IF(N490="nulová",J490,0)</f>
        <v>0</v>
      </c>
      <c r="BJ490" s="20" t="s">
        <v>83</v>
      </c>
      <c r="BK490" s="227">
        <f>ROUND(I490*H490,2)</f>
        <v>0</v>
      </c>
      <c r="BL490" s="20" t="s">
        <v>166</v>
      </c>
      <c r="BM490" s="226" t="s">
        <v>747</v>
      </c>
    </row>
    <row r="491" spans="1:47" s="2" customFormat="1" ht="12">
      <c r="A491" s="41"/>
      <c r="B491" s="42"/>
      <c r="C491" s="43"/>
      <c r="D491" s="228" t="s">
        <v>168</v>
      </c>
      <c r="E491" s="43"/>
      <c r="F491" s="229" t="s">
        <v>748</v>
      </c>
      <c r="G491" s="43"/>
      <c r="H491" s="43"/>
      <c r="I491" s="230"/>
      <c r="J491" s="43"/>
      <c r="K491" s="43"/>
      <c r="L491" s="47"/>
      <c r="M491" s="231"/>
      <c r="N491" s="232"/>
      <c r="O491" s="87"/>
      <c r="P491" s="87"/>
      <c r="Q491" s="87"/>
      <c r="R491" s="87"/>
      <c r="S491" s="87"/>
      <c r="T491" s="88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T491" s="20" t="s">
        <v>168</v>
      </c>
      <c r="AU491" s="20" t="s">
        <v>85</v>
      </c>
    </row>
    <row r="492" spans="1:47" s="2" customFormat="1" ht="12">
      <c r="A492" s="41"/>
      <c r="B492" s="42"/>
      <c r="C492" s="43"/>
      <c r="D492" s="233" t="s">
        <v>170</v>
      </c>
      <c r="E492" s="43"/>
      <c r="F492" s="234" t="s">
        <v>749</v>
      </c>
      <c r="G492" s="43"/>
      <c r="H492" s="43"/>
      <c r="I492" s="230"/>
      <c r="J492" s="43"/>
      <c r="K492" s="43"/>
      <c r="L492" s="47"/>
      <c r="M492" s="231"/>
      <c r="N492" s="232"/>
      <c r="O492" s="87"/>
      <c r="P492" s="87"/>
      <c r="Q492" s="87"/>
      <c r="R492" s="87"/>
      <c r="S492" s="87"/>
      <c r="T492" s="88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T492" s="20" t="s">
        <v>170</v>
      </c>
      <c r="AU492" s="20" t="s">
        <v>85</v>
      </c>
    </row>
    <row r="493" spans="1:65" s="2" customFormat="1" ht="16.5" customHeight="1">
      <c r="A493" s="41"/>
      <c r="B493" s="42"/>
      <c r="C493" s="215" t="s">
        <v>750</v>
      </c>
      <c r="D493" s="215" t="s">
        <v>161</v>
      </c>
      <c r="E493" s="216" t="s">
        <v>751</v>
      </c>
      <c r="F493" s="217" t="s">
        <v>752</v>
      </c>
      <c r="G493" s="218" t="s">
        <v>176</v>
      </c>
      <c r="H493" s="219">
        <v>13.67</v>
      </c>
      <c r="I493" s="220"/>
      <c r="J493" s="221">
        <f>ROUND(I493*H493,2)</f>
        <v>0</v>
      </c>
      <c r="K493" s="217" t="s">
        <v>165</v>
      </c>
      <c r="L493" s="47"/>
      <c r="M493" s="222" t="s">
        <v>19</v>
      </c>
      <c r="N493" s="223" t="s">
        <v>46</v>
      </c>
      <c r="O493" s="87"/>
      <c r="P493" s="224">
        <f>O493*H493</f>
        <v>0</v>
      </c>
      <c r="Q493" s="224">
        <v>2.50198</v>
      </c>
      <c r="R493" s="224">
        <f>Q493*H493</f>
        <v>34.2020666</v>
      </c>
      <c r="S493" s="224">
        <v>0</v>
      </c>
      <c r="T493" s="225">
        <f>S493*H493</f>
        <v>0</v>
      </c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R493" s="226" t="s">
        <v>166</v>
      </c>
      <c r="AT493" s="226" t="s">
        <v>161</v>
      </c>
      <c r="AU493" s="226" t="s">
        <v>85</v>
      </c>
      <c r="AY493" s="20" t="s">
        <v>159</v>
      </c>
      <c r="BE493" s="227">
        <f>IF(N493="základní",J493,0)</f>
        <v>0</v>
      </c>
      <c r="BF493" s="227">
        <f>IF(N493="snížená",J493,0)</f>
        <v>0</v>
      </c>
      <c r="BG493" s="227">
        <f>IF(N493="zákl. přenesená",J493,0)</f>
        <v>0</v>
      </c>
      <c r="BH493" s="227">
        <f>IF(N493="sníž. přenesená",J493,0)</f>
        <v>0</v>
      </c>
      <c r="BI493" s="227">
        <f>IF(N493="nulová",J493,0)</f>
        <v>0</v>
      </c>
      <c r="BJ493" s="20" t="s">
        <v>83</v>
      </c>
      <c r="BK493" s="227">
        <f>ROUND(I493*H493,2)</f>
        <v>0</v>
      </c>
      <c r="BL493" s="20" t="s">
        <v>166</v>
      </c>
      <c r="BM493" s="226" t="s">
        <v>753</v>
      </c>
    </row>
    <row r="494" spans="1:47" s="2" customFormat="1" ht="12">
      <c r="A494" s="41"/>
      <c r="B494" s="42"/>
      <c r="C494" s="43"/>
      <c r="D494" s="228" t="s">
        <v>168</v>
      </c>
      <c r="E494" s="43"/>
      <c r="F494" s="229" t="s">
        <v>754</v>
      </c>
      <c r="G494" s="43"/>
      <c r="H494" s="43"/>
      <c r="I494" s="230"/>
      <c r="J494" s="43"/>
      <c r="K494" s="43"/>
      <c r="L494" s="47"/>
      <c r="M494" s="231"/>
      <c r="N494" s="232"/>
      <c r="O494" s="87"/>
      <c r="P494" s="87"/>
      <c r="Q494" s="87"/>
      <c r="R494" s="87"/>
      <c r="S494" s="87"/>
      <c r="T494" s="88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T494" s="20" t="s">
        <v>168</v>
      </c>
      <c r="AU494" s="20" t="s">
        <v>85</v>
      </c>
    </row>
    <row r="495" spans="1:47" s="2" customFormat="1" ht="12">
      <c r="A495" s="41"/>
      <c r="B495" s="42"/>
      <c r="C495" s="43"/>
      <c r="D495" s="233" t="s">
        <v>170</v>
      </c>
      <c r="E495" s="43"/>
      <c r="F495" s="234" t="s">
        <v>755</v>
      </c>
      <c r="G495" s="43"/>
      <c r="H495" s="43"/>
      <c r="I495" s="230"/>
      <c r="J495" s="43"/>
      <c r="K495" s="43"/>
      <c r="L495" s="47"/>
      <c r="M495" s="231"/>
      <c r="N495" s="232"/>
      <c r="O495" s="87"/>
      <c r="P495" s="87"/>
      <c r="Q495" s="87"/>
      <c r="R495" s="87"/>
      <c r="S495" s="87"/>
      <c r="T495" s="88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T495" s="20" t="s">
        <v>170</v>
      </c>
      <c r="AU495" s="20" t="s">
        <v>85</v>
      </c>
    </row>
    <row r="496" spans="1:51" s="13" customFormat="1" ht="12">
      <c r="A496" s="13"/>
      <c r="B496" s="235"/>
      <c r="C496" s="236"/>
      <c r="D496" s="228" t="s">
        <v>172</v>
      </c>
      <c r="E496" s="237" t="s">
        <v>19</v>
      </c>
      <c r="F496" s="238" t="s">
        <v>756</v>
      </c>
      <c r="G496" s="236"/>
      <c r="H496" s="239">
        <v>12.5</v>
      </c>
      <c r="I496" s="240"/>
      <c r="J496" s="236"/>
      <c r="K496" s="236"/>
      <c r="L496" s="241"/>
      <c r="M496" s="242"/>
      <c r="N496" s="243"/>
      <c r="O496" s="243"/>
      <c r="P496" s="243"/>
      <c r="Q496" s="243"/>
      <c r="R496" s="243"/>
      <c r="S496" s="243"/>
      <c r="T496" s="24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5" t="s">
        <v>172</v>
      </c>
      <c r="AU496" s="245" t="s">
        <v>85</v>
      </c>
      <c r="AV496" s="13" t="s">
        <v>85</v>
      </c>
      <c r="AW496" s="13" t="s">
        <v>36</v>
      </c>
      <c r="AX496" s="13" t="s">
        <v>75</v>
      </c>
      <c r="AY496" s="245" t="s">
        <v>159</v>
      </c>
    </row>
    <row r="497" spans="1:51" s="13" customFormat="1" ht="12">
      <c r="A497" s="13"/>
      <c r="B497" s="235"/>
      <c r="C497" s="236"/>
      <c r="D497" s="228" t="s">
        <v>172</v>
      </c>
      <c r="E497" s="237" t="s">
        <v>19</v>
      </c>
      <c r="F497" s="238" t="s">
        <v>757</v>
      </c>
      <c r="G497" s="236"/>
      <c r="H497" s="239">
        <v>0.405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5" t="s">
        <v>172</v>
      </c>
      <c r="AU497" s="245" t="s">
        <v>85</v>
      </c>
      <c r="AV497" s="13" t="s">
        <v>85</v>
      </c>
      <c r="AW497" s="13" t="s">
        <v>36</v>
      </c>
      <c r="AX497" s="13" t="s">
        <v>75</v>
      </c>
      <c r="AY497" s="245" t="s">
        <v>159</v>
      </c>
    </row>
    <row r="498" spans="1:51" s="13" customFormat="1" ht="12">
      <c r="A498" s="13"/>
      <c r="B498" s="235"/>
      <c r="C498" s="236"/>
      <c r="D498" s="228" t="s">
        <v>172</v>
      </c>
      <c r="E498" s="237" t="s">
        <v>19</v>
      </c>
      <c r="F498" s="238" t="s">
        <v>758</v>
      </c>
      <c r="G498" s="236"/>
      <c r="H498" s="239">
        <v>0.765</v>
      </c>
      <c r="I498" s="240"/>
      <c r="J498" s="236"/>
      <c r="K498" s="236"/>
      <c r="L498" s="241"/>
      <c r="M498" s="242"/>
      <c r="N498" s="243"/>
      <c r="O498" s="243"/>
      <c r="P498" s="243"/>
      <c r="Q498" s="243"/>
      <c r="R498" s="243"/>
      <c r="S498" s="243"/>
      <c r="T498" s="244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5" t="s">
        <v>172</v>
      </c>
      <c r="AU498" s="245" t="s">
        <v>85</v>
      </c>
      <c r="AV498" s="13" t="s">
        <v>85</v>
      </c>
      <c r="AW498" s="13" t="s">
        <v>36</v>
      </c>
      <c r="AX498" s="13" t="s">
        <v>75</v>
      </c>
      <c r="AY498" s="245" t="s">
        <v>159</v>
      </c>
    </row>
    <row r="499" spans="1:51" s="15" customFormat="1" ht="12">
      <c r="A499" s="15"/>
      <c r="B499" s="256"/>
      <c r="C499" s="257"/>
      <c r="D499" s="228" t="s">
        <v>172</v>
      </c>
      <c r="E499" s="258" t="s">
        <v>19</v>
      </c>
      <c r="F499" s="259" t="s">
        <v>193</v>
      </c>
      <c r="G499" s="257"/>
      <c r="H499" s="260">
        <v>13.67</v>
      </c>
      <c r="I499" s="261"/>
      <c r="J499" s="257"/>
      <c r="K499" s="257"/>
      <c r="L499" s="262"/>
      <c r="M499" s="263"/>
      <c r="N499" s="264"/>
      <c r="O499" s="264"/>
      <c r="P499" s="264"/>
      <c r="Q499" s="264"/>
      <c r="R499" s="264"/>
      <c r="S499" s="264"/>
      <c r="T499" s="26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6" t="s">
        <v>172</v>
      </c>
      <c r="AU499" s="266" t="s">
        <v>85</v>
      </c>
      <c r="AV499" s="15" t="s">
        <v>166</v>
      </c>
      <c r="AW499" s="15" t="s">
        <v>36</v>
      </c>
      <c r="AX499" s="15" t="s">
        <v>83</v>
      </c>
      <c r="AY499" s="266" t="s">
        <v>159</v>
      </c>
    </row>
    <row r="500" spans="1:65" s="2" customFormat="1" ht="16.5" customHeight="1">
      <c r="A500" s="41"/>
      <c r="B500" s="42"/>
      <c r="C500" s="215" t="s">
        <v>759</v>
      </c>
      <c r="D500" s="215" t="s">
        <v>161</v>
      </c>
      <c r="E500" s="216" t="s">
        <v>760</v>
      </c>
      <c r="F500" s="217" t="s">
        <v>761</v>
      </c>
      <c r="G500" s="218" t="s">
        <v>164</v>
      </c>
      <c r="H500" s="219">
        <v>27.8</v>
      </c>
      <c r="I500" s="220"/>
      <c r="J500" s="221">
        <f>ROUND(I500*H500,2)</f>
        <v>0</v>
      </c>
      <c r="K500" s="217" t="s">
        <v>165</v>
      </c>
      <c r="L500" s="47"/>
      <c r="M500" s="222" t="s">
        <v>19</v>
      </c>
      <c r="N500" s="223" t="s">
        <v>46</v>
      </c>
      <c r="O500" s="87"/>
      <c r="P500" s="224">
        <f>O500*H500</f>
        <v>0</v>
      </c>
      <c r="Q500" s="224">
        <v>0.00576</v>
      </c>
      <c r="R500" s="224">
        <f>Q500*H500</f>
        <v>0.16012800000000002</v>
      </c>
      <c r="S500" s="224">
        <v>0</v>
      </c>
      <c r="T500" s="225">
        <f>S500*H500</f>
        <v>0</v>
      </c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R500" s="226" t="s">
        <v>166</v>
      </c>
      <c r="AT500" s="226" t="s">
        <v>161</v>
      </c>
      <c r="AU500" s="226" t="s">
        <v>85</v>
      </c>
      <c r="AY500" s="20" t="s">
        <v>159</v>
      </c>
      <c r="BE500" s="227">
        <f>IF(N500="základní",J500,0)</f>
        <v>0</v>
      </c>
      <c r="BF500" s="227">
        <f>IF(N500="snížená",J500,0)</f>
        <v>0</v>
      </c>
      <c r="BG500" s="227">
        <f>IF(N500="zákl. přenesená",J500,0)</f>
        <v>0</v>
      </c>
      <c r="BH500" s="227">
        <f>IF(N500="sníž. přenesená",J500,0)</f>
        <v>0</v>
      </c>
      <c r="BI500" s="227">
        <f>IF(N500="nulová",J500,0)</f>
        <v>0</v>
      </c>
      <c r="BJ500" s="20" t="s">
        <v>83</v>
      </c>
      <c r="BK500" s="227">
        <f>ROUND(I500*H500,2)</f>
        <v>0</v>
      </c>
      <c r="BL500" s="20" t="s">
        <v>166</v>
      </c>
      <c r="BM500" s="226" t="s">
        <v>762</v>
      </c>
    </row>
    <row r="501" spans="1:47" s="2" customFormat="1" ht="12">
      <c r="A501" s="41"/>
      <c r="B501" s="42"/>
      <c r="C501" s="43"/>
      <c r="D501" s="228" t="s">
        <v>168</v>
      </c>
      <c r="E501" s="43"/>
      <c r="F501" s="229" t="s">
        <v>763</v>
      </c>
      <c r="G501" s="43"/>
      <c r="H501" s="43"/>
      <c r="I501" s="230"/>
      <c r="J501" s="43"/>
      <c r="K501" s="43"/>
      <c r="L501" s="47"/>
      <c r="M501" s="231"/>
      <c r="N501" s="232"/>
      <c r="O501" s="87"/>
      <c r="P501" s="87"/>
      <c r="Q501" s="87"/>
      <c r="R501" s="87"/>
      <c r="S501" s="87"/>
      <c r="T501" s="88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T501" s="20" t="s">
        <v>168</v>
      </c>
      <c r="AU501" s="20" t="s">
        <v>85</v>
      </c>
    </row>
    <row r="502" spans="1:47" s="2" customFormat="1" ht="12">
      <c r="A502" s="41"/>
      <c r="B502" s="42"/>
      <c r="C502" s="43"/>
      <c r="D502" s="233" t="s">
        <v>170</v>
      </c>
      <c r="E502" s="43"/>
      <c r="F502" s="234" t="s">
        <v>764</v>
      </c>
      <c r="G502" s="43"/>
      <c r="H502" s="43"/>
      <c r="I502" s="230"/>
      <c r="J502" s="43"/>
      <c r="K502" s="43"/>
      <c r="L502" s="47"/>
      <c r="M502" s="231"/>
      <c r="N502" s="232"/>
      <c r="O502" s="87"/>
      <c r="P502" s="87"/>
      <c r="Q502" s="87"/>
      <c r="R502" s="87"/>
      <c r="S502" s="87"/>
      <c r="T502" s="88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T502" s="20" t="s">
        <v>170</v>
      </c>
      <c r="AU502" s="20" t="s">
        <v>85</v>
      </c>
    </row>
    <row r="503" spans="1:51" s="13" customFormat="1" ht="12">
      <c r="A503" s="13"/>
      <c r="B503" s="235"/>
      <c r="C503" s="236"/>
      <c r="D503" s="228" t="s">
        <v>172</v>
      </c>
      <c r="E503" s="237" t="s">
        <v>19</v>
      </c>
      <c r="F503" s="238" t="s">
        <v>765</v>
      </c>
      <c r="G503" s="236"/>
      <c r="H503" s="239">
        <v>7.2</v>
      </c>
      <c r="I503" s="240"/>
      <c r="J503" s="236"/>
      <c r="K503" s="236"/>
      <c r="L503" s="241"/>
      <c r="M503" s="242"/>
      <c r="N503" s="243"/>
      <c r="O503" s="243"/>
      <c r="P503" s="243"/>
      <c r="Q503" s="243"/>
      <c r="R503" s="243"/>
      <c r="S503" s="243"/>
      <c r="T503" s="24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5" t="s">
        <v>172</v>
      </c>
      <c r="AU503" s="245" t="s">
        <v>85</v>
      </c>
      <c r="AV503" s="13" t="s">
        <v>85</v>
      </c>
      <c r="AW503" s="13" t="s">
        <v>36</v>
      </c>
      <c r="AX503" s="13" t="s">
        <v>75</v>
      </c>
      <c r="AY503" s="245" t="s">
        <v>159</v>
      </c>
    </row>
    <row r="504" spans="1:51" s="13" customFormat="1" ht="12">
      <c r="A504" s="13"/>
      <c r="B504" s="235"/>
      <c r="C504" s="236"/>
      <c r="D504" s="228" t="s">
        <v>172</v>
      </c>
      <c r="E504" s="237" t="s">
        <v>19</v>
      </c>
      <c r="F504" s="238" t="s">
        <v>766</v>
      </c>
      <c r="G504" s="236"/>
      <c r="H504" s="239">
        <v>13.6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5" t="s">
        <v>172</v>
      </c>
      <c r="AU504" s="245" t="s">
        <v>85</v>
      </c>
      <c r="AV504" s="13" t="s">
        <v>85</v>
      </c>
      <c r="AW504" s="13" t="s">
        <v>36</v>
      </c>
      <c r="AX504" s="13" t="s">
        <v>75</v>
      </c>
      <c r="AY504" s="245" t="s">
        <v>159</v>
      </c>
    </row>
    <row r="505" spans="1:51" s="13" customFormat="1" ht="12">
      <c r="A505" s="13"/>
      <c r="B505" s="235"/>
      <c r="C505" s="236"/>
      <c r="D505" s="228" t="s">
        <v>172</v>
      </c>
      <c r="E505" s="237" t="s">
        <v>19</v>
      </c>
      <c r="F505" s="238" t="s">
        <v>767</v>
      </c>
      <c r="G505" s="236"/>
      <c r="H505" s="239">
        <v>7</v>
      </c>
      <c r="I505" s="240"/>
      <c r="J505" s="236"/>
      <c r="K505" s="236"/>
      <c r="L505" s="241"/>
      <c r="M505" s="242"/>
      <c r="N505" s="243"/>
      <c r="O505" s="243"/>
      <c r="P505" s="243"/>
      <c r="Q505" s="243"/>
      <c r="R505" s="243"/>
      <c r="S505" s="243"/>
      <c r="T505" s="24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5" t="s">
        <v>172</v>
      </c>
      <c r="AU505" s="245" t="s">
        <v>85</v>
      </c>
      <c r="AV505" s="13" t="s">
        <v>85</v>
      </c>
      <c r="AW505" s="13" t="s">
        <v>36</v>
      </c>
      <c r="AX505" s="13" t="s">
        <v>75</v>
      </c>
      <c r="AY505" s="245" t="s">
        <v>159</v>
      </c>
    </row>
    <row r="506" spans="1:51" s="15" customFormat="1" ht="12">
      <c r="A506" s="15"/>
      <c r="B506" s="256"/>
      <c r="C506" s="257"/>
      <c r="D506" s="228" t="s">
        <v>172</v>
      </c>
      <c r="E506" s="258" t="s">
        <v>19</v>
      </c>
      <c r="F506" s="259" t="s">
        <v>193</v>
      </c>
      <c r="G506" s="257"/>
      <c r="H506" s="260">
        <v>27.8</v>
      </c>
      <c r="I506" s="261"/>
      <c r="J506" s="257"/>
      <c r="K506" s="257"/>
      <c r="L506" s="262"/>
      <c r="M506" s="263"/>
      <c r="N506" s="264"/>
      <c r="O506" s="264"/>
      <c r="P506" s="264"/>
      <c r="Q506" s="264"/>
      <c r="R506" s="264"/>
      <c r="S506" s="264"/>
      <c r="T506" s="26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66" t="s">
        <v>172</v>
      </c>
      <c r="AU506" s="266" t="s">
        <v>85</v>
      </c>
      <c r="AV506" s="15" t="s">
        <v>166</v>
      </c>
      <c r="AW506" s="15" t="s">
        <v>36</v>
      </c>
      <c r="AX506" s="15" t="s">
        <v>83</v>
      </c>
      <c r="AY506" s="266" t="s">
        <v>159</v>
      </c>
    </row>
    <row r="507" spans="1:65" s="2" customFormat="1" ht="16.5" customHeight="1">
      <c r="A507" s="41"/>
      <c r="B507" s="42"/>
      <c r="C507" s="215" t="s">
        <v>768</v>
      </c>
      <c r="D507" s="215" t="s">
        <v>161</v>
      </c>
      <c r="E507" s="216" t="s">
        <v>769</v>
      </c>
      <c r="F507" s="217" t="s">
        <v>770</v>
      </c>
      <c r="G507" s="218" t="s">
        <v>164</v>
      </c>
      <c r="H507" s="219">
        <v>27.8</v>
      </c>
      <c r="I507" s="220"/>
      <c r="J507" s="221">
        <f>ROUND(I507*H507,2)</f>
        <v>0</v>
      </c>
      <c r="K507" s="217" t="s">
        <v>165</v>
      </c>
      <c r="L507" s="47"/>
      <c r="M507" s="222" t="s">
        <v>19</v>
      </c>
      <c r="N507" s="223" t="s">
        <v>46</v>
      </c>
      <c r="O507" s="87"/>
      <c r="P507" s="224">
        <f>O507*H507</f>
        <v>0</v>
      </c>
      <c r="Q507" s="224">
        <v>0</v>
      </c>
      <c r="R507" s="224">
        <f>Q507*H507</f>
        <v>0</v>
      </c>
      <c r="S507" s="224">
        <v>0</v>
      </c>
      <c r="T507" s="225">
        <f>S507*H507</f>
        <v>0</v>
      </c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R507" s="226" t="s">
        <v>166</v>
      </c>
      <c r="AT507" s="226" t="s">
        <v>161</v>
      </c>
      <c r="AU507" s="226" t="s">
        <v>85</v>
      </c>
      <c r="AY507" s="20" t="s">
        <v>159</v>
      </c>
      <c r="BE507" s="227">
        <f>IF(N507="základní",J507,0)</f>
        <v>0</v>
      </c>
      <c r="BF507" s="227">
        <f>IF(N507="snížená",J507,0)</f>
        <v>0</v>
      </c>
      <c r="BG507" s="227">
        <f>IF(N507="zákl. přenesená",J507,0)</f>
        <v>0</v>
      </c>
      <c r="BH507" s="227">
        <f>IF(N507="sníž. přenesená",J507,0)</f>
        <v>0</v>
      </c>
      <c r="BI507" s="227">
        <f>IF(N507="nulová",J507,0)</f>
        <v>0</v>
      </c>
      <c r="BJ507" s="20" t="s">
        <v>83</v>
      </c>
      <c r="BK507" s="227">
        <f>ROUND(I507*H507,2)</f>
        <v>0</v>
      </c>
      <c r="BL507" s="20" t="s">
        <v>166</v>
      </c>
      <c r="BM507" s="226" t="s">
        <v>771</v>
      </c>
    </row>
    <row r="508" spans="1:47" s="2" customFormat="1" ht="12">
      <c r="A508" s="41"/>
      <c r="B508" s="42"/>
      <c r="C508" s="43"/>
      <c r="D508" s="228" t="s">
        <v>168</v>
      </c>
      <c r="E508" s="43"/>
      <c r="F508" s="229" t="s">
        <v>772</v>
      </c>
      <c r="G508" s="43"/>
      <c r="H508" s="43"/>
      <c r="I508" s="230"/>
      <c r="J508" s="43"/>
      <c r="K508" s="43"/>
      <c r="L508" s="47"/>
      <c r="M508" s="231"/>
      <c r="N508" s="232"/>
      <c r="O508" s="87"/>
      <c r="P508" s="87"/>
      <c r="Q508" s="87"/>
      <c r="R508" s="87"/>
      <c r="S508" s="87"/>
      <c r="T508" s="88"/>
      <c r="U508" s="41"/>
      <c r="V508" s="41"/>
      <c r="W508" s="41"/>
      <c r="X508" s="41"/>
      <c r="Y508" s="41"/>
      <c r="Z508" s="41"/>
      <c r="AA508" s="41"/>
      <c r="AB508" s="41"/>
      <c r="AC508" s="41"/>
      <c r="AD508" s="41"/>
      <c r="AE508" s="41"/>
      <c r="AT508" s="20" t="s">
        <v>168</v>
      </c>
      <c r="AU508" s="20" t="s">
        <v>85</v>
      </c>
    </row>
    <row r="509" spans="1:47" s="2" customFormat="1" ht="12">
      <c r="A509" s="41"/>
      <c r="B509" s="42"/>
      <c r="C509" s="43"/>
      <c r="D509" s="233" t="s">
        <v>170</v>
      </c>
      <c r="E509" s="43"/>
      <c r="F509" s="234" t="s">
        <v>773</v>
      </c>
      <c r="G509" s="43"/>
      <c r="H509" s="43"/>
      <c r="I509" s="230"/>
      <c r="J509" s="43"/>
      <c r="K509" s="43"/>
      <c r="L509" s="47"/>
      <c r="M509" s="231"/>
      <c r="N509" s="232"/>
      <c r="O509" s="87"/>
      <c r="P509" s="87"/>
      <c r="Q509" s="87"/>
      <c r="R509" s="87"/>
      <c r="S509" s="87"/>
      <c r="T509" s="88"/>
      <c r="U509" s="41"/>
      <c r="V509" s="41"/>
      <c r="W509" s="41"/>
      <c r="X509" s="41"/>
      <c r="Y509" s="41"/>
      <c r="Z509" s="41"/>
      <c r="AA509" s="41"/>
      <c r="AB509" s="41"/>
      <c r="AC509" s="41"/>
      <c r="AD509" s="41"/>
      <c r="AE509" s="41"/>
      <c r="AT509" s="20" t="s">
        <v>170</v>
      </c>
      <c r="AU509" s="20" t="s">
        <v>85</v>
      </c>
    </row>
    <row r="510" spans="1:65" s="2" customFormat="1" ht="24.15" customHeight="1">
      <c r="A510" s="41"/>
      <c r="B510" s="42"/>
      <c r="C510" s="215" t="s">
        <v>774</v>
      </c>
      <c r="D510" s="215" t="s">
        <v>161</v>
      </c>
      <c r="E510" s="216" t="s">
        <v>775</v>
      </c>
      <c r="F510" s="217" t="s">
        <v>776</v>
      </c>
      <c r="G510" s="218" t="s">
        <v>242</v>
      </c>
      <c r="H510" s="219">
        <v>0.38</v>
      </c>
      <c r="I510" s="220"/>
      <c r="J510" s="221">
        <f>ROUND(I510*H510,2)</f>
        <v>0</v>
      </c>
      <c r="K510" s="217" t="s">
        <v>165</v>
      </c>
      <c r="L510" s="47"/>
      <c r="M510" s="222" t="s">
        <v>19</v>
      </c>
      <c r="N510" s="223" t="s">
        <v>46</v>
      </c>
      <c r="O510" s="87"/>
      <c r="P510" s="224">
        <f>O510*H510</f>
        <v>0</v>
      </c>
      <c r="Q510" s="224">
        <v>1.05291</v>
      </c>
      <c r="R510" s="224">
        <f>Q510*H510</f>
        <v>0.4001058</v>
      </c>
      <c r="S510" s="224">
        <v>0</v>
      </c>
      <c r="T510" s="225">
        <f>S510*H510</f>
        <v>0</v>
      </c>
      <c r="U510" s="41"/>
      <c r="V510" s="41"/>
      <c r="W510" s="41"/>
      <c r="X510" s="41"/>
      <c r="Y510" s="41"/>
      <c r="Z510" s="41"/>
      <c r="AA510" s="41"/>
      <c r="AB510" s="41"/>
      <c r="AC510" s="41"/>
      <c r="AD510" s="41"/>
      <c r="AE510" s="41"/>
      <c r="AR510" s="226" t="s">
        <v>166</v>
      </c>
      <c r="AT510" s="226" t="s">
        <v>161</v>
      </c>
      <c r="AU510" s="226" t="s">
        <v>85</v>
      </c>
      <c r="AY510" s="20" t="s">
        <v>159</v>
      </c>
      <c r="BE510" s="227">
        <f>IF(N510="základní",J510,0)</f>
        <v>0</v>
      </c>
      <c r="BF510" s="227">
        <f>IF(N510="snížená",J510,0)</f>
        <v>0</v>
      </c>
      <c r="BG510" s="227">
        <f>IF(N510="zákl. přenesená",J510,0)</f>
        <v>0</v>
      </c>
      <c r="BH510" s="227">
        <f>IF(N510="sníž. přenesená",J510,0)</f>
        <v>0</v>
      </c>
      <c r="BI510" s="227">
        <f>IF(N510="nulová",J510,0)</f>
        <v>0</v>
      </c>
      <c r="BJ510" s="20" t="s">
        <v>83</v>
      </c>
      <c r="BK510" s="227">
        <f>ROUND(I510*H510,2)</f>
        <v>0</v>
      </c>
      <c r="BL510" s="20" t="s">
        <v>166</v>
      </c>
      <c r="BM510" s="226" t="s">
        <v>777</v>
      </c>
    </row>
    <row r="511" spans="1:47" s="2" customFormat="1" ht="12">
      <c r="A511" s="41"/>
      <c r="B511" s="42"/>
      <c r="C511" s="43"/>
      <c r="D511" s="228" t="s">
        <v>168</v>
      </c>
      <c r="E511" s="43"/>
      <c r="F511" s="229" t="s">
        <v>778</v>
      </c>
      <c r="G511" s="43"/>
      <c r="H511" s="43"/>
      <c r="I511" s="230"/>
      <c r="J511" s="43"/>
      <c r="K511" s="43"/>
      <c r="L511" s="47"/>
      <c r="M511" s="231"/>
      <c r="N511" s="232"/>
      <c r="O511" s="87"/>
      <c r="P511" s="87"/>
      <c r="Q511" s="87"/>
      <c r="R511" s="87"/>
      <c r="S511" s="87"/>
      <c r="T511" s="88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T511" s="20" t="s">
        <v>168</v>
      </c>
      <c r="AU511" s="20" t="s">
        <v>85</v>
      </c>
    </row>
    <row r="512" spans="1:47" s="2" customFormat="1" ht="12">
      <c r="A512" s="41"/>
      <c r="B512" s="42"/>
      <c r="C512" s="43"/>
      <c r="D512" s="233" t="s">
        <v>170</v>
      </c>
      <c r="E512" s="43"/>
      <c r="F512" s="234" t="s">
        <v>779</v>
      </c>
      <c r="G512" s="43"/>
      <c r="H512" s="43"/>
      <c r="I512" s="230"/>
      <c r="J512" s="43"/>
      <c r="K512" s="43"/>
      <c r="L512" s="47"/>
      <c r="M512" s="231"/>
      <c r="N512" s="232"/>
      <c r="O512" s="87"/>
      <c r="P512" s="87"/>
      <c r="Q512" s="87"/>
      <c r="R512" s="87"/>
      <c r="S512" s="87"/>
      <c r="T512" s="88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T512" s="20" t="s">
        <v>170</v>
      </c>
      <c r="AU512" s="20" t="s">
        <v>85</v>
      </c>
    </row>
    <row r="513" spans="1:65" s="2" customFormat="1" ht="24.15" customHeight="1">
      <c r="A513" s="41"/>
      <c r="B513" s="42"/>
      <c r="C513" s="215" t="s">
        <v>780</v>
      </c>
      <c r="D513" s="215" t="s">
        <v>161</v>
      </c>
      <c r="E513" s="216" t="s">
        <v>781</v>
      </c>
      <c r="F513" s="217" t="s">
        <v>782</v>
      </c>
      <c r="G513" s="218" t="s">
        <v>306</v>
      </c>
      <c r="H513" s="219">
        <v>129</v>
      </c>
      <c r="I513" s="220"/>
      <c r="J513" s="221">
        <f>ROUND(I513*H513,2)</f>
        <v>0</v>
      </c>
      <c r="K513" s="217" t="s">
        <v>165</v>
      </c>
      <c r="L513" s="47"/>
      <c r="M513" s="222" t="s">
        <v>19</v>
      </c>
      <c r="N513" s="223" t="s">
        <v>46</v>
      </c>
      <c r="O513" s="87"/>
      <c r="P513" s="224">
        <f>O513*H513</f>
        <v>0</v>
      </c>
      <c r="Q513" s="224">
        <v>0.03465</v>
      </c>
      <c r="R513" s="224">
        <f>Q513*H513</f>
        <v>4.46985</v>
      </c>
      <c r="S513" s="224">
        <v>0</v>
      </c>
      <c r="T513" s="225">
        <f>S513*H513</f>
        <v>0</v>
      </c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R513" s="226" t="s">
        <v>166</v>
      </c>
      <c r="AT513" s="226" t="s">
        <v>161</v>
      </c>
      <c r="AU513" s="226" t="s">
        <v>85</v>
      </c>
      <c r="AY513" s="20" t="s">
        <v>159</v>
      </c>
      <c r="BE513" s="227">
        <f>IF(N513="základní",J513,0)</f>
        <v>0</v>
      </c>
      <c r="BF513" s="227">
        <f>IF(N513="snížená",J513,0)</f>
        <v>0</v>
      </c>
      <c r="BG513" s="227">
        <f>IF(N513="zákl. přenesená",J513,0)</f>
        <v>0</v>
      </c>
      <c r="BH513" s="227">
        <f>IF(N513="sníž. přenesená",J513,0)</f>
        <v>0</v>
      </c>
      <c r="BI513" s="227">
        <f>IF(N513="nulová",J513,0)</f>
        <v>0</v>
      </c>
      <c r="BJ513" s="20" t="s">
        <v>83</v>
      </c>
      <c r="BK513" s="227">
        <f>ROUND(I513*H513,2)</f>
        <v>0</v>
      </c>
      <c r="BL513" s="20" t="s">
        <v>166</v>
      </c>
      <c r="BM513" s="226" t="s">
        <v>783</v>
      </c>
    </row>
    <row r="514" spans="1:47" s="2" customFormat="1" ht="12">
      <c r="A514" s="41"/>
      <c r="B514" s="42"/>
      <c r="C514" s="43"/>
      <c r="D514" s="228" t="s">
        <v>168</v>
      </c>
      <c r="E514" s="43"/>
      <c r="F514" s="229" t="s">
        <v>784</v>
      </c>
      <c r="G514" s="43"/>
      <c r="H514" s="43"/>
      <c r="I514" s="230"/>
      <c r="J514" s="43"/>
      <c r="K514" s="43"/>
      <c r="L514" s="47"/>
      <c r="M514" s="231"/>
      <c r="N514" s="232"/>
      <c r="O514" s="87"/>
      <c r="P514" s="87"/>
      <c r="Q514" s="87"/>
      <c r="R514" s="87"/>
      <c r="S514" s="87"/>
      <c r="T514" s="88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T514" s="20" t="s">
        <v>168</v>
      </c>
      <c r="AU514" s="20" t="s">
        <v>85</v>
      </c>
    </row>
    <row r="515" spans="1:47" s="2" customFormat="1" ht="12">
      <c r="A515" s="41"/>
      <c r="B515" s="42"/>
      <c r="C515" s="43"/>
      <c r="D515" s="233" t="s">
        <v>170</v>
      </c>
      <c r="E515" s="43"/>
      <c r="F515" s="234" t="s">
        <v>785</v>
      </c>
      <c r="G515" s="43"/>
      <c r="H515" s="43"/>
      <c r="I515" s="230"/>
      <c r="J515" s="43"/>
      <c r="K515" s="43"/>
      <c r="L515" s="47"/>
      <c r="M515" s="231"/>
      <c r="N515" s="232"/>
      <c r="O515" s="87"/>
      <c r="P515" s="87"/>
      <c r="Q515" s="87"/>
      <c r="R515" s="87"/>
      <c r="S515" s="87"/>
      <c r="T515" s="88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T515" s="20" t="s">
        <v>170</v>
      </c>
      <c r="AU515" s="20" t="s">
        <v>85</v>
      </c>
    </row>
    <row r="516" spans="1:51" s="13" customFormat="1" ht="12">
      <c r="A516" s="13"/>
      <c r="B516" s="235"/>
      <c r="C516" s="236"/>
      <c r="D516" s="228" t="s">
        <v>172</v>
      </c>
      <c r="E516" s="237" t="s">
        <v>19</v>
      </c>
      <c r="F516" s="238" t="s">
        <v>786</v>
      </c>
      <c r="G516" s="236"/>
      <c r="H516" s="239">
        <v>129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5" t="s">
        <v>172</v>
      </c>
      <c r="AU516" s="245" t="s">
        <v>85</v>
      </c>
      <c r="AV516" s="13" t="s">
        <v>85</v>
      </c>
      <c r="AW516" s="13" t="s">
        <v>36</v>
      </c>
      <c r="AX516" s="13" t="s">
        <v>83</v>
      </c>
      <c r="AY516" s="245" t="s">
        <v>159</v>
      </c>
    </row>
    <row r="517" spans="1:65" s="2" customFormat="1" ht="16.5" customHeight="1">
      <c r="A517" s="41"/>
      <c r="B517" s="42"/>
      <c r="C517" s="267" t="s">
        <v>787</v>
      </c>
      <c r="D517" s="267" t="s">
        <v>317</v>
      </c>
      <c r="E517" s="268" t="s">
        <v>788</v>
      </c>
      <c r="F517" s="269" t="s">
        <v>789</v>
      </c>
      <c r="G517" s="270" t="s">
        <v>514</v>
      </c>
      <c r="H517" s="271">
        <v>86</v>
      </c>
      <c r="I517" s="272"/>
      <c r="J517" s="273">
        <f>ROUND(I517*H517,2)</f>
        <v>0</v>
      </c>
      <c r="K517" s="269" t="s">
        <v>165</v>
      </c>
      <c r="L517" s="274"/>
      <c r="M517" s="275" t="s">
        <v>19</v>
      </c>
      <c r="N517" s="276" t="s">
        <v>46</v>
      </c>
      <c r="O517" s="87"/>
      <c r="P517" s="224">
        <f>O517*H517</f>
        <v>0</v>
      </c>
      <c r="Q517" s="224">
        <v>0.1</v>
      </c>
      <c r="R517" s="224">
        <f>Q517*H517</f>
        <v>8.6</v>
      </c>
      <c r="S517" s="224">
        <v>0</v>
      </c>
      <c r="T517" s="225">
        <f>S517*H517</f>
        <v>0</v>
      </c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R517" s="226" t="s">
        <v>221</v>
      </c>
      <c r="AT517" s="226" t="s">
        <v>317</v>
      </c>
      <c r="AU517" s="226" t="s">
        <v>85</v>
      </c>
      <c r="AY517" s="20" t="s">
        <v>159</v>
      </c>
      <c r="BE517" s="227">
        <f>IF(N517="základní",J517,0)</f>
        <v>0</v>
      </c>
      <c r="BF517" s="227">
        <f>IF(N517="snížená",J517,0)</f>
        <v>0</v>
      </c>
      <c r="BG517" s="227">
        <f>IF(N517="zákl. přenesená",J517,0)</f>
        <v>0</v>
      </c>
      <c r="BH517" s="227">
        <f>IF(N517="sníž. přenesená",J517,0)</f>
        <v>0</v>
      </c>
      <c r="BI517" s="227">
        <f>IF(N517="nulová",J517,0)</f>
        <v>0</v>
      </c>
      <c r="BJ517" s="20" t="s">
        <v>83</v>
      </c>
      <c r="BK517" s="227">
        <f>ROUND(I517*H517,2)</f>
        <v>0</v>
      </c>
      <c r="BL517" s="20" t="s">
        <v>166</v>
      </c>
      <c r="BM517" s="226" t="s">
        <v>790</v>
      </c>
    </row>
    <row r="518" spans="1:47" s="2" customFormat="1" ht="12">
      <c r="A518" s="41"/>
      <c r="B518" s="42"/>
      <c r="C518" s="43"/>
      <c r="D518" s="228" t="s">
        <v>168</v>
      </c>
      <c r="E518" s="43"/>
      <c r="F518" s="229" t="s">
        <v>789</v>
      </c>
      <c r="G518" s="43"/>
      <c r="H518" s="43"/>
      <c r="I518" s="230"/>
      <c r="J518" s="43"/>
      <c r="K518" s="43"/>
      <c r="L518" s="47"/>
      <c r="M518" s="231"/>
      <c r="N518" s="232"/>
      <c r="O518" s="87"/>
      <c r="P518" s="87"/>
      <c r="Q518" s="87"/>
      <c r="R518" s="87"/>
      <c r="S518" s="87"/>
      <c r="T518" s="88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T518" s="20" t="s">
        <v>168</v>
      </c>
      <c r="AU518" s="20" t="s">
        <v>85</v>
      </c>
    </row>
    <row r="519" spans="1:65" s="2" customFormat="1" ht="24.15" customHeight="1">
      <c r="A519" s="41"/>
      <c r="B519" s="42"/>
      <c r="C519" s="215" t="s">
        <v>791</v>
      </c>
      <c r="D519" s="215" t="s">
        <v>161</v>
      </c>
      <c r="E519" s="216" t="s">
        <v>792</v>
      </c>
      <c r="F519" s="217" t="s">
        <v>793</v>
      </c>
      <c r="G519" s="218" t="s">
        <v>514</v>
      </c>
      <c r="H519" s="219">
        <v>1</v>
      </c>
      <c r="I519" s="220"/>
      <c r="J519" s="221">
        <f>ROUND(I519*H519,2)</f>
        <v>0</v>
      </c>
      <c r="K519" s="217" t="s">
        <v>19</v>
      </c>
      <c r="L519" s="47"/>
      <c r="M519" s="222" t="s">
        <v>19</v>
      </c>
      <c r="N519" s="223" t="s">
        <v>46</v>
      </c>
      <c r="O519" s="87"/>
      <c r="P519" s="224">
        <f>O519*H519</f>
        <v>0</v>
      </c>
      <c r="Q519" s="224">
        <v>0.08313</v>
      </c>
      <c r="R519" s="224">
        <f>Q519*H519</f>
        <v>0.08313</v>
      </c>
      <c r="S519" s="224">
        <v>0</v>
      </c>
      <c r="T519" s="225">
        <f>S519*H519</f>
        <v>0</v>
      </c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R519" s="226" t="s">
        <v>166</v>
      </c>
      <c r="AT519" s="226" t="s">
        <v>161</v>
      </c>
      <c r="AU519" s="226" t="s">
        <v>85</v>
      </c>
      <c r="AY519" s="20" t="s">
        <v>159</v>
      </c>
      <c r="BE519" s="227">
        <f>IF(N519="základní",J519,0)</f>
        <v>0</v>
      </c>
      <c r="BF519" s="227">
        <f>IF(N519="snížená",J519,0)</f>
        <v>0</v>
      </c>
      <c r="BG519" s="227">
        <f>IF(N519="zákl. přenesená",J519,0)</f>
        <v>0</v>
      </c>
      <c r="BH519" s="227">
        <f>IF(N519="sníž. přenesená",J519,0)</f>
        <v>0</v>
      </c>
      <c r="BI519" s="227">
        <f>IF(N519="nulová",J519,0)</f>
        <v>0</v>
      </c>
      <c r="BJ519" s="20" t="s">
        <v>83</v>
      </c>
      <c r="BK519" s="227">
        <f>ROUND(I519*H519,2)</f>
        <v>0</v>
      </c>
      <c r="BL519" s="20" t="s">
        <v>166</v>
      </c>
      <c r="BM519" s="226" t="s">
        <v>794</v>
      </c>
    </row>
    <row r="520" spans="1:47" s="2" customFormat="1" ht="12">
      <c r="A520" s="41"/>
      <c r="B520" s="42"/>
      <c r="C520" s="43"/>
      <c r="D520" s="228" t="s">
        <v>168</v>
      </c>
      <c r="E520" s="43"/>
      <c r="F520" s="229" t="s">
        <v>793</v>
      </c>
      <c r="G520" s="43"/>
      <c r="H520" s="43"/>
      <c r="I520" s="230"/>
      <c r="J520" s="43"/>
      <c r="K520" s="43"/>
      <c r="L520" s="47"/>
      <c r="M520" s="231"/>
      <c r="N520" s="232"/>
      <c r="O520" s="87"/>
      <c r="P520" s="87"/>
      <c r="Q520" s="87"/>
      <c r="R520" s="87"/>
      <c r="S520" s="87"/>
      <c r="T520" s="88"/>
      <c r="U520" s="41"/>
      <c r="V520" s="41"/>
      <c r="W520" s="41"/>
      <c r="X520" s="41"/>
      <c r="Y520" s="41"/>
      <c r="Z520" s="41"/>
      <c r="AA520" s="41"/>
      <c r="AB520" s="41"/>
      <c r="AC520" s="41"/>
      <c r="AD520" s="41"/>
      <c r="AE520" s="41"/>
      <c r="AT520" s="20" t="s">
        <v>168</v>
      </c>
      <c r="AU520" s="20" t="s">
        <v>85</v>
      </c>
    </row>
    <row r="521" spans="1:65" s="2" customFormat="1" ht="24.15" customHeight="1">
      <c r="A521" s="41"/>
      <c r="B521" s="42"/>
      <c r="C521" s="215" t="s">
        <v>795</v>
      </c>
      <c r="D521" s="215" t="s">
        <v>161</v>
      </c>
      <c r="E521" s="216" t="s">
        <v>796</v>
      </c>
      <c r="F521" s="217" t="s">
        <v>797</v>
      </c>
      <c r="G521" s="218" t="s">
        <v>176</v>
      </c>
      <c r="H521" s="219">
        <v>2</v>
      </c>
      <c r="I521" s="220"/>
      <c r="J521" s="221">
        <f>ROUND(I521*H521,2)</f>
        <v>0</v>
      </c>
      <c r="K521" s="217" t="s">
        <v>165</v>
      </c>
      <c r="L521" s="47"/>
      <c r="M521" s="222" t="s">
        <v>19</v>
      </c>
      <c r="N521" s="223" t="s">
        <v>46</v>
      </c>
      <c r="O521" s="87"/>
      <c r="P521" s="224">
        <f>O521*H521</f>
        <v>0</v>
      </c>
      <c r="Q521" s="224">
        <v>1.9139</v>
      </c>
      <c r="R521" s="224">
        <f>Q521*H521</f>
        <v>3.8278</v>
      </c>
      <c r="S521" s="224">
        <v>0</v>
      </c>
      <c r="T521" s="225">
        <f>S521*H521</f>
        <v>0</v>
      </c>
      <c r="U521" s="41"/>
      <c r="V521" s="41"/>
      <c r="W521" s="41"/>
      <c r="X521" s="41"/>
      <c r="Y521" s="41"/>
      <c r="Z521" s="41"/>
      <c r="AA521" s="41"/>
      <c r="AB521" s="41"/>
      <c r="AC521" s="41"/>
      <c r="AD521" s="41"/>
      <c r="AE521" s="41"/>
      <c r="AR521" s="226" t="s">
        <v>166</v>
      </c>
      <c r="AT521" s="226" t="s">
        <v>161</v>
      </c>
      <c r="AU521" s="226" t="s">
        <v>85</v>
      </c>
      <c r="AY521" s="20" t="s">
        <v>159</v>
      </c>
      <c r="BE521" s="227">
        <f>IF(N521="základní",J521,0)</f>
        <v>0</v>
      </c>
      <c r="BF521" s="227">
        <f>IF(N521="snížená",J521,0)</f>
        <v>0</v>
      </c>
      <c r="BG521" s="227">
        <f>IF(N521="zákl. přenesená",J521,0)</f>
        <v>0</v>
      </c>
      <c r="BH521" s="227">
        <f>IF(N521="sníž. přenesená",J521,0)</f>
        <v>0</v>
      </c>
      <c r="BI521" s="227">
        <f>IF(N521="nulová",J521,0)</f>
        <v>0</v>
      </c>
      <c r="BJ521" s="20" t="s">
        <v>83</v>
      </c>
      <c r="BK521" s="227">
        <f>ROUND(I521*H521,2)</f>
        <v>0</v>
      </c>
      <c r="BL521" s="20" t="s">
        <v>166</v>
      </c>
      <c r="BM521" s="226" t="s">
        <v>798</v>
      </c>
    </row>
    <row r="522" spans="1:47" s="2" customFormat="1" ht="12">
      <c r="A522" s="41"/>
      <c r="B522" s="42"/>
      <c r="C522" s="43"/>
      <c r="D522" s="228" t="s">
        <v>168</v>
      </c>
      <c r="E522" s="43"/>
      <c r="F522" s="229" t="s">
        <v>799</v>
      </c>
      <c r="G522" s="43"/>
      <c r="H522" s="43"/>
      <c r="I522" s="230"/>
      <c r="J522" s="43"/>
      <c r="K522" s="43"/>
      <c r="L522" s="47"/>
      <c r="M522" s="231"/>
      <c r="N522" s="232"/>
      <c r="O522" s="87"/>
      <c r="P522" s="87"/>
      <c r="Q522" s="87"/>
      <c r="R522" s="87"/>
      <c r="S522" s="87"/>
      <c r="T522" s="88"/>
      <c r="U522" s="41"/>
      <c r="V522" s="41"/>
      <c r="W522" s="41"/>
      <c r="X522" s="41"/>
      <c r="Y522" s="41"/>
      <c r="Z522" s="41"/>
      <c r="AA522" s="41"/>
      <c r="AB522" s="41"/>
      <c r="AC522" s="41"/>
      <c r="AD522" s="41"/>
      <c r="AE522" s="41"/>
      <c r="AT522" s="20" t="s">
        <v>168</v>
      </c>
      <c r="AU522" s="20" t="s">
        <v>85</v>
      </c>
    </row>
    <row r="523" spans="1:47" s="2" customFormat="1" ht="12">
      <c r="A523" s="41"/>
      <c r="B523" s="42"/>
      <c r="C523" s="43"/>
      <c r="D523" s="233" t="s">
        <v>170</v>
      </c>
      <c r="E523" s="43"/>
      <c r="F523" s="234" t="s">
        <v>800</v>
      </c>
      <c r="G523" s="43"/>
      <c r="H523" s="43"/>
      <c r="I523" s="230"/>
      <c r="J523" s="43"/>
      <c r="K523" s="43"/>
      <c r="L523" s="47"/>
      <c r="M523" s="231"/>
      <c r="N523" s="232"/>
      <c r="O523" s="87"/>
      <c r="P523" s="87"/>
      <c r="Q523" s="87"/>
      <c r="R523" s="87"/>
      <c r="S523" s="87"/>
      <c r="T523" s="88"/>
      <c r="U523" s="41"/>
      <c r="V523" s="41"/>
      <c r="W523" s="41"/>
      <c r="X523" s="41"/>
      <c r="Y523" s="41"/>
      <c r="Z523" s="41"/>
      <c r="AA523" s="41"/>
      <c r="AB523" s="41"/>
      <c r="AC523" s="41"/>
      <c r="AD523" s="41"/>
      <c r="AE523" s="41"/>
      <c r="AT523" s="20" t="s">
        <v>170</v>
      </c>
      <c r="AU523" s="20" t="s">
        <v>85</v>
      </c>
    </row>
    <row r="524" spans="1:63" s="12" customFormat="1" ht="22.8" customHeight="1">
      <c r="A524" s="12"/>
      <c r="B524" s="199"/>
      <c r="C524" s="200"/>
      <c r="D524" s="201" t="s">
        <v>74</v>
      </c>
      <c r="E524" s="213" t="s">
        <v>209</v>
      </c>
      <c r="F524" s="213" t="s">
        <v>801</v>
      </c>
      <c r="G524" s="200"/>
      <c r="H524" s="200"/>
      <c r="I524" s="203"/>
      <c r="J524" s="214">
        <f>BK524</f>
        <v>0</v>
      </c>
      <c r="K524" s="200"/>
      <c r="L524" s="205"/>
      <c r="M524" s="206"/>
      <c r="N524" s="207"/>
      <c r="O524" s="207"/>
      <c r="P524" s="208">
        <f>SUM(P525:P791)</f>
        <v>0</v>
      </c>
      <c r="Q524" s="207"/>
      <c r="R524" s="208">
        <f>SUM(R525:R791)</f>
        <v>159.83562732999997</v>
      </c>
      <c r="S524" s="207"/>
      <c r="T524" s="209">
        <f>SUM(T525:T791)</f>
        <v>0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10" t="s">
        <v>83</v>
      </c>
      <c r="AT524" s="211" t="s">
        <v>74</v>
      </c>
      <c r="AU524" s="211" t="s">
        <v>83</v>
      </c>
      <c r="AY524" s="210" t="s">
        <v>159</v>
      </c>
      <c r="BK524" s="212">
        <f>SUM(BK525:BK791)</f>
        <v>0</v>
      </c>
    </row>
    <row r="525" spans="1:65" s="2" customFormat="1" ht="24.15" customHeight="1">
      <c r="A525" s="41"/>
      <c r="B525" s="42"/>
      <c r="C525" s="215" t="s">
        <v>802</v>
      </c>
      <c r="D525" s="215" t="s">
        <v>161</v>
      </c>
      <c r="E525" s="216" t="s">
        <v>803</v>
      </c>
      <c r="F525" s="217" t="s">
        <v>804</v>
      </c>
      <c r="G525" s="218" t="s">
        <v>164</v>
      </c>
      <c r="H525" s="219">
        <v>326.42</v>
      </c>
      <c r="I525" s="220"/>
      <c r="J525" s="221">
        <f>ROUND(I525*H525,2)</f>
        <v>0</v>
      </c>
      <c r="K525" s="217" t="s">
        <v>165</v>
      </c>
      <c r="L525" s="47"/>
      <c r="M525" s="222" t="s">
        <v>19</v>
      </c>
      <c r="N525" s="223" t="s">
        <v>46</v>
      </c>
      <c r="O525" s="87"/>
      <c r="P525" s="224">
        <f>O525*H525</f>
        <v>0</v>
      </c>
      <c r="Q525" s="224">
        <v>0</v>
      </c>
      <c r="R525" s="224">
        <f>Q525*H525</f>
        <v>0</v>
      </c>
      <c r="S525" s="224">
        <v>0</v>
      </c>
      <c r="T525" s="225">
        <f>S525*H525</f>
        <v>0</v>
      </c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R525" s="226" t="s">
        <v>166</v>
      </c>
      <c r="AT525" s="226" t="s">
        <v>161</v>
      </c>
      <c r="AU525" s="226" t="s">
        <v>85</v>
      </c>
      <c r="AY525" s="20" t="s">
        <v>159</v>
      </c>
      <c r="BE525" s="227">
        <f>IF(N525="základní",J525,0)</f>
        <v>0</v>
      </c>
      <c r="BF525" s="227">
        <f>IF(N525="snížená",J525,0)</f>
        <v>0</v>
      </c>
      <c r="BG525" s="227">
        <f>IF(N525="zákl. přenesená",J525,0)</f>
        <v>0</v>
      </c>
      <c r="BH525" s="227">
        <f>IF(N525="sníž. přenesená",J525,0)</f>
        <v>0</v>
      </c>
      <c r="BI525" s="227">
        <f>IF(N525="nulová",J525,0)</f>
        <v>0</v>
      </c>
      <c r="BJ525" s="20" t="s">
        <v>83</v>
      </c>
      <c r="BK525" s="227">
        <f>ROUND(I525*H525,2)</f>
        <v>0</v>
      </c>
      <c r="BL525" s="20" t="s">
        <v>166</v>
      </c>
      <c r="BM525" s="226" t="s">
        <v>805</v>
      </c>
    </row>
    <row r="526" spans="1:47" s="2" customFormat="1" ht="12">
      <c r="A526" s="41"/>
      <c r="B526" s="42"/>
      <c r="C526" s="43"/>
      <c r="D526" s="228" t="s">
        <v>168</v>
      </c>
      <c r="E526" s="43"/>
      <c r="F526" s="229" t="s">
        <v>806</v>
      </c>
      <c r="G526" s="43"/>
      <c r="H526" s="43"/>
      <c r="I526" s="230"/>
      <c r="J526" s="43"/>
      <c r="K526" s="43"/>
      <c r="L526" s="47"/>
      <c r="M526" s="231"/>
      <c r="N526" s="232"/>
      <c r="O526" s="87"/>
      <c r="P526" s="87"/>
      <c r="Q526" s="87"/>
      <c r="R526" s="87"/>
      <c r="S526" s="87"/>
      <c r="T526" s="88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T526" s="20" t="s">
        <v>168</v>
      </c>
      <c r="AU526" s="20" t="s">
        <v>85</v>
      </c>
    </row>
    <row r="527" spans="1:47" s="2" customFormat="1" ht="12">
      <c r="A527" s="41"/>
      <c r="B527" s="42"/>
      <c r="C527" s="43"/>
      <c r="D527" s="233" t="s">
        <v>170</v>
      </c>
      <c r="E527" s="43"/>
      <c r="F527" s="234" t="s">
        <v>807</v>
      </c>
      <c r="G527" s="43"/>
      <c r="H527" s="43"/>
      <c r="I527" s="230"/>
      <c r="J527" s="43"/>
      <c r="K527" s="43"/>
      <c r="L527" s="47"/>
      <c r="M527" s="231"/>
      <c r="N527" s="232"/>
      <c r="O527" s="87"/>
      <c r="P527" s="87"/>
      <c r="Q527" s="87"/>
      <c r="R527" s="87"/>
      <c r="S527" s="87"/>
      <c r="T527" s="88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T527" s="20" t="s">
        <v>170</v>
      </c>
      <c r="AU527" s="20" t="s">
        <v>85</v>
      </c>
    </row>
    <row r="528" spans="1:51" s="13" customFormat="1" ht="12">
      <c r="A528" s="13"/>
      <c r="B528" s="235"/>
      <c r="C528" s="236"/>
      <c r="D528" s="228" t="s">
        <v>172</v>
      </c>
      <c r="E528" s="237" t="s">
        <v>19</v>
      </c>
      <c r="F528" s="238" t="s">
        <v>673</v>
      </c>
      <c r="G528" s="236"/>
      <c r="H528" s="239">
        <v>31.2</v>
      </c>
      <c r="I528" s="240"/>
      <c r="J528" s="236"/>
      <c r="K528" s="236"/>
      <c r="L528" s="241"/>
      <c r="M528" s="242"/>
      <c r="N528" s="243"/>
      <c r="O528" s="243"/>
      <c r="P528" s="243"/>
      <c r="Q528" s="243"/>
      <c r="R528" s="243"/>
      <c r="S528" s="243"/>
      <c r="T528" s="244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5" t="s">
        <v>172</v>
      </c>
      <c r="AU528" s="245" t="s">
        <v>85</v>
      </c>
      <c r="AV528" s="13" t="s">
        <v>85</v>
      </c>
      <c r="AW528" s="13" t="s">
        <v>36</v>
      </c>
      <c r="AX528" s="13" t="s">
        <v>75</v>
      </c>
      <c r="AY528" s="245" t="s">
        <v>159</v>
      </c>
    </row>
    <row r="529" spans="1:51" s="13" customFormat="1" ht="12">
      <c r="A529" s="13"/>
      <c r="B529" s="235"/>
      <c r="C529" s="236"/>
      <c r="D529" s="228" t="s">
        <v>172</v>
      </c>
      <c r="E529" s="237" t="s">
        <v>19</v>
      </c>
      <c r="F529" s="238" t="s">
        <v>674</v>
      </c>
      <c r="G529" s="236"/>
      <c r="H529" s="239">
        <v>330</v>
      </c>
      <c r="I529" s="240"/>
      <c r="J529" s="236"/>
      <c r="K529" s="236"/>
      <c r="L529" s="241"/>
      <c r="M529" s="242"/>
      <c r="N529" s="243"/>
      <c r="O529" s="243"/>
      <c r="P529" s="243"/>
      <c r="Q529" s="243"/>
      <c r="R529" s="243"/>
      <c r="S529" s="243"/>
      <c r="T529" s="24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5" t="s">
        <v>172</v>
      </c>
      <c r="AU529" s="245" t="s">
        <v>85</v>
      </c>
      <c r="AV529" s="13" t="s">
        <v>85</v>
      </c>
      <c r="AW529" s="13" t="s">
        <v>36</v>
      </c>
      <c r="AX529" s="13" t="s">
        <v>75</v>
      </c>
      <c r="AY529" s="245" t="s">
        <v>159</v>
      </c>
    </row>
    <row r="530" spans="1:51" s="13" customFormat="1" ht="12">
      <c r="A530" s="13"/>
      <c r="B530" s="235"/>
      <c r="C530" s="236"/>
      <c r="D530" s="228" t="s">
        <v>172</v>
      </c>
      <c r="E530" s="237" t="s">
        <v>19</v>
      </c>
      <c r="F530" s="238" t="s">
        <v>675</v>
      </c>
      <c r="G530" s="236"/>
      <c r="H530" s="239">
        <v>-34.78</v>
      </c>
      <c r="I530" s="240"/>
      <c r="J530" s="236"/>
      <c r="K530" s="236"/>
      <c r="L530" s="241"/>
      <c r="M530" s="242"/>
      <c r="N530" s="243"/>
      <c r="O530" s="243"/>
      <c r="P530" s="243"/>
      <c r="Q530" s="243"/>
      <c r="R530" s="243"/>
      <c r="S530" s="243"/>
      <c r="T530" s="24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5" t="s">
        <v>172</v>
      </c>
      <c r="AU530" s="245" t="s">
        <v>85</v>
      </c>
      <c r="AV530" s="13" t="s">
        <v>85</v>
      </c>
      <c r="AW530" s="13" t="s">
        <v>36</v>
      </c>
      <c r="AX530" s="13" t="s">
        <v>75</v>
      </c>
      <c r="AY530" s="245" t="s">
        <v>159</v>
      </c>
    </row>
    <row r="531" spans="1:51" s="15" customFormat="1" ht="12">
      <c r="A531" s="15"/>
      <c r="B531" s="256"/>
      <c r="C531" s="257"/>
      <c r="D531" s="228" t="s">
        <v>172</v>
      </c>
      <c r="E531" s="258" t="s">
        <v>19</v>
      </c>
      <c r="F531" s="259" t="s">
        <v>193</v>
      </c>
      <c r="G531" s="257"/>
      <c r="H531" s="260">
        <v>326.42</v>
      </c>
      <c r="I531" s="261"/>
      <c r="J531" s="257"/>
      <c r="K531" s="257"/>
      <c r="L531" s="262"/>
      <c r="M531" s="263"/>
      <c r="N531" s="264"/>
      <c r="O531" s="264"/>
      <c r="P531" s="264"/>
      <c r="Q531" s="264"/>
      <c r="R531" s="264"/>
      <c r="S531" s="264"/>
      <c r="T531" s="26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66" t="s">
        <v>172</v>
      </c>
      <c r="AU531" s="266" t="s">
        <v>85</v>
      </c>
      <c r="AV531" s="15" t="s">
        <v>166</v>
      </c>
      <c r="AW531" s="15" t="s">
        <v>36</v>
      </c>
      <c r="AX531" s="15" t="s">
        <v>83</v>
      </c>
      <c r="AY531" s="266" t="s">
        <v>159</v>
      </c>
    </row>
    <row r="532" spans="1:65" s="2" customFormat="1" ht="24.15" customHeight="1">
      <c r="A532" s="41"/>
      <c r="B532" s="42"/>
      <c r="C532" s="215" t="s">
        <v>808</v>
      </c>
      <c r="D532" s="215" t="s">
        <v>161</v>
      </c>
      <c r="E532" s="216" t="s">
        <v>809</v>
      </c>
      <c r="F532" s="217" t="s">
        <v>810</v>
      </c>
      <c r="G532" s="218" t="s">
        <v>164</v>
      </c>
      <c r="H532" s="219">
        <v>50</v>
      </c>
      <c r="I532" s="220"/>
      <c r="J532" s="221">
        <f>ROUND(I532*H532,2)</f>
        <v>0</v>
      </c>
      <c r="K532" s="217" t="s">
        <v>165</v>
      </c>
      <c r="L532" s="47"/>
      <c r="M532" s="222" t="s">
        <v>19</v>
      </c>
      <c r="N532" s="223" t="s">
        <v>46</v>
      </c>
      <c r="O532" s="87"/>
      <c r="P532" s="224">
        <f>O532*H532</f>
        <v>0</v>
      </c>
      <c r="Q532" s="224">
        <v>0.0063</v>
      </c>
      <c r="R532" s="224">
        <f>Q532*H532</f>
        <v>0.315</v>
      </c>
      <c r="S532" s="224">
        <v>0</v>
      </c>
      <c r="T532" s="225">
        <f>S532*H532</f>
        <v>0</v>
      </c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R532" s="226" t="s">
        <v>166</v>
      </c>
      <c r="AT532" s="226" t="s">
        <v>161</v>
      </c>
      <c r="AU532" s="226" t="s">
        <v>85</v>
      </c>
      <c r="AY532" s="20" t="s">
        <v>159</v>
      </c>
      <c r="BE532" s="227">
        <f>IF(N532="základní",J532,0)</f>
        <v>0</v>
      </c>
      <c r="BF532" s="227">
        <f>IF(N532="snížená",J532,0)</f>
        <v>0</v>
      </c>
      <c r="BG532" s="227">
        <f>IF(N532="zákl. přenesená",J532,0)</f>
        <v>0</v>
      </c>
      <c r="BH532" s="227">
        <f>IF(N532="sníž. přenesená",J532,0)</f>
        <v>0</v>
      </c>
      <c r="BI532" s="227">
        <f>IF(N532="nulová",J532,0)</f>
        <v>0</v>
      </c>
      <c r="BJ532" s="20" t="s">
        <v>83</v>
      </c>
      <c r="BK532" s="227">
        <f>ROUND(I532*H532,2)</f>
        <v>0</v>
      </c>
      <c r="BL532" s="20" t="s">
        <v>166</v>
      </c>
      <c r="BM532" s="226" t="s">
        <v>811</v>
      </c>
    </row>
    <row r="533" spans="1:47" s="2" customFormat="1" ht="12">
      <c r="A533" s="41"/>
      <c r="B533" s="42"/>
      <c r="C533" s="43"/>
      <c r="D533" s="228" t="s">
        <v>168</v>
      </c>
      <c r="E533" s="43"/>
      <c r="F533" s="229" t="s">
        <v>812</v>
      </c>
      <c r="G533" s="43"/>
      <c r="H533" s="43"/>
      <c r="I533" s="230"/>
      <c r="J533" s="43"/>
      <c r="K533" s="43"/>
      <c r="L533" s="47"/>
      <c r="M533" s="231"/>
      <c r="N533" s="232"/>
      <c r="O533" s="87"/>
      <c r="P533" s="87"/>
      <c r="Q533" s="87"/>
      <c r="R533" s="87"/>
      <c r="S533" s="87"/>
      <c r="T533" s="88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T533" s="20" t="s">
        <v>168</v>
      </c>
      <c r="AU533" s="20" t="s">
        <v>85</v>
      </c>
    </row>
    <row r="534" spans="1:47" s="2" customFormat="1" ht="12">
      <c r="A534" s="41"/>
      <c r="B534" s="42"/>
      <c r="C534" s="43"/>
      <c r="D534" s="233" t="s">
        <v>170</v>
      </c>
      <c r="E534" s="43"/>
      <c r="F534" s="234" t="s">
        <v>813</v>
      </c>
      <c r="G534" s="43"/>
      <c r="H534" s="43"/>
      <c r="I534" s="230"/>
      <c r="J534" s="43"/>
      <c r="K534" s="43"/>
      <c r="L534" s="47"/>
      <c r="M534" s="231"/>
      <c r="N534" s="232"/>
      <c r="O534" s="87"/>
      <c r="P534" s="87"/>
      <c r="Q534" s="87"/>
      <c r="R534" s="87"/>
      <c r="S534" s="87"/>
      <c r="T534" s="88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T534" s="20" t="s">
        <v>170</v>
      </c>
      <c r="AU534" s="20" t="s">
        <v>85</v>
      </c>
    </row>
    <row r="535" spans="1:65" s="2" customFormat="1" ht="24.15" customHeight="1">
      <c r="A535" s="41"/>
      <c r="B535" s="42"/>
      <c r="C535" s="215" t="s">
        <v>814</v>
      </c>
      <c r="D535" s="215" t="s">
        <v>161</v>
      </c>
      <c r="E535" s="216" t="s">
        <v>815</v>
      </c>
      <c r="F535" s="217" t="s">
        <v>816</v>
      </c>
      <c r="G535" s="218" t="s">
        <v>164</v>
      </c>
      <c r="H535" s="219">
        <v>326.42</v>
      </c>
      <c r="I535" s="220"/>
      <c r="J535" s="221">
        <f>ROUND(I535*H535,2)</f>
        <v>0</v>
      </c>
      <c r="K535" s="217" t="s">
        <v>165</v>
      </c>
      <c r="L535" s="47"/>
      <c r="M535" s="222" t="s">
        <v>19</v>
      </c>
      <c r="N535" s="223" t="s">
        <v>46</v>
      </c>
      <c r="O535" s="87"/>
      <c r="P535" s="224">
        <f>O535*H535</f>
        <v>0</v>
      </c>
      <c r="Q535" s="224">
        <v>0.0014</v>
      </c>
      <c r="R535" s="224">
        <f>Q535*H535</f>
        <v>0.456988</v>
      </c>
      <c r="S535" s="224">
        <v>0</v>
      </c>
      <c r="T535" s="225">
        <f>S535*H535</f>
        <v>0</v>
      </c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R535" s="226" t="s">
        <v>166</v>
      </c>
      <c r="AT535" s="226" t="s">
        <v>161</v>
      </c>
      <c r="AU535" s="226" t="s">
        <v>85</v>
      </c>
      <c r="AY535" s="20" t="s">
        <v>159</v>
      </c>
      <c r="BE535" s="227">
        <f>IF(N535="základní",J535,0)</f>
        <v>0</v>
      </c>
      <c r="BF535" s="227">
        <f>IF(N535="snížená",J535,0)</f>
        <v>0</v>
      </c>
      <c r="BG535" s="227">
        <f>IF(N535="zákl. přenesená",J535,0)</f>
        <v>0</v>
      </c>
      <c r="BH535" s="227">
        <f>IF(N535="sníž. přenesená",J535,0)</f>
        <v>0</v>
      </c>
      <c r="BI535" s="227">
        <f>IF(N535="nulová",J535,0)</f>
        <v>0</v>
      </c>
      <c r="BJ535" s="20" t="s">
        <v>83</v>
      </c>
      <c r="BK535" s="227">
        <f>ROUND(I535*H535,2)</f>
        <v>0</v>
      </c>
      <c r="BL535" s="20" t="s">
        <v>166</v>
      </c>
      <c r="BM535" s="226" t="s">
        <v>817</v>
      </c>
    </row>
    <row r="536" spans="1:47" s="2" customFormat="1" ht="12">
      <c r="A536" s="41"/>
      <c r="B536" s="42"/>
      <c r="C536" s="43"/>
      <c r="D536" s="228" t="s">
        <v>168</v>
      </c>
      <c r="E536" s="43"/>
      <c r="F536" s="229" t="s">
        <v>818</v>
      </c>
      <c r="G536" s="43"/>
      <c r="H536" s="43"/>
      <c r="I536" s="230"/>
      <c r="J536" s="43"/>
      <c r="K536" s="43"/>
      <c r="L536" s="47"/>
      <c r="M536" s="231"/>
      <c r="N536" s="232"/>
      <c r="O536" s="87"/>
      <c r="P536" s="87"/>
      <c r="Q536" s="87"/>
      <c r="R536" s="87"/>
      <c r="S536" s="87"/>
      <c r="T536" s="88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T536" s="20" t="s">
        <v>168</v>
      </c>
      <c r="AU536" s="20" t="s">
        <v>85</v>
      </c>
    </row>
    <row r="537" spans="1:47" s="2" customFormat="1" ht="12">
      <c r="A537" s="41"/>
      <c r="B537" s="42"/>
      <c r="C537" s="43"/>
      <c r="D537" s="233" t="s">
        <v>170</v>
      </c>
      <c r="E537" s="43"/>
      <c r="F537" s="234" t="s">
        <v>819</v>
      </c>
      <c r="G537" s="43"/>
      <c r="H537" s="43"/>
      <c r="I537" s="230"/>
      <c r="J537" s="43"/>
      <c r="K537" s="43"/>
      <c r="L537" s="47"/>
      <c r="M537" s="231"/>
      <c r="N537" s="232"/>
      <c r="O537" s="87"/>
      <c r="P537" s="87"/>
      <c r="Q537" s="87"/>
      <c r="R537" s="87"/>
      <c r="S537" s="87"/>
      <c r="T537" s="88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T537" s="20" t="s">
        <v>170</v>
      </c>
      <c r="AU537" s="20" t="s">
        <v>85</v>
      </c>
    </row>
    <row r="538" spans="1:65" s="2" customFormat="1" ht="24.15" customHeight="1">
      <c r="A538" s="41"/>
      <c r="B538" s="42"/>
      <c r="C538" s="215" t="s">
        <v>820</v>
      </c>
      <c r="D538" s="215" t="s">
        <v>161</v>
      </c>
      <c r="E538" s="216" t="s">
        <v>821</v>
      </c>
      <c r="F538" s="217" t="s">
        <v>822</v>
      </c>
      <c r="G538" s="218" t="s">
        <v>164</v>
      </c>
      <c r="H538" s="219">
        <v>50</v>
      </c>
      <c r="I538" s="220"/>
      <c r="J538" s="221">
        <f>ROUND(I538*H538,2)</f>
        <v>0</v>
      </c>
      <c r="K538" s="217" t="s">
        <v>165</v>
      </c>
      <c r="L538" s="47"/>
      <c r="M538" s="222" t="s">
        <v>19</v>
      </c>
      <c r="N538" s="223" t="s">
        <v>46</v>
      </c>
      <c r="O538" s="87"/>
      <c r="P538" s="224">
        <f>O538*H538</f>
        <v>0</v>
      </c>
      <c r="Q538" s="224">
        <v>0.00438</v>
      </c>
      <c r="R538" s="224">
        <f>Q538*H538</f>
        <v>0.219</v>
      </c>
      <c r="S538" s="224">
        <v>0</v>
      </c>
      <c r="T538" s="225">
        <f>S538*H538</f>
        <v>0</v>
      </c>
      <c r="U538" s="41"/>
      <c r="V538" s="41"/>
      <c r="W538" s="41"/>
      <c r="X538" s="41"/>
      <c r="Y538" s="41"/>
      <c r="Z538" s="41"/>
      <c r="AA538" s="41"/>
      <c r="AB538" s="41"/>
      <c r="AC538" s="41"/>
      <c r="AD538" s="41"/>
      <c r="AE538" s="41"/>
      <c r="AR538" s="226" t="s">
        <v>166</v>
      </c>
      <c r="AT538" s="226" t="s">
        <v>161</v>
      </c>
      <c r="AU538" s="226" t="s">
        <v>85</v>
      </c>
      <c r="AY538" s="20" t="s">
        <v>159</v>
      </c>
      <c r="BE538" s="227">
        <f>IF(N538="základní",J538,0)</f>
        <v>0</v>
      </c>
      <c r="BF538" s="227">
        <f>IF(N538="snížená",J538,0)</f>
        <v>0</v>
      </c>
      <c r="BG538" s="227">
        <f>IF(N538="zákl. přenesená",J538,0)</f>
        <v>0</v>
      </c>
      <c r="BH538" s="227">
        <f>IF(N538="sníž. přenesená",J538,0)</f>
        <v>0</v>
      </c>
      <c r="BI538" s="227">
        <f>IF(N538="nulová",J538,0)</f>
        <v>0</v>
      </c>
      <c r="BJ538" s="20" t="s">
        <v>83</v>
      </c>
      <c r="BK538" s="227">
        <f>ROUND(I538*H538,2)</f>
        <v>0</v>
      </c>
      <c r="BL538" s="20" t="s">
        <v>166</v>
      </c>
      <c r="BM538" s="226" t="s">
        <v>823</v>
      </c>
    </row>
    <row r="539" spans="1:47" s="2" customFormat="1" ht="12">
      <c r="A539" s="41"/>
      <c r="B539" s="42"/>
      <c r="C539" s="43"/>
      <c r="D539" s="228" t="s">
        <v>168</v>
      </c>
      <c r="E539" s="43"/>
      <c r="F539" s="229" t="s">
        <v>824</v>
      </c>
      <c r="G539" s="43"/>
      <c r="H539" s="43"/>
      <c r="I539" s="230"/>
      <c r="J539" s="43"/>
      <c r="K539" s="43"/>
      <c r="L539" s="47"/>
      <c r="M539" s="231"/>
      <c r="N539" s="232"/>
      <c r="O539" s="87"/>
      <c r="P539" s="87"/>
      <c r="Q539" s="87"/>
      <c r="R539" s="87"/>
      <c r="S539" s="87"/>
      <c r="T539" s="88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T539" s="20" t="s">
        <v>168</v>
      </c>
      <c r="AU539" s="20" t="s">
        <v>85</v>
      </c>
    </row>
    <row r="540" spans="1:47" s="2" customFormat="1" ht="12">
      <c r="A540" s="41"/>
      <c r="B540" s="42"/>
      <c r="C540" s="43"/>
      <c r="D540" s="233" t="s">
        <v>170</v>
      </c>
      <c r="E540" s="43"/>
      <c r="F540" s="234" t="s">
        <v>825</v>
      </c>
      <c r="G540" s="43"/>
      <c r="H540" s="43"/>
      <c r="I540" s="230"/>
      <c r="J540" s="43"/>
      <c r="K540" s="43"/>
      <c r="L540" s="47"/>
      <c r="M540" s="231"/>
      <c r="N540" s="232"/>
      <c r="O540" s="87"/>
      <c r="P540" s="87"/>
      <c r="Q540" s="87"/>
      <c r="R540" s="87"/>
      <c r="S540" s="87"/>
      <c r="T540" s="88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T540" s="20" t="s">
        <v>170</v>
      </c>
      <c r="AU540" s="20" t="s">
        <v>85</v>
      </c>
    </row>
    <row r="541" spans="1:65" s="2" customFormat="1" ht="24.15" customHeight="1">
      <c r="A541" s="41"/>
      <c r="B541" s="42"/>
      <c r="C541" s="215" t="s">
        <v>826</v>
      </c>
      <c r="D541" s="215" t="s">
        <v>161</v>
      </c>
      <c r="E541" s="216" t="s">
        <v>827</v>
      </c>
      <c r="F541" s="217" t="s">
        <v>828</v>
      </c>
      <c r="G541" s="218" t="s">
        <v>514</v>
      </c>
      <c r="H541" s="219">
        <v>15</v>
      </c>
      <c r="I541" s="220"/>
      <c r="J541" s="221">
        <f>ROUND(I541*H541,2)</f>
        <v>0</v>
      </c>
      <c r="K541" s="217" t="s">
        <v>165</v>
      </c>
      <c r="L541" s="47"/>
      <c r="M541" s="222" t="s">
        <v>19</v>
      </c>
      <c r="N541" s="223" t="s">
        <v>46</v>
      </c>
      <c r="O541" s="87"/>
      <c r="P541" s="224">
        <f>O541*H541</f>
        <v>0</v>
      </c>
      <c r="Q541" s="224">
        <v>0.038</v>
      </c>
      <c r="R541" s="224">
        <f>Q541*H541</f>
        <v>0.57</v>
      </c>
      <c r="S541" s="224">
        <v>0</v>
      </c>
      <c r="T541" s="225">
        <f>S541*H541</f>
        <v>0</v>
      </c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R541" s="226" t="s">
        <v>166</v>
      </c>
      <c r="AT541" s="226" t="s">
        <v>161</v>
      </c>
      <c r="AU541" s="226" t="s">
        <v>85</v>
      </c>
      <c r="AY541" s="20" t="s">
        <v>159</v>
      </c>
      <c r="BE541" s="227">
        <f>IF(N541="základní",J541,0)</f>
        <v>0</v>
      </c>
      <c r="BF541" s="227">
        <f>IF(N541="snížená",J541,0)</f>
        <v>0</v>
      </c>
      <c r="BG541" s="227">
        <f>IF(N541="zákl. přenesená",J541,0)</f>
        <v>0</v>
      </c>
      <c r="BH541" s="227">
        <f>IF(N541="sníž. přenesená",J541,0)</f>
        <v>0</v>
      </c>
      <c r="BI541" s="227">
        <f>IF(N541="nulová",J541,0)</f>
        <v>0</v>
      </c>
      <c r="BJ541" s="20" t="s">
        <v>83</v>
      </c>
      <c r="BK541" s="227">
        <f>ROUND(I541*H541,2)</f>
        <v>0</v>
      </c>
      <c r="BL541" s="20" t="s">
        <v>166</v>
      </c>
      <c r="BM541" s="226" t="s">
        <v>829</v>
      </c>
    </row>
    <row r="542" spans="1:47" s="2" customFormat="1" ht="12">
      <c r="A542" s="41"/>
      <c r="B542" s="42"/>
      <c r="C542" s="43"/>
      <c r="D542" s="228" t="s">
        <v>168</v>
      </c>
      <c r="E542" s="43"/>
      <c r="F542" s="229" t="s">
        <v>830</v>
      </c>
      <c r="G542" s="43"/>
      <c r="H542" s="43"/>
      <c r="I542" s="230"/>
      <c r="J542" s="43"/>
      <c r="K542" s="43"/>
      <c r="L542" s="47"/>
      <c r="M542" s="231"/>
      <c r="N542" s="232"/>
      <c r="O542" s="87"/>
      <c r="P542" s="87"/>
      <c r="Q542" s="87"/>
      <c r="R542" s="87"/>
      <c r="S542" s="87"/>
      <c r="T542" s="88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T542" s="20" t="s">
        <v>168</v>
      </c>
      <c r="AU542" s="20" t="s">
        <v>85</v>
      </c>
    </row>
    <row r="543" spans="1:47" s="2" customFormat="1" ht="12">
      <c r="A543" s="41"/>
      <c r="B543" s="42"/>
      <c r="C543" s="43"/>
      <c r="D543" s="233" t="s">
        <v>170</v>
      </c>
      <c r="E543" s="43"/>
      <c r="F543" s="234" t="s">
        <v>831</v>
      </c>
      <c r="G543" s="43"/>
      <c r="H543" s="43"/>
      <c r="I543" s="230"/>
      <c r="J543" s="43"/>
      <c r="K543" s="43"/>
      <c r="L543" s="47"/>
      <c r="M543" s="231"/>
      <c r="N543" s="232"/>
      <c r="O543" s="87"/>
      <c r="P543" s="87"/>
      <c r="Q543" s="87"/>
      <c r="R543" s="87"/>
      <c r="S543" s="87"/>
      <c r="T543" s="88"/>
      <c r="U543" s="41"/>
      <c r="V543" s="41"/>
      <c r="W543" s="41"/>
      <c r="X543" s="41"/>
      <c r="Y543" s="41"/>
      <c r="Z543" s="41"/>
      <c r="AA543" s="41"/>
      <c r="AB543" s="41"/>
      <c r="AC543" s="41"/>
      <c r="AD543" s="41"/>
      <c r="AE543" s="41"/>
      <c r="AT543" s="20" t="s">
        <v>170</v>
      </c>
      <c r="AU543" s="20" t="s">
        <v>85</v>
      </c>
    </row>
    <row r="544" spans="1:65" s="2" customFormat="1" ht="37.8" customHeight="1">
      <c r="A544" s="41"/>
      <c r="B544" s="42"/>
      <c r="C544" s="215" t="s">
        <v>832</v>
      </c>
      <c r="D544" s="215" t="s">
        <v>161</v>
      </c>
      <c r="E544" s="216" t="s">
        <v>833</v>
      </c>
      <c r="F544" s="217" t="s">
        <v>834</v>
      </c>
      <c r="G544" s="218" t="s">
        <v>164</v>
      </c>
      <c r="H544" s="219">
        <v>64.05</v>
      </c>
      <c r="I544" s="220"/>
      <c r="J544" s="221">
        <f>ROUND(I544*H544,2)</f>
        <v>0</v>
      </c>
      <c r="K544" s="217" t="s">
        <v>165</v>
      </c>
      <c r="L544" s="47"/>
      <c r="M544" s="222" t="s">
        <v>19</v>
      </c>
      <c r="N544" s="223" t="s">
        <v>46</v>
      </c>
      <c r="O544" s="87"/>
      <c r="P544" s="224">
        <f>O544*H544</f>
        <v>0</v>
      </c>
      <c r="Q544" s="224">
        <v>0.021</v>
      </c>
      <c r="R544" s="224">
        <f>Q544*H544</f>
        <v>1.34505</v>
      </c>
      <c r="S544" s="224">
        <v>0</v>
      </c>
      <c r="T544" s="225">
        <f>S544*H544</f>
        <v>0</v>
      </c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R544" s="226" t="s">
        <v>166</v>
      </c>
      <c r="AT544" s="226" t="s">
        <v>161</v>
      </c>
      <c r="AU544" s="226" t="s">
        <v>85</v>
      </c>
      <c r="AY544" s="20" t="s">
        <v>159</v>
      </c>
      <c r="BE544" s="227">
        <f>IF(N544="základní",J544,0)</f>
        <v>0</v>
      </c>
      <c r="BF544" s="227">
        <f>IF(N544="snížená",J544,0)</f>
        <v>0</v>
      </c>
      <c r="BG544" s="227">
        <f>IF(N544="zákl. přenesená",J544,0)</f>
        <v>0</v>
      </c>
      <c r="BH544" s="227">
        <f>IF(N544="sníž. přenesená",J544,0)</f>
        <v>0</v>
      </c>
      <c r="BI544" s="227">
        <f>IF(N544="nulová",J544,0)</f>
        <v>0</v>
      </c>
      <c r="BJ544" s="20" t="s">
        <v>83</v>
      </c>
      <c r="BK544" s="227">
        <f>ROUND(I544*H544,2)</f>
        <v>0</v>
      </c>
      <c r="BL544" s="20" t="s">
        <v>166</v>
      </c>
      <c r="BM544" s="226" t="s">
        <v>835</v>
      </c>
    </row>
    <row r="545" spans="1:47" s="2" customFormat="1" ht="12">
      <c r="A545" s="41"/>
      <c r="B545" s="42"/>
      <c r="C545" s="43"/>
      <c r="D545" s="228" t="s">
        <v>168</v>
      </c>
      <c r="E545" s="43"/>
      <c r="F545" s="229" t="s">
        <v>836</v>
      </c>
      <c r="G545" s="43"/>
      <c r="H545" s="43"/>
      <c r="I545" s="230"/>
      <c r="J545" s="43"/>
      <c r="K545" s="43"/>
      <c r="L545" s="47"/>
      <c r="M545" s="231"/>
      <c r="N545" s="232"/>
      <c r="O545" s="87"/>
      <c r="P545" s="87"/>
      <c r="Q545" s="87"/>
      <c r="R545" s="87"/>
      <c r="S545" s="87"/>
      <c r="T545" s="88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T545" s="20" t="s">
        <v>168</v>
      </c>
      <c r="AU545" s="20" t="s">
        <v>85</v>
      </c>
    </row>
    <row r="546" spans="1:47" s="2" customFormat="1" ht="12">
      <c r="A546" s="41"/>
      <c r="B546" s="42"/>
      <c r="C546" s="43"/>
      <c r="D546" s="233" t="s">
        <v>170</v>
      </c>
      <c r="E546" s="43"/>
      <c r="F546" s="234" t="s">
        <v>837</v>
      </c>
      <c r="G546" s="43"/>
      <c r="H546" s="43"/>
      <c r="I546" s="230"/>
      <c r="J546" s="43"/>
      <c r="K546" s="43"/>
      <c r="L546" s="47"/>
      <c r="M546" s="231"/>
      <c r="N546" s="232"/>
      <c r="O546" s="87"/>
      <c r="P546" s="87"/>
      <c r="Q546" s="87"/>
      <c r="R546" s="87"/>
      <c r="S546" s="87"/>
      <c r="T546" s="88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T546" s="20" t="s">
        <v>170</v>
      </c>
      <c r="AU546" s="20" t="s">
        <v>85</v>
      </c>
    </row>
    <row r="547" spans="1:51" s="14" customFormat="1" ht="12">
      <c r="A547" s="14"/>
      <c r="B547" s="246"/>
      <c r="C547" s="247"/>
      <c r="D547" s="228" t="s">
        <v>172</v>
      </c>
      <c r="E547" s="248" t="s">
        <v>19</v>
      </c>
      <c r="F547" s="249" t="s">
        <v>464</v>
      </c>
      <c r="G547" s="247"/>
      <c r="H547" s="248" t="s">
        <v>19</v>
      </c>
      <c r="I547" s="250"/>
      <c r="J547" s="247"/>
      <c r="K547" s="247"/>
      <c r="L547" s="251"/>
      <c r="M547" s="252"/>
      <c r="N547" s="253"/>
      <c r="O547" s="253"/>
      <c r="P547" s="253"/>
      <c r="Q547" s="253"/>
      <c r="R547" s="253"/>
      <c r="S547" s="253"/>
      <c r="T547" s="25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5" t="s">
        <v>172</v>
      </c>
      <c r="AU547" s="255" t="s">
        <v>85</v>
      </c>
      <c r="AV547" s="14" t="s">
        <v>83</v>
      </c>
      <c r="AW547" s="14" t="s">
        <v>36</v>
      </c>
      <c r="AX547" s="14" t="s">
        <v>75</v>
      </c>
      <c r="AY547" s="255" t="s">
        <v>159</v>
      </c>
    </row>
    <row r="548" spans="1:51" s="13" customFormat="1" ht="12">
      <c r="A548" s="13"/>
      <c r="B548" s="235"/>
      <c r="C548" s="236"/>
      <c r="D548" s="228" t="s">
        <v>172</v>
      </c>
      <c r="E548" s="237" t="s">
        <v>19</v>
      </c>
      <c r="F548" s="238" t="s">
        <v>838</v>
      </c>
      <c r="G548" s="236"/>
      <c r="H548" s="239">
        <v>64.05</v>
      </c>
      <c r="I548" s="240"/>
      <c r="J548" s="236"/>
      <c r="K548" s="236"/>
      <c r="L548" s="241"/>
      <c r="M548" s="242"/>
      <c r="N548" s="243"/>
      <c r="O548" s="243"/>
      <c r="P548" s="243"/>
      <c r="Q548" s="243"/>
      <c r="R548" s="243"/>
      <c r="S548" s="243"/>
      <c r="T548" s="24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5" t="s">
        <v>172</v>
      </c>
      <c r="AU548" s="245" t="s">
        <v>85</v>
      </c>
      <c r="AV548" s="13" t="s">
        <v>85</v>
      </c>
      <c r="AW548" s="13" t="s">
        <v>36</v>
      </c>
      <c r="AX548" s="13" t="s">
        <v>75</v>
      </c>
      <c r="AY548" s="245" t="s">
        <v>159</v>
      </c>
    </row>
    <row r="549" spans="1:51" s="15" customFormat="1" ht="12">
      <c r="A549" s="15"/>
      <c r="B549" s="256"/>
      <c r="C549" s="257"/>
      <c r="D549" s="228" t="s">
        <v>172</v>
      </c>
      <c r="E549" s="258" t="s">
        <v>19</v>
      </c>
      <c r="F549" s="259" t="s">
        <v>193</v>
      </c>
      <c r="G549" s="257"/>
      <c r="H549" s="260">
        <v>64.05</v>
      </c>
      <c r="I549" s="261"/>
      <c r="J549" s="257"/>
      <c r="K549" s="257"/>
      <c r="L549" s="262"/>
      <c r="M549" s="263"/>
      <c r="N549" s="264"/>
      <c r="O549" s="264"/>
      <c r="P549" s="264"/>
      <c r="Q549" s="264"/>
      <c r="R549" s="264"/>
      <c r="S549" s="264"/>
      <c r="T549" s="26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T549" s="266" t="s">
        <v>172</v>
      </c>
      <c r="AU549" s="266" t="s">
        <v>85</v>
      </c>
      <c r="AV549" s="15" t="s">
        <v>166</v>
      </c>
      <c r="AW549" s="15" t="s">
        <v>36</v>
      </c>
      <c r="AX549" s="15" t="s">
        <v>83</v>
      </c>
      <c r="AY549" s="266" t="s">
        <v>159</v>
      </c>
    </row>
    <row r="550" spans="1:65" s="2" customFormat="1" ht="33" customHeight="1">
      <c r="A550" s="41"/>
      <c r="B550" s="42"/>
      <c r="C550" s="215" t="s">
        <v>839</v>
      </c>
      <c r="D550" s="215" t="s">
        <v>161</v>
      </c>
      <c r="E550" s="216" t="s">
        <v>840</v>
      </c>
      <c r="F550" s="217" t="s">
        <v>841</v>
      </c>
      <c r="G550" s="218" t="s">
        <v>164</v>
      </c>
      <c r="H550" s="219">
        <v>326.42</v>
      </c>
      <c r="I550" s="220"/>
      <c r="J550" s="221">
        <f>ROUND(I550*H550,2)</f>
        <v>0</v>
      </c>
      <c r="K550" s="217" t="s">
        <v>165</v>
      </c>
      <c r="L550" s="47"/>
      <c r="M550" s="222" t="s">
        <v>19</v>
      </c>
      <c r="N550" s="223" t="s">
        <v>46</v>
      </c>
      <c r="O550" s="87"/>
      <c r="P550" s="224">
        <f>O550*H550</f>
        <v>0</v>
      </c>
      <c r="Q550" s="224">
        <v>0.01103</v>
      </c>
      <c r="R550" s="224">
        <f>Q550*H550</f>
        <v>3.6004126000000003</v>
      </c>
      <c r="S550" s="224">
        <v>0</v>
      </c>
      <c r="T550" s="225">
        <f>S550*H550</f>
        <v>0</v>
      </c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R550" s="226" t="s">
        <v>166</v>
      </c>
      <c r="AT550" s="226" t="s">
        <v>161</v>
      </c>
      <c r="AU550" s="226" t="s">
        <v>85</v>
      </c>
      <c r="AY550" s="20" t="s">
        <v>159</v>
      </c>
      <c r="BE550" s="227">
        <f>IF(N550="základní",J550,0)</f>
        <v>0</v>
      </c>
      <c r="BF550" s="227">
        <f>IF(N550="snížená",J550,0)</f>
        <v>0</v>
      </c>
      <c r="BG550" s="227">
        <f>IF(N550="zákl. přenesená",J550,0)</f>
        <v>0</v>
      </c>
      <c r="BH550" s="227">
        <f>IF(N550="sníž. přenesená",J550,0)</f>
        <v>0</v>
      </c>
      <c r="BI550" s="227">
        <f>IF(N550="nulová",J550,0)</f>
        <v>0</v>
      </c>
      <c r="BJ550" s="20" t="s">
        <v>83</v>
      </c>
      <c r="BK550" s="227">
        <f>ROUND(I550*H550,2)</f>
        <v>0</v>
      </c>
      <c r="BL550" s="20" t="s">
        <v>166</v>
      </c>
      <c r="BM550" s="226" t="s">
        <v>842</v>
      </c>
    </row>
    <row r="551" spans="1:47" s="2" customFormat="1" ht="12">
      <c r="A551" s="41"/>
      <c r="B551" s="42"/>
      <c r="C551" s="43"/>
      <c r="D551" s="228" t="s">
        <v>168</v>
      </c>
      <c r="E551" s="43"/>
      <c r="F551" s="229" t="s">
        <v>843</v>
      </c>
      <c r="G551" s="43"/>
      <c r="H551" s="43"/>
      <c r="I551" s="230"/>
      <c r="J551" s="43"/>
      <c r="K551" s="43"/>
      <c r="L551" s="47"/>
      <c r="M551" s="231"/>
      <c r="N551" s="232"/>
      <c r="O551" s="87"/>
      <c r="P551" s="87"/>
      <c r="Q551" s="87"/>
      <c r="R551" s="87"/>
      <c r="S551" s="87"/>
      <c r="T551" s="88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T551" s="20" t="s">
        <v>168</v>
      </c>
      <c r="AU551" s="20" t="s">
        <v>85</v>
      </c>
    </row>
    <row r="552" spans="1:47" s="2" customFormat="1" ht="12">
      <c r="A552" s="41"/>
      <c r="B552" s="42"/>
      <c r="C552" s="43"/>
      <c r="D552" s="233" t="s">
        <v>170</v>
      </c>
      <c r="E552" s="43"/>
      <c r="F552" s="234" t="s">
        <v>844</v>
      </c>
      <c r="G552" s="43"/>
      <c r="H552" s="43"/>
      <c r="I552" s="230"/>
      <c r="J552" s="43"/>
      <c r="K552" s="43"/>
      <c r="L552" s="47"/>
      <c r="M552" s="231"/>
      <c r="N552" s="232"/>
      <c r="O552" s="87"/>
      <c r="P552" s="87"/>
      <c r="Q552" s="87"/>
      <c r="R552" s="87"/>
      <c r="S552" s="87"/>
      <c r="T552" s="88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T552" s="20" t="s">
        <v>170</v>
      </c>
      <c r="AU552" s="20" t="s">
        <v>85</v>
      </c>
    </row>
    <row r="553" spans="1:65" s="2" customFormat="1" ht="24.15" customHeight="1">
      <c r="A553" s="41"/>
      <c r="B553" s="42"/>
      <c r="C553" s="215" t="s">
        <v>845</v>
      </c>
      <c r="D553" s="215" t="s">
        <v>161</v>
      </c>
      <c r="E553" s="216" t="s">
        <v>846</v>
      </c>
      <c r="F553" s="217" t="s">
        <v>847</v>
      </c>
      <c r="G553" s="218" t="s">
        <v>164</v>
      </c>
      <c r="H553" s="219">
        <v>326.42</v>
      </c>
      <c r="I553" s="220"/>
      <c r="J553" s="221">
        <f>ROUND(I553*H553,2)</f>
        <v>0</v>
      </c>
      <c r="K553" s="217" t="s">
        <v>165</v>
      </c>
      <c r="L553" s="47"/>
      <c r="M553" s="222" t="s">
        <v>19</v>
      </c>
      <c r="N553" s="223" t="s">
        <v>46</v>
      </c>
      <c r="O553" s="87"/>
      <c r="P553" s="224">
        <f>O553*H553</f>
        <v>0</v>
      </c>
      <c r="Q553" s="224">
        <v>0.0035</v>
      </c>
      <c r="R553" s="224">
        <f>Q553*H553</f>
        <v>1.14247</v>
      </c>
      <c r="S553" s="224">
        <v>0</v>
      </c>
      <c r="T553" s="225">
        <f>S553*H553</f>
        <v>0</v>
      </c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R553" s="226" t="s">
        <v>166</v>
      </c>
      <c r="AT553" s="226" t="s">
        <v>161</v>
      </c>
      <c r="AU553" s="226" t="s">
        <v>85</v>
      </c>
      <c r="AY553" s="20" t="s">
        <v>159</v>
      </c>
      <c r="BE553" s="227">
        <f>IF(N553="základní",J553,0)</f>
        <v>0</v>
      </c>
      <c r="BF553" s="227">
        <f>IF(N553="snížená",J553,0)</f>
        <v>0</v>
      </c>
      <c r="BG553" s="227">
        <f>IF(N553="zákl. přenesená",J553,0)</f>
        <v>0</v>
      </c>
      <c r="BH553" s="227">
        <f>IF(N553="sníž. přenesená",J553,0)</f>
        <v>0</v>
      </c>
      <c r="BI553" s="227">
        <f>IF(N553="nulová",J553,0)</f>
        <v>0</v>
      </c>
      <c r="BJ553" s="20" t="s">
        <v>83</v>
      </c>
      <c r="BK553" s="227">
        <f>ROUND(I553*H553,2)</f>
        <v>0</v>
      </c>
      <c r="BL553" s="20" t="s">
        <v>166</v>
      </c>
      <c r="BM553" s="226" t="s">
        <v>848</v>
      </c>
    </row>
    <row r="554" spans="1:47" s="2" customFormat="1" ht="12">
      <c r="A554" s="41"/>
      <c r="B554" s="42"/>
      <c r="C554" s="43"/>
      <c r="D554" s="228" t="s">
        <v>168</v>
      </c>
      <c r="E554" s="43"/>
      <c r="F554" s="229" t="s">
        <v>849</v>
      </c>
      <c r="G554" s="43"/>
      <c r="H554" s="43"/>
      <c r="I554" s="230"/>
      <c r="J554" s="43"/>
      <c r="K554" s="43"/>
      <c r="L554" s="47"/>
      <c r="M554" s="231"/>
      <c r="N554" s="232"/>
      <c r="O554" s="87"/>
      <c r="P554" s="87"/>
      <c r="Q554" s="87"/>
      <c r="R554" s="87"/>
      <c r="S554" s="87"/>
      <c r="T554" s="88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T554" s="20" t="s">
        <v>168</v>
      </c>
      <c r="AU554" s="20" t="s">
        <v>85</v>
      </c>
    </row>
    <row r="555" spans="1:47" s="2" customFormat="1" ht="12">
      <c r="A555" s="41"/>
      <c r="B555" s="42"/>
      <c r="C555" s="43"/>
      <c r="D555" s="233" t="s">
        <v>170</v>
      </c>
      <c r="E555" s="43"/>
      <c r="F555" s="234" t="s">
        <v>850</v>
      </c>
      <c r="G555" s="43"/>
      <c r="H555" s="43"/>
      <c r="I555" s="230"/>
      <c r="J555" s="43"/>
      <c r="K555" s="43"/>
      <c r="L555" s="47"/>
      <c r="M555" s="231"/>
      <c r="N555" s="232"/>
      <c r="O555" s="87"/>
      <c r="P555" s="87"/>
      <c r="Q555" s="87"/>
      <c r="R555" s="87"/>
      <c r="S555" s="87"/>
      <c r="T555" s="88"/>
      <c r="U555" s="41"/>
      <c r="V555" s="41"/>
      <c r="W555" s="41"/>
      <c r="X555" s="41"/>
      <c r="Y555" s="41"/>
      <c r="Z555" s="41"/>
      <c r="AA555" s="41"/>
      <c r="AB555" s="41"/>
      <c r="AC555" s="41"/>
      <c r="AD555" s="41"/>
      <c r="AE555" s="41"/>
      <c r="AT555" s="20" t="s">
        <v>170</v>
      </c>
      <c r="AU555" s="20" t="s">
        <v>85</v>
      </c>
    </row>
    <row r="556" spans="1:65" s="2" customFormat="1" ht="24.15" customHeight="1">
      <c r="A556" s="41"/>
      <c r="B556" s="42"/>
      <c r="C556" s="215" t="s">
        <v>851</v>
      </c>
      <c r="D556" s="215" t="s">
        <v>161</v>
      </c>
      <c r="E556" s="216" t="s">
        <v>852</v>
      </c>
      <c r="F556" s="217" t="s">
        <v>853</v>
      </c>
      <c r="G556" s="218" t="s">
        <v>164</v>
      </c>
      <c r="H556" s="219">
        <v>326.42</v>
      </c>
      <c r="I556" s="220"/>
      <c r="J556" s="221">
        <f>ROUND(I556*H556,2)</f>
        <v>0</v>
      </c>
      <c r="K556" s="217" t="s">
        <v>165</v>
      </c>
      <c r="L556" s="47"/>
      <c r="M556" s="222" t="s">
        <v>19</v>
      </c>
      <c r="N556" s="223" t="s">
        <v>46</v>
      </c>
      <c r="O556" s="87"/>
      <c r="P556" s="224">
        <f>O556*H556</f>
        <v>0</v>
      </c>
      <c r="Q556" s="224">
        <v>0.00552</v>
      </c>
      <c r="R556" s="224">
        <f>Q556*H556</f>
        <v>1.8018384</v>
      </c>
      <c r="S556" s="224">
        <v>0</v>
      </c>
      <c r="T556" s="225">
        <f>S556*H556</f>
        <v>0</v>
      </c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R556" s="226" t="s">
        <v>166</v>
      </c>
      <c r="AT556" s="226" t="s">
        <v>161</v>
      </c>
      <c r="AU556" s="226" t="s">
        <v>85</v>
      </c>
      <c r="AY556" s="20" t="s">
        <v>159</v>
      </c>
      <c r="BE556" s="227">
        <f>IF(N556="základní",J556,0)</f>
        <v>0</v>
      </c>
      <c r="BF556" s="227">
        <f>IF(N556="snížená",J556,0)</f>
        <v>0</v>
      </c>
      <c r="BG556" s="227">
        <f>IF(N556="zákl. přenesená",J556,0)</f>
        <v>0</v>
      </c>
      <c r="BH556" s="227">
        <f>IF(N556="sníž. přenesená",J556,0)</f>
        <v>0</v>
      </c>
      <c r="BI556" s="227">
        <f>IF(N556="nulová",J556,0)</f>
        <v>0</v>
      </c>
      <c r="BJ556" s="20" t="s">
        <v>83</v>
      </c>
      <c r="BK556" s="227">
        <f>ROUND(I556*H556,2)</f>
        <v>0</v>
      </c>
      <c r="BL556" s="20" t="s">
        <v>166</v>
      </c>
      <c r="BM556" s="226" t="s">
        <v>854</v>
      </c>
    </row>
    <row r="557" spans="1:47" s="2" customFormat="1" ht="12">
      <c r="A557" s="41"/>
      <c r="B557" s="42"/>
      <c r="C557" s="43"/>
      <c r="D557" s="228" t="s">
        <v>168</v>
      </c>
      <c r="E557" s="43"/>
      <c r="F557" s="229" t="s">
        <v>855</v>
      </c>
      <c r="G557" s="43"/>
      <c r="H557" s="43"/>
      <c r="I557" s="230"/>
      <c r="J557" s="43"/>
      <c r="K557" s="43"/>
      <c r="L557" s="47"/>
      <c r="M557" s="231"/>
      <c r="N557" s="232"/>
      <c r="O557" s="87"/>
      <c r="P557" s="87"/>
      <c r="Q557" s="87"/>
      <c r="R557" s="87"/>
      <c r="S557" s="87"/>
      <c r="T557" s="88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T557" s="20" t="s">
        <v>168</v>
      </c>
      <c r="AU557" s="20" t="s">
        <v>85</v>
      </c>
    </row>
    <row r="558" spans="1:47" s="2" customFormat="1" ht="12">
      <c r="A558" s="41"/>
      <c r="B558" s="42"/>
      <c r="C558" s="43"/>
      <c r="D558" s="233" t="s">
        <v>170</v>
      </c>
      <c r="E558" s="43"/>
      <c r="F558" s="234" t="s">
        <v>856</v>
      </c>
      <c r="G558" s="43"/>
      <c r="H558" s="43"/>
      <c r="I558" s="230"/>
      <c r="J558" s="43"/>
      <c r="K558" s="43"/>
      <c r="L558" s="47"/>
      <c r="M558" s="231"/>
      <c r="N558" s="232"/>
      <c r="O558" s="87"/>
      <c r="P558" s="87"/>
      <c r="Q558" s="87"/>
      <c r="R558" s="87"/>
      <c r="S558" s="87"/>
      <c r="T558" s="88"/>
      <c r="U558" s="41"/>
      <c r="V558" s="41"/>
      <c r="W558" s="41"/>
      <c r="X558" s="41"/>
      <c r="Y558" s="41"/>
      <c r="Z558" s="41"/>
      <c r="AA558" s="41"/>
      <c r="AB558" s="41"/>
      <c r="AC558" s="41"/>
      <c r="AD558" s="41"/>
      <c r="AE558" s="41"/>
      <c r="AT558" s="20" t="s">
        <v>170</v>
      </c>
      <c r="AU558" s="20" t="s">
        <v>85</v>
      </c>
    </row>
    <row r="559" spans="1:65" s="2" customFormat="1" ht="24.15" customHeight="1">
      <c r="A559" s="41"/>
      <c r="B559" s="42"/>
      <c r="C559" s="215" t="s">
        <v>857</v>
      </c>
      <c r="D559" s="215" t="s">
        <v>161</v>
      </c>
      <c r="E559" s="216" t="s">
        <v>858</v>
      </c>
      <c r="F559" s="217" t="s">
        <v>859</v>
      </c>
      <c r="G559" s="218" t="s">
        <v>164</v>
      </c>
      <c r="H559" s="219">
        <v>1191.559</v>
      </c>
      <c r="I559" s="220"/>
      <c r="J559" s="221">
        <f>ROUND(I559*H559,2)</f>
        <v>0</v>
      </c>
      <c r="K559" s="217" t="s">
        <v>165</v>
      </c>
      <c r="L559" s="47"/>
      <c r="M559" s="222" t="s">
        <v>19</v>
      </c>
      <c r="N559" s="223" t="s">
        <v>46</v>
      </c>
      <c r="O559" s="87"/>
      <c r="P559" s="224">
        <f>O559*H559</f>
        <v>0</v>
      </c>
      <c r="Q559" s="224">
        <v>0.0014</v>
      </c>
      <c r="R559" s="224">
        <f>Q559*H559</f>
        <v>1.6681826</v>
      </c>
      <c r="S559" s="224">
        <v>0</v>
      </c>
      <c r="T559" s="225">
        <f>S559*H559</f>
        <v>0</v>
      </c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R559" s="226" t="s">
        <v>166</v>
      </c>
      <c r="AT559" s="226" t="s">
        <v>161</v>
      </c>
      <c r="AU559" s="226" t="s">
        <v>85</v>
      </c>
      <c r="AY559" s="20" t="s">
        <v>159</v>
      </c>
      <c r="BE559" s="227">
        <f>IF(N559="základní",J559,0)</f>
        <v>0</v>
      </c>
      <c r="BF559" s="227">
        <f>IF(N559="snížená",J559,0)</f>
        <v>0</v>
      </c>
      <c r="BG559" s="227">
        <f>IF(N559="zákl. přenesená",J559,0)</f>
        <v>0</v>
      </c>
      <c r="BH559" s="227">
        <f>IF(N559="sníž. přenesená",J559,0)</f>
        <v>0</v>
      </c>
      <c r="BI559" s="227">
        <f>IF(N559="nulová",J559,0)</f>
        <v>0</v>
      </c>
      <c r="BJ559" s="20" t="s">
        <v>83</v>
      </c>
      <c r="BK559" s="227">
        <f>ROUND(I559*H559,2)</f>
        <v>0</v>
      </c>
      <c r="BL559" s="20" t="s">
        <v>166</v>
      </c>
      <c r="BM559" s="226" t="s">
        <v>860</v>
      </c>
    </row>
    <row r="560" spans="1:47" s="2" customFormat="1" ht="12">
      <c r="A560" s="41"/>
      <c r="B560" s="42"/>
      <c r="C560" s="43"/>
      <c r="D560" s="228" t="s">
        <v>168</v>
      </c>
      <c r="E560" s="43"/>
      <c r="F560" s="229" t="s">
        <v>861</v>
      </c>
      <c r="G560" s="43"/>
      <c r="H560" s="43"/>
      <c r="I560" s="230"/>
      <c r="J560" s="43"/>
      <c r="K560" s="43"/>
      <c r="L560" s="47"/>
      <c r="M560" s="231"/>
      <c r="N560" s="232"/>
      <c r="O560" s="87"/>
      <c r="P560" s="87"/>
      <c r="Q560" s="87"/>
      <c r="R560" s="87"/>
      <c r="S560" s="87"/>
      <c r="T560" s="88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T560" s="20" t="s">
        <v>168</v>
      </c>
      <c r="AU560" s="20" t="s">
        <v>85</v>
      </c>
    </row>
    <row r="561" spans="1:47" s="2" customFormat="1" ht="12">
      <c r="A561" s="41"/>
      <c r="B561" s="42"/>
      <c r="C561" s="43"/>
      <c r="D561" s="233" t="s">
        <v>170</v>
      </c>
      <c r="E561" s="43"/>
      <c r="F561" s="234" t="s">
        <v>862</v>
      </c>
      <c r="G561" s="43"/>
      <c r="H561" s="43"/>
      <c r="I561" s="230"/>
      <c r="J561" s="43"/>
      <c r="K561" s="43"/>
      <c r="L561" s="47"/>
      <c r="M561" s="231"/>
      <c r="N561" s="232"/>
      <c r="O561" s="87"/>
      <c r="P561" s="87"/>
      <c r="Q561" s="87"/>
      <c r="R561" s="87"/>
      <c r="S561" s="87"/>
      <c r="T561" s="88"/>
      <c r="U561" s="41"/>
      <c r="V561" s="41"/>
      <c r="W561" s="41"/>
      <c r="X561" s="41"/>
      <c r="Y561" s="41"/>
      <c r="Z561" s="41"/>
      <c r="AA561" s="41"/>
      <c r="AB561" s="41"/>
      <c r="AC561" s="41"/>
      <c r="AD561" s="41"/>
      <c r="AE561" s="41"/>
      <c r="AT561" s="20" t="s">
        <v>170</v>
      </c>
      <c r="AU561" s="20" t="s">
        <v>85</v>
      </c>
    </row>
    <row r="562" spans="1:51" s="14" customFormat="1" ht="12">
      <c r="A562" s="14"/>
      <c r="B562" s="246"/>
      <c r="C562" s="247"/>
      <c r="D562" s="228" t="s">
        <v>172</v>
      </c>
      <c r="E562" s="248" t="s">
        <v>19</v>
      </c>
      <c r="F562" s="249" t="s">
        <v>863</v>
      </c>
      <c r="G562" s="247"/>
      <c r="H562" s="248" t="s">
        <v>19</v>
      </c>
      <c r="I562" s="250"/>
      <c r="J562" s="247"/>
      <c r="K562" s="247"/>
      <c r="L562" s="251"/>
      <c r="M562" s="252"/>
      <c r="N562" s="253"/>
      <c r="O562" s="253"/>
      <c r="P562" s="253"/>
      <c r="Q562" s="253"/>
      <c r="R562" s="253"/>
      <c r="S562" s="253"/>
      <c r="T562" s="25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5" t="s">
        <v>172</v>
      </c>
      <c r="AU562" s="255" t="s">
        <v>85</v>
      </c>
      <c r="AV562" s="14" t="s">
        <v>83</v>
      </c>
      <c r="AW562" s="14" t="s">
        <v>36</v>
      </c>
      <c r="AX562" s="14" t="s">
        <v>75</v>
      </c>
      <c r="AY562" s="255" t="s">
        <v>159</v>
      </c>
    </row>
    <row r="563" spans="1:51" s="14" customFormat="1" ht="12">
      <c r="A563" s="14"/>
      <c r="B563" s="246"/>
      <c r="C563" s="247"/>
      <c r="D563" s="228" t="s">
        <v>172</v>
      </c>
      <c r="E563" s="248" t="s">
        <v>19</v>
      </c>
      <c r="F563" s="249" t="s">
        <v>462</v>
      </c>
      <c r="G563" s="247"/>
      <c r="H563" s="248" t="s">
        <v>19</v>
      </c>
      <c r="I563" s="250"/>
      <c r="J563" s="247"/>
      <c r="K563" s="247"/>
      <c r="L563" s="251"/>
      <c r="M563" s="252"/>
      <c r="N563" s="253"/>
      <c r="O563" s="253"/>
      <c r="P563" s="253"/>
      <c r="Q563" s="253"/>
      <c r="R563" s="253"/>
      <c r="S563" s="253"/>
      <c r="T563" s="25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5" t="s">
        <v>172</v>
      </c>
      <c r="AU563" s="255" t="s">
        <v>85</v>
      </c>
      <c r="AV563" s="14" t="s">
        <v>83</v>
      </c>
      <c r="AW563" s="14" t="s">
        <v>36</v>
      </c>
      <c r="AX563" s="14" t="s">
        <v>75</v>
      </c>
      <c r="AY563" s="255" t="s">
        <v>159</v>
      </c>
    </row>
    <row r="564" spans="1:51" s="13" customFormat="1" ht="12">
      <c r="A564" s="13"/>
      <c r="B564" s="235"/>
      <c r="C564" s="236"/>
      <c r="D564" s="228" t="s">
        <v>172</v>
      </c>
      <c r="E564" s="237" t="s">
        <v>19</v>
      </c>
      <c r="F564" s="238" t="s">
        <v>478</v>
      </c>
      <c r="G564" s="236"/>
      <c r="H564" s="239">
        <v>80.063</v>
      </c>
      <c r="I564" s="240"/>
      <c r="J564" s="236"/>
      <c r="K564" s="236"/>
      <c r="L564" s="241"/>
      <c r="M564" s="242"/>
      <c r="N564" s="243"/>
      <c r="O564" s="243"/>
      <c r="P564" s="243"/>
      <c r="Q564" s="243"/>
      <c r="R564" s="243"/>
      <c r="S564" s="243"/>
      <c r="T564" s="24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5" t="s">
        <v>172</v>
      </c>
      <c r="AU564" s="245" t="s">
        <v>85</v>
      </c>
      <c r="AV564" s="13" t="s">
        <v>85</v>
      </c>
      <c r="AW564" s="13" t="s">
        <v>36</v>
      </c>
      <c r="AX564" s="13" t="s">
        <v>75</v>
      </c>
      <c r="AY564" s="245" t="s">
        <v>159</v>
      </c>
    </row>
    <row r="565" spans="1:51" s="13" customFormat="1" ht="12">
      <c r="A565" s="13"/>
      <c r="B565" s="235"/>
      <c r="C565" s="236"/>
      <c r="D565" s="228" t="s">
        <v>172</v>
      </c>
      <c r="E565" s="237" t="s">
        <v>19</v>
      </c>
      <c r="F565" s="238" t="s">
        <v>864</v>
      </c>
      <c r="G565" s="236"/>
      <c r="H565" s="239">
        <v>81.375</v>
      </c>
      <c r="I565" s="240"/>
      <c r="J565" s="236"/>
      <c r="K565" s="236"/>
      <c r="L565" s="241"/>
      <c r="M565" s="242"/>
      <c r="N565" s="243"/>
      <c r="O565" s="243"/>
      <c r="P565" s="243"/>
      <c r="Q565" s="243"/>
      <c r="R565" s="243"/>
      <c r="S565" s="243"/>
      <c r="T565" s="24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5" t="s">
        <v>172</v>
      </c>
      <c r="AU565" s="245" t="s">
        <v>85</v>
      </c>
      <c r="AV565" s="13" t="s">
        <v>85</v>
      </c>
      <c r="AW565" s="13" t="s">
        <v>36</v>
      </c>
      <c r="AX565" s="13" t="s">
        <v>75</v>
      </c>
      <c r="AY565" s="245" t="s">
        <v>159</v>
      </c>
    </row>
    <row r="566" spans="1:51" s="13" customFormat="1" ht="12">
      <c r="A566" s="13"/>
      <c r="B566" s="235"/>
      <c r="C566" s="236"/>
      <c r="D566" s="228" t="s">
        <v>172</v>
      </c>
      <c r="E566" s="237" t="s">
        <v>19</v>
      </c>
      <c r="F566" s="238" t="s">
        <v>865</v>
      </c>
      <c r="G566" s="236"/>
      <c r="H566" s="239">
        <v>-6.6</v>
      </c>
      <c r="I566" s="240"/>
      <c r="J566" s="236"/>
      <c r="K566" s="236"/>
      <c r="L566" s="241"/>
      <c r="M566" s="242"/>
      <c r="N566" s="243"/>
      <c r="O566" s="243"/>
      <c r="P566" s="243"/>
      <c r="Q566" s="243"/>
      <c r="R566" s="243"/>
      <c r="S566" s="243"/>
      <c r="T566" s="24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5" t="s">
        <v>172</v>
      </c>
      <c r="AU566" s="245" t="s">
        <v>85</v>
      </c>
      <c r="AV566" s="13" t="s">
        <v>85</v>
      </c>
      <c r="AW566" s="13" t="s">
        <v>36</v>
      </c>
      <c r="AX566" s="13" t="s">
        <v>75</v>
      </c>
      <c r="AY566" s="245" t="s">
        <v>159</v>
      </c>
    </row>
    <row r="567" spans="1:51" s="13" customFormat="1" ht="12">
      <c r="A567" s="13"/>
      <c r="B567" s="235"/>
      <c r="C567" s="236"/>
      <c r="D567" s="228" t="s">
        <v>172</v>
      </c>
      <c r="E567" s="237" t="s">
        <v>19</v>
      </c>
      <c r="F567" s="238" t="s">
        <v>481</v>
      </c>
      <c r="G567" s="236"/>
      <c r="H567" s="239">
        <v>-22.246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5" t="s">
        <v>172</v>
      </c>
      <c r="AU567" s="245" t="s">
        <v>85</v>
      </c>
      <c r="AV567" s="13" t="s">
        <v>85</v>
      </c>
      <c r="AW567" s="13" t="s">
        <v>36</v>
      </c>
      <c r="AX567" s="13" t="s">
        <v>75</v>
      </c>
      <c r="AY567" s="245" t="s">
        <v>159</v>
      </c>
    </row>
    <row r="568" spans="1:51" s="14" customFormat="1" ht="12">
      <c r="A568" s="14"/>
      <c r="B568" s="246"/>
      <c r="C568" s="247"/>
      <c r="D568" s="228" t="s">
        <v>172</v>
      </c>
      <c r="E568" s="248" t="s">
        <v>19</v>
      </c>
      <c r="F568" s="249" t="s">
        <v>459</v>
      </c>
      <c r="G568" s="247"/>
      <c r="H568" s="248" t="s">
        <v>19</v>
      </c>
      <c r="I568" s="250"/>
      <c r="J568" s="247"/>
      <c r="K568" s="247"/>
      <c r="L568" s="251"/>
      <c r="M568" s="252"/>
      <c r="N568" s="253"/>
      <c r="O568" s="253"/>
      <c r="P568" s="253"/>
      <c r="Q568" s="253"/>
      <c r="R568" s="253"/>
      <c r="S568" s="253"/>
      <c r="T568" s="25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5" t="s">
        <v>172</v>
      </c>
      <c r="AU568" s="255" t="s">
        <v>85</v>
      </c>
      <c r="AV568" s="14" t="s">
        <v>83</v>
      </c>
      <c r="AW568" s="14" t="s">
        <v>36</v>
      </c>
      <c r="AX568" s="14" t="s">
        <v>75</v>
      </c>
      <c r="AY568" s="255" t="s">
        <v>159</v>
      </c>
    </row>
    <row r="569" spans="1:51" s="13" customFormat="1" ht="12">
      <c r="A569" s="13"/>
      <c r="B569" s="235"/>
      <c r="C569" s="236"/>
      <c r="D569" s="228" t="s">
        <v>172</v>
      </c>
      <c r="E569" s="237" t="s">
        <v>19</v>
      </c>
      <c r="F569" s="238" t="s">
        <v>866</v>
      </c>
      <c r="G569" s="236"/>
      <c r="H569" s="239">
        <v>58.45</v>
      </c>
      <c r="I569" s="240"/>
      <c r="J569" s="236"/>
      <c r="K569" s="236"/>
      <c r="L569" s="241"/>
      <c r="M569" s="242"/>
      <c r="N569" s="243"/>
      <c r="O569" s="243"/>
      <c r="P569" s="243"/>
      <c r="Q569" s="243"/>
      <c r="R569" s="243"/>
      <c r="S569" s="243"/>
      <c r="T569" s="24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5" t="s">
        <v>172</v>
      </c>
      <c r="AU569" s="245" t="s">
        <v>85</v>
      </c>
      <c r="AV569" s="13" t="s">
        <v>85</v>
      </c>
      <c r="AW569" s="13" t="s">
        <v>36</v>
      </c>
      <c r="AX569" s="13" t="s">
        <v>75</v>
      </c>
      <c r="AY569" s="245" t="s">
        <v>159</v>
      </c>
    </row>
    <row r="570" spans="1:51" s="13" customFormat="1" ht="12">
      <c r="A570" s="13"/>
      <c r="B570" s="235"/>
      <c r="C570" s="236"/>
      <c r="D570" s="228" t="s">
        <v>172</v>
      </c>
      <c r="E570" s="237" t="s">
        <v>19</v>
      </c>
      <c r="F570" s="238" t="s">
        <v>865</v>
      </c>
      <c r="G570" s="236"/>
      <c r="H570" s="239">
        <v>-6.6</v>
      </c>
      <c r="I570" s="240"/>
      <c r="J570" s="236"/>
      <c r="K570" s="236"/>
      <c r="L570" s="241"/>
      <c r="M570" s="242"/>
      <c r="N570" s="243"/>
      <c r="O570" s="243"/>
      <c r="P570" s="243"/>
      <c r="Q570" s="243"/>
      <c r="R570" s="243"/>
      <c r="S570" s="243"/>
      <c r="T570" s="24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5" t="s">
        <v>172</v>
      </c>
      <c r="AU570" s="245" t="s">
        <v>85</v>
      </c>
      <c r="AV570" s="13" t="s">
        <v>85</v>
      </c>
      <c r="AW570" s="13" t="s">
        <v>36</v>
      </c>
      <c r="AX570" s="13" t="s">
        <v>75</v>
      </c>
      <c r="AY570" s="245" t="s">
        <v>159</v>
      </c>
    </row>
    <row r="571" spans="1:51" s="13" customFormat="1" ht="12">
      <c r="A571" s="13"/>
      <c r="B571" s="235"/>
      <c r="C571" s="236"/>
      <c r="D571" s="228" t="s">
        <v>172</v>
      </c>
      <c r="E571" s="237" t="s">
        <v>19</v>
      </c>
      <c r="F571" s="238" t="s">
        <v>483</v>
      </c>
      <c r="G571" s="236"/>
      <c r="H571" s="239">
        <v>3</v>
      </c>
      <c r="I571" s="240"/>
      <c r="J571" s="236"/>
      <c r="K571" s="236"/>
      <c r="L571" s="241"/>
      <c r="M571" s="242"/>
      <c r="N571" s="243"/>
      <c r="O571" s="243"/>
      <c r="P571" s="243"/>
      <c r="Q571" s="243"/>
      <c r="R571" s="243"/>
      <c r="S571" s="243"/>
      <c r="T571" s="24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5" t="s">
        <v>172</v>
      </c>
      <c r="AU571" s="245" t="s">
        <v>85</v>
      </c>
      <c r="AV571" s="13" t="s">
        <v>85</v>
      </c>
      <c r="AW571" s="13" t="s">
        <v>36</v>
      </c>
      <c r="AX571" s="13" t="s">
        <v>75</v>
      </c>
      <c r="AY571" s="245" t="s">
        <v>159</v>
      </c>
    </row>
    <row r="572" spans="1:51" s="14" customFormat="1" ht="12">
      <c r="A572" s="14"/>
      <c r="B572" s="246"/>
      <c r="C572" s="247"/>
      <c r="D572" s="228" t="s">
        <v>172</v>
      </c>
      <c r="E572" s="248" t="s">
        <v>19</v>
      </c>
      <c r="F572" s="249" t="s">
        <v>484</v>
      </c>
      <c r="G572" s="247"/>
      <c r="H572" s="248" t="s">
        <v>19</v>
      </c>
      <c r="I572" s="250"/>
      <c r="J572" s="247"/>
      <c r="K572" s="247"/>
      <c r="L572" s="251"/>
      <c r="M572" s="252"/>
      <c r="N572" s="253"/>
      <c r="O572" s="253"/>
      <c r="P572" s="253"/>
      <c r="Q572" s="253"/>
      <c r="R572" s="253"/>
      <c r="S572" s="253"/>
      <c r="T572" s="25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5" t="s">
        <v>172</v>
      </c>
      <c r="AU572" s="255" t="s">
        <v>85</v>
      </c>
      <c r="AV572" s="14" t="s">
        <v>83</v>
      </c>
      <c r="AW572" s="14" t="s">
        <v>36</v>
      </c>
      <c r="AX572" s="14" t="s">
        <v>75</v>
      </c>
      <c r="AY572" s="255" t="s">
        <v>159</v>
      </c>
    </row>
    <row r="573" spans="1:51" s="13" customFormat="1" ht="12">
      <c r="A573" s="13"/>
      <c r="B573" s="235"/>
      <c r="C573" s="236"/>
      <c r="D573" s="228" t="s">
        <v>172</v>
      </c>
      <c r="E573" s="237" t="s">
        <v>19</v>
      </c>
      <c r="F573" s="238" t="s">
        <v>867</v>
      </c>
      <c r="G573" s="236"/>
      <c r="H573" s="239">
        <v>71.309</v>
      </c>
      <c r="I573" s="240"/>
      <c r="J573" s="236"/>
      <c r="K573" s="236"/>
      <c r="L573" s="241"/>
      <c r="M573" s="242"/>
      <c r="N573" s="243"/>
      <c r="O573" s="243"/>
      <c r="P573" s="243"/>
      <c r="Q573" s="243"/>
      <c r="R573" s="243"/>
      <c r="S573" s="243"/>
      <c r="T573" s="24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5" t="s">
        <v>172</v>
      </c>
      <c r="AU573" s="245" t="s">
        <v>85</v>
      </c>
      <c r="AV573" s="13" t="s">
        <v>85</v>
      </c>
      <c r="AW573" s="13" t="s">
        <v>36</v>
      </c>
      <c r="AX573" s="13" t="s">
        <v>75</v>
      </c>
      <c r="AY573" s="245" t="s">
        <v>159</v>
      </c>
    </row>
    <row r="574" spans="1:51" s="13" customFormat="1" ht="12">
      <c r="A574" s="13"/>
      <c r="B574" s="235"/>
      <c r="C574" s="236"/>
      <c r="D574" s="228" t="s">
        <v>172</v>
      </c>
      <c r="E574" s="237" t="s">
        <v>19</v>
      </c>
      <c r="F574" s="238" t="s">
        <v>865</v>
      </c>
      <c r="G574" s="236"/>
      <c r="H574" s="239">
        <v>-6.6</v>
      </c>
      <c r="I574" s="240"/>
      <c r="J574" s="236"/>
      <c r="K574" s="236"/>
      <c r="L574" s="241"/>
      <c r="M574" s="242"/>
      <c r="N574" s="243"/>
      <c r="O574" s="243"/>
      <c r="P574" s="243"/>
      <c r="Q574" s="243"/>
      <c r="R574" s="243"/>
      <c r="S574" s="243"/>
      <c r="T574" s="24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5" t="s">
        <v>172</v>
      </c>
      <c r="AU574" s="245" t="s">
        <v>85</v>
      </c>
      <c r="AV574" s="13" t="s">
        <v>85</v>
      </c>
      <c r="AW574" s="13" t="s">
        <v>36</v>
      </c>
      <c r="AX574" s="13" t="s">
        <v>75</v>
      </c>
      <c r="AY574" s="245" t="s">
        <v>159</v>
      </c>
    </row>
    <row r="575" spans="1:51" s="14" customFormat="1" ht="12">
      <c r="A575" s="14"/>
      <c r="B575" s="246"/>
      <c r="C575" s="247"/>
      <c r="D575" s="228" t="s">
        <v>172</v>
      </c>
      <c r="E575" s="248" t="s">
        <v>19</v>
      </c>
      <c r="F575" s="249" t="s">
        <v>464</v>
      </c>
      <c r="G575" s="247"/>
      <c r="H575" s="248" t="s">
        <v>19</v>
      </c>
      <c r="I575" s="250"/>
      <c r="J575" s="247"/>
      <c r="K575" s="247"/>
      <c r="L575" s="251"/>
      <c r="M575" s="252"/>
      <c r="N575" s="253"/>
      <c r="O575" s="253"/>
      <c r="P575" s="253"/>
      <c r="Q575" s="253"/>
      <c r="R575" s="253"/>
      <c r="S575" s="253"/>
      <c r="T575" s="25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5" t="s">
        <v>172</v>
      </c>
      <c r="AU575" s="255" t="s">
        <v>85</v>
      </c>
      <c r="AV575" s="14" t="s">
        <v>83</v>
      </c>
      <c r="AW575" s="14" t="s">
        <v>36</v>
      </c>
      <c r="AX575" s="14" t="s">
        <v>75</v>
      </c>
      <c r="AY575" s="255" t="s">
        <v>159</v>
      </c>
    </row>
    <row r="576" spans="1:51" s="13" customFormat="1" ht="12">
      <c r="A576" s="13"/>
      <c r="B576" s="235"/>
      <c r="C576" s="236"/>
      <c r="D576" s="228" t="s">
        <v>172</v>
      </c>
      <c r="E576" s="237" t="s">
        <v>19</v>
      </c>
      <c r="F576" s="238" t="s">
        <v>867</v>
      </c>
      <c r="G576" s="236"/>
      <c r="H576" s="239">
        <v>71.309</v>
      </c>
      <c r="I576" s="240"/>
      <c r="J576" s="236"/>
      <c r="K576" s="236"/>
      <c r="L576" s="241"/>
      <c r="M576" s="242"/>
      <c r="N576" s="243"/>
      <c r="O576" s="243"/>
      <c r="P576" s="243"/>
      <c r="Q576" s="243"/>
      <c r="R576" s="243"/>
      <c r="S576" s="243"/>
      <c r="T576" s="24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5" t="s">
        <v>172</v>
      </c>
      <c r="AU576" s="245" t="s">
        <v>85</v>
      </c>
      <c r="AV576" s="13" t="s">
        <v>85</v>
      </c>
      <c r="AW576" s="13" t="s">
        <v>36</v>
      </c>
      <c r="AX576" s="13" t="s">
        <v>75</v>
      </c>
      <c r="AY576" s="245" t="s">
        <v>159</v>
      </c>
    </row>
    <row r="577" spans="1:51" s="13" customFormat="1" ht="12">
      <c r="A577" s="13"/>
      <c r="B577" s="235"/>
      <c r="C577" s="236"/>
      <c r="D577" s="228" t="s">
        <v>172</v>
      </c>
      <c r="E577" s="237" t="s">
        <v>19</v>
      </c>
      <c r="F577" s="238" t="s">
        <v>865</v>
      </c>
      <c r="G577" s="236"/>
      <c r="H577" s="239">
        <v>-6.6</v>
      </c>
      <c r="I577" s="240"/>
      <c r="J577" s="236"/>
      <c r="K577" s="236"/>
      <c r="L577" s="241"/>
      <c r="M577" s="242"/>
      <c r="N577" s="243"/>
      <c r="O577" s="243"/>
      <c r="P577" s="243"/>
      <c r="Q577" s="243"/>
      <c r="R577" s="243"/>
      <c r="S577" s="243"/>
      <c r="T577" s="244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45" t="s">
        <v>172</v>
      </c>
      <c r="AU577" s="245" t="s">
        <v>85</v>
      </c>
      <c r="AV577" s="13" t="s">
        <v>85</v>
      </c>
      <c r="AW577" s="13" t="s">
        <v>36</v>
      </c>
      <c r="AX577" s="13" t="s">
        <v>75</v>
      </c>
      <c r="AY577" s="245" t="s">
        <v>159</v>
      </c>
    </row>
    <row r="578" spans="1:51" s="14" customFormat="1" ht="12">
      <c r="A578" s="14"/>
      <c r="B578" s="246"/>
      <c r="C578" s="247"/>
      <c r="D578" s="228" t="s">
        <v>172</v>
      </c>
      <c r="E578" s="248" t="s">
        <v>19</v>
      </c>
      <c r="F578" s="249" t="s">
        <v>486</v>
      </c>
      <c r="G578" s="247"/>
      <c r="H578" s="248" t="s">
        <v>19</v>
      </c>
      <c r="I578" s="250"/>
      <c r="J578" s="247"/>
      <c r="K578" s="247"/>
      <c r="L578" s="251"/>
      <c r="M578" s="252"/>
      <c r="N578" s="253"/>
      <c r="O578" s="253"/>
      <c r="P578" s="253"/>
      <c r="Q578" s="253"/>
      <c r="R578" s="253"/>
      <c r="S578" s="253"/>
      <c r="T578" s="25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5" t="s">
        <v>172</v>
      </c>
      <c r="AU578" s="255" t="s">
        <v>85</v>
      </c>
      <c r="AV578" s="14" t="s">
        <v>83</v>
      </c>
      <c r="AW578" s="14" t="s">
        <v>36</v>
      </c>
      <c r="AX578" s="14" t="s">
        <v>75</v>
      </c>
      <c r="AY578" s="255" t="s">
        <v>159</v>
      </c>
    </row>
    <row r="579" spans="1:51" s="13" customFormat="1" ht="12">
      <c r="A579" s="13"/>
      <c r="B579" s="235"/>
      <c r="C579" s="236"/>
      <c r="D579" s="228" t="s">
        <v>172</v>
      </c>
      <c r="E579" s="237" t="s">
        <v>19</v>
      </c>
      <c r="F579" s="238" t="s">
        <v>868</v>
      </c>
      <c r="G579" s="236"/>
      <c r="H579" s="239">
        <v>33.855</v>
      </c>
      <c r="I579" s="240"/>
      <c r="J579" s="236"/>
      <c r="K579" s="236"/>
      <c r="L579" s="241"/>
      <c r="M579" s="242"/>
      <c r="N579" s="243"/>
      <c r="O579" s="243"/>
      <c r="P579" s="243"/>
      <c r="Q579" s="243"/>
      <c r="R579" s="243"/>
      <c r="S579" s="243"/>
      <c r="T579" s="24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5" t="s">
        <v>172</v>
      </c>
      <c r="AU579" s="245" t="s">
        <v>85</v>
      </c>
      <c r="AV579" s="13" t="s">
        <v>85</v>
      </c>
      <c r="AW579" s="13" t="s">
        <v>36</v>
      </c>
      <c r="AX579" s="13" t="s">
        <v>75</v>
      </c>
      <c r="AY579" s="245" t="s">
        <v>159</v>
      </c>
    </row>
    <row r="580" spans="1:51" s="13" customFormat="1" ht="12">
      <c r="A580" s="13"/>
      <c r="B580" s="235"/>
      <c r="C580" s="236"/>
      <c r="D580" s="228" t="s">
        <v>172</v>
      </c>
      <c r="E580" s="237" t="s">
        <v>19</v>
      </c>
      <c r="F580" s="238" t="s">
        <v>869</v>
      </c>
      <c r="G580" s="236"/>
      <c r="H580" s="239">
        <v>31.354</v>
      </c>
      <c r="I580" s="240"/>
      <c r="J580" s="236"/>
      <c r="K580" s="236"/>
      <c r="L580" s="241"/>
      <c r="M580" s="242"/>
      <c r="N580" s="243"/>
      <c r="O580" s="243"/>
      <c r="P580" s="243"/>
      <c r="Q580" s="243"/>
      <c r="R580" s="243"/>
      <c r="S580" s="243"/>
      <c r="T580" s="24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5" t="s">
        <v>172</v>
      </c>
      <c r="AU580" s="245" t="s">
        <v>85</v>
      </c>
      <c r="AV580" s="13" t="s">
        <v>85</v>
      </c>
      <c r="AW580" s="13" t="s">
        <v>36</v>
      </c>
      <c r="AX580" s="13" t="s">
        <v>75</v>
      </c>
      <c r="AY580" s="245" t="s">
        <v>159</v>
      </c>
    </row>
    <row r="581" spans="1:51" s="13" customFormat="1" ht="12">
      <c r="A581" s="13"/>
      <c r="B581" s="235"/>
      <c r="C581" s="236"/>
      <c r="D581" s="228" t="s">
        <v>172</v>
      </c>
      <c r="E581" s="237" t="s">
        <v>19</v>
      </c>
      <c r="F581" s="238" t="s">
        <v>865</v>
      </c>
      <c r="G581" s="236"/>
      <c r="H581" s="239">
        <v>-6.6</v>
      </c>
      <c r="I581" s="240"/>
      <c r="J581" s="236"/>
      <c r="K581" s="236"/>
      <c r="L581" s="241"/>
      <c r="M581" s="242"/>
      <c r="N581" s="243"/>
      <c r="O581" s="243"/>
      <c r="P581" s="243"/>
      <c r="Q581" s="243"/>
      <c r="R581" s="243"/>
      <c r="S581" s="243"/>
      <c r="T581" s="24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5" t="s">
        <v>172</v>
      </c>
      <c r="AU581" s="245" t="s">
        <v>85</v>
      </c>
      <c r="AV581" s="13" t="s">
        <v>85</v>
      </c>
      <c r="AW581" s="13" t="s">
        <v>36</v>
      </c>
      <c r="AX581" s="13" t="s">
        <v>75</v>
      </c>
      <c r="AY581" s="245" t="s">
        <v>159</v>
      </c>
    </row>
    <row r="582" spans="1:51" s="13" customFormat="1" ht="12">
      <c r="A582" s="13"/>
      <c r="B582" s="235"/>
      <c r="C582" s="236"/>
      <c r="D582" s="228" t="s">
        <v>172</v>
      </c>
      <c r="E582" s="237" t="s">
        <v>19</v>
      </c>
      <c r="F582" s="238" t="s">
        <v>488</v>
      </c>
      <c r="G582" s="236"/>
      <c r="H582" s="239">
        <v>-4.538</v>
      </c>
      <c r="I582" s="240"/>
      <c r="J582" s="236"/>
      <c r="K582" s="236"/>
      <c r="L582" s="241"/>
      <c r="M582" s="242"/>
      <c r="N582" s="243"/>
      <c r="O582" s="243"/>
      <c r="P582" s="243"/>
      <c r="Q582" s="243"/>
      <c r="R582" s="243"/>
      <c r="S582" s="243"/>
      <c r="T582" s="244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5" t="s">
        <v>172</v>
      </c>
      <c r="AU582" s="245" t="s">
        <v>85</v>
      </c>
      <c r="AV582" s="13" t="s">
        <v>85</v>
      </c>
      <c r="AW582" s="13" t="s">
        <v>36</v>
      </c>
      <c r="AX582" s="13" t="s">
        <v>75</v>
      </c>
      <c r="AY582" s="245" t="s">
        <v>159</v>
      </c>
    </row>
    <row r="583" spans="1:51" s="14" customFormat="1" ht="12">
      <c r="A583" s="14"/>
      <c r="B583" s="246"/>
      <c r="C583" s="247"/>
      <c r="D583" s="228" t="s">
        <v>172</v>
      </c>
      <c r="E583" s="248" t="s">
        <v>19</v>
      </c>
      <c r="F583" s="249" t="s">
        <v>870</v>
      </c>
      <c r="G583" s="247"/>
      <c r="H583" s="248" t="s">
        <v>19</v>
      </c>
      <c r="I583" s="250"/>
      <c r="J583" s="247"/>
      <c r="K583" s="247"/>
      <c r="L583" s="251"/>
      <c r="M583" s="252"/>
      <c r="N583" s="253"/>
      <c r="O583" s="253"/>
      <c r="P583" s="253"/>
      <c r="Q583" s="253"/>
      <c r="R583" s="253"/>
      <c r="S583" s="253"/>
      <c r="T583" s="25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5" t="s">
        <v>172</v>
      </c>
      <c r="AU583" s="255" t="s">
        <v>85</v>
      </c>
      <c r="AV583" s="14" t="s">
        <v>83</v>
      </c>
      <c r="AW583" s="14" t="s">
        <v>36</v>
      </c>
      <c r="AX583" s="14" t="s">
        <v>75</v>
      </c>
      <c r="AY583" s="255" t="s">
        <v>159</v>
      </c>
    </row>
    <row r="584" spans="1:51" s="13" customFormat="1" ht="12">
      <c r="A584" s="13"/>
      <c r="B584" s="235"/>
      <c r="C584" s="236"/>
      <c r="D584" s="228" t="s">
        <v>172</v>
      </c>
      <c r="E584" s="237" t="s">
        <v>19</v>
      </c>
      <c r="F584" s="238" t="s">
        <v>871</v>
      </c>
      <c r="G584" s="236"/>
      <c r="H584" s="239">
        <v>278.67</v>
      </c>
      <c r="I584" s="240"/>
      <c r="J584" s="236"/>
      <c r="K584" s="236"/>
      <c r="L584" s="241"/>
      <c r="M584" s="242"/>
      <c r="N584" s="243"/>
      <c r="O584" s="243"/>
      <c r="P584" s="243"/>
      <c r="Q584" s="243"/>
      <c r="R584" s="243"/>
      <c r="S584" s="243"/>
      <c r="T584" s="24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5" t="s">
        <v>172</v>
      </c>
      <c r="AU584" s="245" t="s">
        <v>85</v>
      </c>
      <c r="AV584" s="13" t="s">
        <v>85</v>
      </c>
      <c r="AW584" s="13" t="s">
        <v>36</v>
      </c>
      <c r="AX584" s="13" t="s">
        <v>75</v>
      </c>
      <c r="AY584" s="245" t="s">
        <v>159</v>
      </c>
    </row>
    <row r="585" spans="1:51" s="14" customFormat="1" ht="12">
      <c r="A585" s="14"/>
      <c r="B585" s="246"/>
      <c r="C585" s="247"/>
      <c r="D585" s="228" t="s">
        <v>172</v>
      </c>
      <c r="E585" s="248" t="s">
        <v>19</v>
      </c>
      <c r="F585" s="249" t="s">
        <v>872</v>
      </c>
      <c r="G585" s="247"/>
      <c r="H585" s="248" t="s">
        <v>19</v>
      </c>
      <c r="I585" s="250"/>
      <c r="J585" s="247"/>
      <c r="K585" s="247"/>
      <c r="L585" s="251"/>
      <c r="M585" s="252"/>
      <c r="N585" s="253"/>
      <c r="O585" s="253"/>
      <c r="P585" s="253"/>
      <c r="Q585" s="253"/>
      <c r="R585" s="253"/>
      <c r="S585" s="253"/>
      <c r="T585" s="25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5" t="s">
        <v>172</v>
      </c>
      <c r="AU585" s="255" t="s">
        <v>85</v>
      </c>
      <c r="AV585" s="14" t="s">
        <v>83</v>
      </c>
      <c r="AW585" s="14" t="s">
        <v>36</v>
      </c>
      <c r="AX585" s="14" t="s">
        <v>75</v>
      </c>
      <c r="AY585" s="255" t="s">
        <v>159</v>
      </c>
    </row>
    <row r="586" spans="1:51" s="13" customFormat="1" ht="12">
      <c r="A586" s="13"/>
      <c r="B586" s="235"/>
      <c r="C586" s="236"/>
      <c r="D586" s="228" t="s">
        <v>172</v>
      </c>
      <c r="E586" s="237" t="s">
        <v>19</v>
      </c>
      <c r="F586" s="238" t="s">
        <v>75</v>
      </c>
      <c r="G586" s="236"/>
      <c r="H586" s="239">
        <v>0</v>
      </c>
      <c r="I586" s="240"/>
      <c r="J586" s="236"/>
      <c r="K586" s="236"/>
      <c r="L586" s="241"/>
      <c r="M586" s="242"/>
      <c r="N586" s="243"/>
      <c r="O586" s="243"/>
      <c r="P586" s="243"/>
      <c r="Q586" s="243"/>
      <c r="R586" s="243"/>
      <c r="S586" s="243"/>
      <c r="T586" s="24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5" t="s">
        <v>172</v>
      </c>
      <c r="AU586" s="245" t="s">
        <v>85</v>
      </c>
      <c r="AV586" s="13" t="s">
        <v>85</v>
      </c>
      <c r="AW586" s="13" t="s">
        <v>36</v>
      </c>
      <c r="AX586" s="13" t="s">
        <v>75</v>
      </c>
      <c r="AY586" s="245" t="s">
        <v>159</v>
      </c>
    </row>
    <row r="587" spans="1:51" s="14" customFormat="1" ht="12">
      <c r="A587" s="14"/>
      <c r="B587" s="246"/>
      <c r="C587" s="247"/>
      <c r="D587" s="228" t="s">
        <v>172</v>
      </c>
      <c r="E587" s="248" t="s">
        <v>19</v>
      </c>
      <c r="F587" s="249" t="s">
        <v>873</v>
      </c>
      <c r="G587" s="247"/>
      <c r="H587" s="248" t="s">
        <v>19</v>
      </c>
      <c r="I587" s="250"/>
      <c r="J587" s="247"/>
      <c r="K587" s="247"/>
      <c r="L587" s="251"/>
      <c r="M587" s="252"/>
      <c r="N587" s="253"/>
      <c r="O587" s="253"/>
      <c r="P587" s="253"/>
      <c r="Q587" s="253"/>
      <c r="R587" s="253"/>
      <c r="S587" s="253"/>
      <c r="T587" s="25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5" t="s">
        <v>172</v>
      </c>
      <c r="AU587" s="255" t="s">
        <v>85</v>
      </c>
      <c r="AV587" s="14" t="s">
        <v>83</v>
      </c>
      <c r="AW587" s="14" t="s">
        <v>36</v>
      </c>
      <c r="AX587" s="14" t="s">
        <v>75</v>
      </c>
      <c r="AY587" s="255" t="s">
        <v>159</v>
      </c>
    </row>
    <row r="588" spans="1:51" s="13" customFormat="1" ht="12">
      <c r="A588" s="13"/>
      <c r="B588" s="235"/>
      <c r="C588" s="236"/>
      <c r="D588" s="228" t="s">
        <v>172</v>
      </c>
      <c r="E588" s="237" t="s">
        <v>19</v>
      </c>
      <c r="F588" s="238" t="s">
        <v>874</v>
      </c>
      <c r="G588" s="236"/>
      <c r="H588" s="239">
        <v>275.008</v>
      </c>
      <c r="I588" s="240"/>
      <c r="J588" s="236"/>
      <c r="K588" s="236"/>
      <c r="L588" s="241"/>
      <c r="M588" s="242"/>
      <c r="N588" s="243"/>
      <c r="O588" s="243"/>
      <c r="P588" s="243"/>
      <c r="Q588" s="243"/>
      <c r="R588" s="243"/>
      <c r="S588" s="243"/>
      <c r="T588" s="24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45" t="s">
        <v>172</v>
      </c>
      <c r="AU588" s="245" t="s">
        <v>85</v>
      </c>
      <c r="AV588" s="13" t="s">
        <v>85</v>
      </c>
      <c r="AW588" s="13" t="s">
        <v>36</v>
      </c>
      <c r="AX588" s="13" t="s">
        <v>75</v>
      </c>
      <c r="AY588" s="245" t="s">
        <v>159</v>
      </c>
    </row>
    <row r="589" spans="1:51" s="14" customFormat="1" ht="12">
      <c r="A589" s="14"/>
      <c r="B589" s="246"/>
      <c r="C589" s="247"/>
      <c r="D589" s="228" t="s">
        <v>172</v>
      </c>
      <c r="E589" s="248" t="s">
        <v>19</v>
      </c>
      <c r="F589" s="249" t="s">
        <v>875</v>
      </c>
      <c r="G589" s="247"/>
      <c r="H589" s="248" t="s">
        <v>19</v>
      </c>
      <c r="I589" s="250"/>
      <c r="J589" s="247"/>
      <c r="K589" s="247"/>
      <c r="L589" s="251"/>
      <c r="M589" s="252"/>
      <c r="N589" s="253"/>
      <c r="O589" s="253"/>
      <c r="P589" s="253"/>
      <c r="Q589" s="253"/>
      <c r="R589" s="253"/>
      <c r="S589" s="253"/>
      <c r="T589" s="25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5" t="s">
        <v>172</v>
      </c>
      <c r="AU589" s="255" t="s">
        <v>85</v>
      </c>
      <c r="AV589" s="14" t="s">
        <v>83</v>
      </c>
      <c r="AW589" s="14" t="s">
        <v>36</v>
      </c>
      <c r="AX589" s="14" t="s">
        <v>75</v>
      </c>
      <c r="AY589" s="255" t="s">
        <v>159</v>
      </c>
    </row>
    <row r="590" spans="1:51" s="13" customFormat="1" ht="12">
      <c r="A590" s="13"/>
      <c r="B590" s="235"/>
      <c r="C590" s="236"/>
      <c r="D590" s="228" t="s">
        <v>172</v>
      </c>
      <c r="E590" s="237" t="s">
        <v>19</v>
      </c>
      <c r="F590" s="238" t="s">
        <v>75</v>
      </c>
      <c r="G590" s="236"/>
      <c r="H590" s="239">
        <v>0</v>
      </c>
      <c r="I590" s="240"/>
      <c r="J590" s="236"/>
      <c r="K590" s="236"/>
      <c r="L590" s="241"/>
      <c r="M590" s="242"/>
      <c r="N590" s="243"/>
      <c r="O590" s="243"/>
      <c r="P590" s="243"/>
      <c r="Q590" s="243"/>
      <c r="R590" s="243"/>
      <c r="S590" s="243"/>
      <c r="T590" s="24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5" t="s">
        <v>172</v>
      </c>
      <c r="AU590" s="245" t="s">
        <v>85</v>
      </c>
      <c r="AV590" s="13" t="s">
        <v>85</v>
      </c>
      <c r="AW590" s="13" t="s">
        <v>36</v>
      </c>
      <c r="AX590" s="13" t="s">
        <v>75</v>
      </c>
      <c r="AY590" s="245" t="s">
        <v>159</v>
      </c>
    </row>
    <row r="591" spans="1:51" s="14" customFormat="1" ht="12">
      <c r="A591" s="14"/>
      <c r="B591" s="246"/>
      <c r="C591" s="247"/>
      <c r="D591" s="228" t="s">
        <v>172</v>
      </c>
      <c r="E591" s="248" t="s">
        <v>19</v>
      </c>
      <c r="F591" s="249" t="s">
        <v>876</v>
      </c>
      <c r="G591" s="247"/>
      <c r="H591" s="248" t="s">
        <v>19</v>
      </c>
      <c r="I591" s="250"/>
      <c r="J591" s="247"/>
      <c r="K591" s="247"/>
      <c r="L591" s="251"/>
      <c r="M591" s="252"/>
      <c r="N591" s="253"/>
      <c r="O591" s="253"/>
      <c r="P591" s="253"/>
      <c r="Q591" s="253"/>
      <c r="R591" s="253"/>
      <c r="S591" s="253"/>
      <c r="T591" s="25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5" t="s">
        <v>172</v>
      </c>
      <c r="AU591" s="255" t="s">
        <v>85</v>
      </c>
      <c r="AV591" s="14" t="s">
        <v>83</v>
      </c>
      <c r="AW591" s="14" t="s">
        <v>36</v>
      </c>
      <c r="AX591" s="14" t="s">
        <v>75</v>
      </c>
      <c r="AY591" s="255" t="s">
        <v>159</v>
      </c>
    </row>
    <row r="592" spans="1:51" s="13" customFormat="1" ht="12">
      <c r="A592" s="13"/>
      <c r="B592" s="235"/>
      <c r="C592" s="236"/>
      <c r="D592" s="228" t="s">
        <v>172</v>
      </c>
      <c r="E592" s="237" t="s">
        <v>19</v>
      </c>
      <c r="F592" s="238" t="s">
        <v>877</v>
      </c>
      <c r="G592" s="236"/>
      <c r="H592" s="239">
        <v>266.95</v>
      </c>
      <c r="I592" s="240"/>
      <c r="J592" s="236"/>
      <c r="K592" s="236"/>
      <c r="L592" s="241"/>
      <c r="M592" s="242"/>
      <c r="N592" s="243"/>
      <c r="O592" s="243"/>
      <c r="P592" s="243"/>
      <c r="Q592" s="243"/>
      <c r="R592" s="243"/>
      <c r="S592" s="243"/>
      <c r="T592" s="24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5" t="s">
        <v>172</v>
      </c>
      <c r="AU592" s="245" t="s">
        <v>85</v>
      </c>
      <c r="AV592" s="13" t="s">
        <v>85</v>
      </c>
      <c r="AW592" s="13" t="s">
        <v>36</v>
      </c>
      <c r="AX592" s="13" t="s">
        <v>75</v>
      </c>
      <c r="AY592" s="245" t="s">
        <v>159</v>
      </c>
    </row>
    <row r="593" spans="1:51" s="15" customFormat="1" ht="12">
      <c r="A593" s="15"/>
      <c r="B593" s="256"/>
      <c r="C593" s="257"/>
      <c r="D593" s="228" t="s">
        <v>172</v>
      </c>
      <c r="E593" s="258" t="s">
        <v>19</v>
      </c>
      <c r="F593" s="259" t="s">
        <v>193</v>
      </c>
      <c r="G593" s="257"/>
      <c r="H593" s="260">
        <v>1191.559</v>
      </c>
      <c r="I593" s="261"/>
      <c r="J593" s="257"/>
      <c r="K593" s="257"/>
      <c r="L593" s="262"/>
      <c r="M593" s="263"/>
      <c r="N593" s="264"/>
      <c r="O593" s="264"/>
      <c r="P593" s="264"/>
      <c r="Q593" s="264"/>
      <c r="R593" s="264"/>
      <c r="S593" s="264"/>
      <c r="T593" s="26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T593" s="266" t="s">
        <v>172</v>
      </c>
      <c r="AU593" s="266" t="s">
        <v>85</v>
      </c>
      <c r="AV593" s="15" t="s">
        <v>166</v>
      </c>
      <c r="AW593" s="15" t="s">
        <v>36</v>
      </c>
      <c r="AX593" s="15" t="s">
        <v>83</v>
      </c>
      <c r="AY593" s="266" t="s">
        <v>159</v>
      </c>
    </row>
    <row r="594" spans="1:65" s="2" customFormat="1" ht="21.75" customHeight="1">
      <c r="A594" s="41"/>
      <c r="B594" s="42"/>
      <c r="C594" s="215" t="s">
        <v>878</v>
      </c>
      <c r="D594" s="215" t="s">
        <v>161</v>
      </c>
      <c r="E594" s="216" t="s">
        <v>879</v>
      </c>
      <c r="F594" s="217" t="s">
        <v>880</v>
      </c>
      <c r="G594" s="218" t="s">
        <v>164</v>
      </c>
      <c r="H594" s="219">
        <v>20</v>
      </c>
      <c r="I594" s="220"/>
      <c r="J594" s="221">
        <f>ROUND(I594*H594,2)</f>
        <v>0</v>
      </c>
      <c r="K594" s="217" t="s">
        <v>165</v>
      </c>
      <c r="L594" s="47"/>
      <c r="M594" s="222" t="s">
        <v>19</v>
      </c>
      <c r="N594" s="223" t="s">
        <v>46</v>
      </c>
      <c r="O594" s="87"/>
      <c r="P594" s="224">
        <f>O594*H594</f>
        <v>0</v>
      </c>
      <c r="Q594" s="224">
        <v>0.04</v>
      </c>
      <c r="R594" s="224">
        <f>Q594*H594</f>
        <v>0.8</v>
      </c>
      <c r="S594" s="224">
        <v>0</v>
      </c>
      <c r="T594" s="225">
        <f>S594*H594</f>
        <v>0</v>
      </c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R594" s="226" t="s">
        <v>166</v>
      </c>
      <c r="AT594" s="226" t="s">
        <v>161</v>
      </c>
      <c r="AU594" s="226" t="s">
        <v>85</v>
      </c>
      <c r="AY594" s="20" t="s">
        <v>159</v>
      </c>
      <c r="BE594" s="227">
        <f>IF(N594="základní",J594,0)</f>
        <v>0</v>
      </c>
      <c r="BF594" s="227">
        <f>IF(N594="snížená",J594,0)</f>
        <v>0</v>
      </c>
      <c r="BG594" s="227">
        <f>IF(N594="zákl. přenesená",J594,0)</f>
        <v>0</v>
      </c>
      <c r="BH594" s="227">
        <f>IF(N594="sníž. přenesená",J594,0)</f>
        <v>0</v>
      </c>
      <c r="BI594" s="227">
        <f>IF(N594="nulová",J594,0)</f>
        <v>0</v>
      </c>
      <c r="BJ594" s="20" t="s">
        <v>83</v>
      </c>
      <c r="BK594" s="227">
        <f>ROUND(I594*H594,2)</f>
        <v>0</v>
      </c>
      <c r="BL594" s="20" t="s">
        <v>166</v>
      </c>
      <c r="BM594" s="226" t="s">
        <v>881</v>
      </c>
    </row>
    <row r="595" spans="1:47" s="2" customFormat="1" ht="12">
      <c r="A595" s="41"/>
      <c r="B595" s="42"/>
      <c r="C595" s="43"/>
      <c r="D595" s="228" t="s">
        <v>168</v>
      </c>
      <c r="E595" s="43"/>
      <c r="F595" s="229" t="s">
        <v>882</v>
      </c>
      <c r="G595" s="43"/>
      <c r="H595" s="43"/>
      <c r="I595" s="230"/>
      <c r="J595" s="43"/>
      <c r="K595" s="43"/>
      <c r="L595" s="47"/>
      <c r="M595" s="231"/>
      <c r="N595" s="232"/>
      <c r="O595" s="87"/>
      <c r="P595" s="87"/>
      <c r="Q595" s="87"/>
      <c r="R595" s="87"/>
      <c r="S595" s="87"/>
      <c r="T595" s="88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T595" s="20" t="s">
        <v>168</v>
      </c>
      <c r="AU595" s="20" t="s">
        <v>85</v>
      </c>
    </row>
    <row r="596" spans="1:47" s="2" customFormat="1" ht="12">
      <c r="A596" s="41"/>
      <c r="B596" s="42"/>
      <c r="C596" s="43"/>
      <c r="D596" s="233" t="s">
        <v>170</v>
      </c>
      <c r="E596" s="43"/>
      <c r="F596" s="234" t="s">
        <v>883</v>
      </c>
      <c r="G596" s="43"/>
      <c r="H596" s="43"/>
      <c r="I596" s="230"/>
      <c r="J596" s="43"/>
      <c r="K596" s="43"/>
      <c r="L596" s="47"/>
      <c r="M596" s="231"/>
      <c r="N596" s="232"/>
      <c r="O596" s="87"/>
      <c r="P596" s="87"/>
      <c r="Q596" s="87"/>
      <c r="R596" s="87"/>
      <c r="S596" s="87"/>
      <c r="T596" s="88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T596" s="20" t="s">
        <v>170</v>
      </c>
      <c r="AU596" s="20" t="s">
        <v>85</v>
      </c>
    </row>
    <row r="597" spans="1:65" s="2" customFormat="1" ht="24.15" customHeight="1">
      <c r="A597" s="41"/>
      <c r="B597" s="42"/>
      <c r="C597" s="215" t="s">
        <v>884</v>
      </c>
      <c r="D597" s="215" t="s">
        <v>161</v>
      </c>
      <c r="E597" s="216" t="s">
        <v>885</v>
      </c>
      <c r="F597" s="217" t="s">
        <v>886</v>
      </c>
      <c r="G597" s="218" t="s">
        <v>164</v>
      </c>
      <c r="H597" s="219">
        <v>65</v>
      </c>
      <c r="I597" s="220"/>
      <c r="J597" s="221">
        <f>ROUND(I597*H597,2)</f>
        <v>0</v>
      </c>
      <c r="K597" s="217" t="s">
        <v>165</v>
      </c>
      <c r="L597" s="47"/>
      <c r="M597" s="222" t="s">
        <v>19</v>
      </c>
      <c r="N597" s="223" t="s">
        <v>46</v>
      </c>
      <c r="O597" s="87"/>
      <c r="P597" s="224">
        <f>O597*H597</f>
        <v>0</v>
      </c>
      <c r="Q597" s="224">
        <v>0.00438</v>
      </c>
      <c r="R597" s="224">
        <f>Q597*H597</f>
        <v>0.2847</v>
      </c>
      <c r="S597" s="224">
        <v>0</v>
      </c>
      <c r="T597" s="225">
        <f>S597*H597</f>
        <v>0</v>
      </c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R597" s="226" t="s">
        <v>166</v>
      </c>
      <c r="AT597" s="226" t="s">
        <v>161</v>
      </c>
      <c r="AU597" s="226" t="s">
        <v>85</v>
      </c>
      <c r="AY597" s="20" t="s">
        <v>159</v>
      </c>
      <c r="BE597" s="227">
        <f>IF(N597="základní",J597,0)</f>
        <v>0</v>
      </c>
      <c r="BF597" s="227">
        <f>IF(N597="snížená",J597,0)</f>
        <v>0</v>
      </c>
      <c r="BG597" s="227">
        <f>IF(N597="zákl. přenesená",J597,0)</f>
        <v>0</v>
      </c>
      <c r="BH597" s="227">
        <f>IF(N597="sníž. přenesená",J597,0)</f>
        <v>0</v>
      </c>
      <c r="BI597" s="227">
        <f>IF(N597="nulová",J597,0)</f>
        <v>0</v>
      </c>
      <c r="BJ597" s="20" t="s">
        <v>83</v>
      </c>
      <c r="BK597" s="227">
        <f>ROUND(I597*H597,2)</f>
        <v>0</v>
      </c>
      <c r="BL597" s="20" t="s">
        <v>166</v>
      </c>
      <c r="BM597" s="226" t="s">
        <v>887</v>
      </c>
    </row>
    <row r="598" spans="1:47" s="2" customFormat="1" ht="12">
      <c r="A598" s="41"/>
      <c r="B598" s="42"/>
      <c r="C598" s="43"/>
      <c r="D598" s="228" t="s">
        <v>168</v>
      </c>
      <c r="E598" s="43"/>
      <c r="F598" s="229" t="s">
        <v>888</v>
      </c>
      <c r="G598" s="43"/>
      <c r="H598" s="43"/>
      <c r="I598" s="230"/>
      <c r="J598" s="43"/>
      <c r="K598" s="43"/>
      <c r="L598" s="47"/>
      <c r="M598" s="231"/>
      <c r="N598" s="232"/>
      <c r="O598" s="87"/>
      <c r="P598" s="87"/>
      <c r="Q598" s="87"/>
      <c r="R598" s="87"/>
      <c r="S598" s="87"/>
      <c r="T598" s="88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T598" s="20" t="s">
        <v>168</v>
      </c>
      <c r="AU598" s="20" t="s">
        <v>85</v>
      </c>
    </row>
    <row r="599" spans="1:47" s="2" customFormat="1" ht="12">
      <c r="A599" s="41"/>
      <c r="B599" s="42"/>
      <c r="C599" s="43"/>
      <c r="D599" s="233" t="s">
        <v>170</v>
      </c>
      <c r="E599" s="43"/>
      <c r="F599" s="234" t="s">
        <v>889</v>
      </c>
      <c r="G599" s="43"/>
      <c r="H599" s="43"/>
      <c r="I599" s="230"/>
      <c r="J599" s="43"/>
      <c r="K599" s="43"/>
      <c r="L599" s="47"/>
      <c r="M599" s="231"/>
      <c r="N599" s="232"/>
      <c r="O599" s="87"/>
      <c r="P599" s="87"/>
      <c r="Q599" s="87"/>
      <c r="R599" s="87"/>
      <c r="S599" s="87"/>
      <c r="T599" s="88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T599" s="20" t="s">
        <v>170</v>
      </c>
      <c r="AU599" s="20" t="s">
        <v>85</v>
      </c>
    </row>
    <row r="600" spans="1:65" s="2" customFormat="1" ht="24.15" customHeight="1">
      <c r="A600" s="41"/>
      <c r="B600" s="42"/>
      <c r="C600" s="215" t="s">
        <v>890</v>
      </c>
      <c r="D600" s="215" t="s">
        <v>161</v>
      </c>
      <c r="E600" s="216" t="s">
        <v>891</v>
      </c>
      <c r="F600" s="217" t="s">
        <v>892</v>
      </c>
      <c r="G600" s="218" t="s">
        <v>514</v>
      </c>
      <c r="H600" s="219">
        <v>15</v>
      </c>
      <c r="I600" s="220"/>
      <c r="J600" s="221">
        <f>ROUND(I600*H600,2)</f>
        <v>0</v>
      </c>
      <c r="K600" s="217" t="s">
        <v>165</v>
      </c>
      <c r="L600" s="47"/>
      <c r="M600" s="222" t="s">
        <v>19</v>
      </c>
      <c r="N600" s="223" t="s">
        <v>46</v>
      </c>
      <c r="O600" s="87"/>
      <c r="P600" s="224">
        <f>O600*H600</f>
        <v>0</v>
      </c>
      <c r="Q600" s="224">
        <v>0.0373</v>
      </c>
      <c r="R600" s="224">
        <f>Q600*H600</f>
        <v>0.5595</v>
      </c>
      <c r="S600" s="224">
        <v>0</v>
      </c>
      <c r="T600" s="225">
        <f>S600*H600</f>
        <v>0</v>
      </c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R600" s="226" t="s">
        <v>166</v>
      </c>
      <c r="AT600" s="226" t="s">
        <v>161</v>
      </c>
      <c r="AU600" s="226" t="s">
        <v>85</v>
      </c>
      <c r="AY600" s="20" t="s">
        <v>159</v>
      </c>
      <c r="BE600" s="227">
        <f>IF(N600="základní",J600,0)</f>
        <v>0</v>
      </c>
      <c r="BF600" s="227">
        <f>IF(N600="snížená",J600,0)</f>
        <v>0</v>
      </c>
      <c r="BG600" s="227">
        <f>IF(N600="zákl. přenesená",J600,0)</f>
        <v>0</v>
      </c>
      <c r="BH600" s="227">
        <f>IF(N600="sníž. přenesená",J600,0)</f>
        <v>0</v>
      </c>
      <c r="BI600" s="227">
        <f>IF(N600="nulová",J600,0)</f>
        <v>0</v>
      </c>
      <c r="BJ600" s="20" t="s">
        <v>83</v>
      </c>
      <c r="BK600" s="227">
        <f>ROUND(I600*H600,2)</f>
        <v>0</v>
      </c>
      <c r="BL600" s="20" t="s">
        <v>166</v>
      </c>
      <c r="BM600" s="226" t="s">
        <v>893</v>
      </c>
    </row>
    <row r="601" spans="1:47" s="2" customFormat="1" ht="12">
      <c r="A601" s="41"/>
      <c r="B601" s="42"/>
      <c r="C601" s="43"/>
      <c r="D601" s="228" t="s">
        <v>168</v>
      </c>
      <c r="E601" s="43"/>
      <c r="F601" s="229" t="s">
        <v>894</v>
      </c>
      <c r="G601" s="43"/>
      <c r="H601" s="43"/>
      <c r="I601" s="230"/>
      <c r="J601" s="43"/>
      <c r="K601" s="43"/>
      <c r="L601" s="47"/>
      <c r="M601" s="231"/>
      <c r="N601" s="232"/>
      <c r="O601" s="87"/>
      <c r="P601" s="87"/>
      <c r="Q601" s="87"/>
      <c r="R601" s="87"/>
      <c r="S601" s="87"/>
      <c r="T601" s="88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T601" s="20" t="s">
        <v>168</v>
      </c>
      <c r="AU601" s="20" t="s">
        <v>85</v>
      </c>
    </row>
    <row r="602" spans="1:47" s="2" customFormat="1" ht="12">
      <c r="A602" s="41"/>
      <c r="B602" s="42"/>
      <c r="C602" s="43"/>
      <c r="D602" s="233" t="s">
        <v>170</v>
      </c>
      <c r="E602" s="43"/>
      <c r="F602" s="234" t="s">
        <v>895</v>
      </c>
      <c r="G602" s="43"/>
      <c r="H602" s="43"/>
      <c r="I602" s="230"/>
      <c r="J602" s="43"/>
      <c r="K602" s="43"/>
      <c r="L602" s="47"/>
      <c r="M602" s="231"/>
      <c r="N602" s="232"/>
      <c r="O602" s="87"/>
      <c r="P602" s="87"/>
      <c r="Q602" s="87"/>
      <c r="R602" s="87"/>
      <c r="S602" s="87"/>
      <c r="T602" s="88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T602" s="20" t="s">
        <v>170</v>
      </c>
      <c r="AU602" s="20" t="s">
        <v>85</v>
      </c>
    </row>
    <row r="603" spans="1:65" s="2" customFormat="1" ht="16.5" customHeight="1">
      <c r="A603" s="41"/>
      <c r="B603" s="42"/>
      <c r="C603" s="215" t="s">
        <v>896</v>
      </c>
      <c r="D603" s="215" t="s">
        <v>161</v>
      </c>
      <c r="E603" s="216" t="s">
        <v>897</v>
      </c>
      <c r="F603" s="217" t="s">
        <v>898</v>
      </c>
      <c r="G603" s="218" t="s">
        <v>164</v>
      </c>
      <c r="H603" s="219">
        <v>36</v>
      </c>
      <c r="I603" s="220"/>
      <c r="J603" s="221">
        <f>ROUND(I603*H603,2)</f>
        <v>0</v>
      </c>
      <c r="K603" s="217" t="s">
        <v>165</v>
      </c>
      <c r="L603" s="47"/>
      <c r="M603" s="222" t="s">
        <v>19</v>
      </c>
      <c r="N603" s="223" t="s">
        <v>46</v>
      </c>
      <c r="O603" s="87"/>
      <c r="P603" s="224">
        <f>O603*H603</f>
        <v>0</v>
      </c>
      <c r="Q603" s="224">
        <v>0.03273</v>
      </c>
      <c r="R603" s="224">
        <f>Q603*H603</f>
        <v>1.17828</v>
      </c>
      <c r="S603" s="224">
        <v>0</v>
      </c>
      <c r="T603" s="225">
        <f>S603*H603</f>
        <v>0</v>
      </c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R603" s="226" t="s">
        <v>166</v>
      </c>
      <c r="AT603" s="226" t="s">
        <v>161</v>
      </c>
      <c r="AU603" s="226" t="s">
        <v>85</v>
      </c>
      <c r="AY603" s="20" t="s">
        <v>159</v>
      </c>
      <c r="BE603" s="227">
        <f>IF(N603="základní",J603,0)</f>
        <v>0</v>
      </c>
      <c r="BF603" s="227">
        <f>IF(N603="snížená",J603,0)</f>
        <v>0</v>
      </c>
      <c r="BG603" s="227">
        <f>IF(N603="zákl. přenesená",J603,0)</f>
        <v>0</v>
      </c>
      <c r="BH603" s="227">
        <f>IF(N603="sníž. přenesená",J603,0)</f>
        <v>0</v>
      </c>
      <c r="BI603" s="227">
        <f>IF(N603="nulová",J603,0)</f>
        <v>0</v>
      </c>
      <c r="BJ603" s="20" t="s">
        <v>83</v>
      </c>
      <c r="BK603" s="227">
        <f>ROUND(I603*H603,2)</f>
        <v>0</v>
      </c>
      <c r="BL603" s="20" t="s">
        <v>166</v>
      </c>
      <c r="BM603" s="226" t="s">
        <v>899</v>
      </c>
    </row>
    <row r="604" spans="1:47" s="2" customFormat="1" ht="12">
      <c r="A604" s="41"/>
      <c r="B604" s="42"/>
      <c r="C604" s="43"/>
      <c r="D604" s="228" t="s">
        <v>168</v>
      </c>
      <c r="E604" s="43"/>
      <c r="F604" s="229" t="s">
        <v>900</v>
      </c>
      <c r="G604" s="43"/>
      <c r="H604" s="43"/>
      <c r="I604" s="230"/>
      <c r="J604" s="43"/>
      <c r="K604" s="43"/>
      <c r="L604" s="47"/>
      <c r="M604" s="231"/>
      <c r="N604" s="232"/>
      <c r="O604" s="87"/>
      <c r="P604" s="87"/>
      <c r="Q604" s="87"/>
      <c r="R604" s="87"/>
      <c r="S604" s="87"/>
      <c r="T604" s="88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T604" s="20" t="s">
        <v>168</v>
      </c>
      <c r="AU604" s="20" t="s">
        <v>85</v>
      </c>
    </row>
    <row r="605" spans="1:47" s="2" customFormat="1" ht="12">
      <c r="A605" s="41"/>
      <c r="B605" s="42"/>
      <c r="C605" s="43"/>
      <c r="D605" s="233" t="s">
        <v>170</v>
      </c>
      <c r="E605" s="43"/>
      <c r="F605" s="234" t="s">
        <v>901</v>
      </c>
      <c r="G605" s="43"/>
      <c r="H605" s="43"/>
      <c r="I605" s="230"/>
      <c r="J605" s="43"/>
      <c r="K605" s="43"/>
      <c r="L605" s="47"/>
      <c r="M605" s="231"/>
      <c r="N605" s="232"/>
      <c r="O605" s="87"/>
      <c r="P605" s="87"/>
      <c r="Q605" s="87"/>
      <c r="R605" s="87"/>
      <c r="S605" s="87"/>
      <c r="T605" s="88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T605" s="20" t="s">
        <v>170</v>
      </c>
      <c r="AU605" s="20" t="s">
        <v>85</v>
      </c>
    </row>
    <row r="606" spans="1:65" s="2" customFormat="1" ht="37.8" customHeight="1">
      <c r="A606" s="41"/>
      <c r="B606" s="42"/>
      <c r="C606" s="215" t="s">
        <v>902</v>
      </c>
      <c r="D606" s="215" t="s">
        <v>161</v>
      </c>
      <c r="E606" s="216" t="s">
        <v>903</v>
      </c>
      <c r="F606" s="217" t="s">
        <v>904</v>
      </c>
      <c r="G606" s="218" t="s">
        <v>164</v>
      </c>
      <c r="H606" s="219">
        <v>397.074</v>
      </c>
      <c r="I606" s="220"/>
      <c r="J606" s="221">
        <f>ROUND(I606*H606,2)</f>
        <v>0</v>
      </c>
      <c r="K606" s="217" t="s">
        <v>165</v>
      </c>
      <c r="L606" s="47"/>
      <c r="M606" s="222" t="s">
        <v>19</v>
      </c>
      <c r="N606" s="223" t="s">
        <v>46</v>
      </c>
      <c r="O606" s="87"/>
      <c r="P606" s="224">
        <f>O606*H606</f>
        <v>0</v>
      </c>
      <c r="Q606" s="224">
        <v>0.0197</v>
      </c>
      <c r="R606" s="224">
        <f>Q606*H606</f>
        <v>7.8223578</v>
      </c>
      <c r="S606" s="224">
        <v>0</v>
      </c>
      <c r="T606" s="225">
        <f>S606*H606</f>
        <v>0</v>
      </c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R606" s="226" t="s">
        <v>166</v>
      </c>
      <c r="AT606" s="226" t="s">
        <v>161</v>
      </c>
      <c r="AU606" s="226" t="s">
        <v>85</v>
      </c>
      <c r="AY606" s="20" t="s">
        <v>159</v>
      </c>
      <c r="BE606" s="227">
        <f>IF(N606="základní",J606,0)</f>
        <v>0</v>
      </c>
      <c r="BF606" s="227">
        <f>IF(N606="snížená",J606,0)</f>
        <v>0</v>
      </c>
      <c r="BG606" s="227">
        <f>IF(N606="zákl. přenesená",J606,0)</f>
        <v>0</v>
      </c>
      <c r="BH606" s="227">
        <f>IF(N606="sníž. přenesená",J606,0)</f>
        <v>0</v>
      </c>
      <c r="BI606" s="227">
        <f>IF(N606="nulová",J606,0)</f>
        <v>0</v>
      </c>
      <c r="BJ606" s="20" t="s">
        <v>83</v>
      </c>
      <c r="BK606" s="227">
        <f>ROUND(I606*H606,2)</f>
        <v>0</v>
      </c>
      <c r="BL606" s="20" t="s">
        <v>166</v>
      </c>
      <c r="BM606" s="226" t="s">
        <v>905</v>
      </c>
    </row>
    <row r="607" spans="1:47" s="2" customFormat="1" ht="12">
      <c r="A607" s="41"/>
      <c r="B607" s="42"/>
      <c r="C607" s="43"/>
      <c r="D607" s="228" t="s">
        <v>168</v>
      </c>
      <c r="E607" s="43"/>
      <c r="F607" s="229" t="s">
        <v>906</v>
      </c>
      <c r="G607" s="43"/>
      <c r="H607" s="43"/>
      <c r="I607" s="230"/>
      <c r="J607" s="43"/>
      <c r="K607" s="43"/>
      <c r="L607" s="47"/>
      <c r="M607" s="231"/>
      <c r="N607" s="232"/>
      <c r="O607" s="87"/>
      <c r="P607" s="87"/>
      <c r="Q607" s="87"/>
      <c r="R607" s="87"/>
      <c r="S607" s="87"/>
      <c r="T607" s="88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T607" s="20" t="s">
        <v>168</v>
      </c>
      <c r="AU607" s="20" t="s">
        <v>85</v>
      </c>
    </row>
    <row r="608" spans="1:47" s="2" customFormat="1" ht="12">
      <c r="A608" s="41"/>
      <c r="B608" s="42"/>
      <c r="C608" s="43"/>
      <c r="D608" s="233" t="s">
        <v>170</v>
      </c>
      <c r="E608" s="43"/>
      <c r="F608" s="234" t="s">
        <v>907</v>
      </c>
      <c r="G608" s="43"/>
      <c r="H608" s="43"/>
      <c r="I608" s="230"/>
      <c r="J608" s="43"/>
      <c r="K608" s="43"/>
      <c r="L608" s="47"/>
      <c r="M608" s="231"/>
      <c r="N608" s="232"/>
      <c r="O608" s="87"/>
      <c r="P608" s="87"/>
      <c r="Q608" s="87"/>
      <c r="R608" s="87"/>
      <c r="S608" s="87"/>
      <c r="T608" s="88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T608" s="20" t="s">
        <v>170</v>
      </c>
      <c r="AU608" s="20" t="s">
        <v>85</v>
      </c>
    </row>
    <row r="609" spans="1:51" s="14" customFormat="1" ht="12">
      <c r="A609" s="14"/>
      <c r="B609" s="246"/>
      <c r="C609" s="247"/>
      <c r="D609" s="228" t="s">
        <v>172</v>
      </c>
      <c r="E609" s="248" t="s">
        <v>19</v>
      </c>
      <c r="F609" s="249" t="s">
        <v>464</v>
      </c>
      <c r="G609" s="247"/>
      <c r="H609" s="248" t="s">
        <v>19</v>
      </c>
      <c r="I609" s="250"/>
      <c r="J609" s="247"/>
      <c r="K609" s="247"/>
      <c r="L609" s="251"/>
      <c r="M609" s="252"/>
      <c r="N609" s="253"/>
      <c r="O609" s="253"/>
      <c r="P609" s="253"/>
      <c r="Q609" s="253"/>
      <c r="R609" s="253"/>
      <c r="S609" s="253"/>
      <c r="T609" s="25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5" t="s">
        <v>172</v>
      </c>
      <c r="AU609" s="255" t="s">
        <v>85</v>
      </c>
      <c r="AV609" s="14" t="s">
        <v>83</v>
      </c>
      <c r="AW609" s="14" t="s">
        <v>36</v>
      </c>
      <c r="AX609" s="14" t="s">
        <v>75</v>
      </c>
      <c r="AY609" s="255" t="s">
        <v>159</v>
      </c>
    </row>
    <row r="610" spans="1:51" s="13" customFormat="1" ht="12">
      <c r="A610" s="13"/>
      <c r="B610" s="235"/>
      <c r="C610" s="236"/>
      <c r="D610" s="228" t="s">
        <v>172</v>
      </c>
      <c r="E610" s="237" t="s">
        <v>19</v>
      </c>
      <c r="F610" s="238" t="s">
        <v>908</v>
      </c>
      <c r="G610" s="236"/>
      <c r="H610" s="239">
        <v>67.5</v>
      </c>
      <c r="I610" s="240"/>
      <c r="J610" s="236"/>
      <c r="K610" s="236"/>
      <c r="L610" s="241"/>
      <c r="M610" s="242"/>
      <c r="N610" s="243"/>
      <c r="O610" s="243"/>
      <c r="P610" s="243"/>
      <c r="Q610" s="243"/>
      <c r="R610" s="243"/>
      <c r="S610" s="243"/>
      <c r="T610" s="244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5" t="s">
        <v>172</v>
      </c>
      <c r="AU610" s="245" t="s">
        <v>85</v>
      </c>
      <c r="AV610" s="13" t="s">
        <v>85</v>
      </c>
      <c r="AW610" s="13" t="s">
        <v>36</v>
      </c>
      <c r="AX610" s="13" t="s">
        <v>75</v>
      </c>
      <c r="AY610" s="245" t="s">
        <v>159</v>
      </c>
    </row>
    <row r="611" spans="1:51" s="13" customFormat="1" ht="12">
      <c r="A611" s="13"/>
      <c r="B611" s="235"/>
      <c r="C611" s="236"/>
      <c r="D611" s="228" t="s">
        <v>172</v>
      </c>
      <c r="E611" s="237" t="s">
        <v>19</v>
      </c>
      <c r="F611" s="238" t="s">
        <v>909</v>
      </c>
      <c r="G611" s="236"/>
      <c r="H611" s="239">
        <v>42.498</v>
      </c>
      <c r="I611" s="240"/>
      <c r="J611" s="236"/>
      <c r="K611" s="236"/>
      <c r="L611" s="241"/>
      <c r="M611" s="242"/>
      <c r="N611" s="243"/>
      <c r="O611" s="243"/>
      <c r="P611" s="243"/>
      <c r="Q611" s="243"/>
      <c r="R611" s="243"/>
      <c r="S611" s="243"/>
      <c r="T611" s="244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5" t="s">
        <v>172</v>
      </c>
      <c r="AU611" s="245" t="s">
        <v>85</v>
      </c>
      <c r="AV611" s="13" t="s">
        <v>85</v>
      </c>
      <c r="AW611" s="13" t="s">
        <v>36</v>
      </c>
      <c r="AX611" s="13" t="s">
        <v>75</v>
      </c>
      <c r="AY611" s="245" t="s">
        <v>159</v>
      </c>
    </row>
    <row r="612" spans="1:51" s="13" customFormat="1" ht="12">
      <c r="A612" s="13"/>
      <c r="B612" s="235"/>
      <c r="C612" s="236"/>
      <c r="D612" s="228" t="s">
        <v>172</v>
      </c>
      <c r="E612" s="237" t="s">
        <v>19</v>
      </c>
      <c r="F612" s="238" t="s">
        <v>910</v>
      </c>
      <c r="G612" s="236"/>
      <c r="H612" s="239">
        <v>47.601</v>
      </c>
      <c r="I612" s="240"/>
      <c r="J612" s="236"/>
      <c r="K612" s="236"/>
      <c r="L612" s="241"/>
      <c r="M612" s="242"/>
      <c r="N612" s="243"/>
      <c r="O612" s="243"/>
      <c r="P612" s="243"/>
      <c r="Q612" s="243"/>
      <c r="R612" s="243"/>
      <c r="S612" s="243"/>
      <c r="T612" s="244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5" t="s">
        <v>172</v>
      </c>
      <c r="AU612" s="245" t="s">
        <v>85</v>
      </c>
      <c r="AV612" s="13" t="s">
        <v>85</v>
      </c>
      <c r="AW612" s="13" t="s">
        <v>36</v>
      </c>
      <c r="AX612" s="13" t="s">
        <v>75</v>
      </c>
      <c r="AY612" s="245" t="s">
        <v>159</v>
      </c>
    </row>
    <row r="613" spans="1:51" s="13" customFormat="1" ht="12">
      <c r="A613" s="13"/>
      <c r="B613" s="235"/>
      <c r="C613" s="236"/>
      <c r="D613" s="228" t="s">
        <v>172</v>
      </c>
      <c r="E613" s="237" t="s">
        <v>19</v>
      </c>
      <c r="F613" s="238" t="s">
        <v>911</v>
      </c>
      <c r="G613" s="236"/>
      <c r="H613" s="239">
        <v>119.475</v>
      </c>
      <c r="I613" s="240"/>
      <c r="J613" s="236"/>
      <c r="K613" s="236"/>
      <c r="L613" s="241"/>
      <c r="M613" s="242"/>
      <c r="N613" s="243"/>
      <c r="O613" s="243"/>
      <c r="P613" s="243"/>
      <c r="Q613" s="243"/>
      <c r="R613" s="243"/>
      <c r="S613" s="243"/>
      <c r="T613" s="244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5" t="s">
        <v>172</v>
      </c>
      <c r="AU613" s="245" t="s">
        <v>85</v>
      </c>
      <c r="AV613" s="13" t="s">
        <v>85</v>
      </c>
      <c r="AW613" s="13" t="s">
        <v>36</v>
      </c>
      <c r="AX613" s="13" t="s">
        <v>75</v>
      </c>
      <c r="AY613" s="245" t="s">
        <v>159</v>
      </c>
    </row>
    <row r="614" spans="1:51" s="13" customFormat="1" ht="12">
      <c r="A614" s="13"/>
      <c r="B614" s="235"/>
      <c r="C614" s="236"/>
      <c r="D614" s="228" t="s">
        <v>172</v>
      </c>
      <c r="E614" s="237" t="s">
        <v>19</v>
      </c>
      <c r="F614" s="238" t="s">
        <v>912</v>
      </c>
      <c r="G614" s="236"/>
      <c r="H614" s="239">
        <v>120</v>
      </c>
      <c r="I614" s="240"/>
      <c r="J614" s="236"/>
      <c r="K614" s="236"/>
      <c r="L614" s="241"/>
      <c r="M614" s="242"/>
      <c r="N614" s="243"/>
      <c r="O614" s="243"/>
      <c r="P614" s="243"/>
      <c r="Q614" s="243"/>
      <c r="R614" s="243"/>
      <c r="S614" s="243"/>
      <c r="T614" s="244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5" t="s">
        <v>172</v>
      </c>
      <c r="AU614" s="245" t="s">
        <v>85</v>
      </c>
      <c r="AV614" s="13" t="s">
        <v>85</v>
      </c>
      <c r="AW614" s="13" t="s">
        <v>36</v>
      </c>
      <c r="AX614" s="13" t="s">
        <v>75</v>
      </c>
      <c r="AY614" s="245" t="s">
        <v>159</v>
      </c>
    </row>
    <row r="615" spans="1:51" s="15" customFormat="1" ht="12">
      <c r="A615" s="15"/>
      <c r="B615" s="256"/>
      <c r="C615" s="257"/>
      <c r="D615" s="228" t="s">
        <v>172</v>
      </c>
      <c r="E615" s="258" t="s">
        <v>19</v>
      </c>
      <c r="F615" s="259" t="s">
        <v>193</v>
      </c>
      <c r="G615" s="257"/>
      <c r="H615" s="260">
        <v>397.07399999999996</v>
      </c>
      <c r="I615" s="261"/>
      <c r="J615" s="257"/>
      <c r="K615" s="257"/>
      <c r="L615" s="262"/>
      <c r="M615" s="263"/>
      <c r="N615" s="264"/>
      <c r="O615" s="264"/>
      <c r="P615" s="264"/>
      <c r="Q615" s="264"/>
      <c r="R615" s="264"/>
      <c r="S615" s="264"/>
      <c r="T615" s="26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66" t="s">
        <v>172</v>
      </c>
      <c r="AU615" s="266" t="s">
        <v>85</v>
      </c>
      <c r="AV615" s="15" t="s">
        <v>166</v>
      </c>
      <c r="AW615" s="15" t="s">
        <v>36</v>
      </c>
      <c r="AX615" s="15" t="s">
        <v>83</v>
      </c>
      <c r="AY615" s="266" t="s">
        <v>159</v>
      </c>
    </row>
    <row r="616" spans="1:65" s="2" customFormat="1" ht="24.15" customHeight="1">
      <c r="A616" s="41"/>
      <c r="B616" s="42"/>
      <c r="C616" s="215" t="s">
        <v>913</v>
      </c>
      <c r="D616" s="215" t="s">
        <v>161</v>
      </c>
      <c r="E616" s="216" t="s">
        <v>914</v>
      </c>
      <c r="F616" s="217" t="s">
        <v>915</v>
      </c>
      <c r="G616" s="218" t="s">
        <v>164</v>
      </c>
      <c r="H616" s="219">
        <v>1191.559</v>
      </c>
      <c r="I616" s="220"/>
      <c r="J616" s="221">
        <f>ROUND(I616*H616,2)</f>
        <v>0</v>
      </c>
      <c r="K616" s="217" t="s">
        <v>165</v>
      </c>
      <c r="L616" s="47"/>
      <c r="M616" s="222" t="s">
        <v>19</v>
      </c>
      <c r="N616" s="223" t="s">
        <v>46</v>
      </c>
      <c r="O616" s="87"/>
      <c r="P616" s="224">
        <f>O616*H616</f>
        <v>0</v>
      </c>
      <c r="Q616" s="224">
        <v>0.01103</v>
      </c>
      <c r="R616" s="224">
        <f>Q616*H616</f>
        <v>13.142895769999999</v>
      </c>
      <c r="S616" s="224">
        <v>0</v>
      </c>
      <c r="T616" s="225">
        <f>S616*H616</f>
        <v>0</v>
      </c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R616" s="226" t="s">
        <v>166</v>
      </c>
      <c r="AT616" s="226" t="s">
        <v>161</v>
      </c>
      <c r="AU616" s="226" t="s">
        <v>85</v>
      </c>
      <c r="AY616" s="20" t="s">
        <v>159</v>
      </c>
      <c r="BE616" s="227">
        <f>IF(N616="základní",J616,0)</f>
        <v>0</v>
      </c>
      <c r="BF616" s="227">
        <f>IF(N616="snížená",J616,0)</f>
        <v>0</v>
      </c>
      <c r="BG616" s="227">
        <f>IF(N616="zákl. přenesená",J616,0)</f>
        <v>0</v>
      </c>
      <c r="BH616" s="227">
        <f>IF(N616="sníž. přenesená",J616,0)</f>
        <v>0</v>
      </c>
      <c r="BI616" s="227">
        <f>IF(N616="nulová",J616,0)</f>
        <v>0</v>
      </c>
      <c r="BJ616" s="20" t="s">
        <v>83</v>
      </c>
      <c r="BK616" s="227">
        <f>ROUND(I616*H616,2)</f>
        <v>0</v>
      </c>
      <c r="BL616" s="20" t="s">
        <v>166</v>
      </c>
      <c r="BM616" s="226" t="s">
        <v>916</v>
      </c>
    </row>
    <row r="617" spans="1:47" s="2" customFormat="1" ht="12">
      <c r="A617" s="41"/>
      <c r="B617" s="42"/>
      <c r="C617" s="43"/>
      <c r="D617" s="228" t="s">
        <v>168</v>
      </c>
      <c r="E617" s="43"/>
      <c r="F617" s="229" t="s">
        <v>917</v>
      </c>
      <c r="G617" s="43"/>
      <c r="H617" s="43"/>
      <c r="I617" s="230"/>
      <c r="J617" s="43"/>
      <c r="K617" s="43"/>
      <c r="L617" s="47"/>
      <c r="M617" s="231"/>
      <c r="N617" s="232"/>
      <c r="O617" s="87"/>
      <c r="P617" s="87"/>
      <c r="Q617" s="87"/>
      <c r="R617" s="87"/>
      <c r="S617" s="87"/>
      <c r="T617" s="88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T617" s="20" t="s">
        <v>168</v>
      </c>
      <c r="AU617" s="20" t="s">
        <v>85</v>
      </c>
    </row>
    <row r="618" spans="1:47" s="2" customFormat="1" ht="12">
      <c r="A618" s="41"/>
      <c r="B618" s="42"/>
      <c r="C618" s="43"/>
      <c r="D618" s="233" t="s">
        <v>170</v>
      </c>
      <c r="E618" s="43"/>
      <c r="F618" s="234" t="s">
        <v>918</v>
      </c>
      <c r="G618" s="43"/>
      <c r="H618" s="43"/>
      <c r="I618" s="230"/>
      <c r="J618" s="43"/>
      <c r="K618" s="43"/>
      <c r="L618" s="47"/>
      <c r="M618" s="231"/>
      <c r="N618" s="232"/>
      <c r="O618" s="87"/>
      <c r="P618" s="87"/>
      <c r="Q618" s="87"/>
      <c r="R618" s="87"/>
      <c r="S618" s="87"/>
      <c r="T618" s="88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T618" s="20" t="s">
        <v>170</v>
      </c>
      <c r="AU618" s="20" t="s">
        <v>85</v>
      </c>
    </row>
    <row r="619" spans="1:65" s="2" customFormat="1" ht="24.15" customHeight="1">
      <c r="A619" s="41"/>
      <c r="B619" s="42"/>
      <c r="C619" s="215" t="s">
        <v>919</v>
      </c>
      <c r="D619" s="215" t="s">
        <v>161</v>
      </c>
      <c r="E619" s="216" t="s">
        <v>920</v>
      </c>
      <c r="F619" s="217" t="s">
        <v>921</v>
      </c>
      <c r="G619" s="218" t="s">
        <v>164</v>
      </c>
      <c r="H619" s="219">
        <v>1191.559</v>
      </c>
      <c r="I619" s="220"/>
      <c r="J619" s="221">
        <f>ROUND(I619*H619,2)</f>
        <v>0</v>
      </c>
      <c r="K619" s="217" t="s">
        <v>165</v>
      </c>
      <c r="L619" s="47"/>
      <c r="M619" s="222" t="s">
        <v>19</v>
      </c>
      <c r="N619" s="223" t="s">
        <v>46</v>
      </c>
      <c r="O619" s="87"/>
      <c r="P619" s="224">
        <f>O619*H619</f>
        <v>0</v>
      </c>
      <c r="Q619" s="224">
        <v>0.0035</v>
      </c>
      <c r="R619" s="224">
        <f>Q619*H619</f>
        <v>4.1704565</v>
      </c>
      <c r="S619" s="224">
        <v>0</v>
      </c>
      <c r="T619" s="225">
        <f>S619*H619</f>
        <v>0</v>
      </c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R619" s="226" t="s">
        <v>166</v>
      </c>
      <c r="AT619" s="226" t="s">
        <v>161</v>
      </c>
      <c r="AU619" s="226" t="s">
        <v>85</v>
      </c>
      <c r="AY619" s="20" t="s">
        <v>159</v>
      </c>
      <c r="BE619" s="227">
        <f>IF(N619="základní",J619,0)</f>
        <v>0</v>
      </c>
      <c r="BF619" s="227">
        <f>IF(N619="snížená",J619,0)</f>
        <v>0</v>
      </c>
      <c r="BG619" s="227">
        <f>IF(N619="zákl. přenesená",J619,0)</f>
        <v>0</v>
      </c>
      <c r="BH619" s="227">
        <f>IF(N619="sníž. přenesená",J619,0)</f>
        <v>0</v>
      </c>
      <c r="BI619" s="227">
        <f>IF(N619="nulová",J619,0)</f>
        <v>0</v>
      </c>
      <c r="BJ619" s="20" t="s">
        <v>83</v>
      </c>
      <c r="BK619" s="227">
        <f>ROUND(I619*H619,2)</f>
        <v>0</v>
      </c>
      <c r="BL619" s="20" t="s">
        <v>166</v>
      </c>
      <c r="BM619" s="226" t="s">
        <v>922</v>
      </c>
    </row>
    <row r="620" spans="1:47" s="2" customFormat="1" ht="12">
      <c r="A620" s="41"/>
      <c r="B620" s="42"/>
      <c r="C620" s="43"/>
      <c r="D620" s="228" t="s">
        <v>168</v>
      </c>
      <c r="E620" s="43"/>
      <c r="F620" s="229" t="s">
        <v>923</v>
      </c>
      <c r="G620" s="43"/>
      <c r="H620" s="43"/>
      <c r="I620" s="230"/>
      <c r="J620" s="43"/>
      <c r="K620" s="43"/>
      <c r="L620" s="47"/>
      <c r="M620" s="231"/>
      <c r="N620" s="232"/>
      <c r="O620" s="87"/>
      <c r="P620" s="87"/>
      <c r="Q620" s="87"/>
      <c r="R620" s="87"/>
      <c r="S620" s="87"/>
      <c r="T620" s="88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T620" s="20" t="s">
        <v>168</v>
      </c>
      <c r="AU620" s="20" t="s">
        <v>85</v>
      </c>
    </row>
    <row r="621" spans="1:47" s="2" customFormat="1" ht="12">
      <c r="A621" s="41"/>
      <c r="B621" s="42"/>
      <c r="C621" s="43"/>
      <c r="D621" s="233" t="s">
        <v>170</v>
      </c>
      <c r="E621" s="43"/>
      <c r="F621" s="234" t="s">
        <v>924</v>
      </c>
      <c r="G621" s="43"/>
      <c r="H621" s="43"/>
      <c r="I621" s="230"/>
      <c r="J621" s="43"/>
      <c r="K621" s="43"/>
      <c r="L621" s="47"/>
      <c r="M621" s="231"/>
      <c r="N621" s="232"/>
      <c r="O621" s="87"/>
      <c r="P621" s="87"/>
      <c r="Q621" s="87"/>
      <c r="R621" s="87"/>
      <c r="S621" s="87"/>
      <c r="T621" s="88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T621" s="20" t="s">
        <v>170</v>
      </c>
      <c r="AU621" s="20" t="s">
        <v>85</v>
      </c>
    </row>
    <row r="622" spans="1:65" s="2" customFormat="1" ht="24.15" customHeight="1">
      <c r="A622" s="41"/>
      <c r="B622" s="42"/>
      <c r="C622" s="215" t="s">
        <v>925</v>
      </c>
      <c r="D622" s="215" t="s">
        <v>161</v>
      </c>
      <c r="E622" s="216" t="s">
        <v>926</v>
      </c>
      <c r="F622" s="217" t="s">
        <v>927</v>
      </c>
      <c r="G622" s="218" t="s">
        <v>164</v>
      </c>
      <c r="H622" s="219">
        <v>1191.559</v>
      </c>
      <c r="I622" s="220"/>
      <c r="J622" s="221">
        <f>ROUND(I622*H622,2)</f>
        <v>0</v>
      </c>
      <c r="K622" s="217" t="s">
        <v>165</v>
      </c>
      <c r="L622" s="47"/>
      <c r="M622" s="222" t="s">
        <v>19</v>
      </c>
      <c r="N622" s="223" t="s">
        <v>46</v>
      </c>
      <c r="O622" s="87"/>
      <c r="P622" s="224">
        <f>O622*H622</f>
        <v>0</v>
      </c>
      <c r="Q622" s="224">
        <v>0.00552</v>
      </c>
      <c r="R622" s="224">
        <f>Q622*H622</f>
        <v>6.577405679999999</v>
      </c>
      <c r="S622" s="224">
        <v>0</v>
      </c>
      <c r="T622" s="225">
        <f>S622*H622</f>
        <v>0</v>
      </c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R622" s="226" t="s">
        <v>166</v>
      </c>
      <c r="AT622" s="226" t="s">
        <v>161</v>
      </c>
      <c r="AU622" s="226" t="s">
        <v>85</v>
      </c>
      <c r="AY622" s="20" t="s">
        <v>159</v>
      </c>
      <c r="BE622" s="227">
        <f>IF(N622="základní",J622,0)</f>
        <v>0</v>
      </c>
      <c r="BF622" s="227">
        <f>IF(N622="snížená",J622,0)</f>
        <v>0</v>
      </c>
      <c r="BG622" s="227">
        <f>IF(N622="zákl. přenesená",J622,0)</f>
        <v>0</v>
      </c>
      <c r="BH622" s="227">
        <f>IF(N622="sníž. přenesená",J622,0)</f>
        <v>0</v>
      </c>
      <c r="BI622" s="227">
        <f>IF(N622="nulová",J622,0)</f>
        <v>0</v>
      </c>
      <c r="BJ622" s="20" t="s">
        <v>83</v>
      </c>
      <c r="BK622" s="227">
        <f>ROUND(I622*H622,2)</f>
        <v>0</v>
      </c>
      <c r="BL622" s="20" t="s">
        <v>166</v>
      </c>
      <c r="BM622" s="226" t="s">
        <v>928</v>
      </c>
    </row>
    <row r="623" spans="1:47" s="2" customFormat="1" ht="12">
      <c r="A623" s="41"/>
      <c r="B623" s="42"/>
      <c r="C623" s="43"/>
      <c r="D623" s="228" t="s">
        <v>168</v>
      </c>
      <c r="E623" s="43"/>
      <c r="F623" s="229" t="s">
        <v>929</v>
      </c>
      <c r="G623" s="43"/>
      <c r="H623" s="43"/>
      <c r="I623" s="230"/>
      <c r="J623" s="43"/>
      <c r="K623" s="43"/>
      <c r="L623" s="47"/>
      <c r="M623" s="231"/>
      <c r="N623" s="232"/>
      <c r="O623" s="87"/>
      <c r="P623" s="87"/>
      <c r="Q623" s="87"/>
      <c r="R623" s="87"/>
      <c r="S623" s="87"/>
      <c r="T623" s="88"/>
      <c r="U623" s="41"/>
      <c r="V623" s="41"/>
      <c r="W623" s="41"/>
      <c r="X623" s="41"/>
      <c r="Y623" s="41"/>
      <c r="Z623" s="41"/>
      <c r="AA623" s="41"/>
      <c r="AB623" s="41"/>
      <c r="AC623" s="41"/>
      <c r="AD623" s="41"/>
      <c r="AE623" s="41"/>
      <c r="AT623" s="20" t="s">
        <v>168</v>
      </c>
      <c r="AU623" s="20" t="s">
        <v>85</v>
      </c>
    </row>
    <row r="624" spans="1:47" s="2" customFormat="1" ht="12">
      <c r="A624" s="41"/>
      <c r="B624" s="42"/>
      <c r="C624" s="43"/>
      <c r="D624" s="233" t="s">
        <v>170</v>
      </c>
      <c r="E624" s="43"/>
      <c r="F624" s="234" t="s">
        <v>930</v>
      </c>
      <c r="G624" s="43"/>
      <c r="H624" s="43"/>
      <c r="I624" s="230"/>
      <c r="J624" s="43"/>
      <c r="K624" s="43"/>
      <c r="L624" s="47"/>
      <c r="M624" s="231"/>
      <c r="N624" s="232"/>
      <c r="O624" s="87"/>
      <c r="P624" s="87"/>
      <c r="Q624" s="87"/>
      <c r="R624" s="87"/>
      <c r="S624" s="87"/>
      <c r="T624" s="88"/>
      <c r="U624" s="41"/>
      <c r="V624" s="41"/>
      <c r="W624" s="41"/>
      <c r="X624" s="41"/>
      <c r="Y624" s="41"/>
      <c r="Z624" s="41"/>
      <c r="AA624" s="41"/>
      <c r="AB624" s="41"/>
      <c r="AC624" s="41"/>
      <c r="AD624" s="41"/>
      <c r="AE624" s="41"/>
      <c r="AT624" s="20" t="s">
        <v>170</v>
      </c>
      <c r="AU624" s="20" t="s">
        <v>85</v>
      </c>
    </row>
    <row r="625" spans="1:65" s="2" customFormat="1" ht="24.15" customHeight="1">
      <c r="A625" s="41"/>
      <c r="B625" s="42"/>
      <c r="C625" s="215" t="s">
        <v>931</v>
      </c>
      <c r="D625" s="215" t="s">
        <v>161</v>
      </c>
      <c r="E625" s="216" t="s">
        <v>932</v>
      </c>
      <c r="F625" s="217" t="s">
        <v>933</v>
      </c>
      <c r="G625" s="218" t="s">
        <v>306</v>
      </c>
      <c r="H625" s="219">
        <v>110</v>
      </c>
      <c r="I625" s="220"/>
      <c r="J625" s="221">
        <f>ROUND(I625*H625,2)</f>
        <v>0</v>
      </c>
      <c r="K625" s="217" t="s">
        <v>165</v>
      </c>
      <c r="L625" s="47"/>
      <c r="M625" s="222" t="s">
        <v>19</v>
      </c>
      <c r="N625" s="223" t="s">
        <v>46</v>
      </c>
      <c r="O625" s="87"/>
      <c r="P625" s="224">
        <f>O625*H625</f>
        <v>0</v>
      </c>
      <c r="Q625" s="224">
        <v>0.0015</v>
      </c>
      <c r="R625" s="224">
        <f>Q625*H625</f>
        <v>0.165</v>
      </c>
      <c r="S625" s="224">
        <v>0</v>
      </c>
      <c r="T625" s="225">
        <f>S625*H625</f>
        <v>0</v>
      </c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R625" s="226" t="s">
        <v>166</v>
      </c>
      <c r="AT625" s="226" t="s">
        <v>161</v>
      </c>
      <c r="AU625" s="226" t="s">
        <v>85</v>
      </c>
      <c r="AY625" s="20" t="s">
        <v>159</v>
      </c>
      <c r="BE625" s="227">
        <f>IF(N625="základní",J625,0)</f>
        <v>0</v>
      </c>
      <c r="BF625" s="227">
        <f>IF(N625="snížená",J625,0)</f>
        <v>0</v>
      </c>
      <c r="BG625" s="227">
        <f>IF(N625="zákl. přenesená",J625,0)</f>
        <v>0</v>
      </c>
      <c r="BH625" s="227">
        <f>IF(N625="sníž. přenesená",J625,0)</f>
        <v>0</v>
      </c>
      <c r="BI625" s="227">
        <f>IF(N625="nulová",J625,0)</f>
        <v>0</v>
      </c>
      <c r="BJ625" s="20" t="s">
        <v>83</v>
      </c>
      <c r="BK625" s="227">
        <f>ROUND(I625*H625,2)</f>
        <v>0</v>
      </c>
      <c r="BL625" s="20" t="s">
        <v>166</v>
      </c>
      <c r="BM625" s="226" t="s">
        <v>934</v>
      </c>
    </row>
    <row r="626" spans="1:47" s="2" customFormat="1" ht="12">
      <c r="A626" s="41"/>
      <c r="B626" s="42"/>
      <c r="C626" s="43"/>
      <c r="D626" s="228" t="s">
        <v>168</v>
      </c>
      <c r="E626" s="43"/>
      <c r="F626" s="229" t="s">
        <v>935</v>
      </c>
      <c r="G626" s="43"/>
      <c r="H626" s="43"/>
      <c r="I626" s="230"/>
      <c r="J626" s="43"/>
      <c r="K626" s="43"/>
      <c r="L626" s="47"/>
      <c r="M626" s="231"/>
      <c r="N626" s="232"/>
      <c r="O626" s="87"/>
      <c r="P626" s="87"/>
      <c r="Q626" s="87"/>
      <c r="R626" s="87"/>
      <c r="S626" s="87"/>
      <c r="T626" s="88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T626" s="20" t="s">
        <v>168</v>
      </c>
      <c r="AU626" s="20" t="s">
        <v>85</v>
      </c>
    </row>
    <row r="627" spans="1:47" s="2" customFormat="1" ht="12">
      <c r="A627" s="41"/>
      <c r="B627" s="42"/>
      <c r="C627" s="43"/>
      <c r="D627" s="233" t="s">
        <v>170</v>
      </c>
      <c r="E627" s="43"/>
      <c r="F627" s="234" t="s">
        <v>936</v>
      </c>
      <c r="G627" s="43"/>
      <c r="H627" s="43"/>
      <c r="I627" s="230"/>
      <c r="J627" s="43"/>
      <c r="K627" s="43"/>
      <c r="L627" s="47"/>
      <c r="M627" s="231"/>
      <c r="N627" s="232"/>
      <c r="O627" s="87"/>
      <c r="P627" s="87"/>
      <c r="Q627" s="87"/>
      <c r="R627" s="87"/>
      <c r="S627" s="87"/>
      <c r="T627" s="88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T627" s="20" t="s">
        <v>170</v>
      </c>
      <c r="AU627" s="20" t="s">
        <v>85</v>
      </c>
    </row>
    <row r="628" spans="1:65" s="2" customFormat="1" ht="24.15" customHeight="1">
      <c r="A628" s="41"/>
      <c r="B628" s="42"/>
      <c r="C628" s="215" t="s">
        <v>937</v>
      </c>
      <c r="D628" s="215" t="s">
        <v>161</v>
      </c>
      <c r="E628" s="216" t="s">
        <v>938</v>
      </c>
      <c r="F628" s="217" t="s">
        <v>939</v>
      </c>
      <c r="G628" s="218" t="s">
        <v>164</v>
      </c>
      <c r="H628" s="219">
        <v>248.286</v>
      </c>
      <c r="I628" s="220"/>
      <c r="J628" s="221">
        <f>ROUND(I628*H628,2)</f>
        <v>0</v>
      </c>
      <c r="K628" s="217" t="s">
        <v>165</v>
      </c>
      <c r="L628" s="47"/>
      <c r="M628" s="222" t="s">
        <v>19</v>
      </c>
      <c r="N628" s="223" t="s">
        <v>46</v>
      </c>
      <c r="O628" s="87"/>
      <c r="P628" s="224">
        <f>O628*H628</f>
        <v>0</v>
      </c>
      <c r="Q628" s="224">
        <v>0.0014</v>
      </c>
      <c r="R628" s="224">
        <f>Q628*H628</f>
        <v>0.3476004</v>
      </c>
      <c r="S628" s="224">
        <v>0</v>
      </c>
      <c r="T628" s="225">
        <f>S628*H628</f>
        <v>0</v>
      </c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R628" s="226" t="s">
        <v>166</v>
      </c>
      <c r="AT628" s="226" t="s">
        <v>161</v>
      </c>
      <c r="AU628" s="226" t="s">
        <v>85</v>
      </c>
      <c r="AY628" s="20" t="s">
        <v>159</v>
      </c>
      <c r="BE628" s="227">
        <f>IF(N628="základní",J628,0)</f>
        <v>0</v>
      </c>
      <c r="BF628" s="227">
        <f>IF(N628="snížená",J628,0)</f>
        <v>0</v>
      </c>
      <c r="BG628" s="227">
        <f>IF(N628="zákl. přenesená",J628,0)</f>
        <v>0</v>
      </c>
      <c r="BH628" s="227">
        <f>IF(N628="sníž. přenesená",J628,0)</f>
        <v>0</v>
      </c>
      <c r="BI628" s="227">
        <f>IF(N628="nulová",J628,0)</f>
        <v>0</v>
      </c>
      <c r="BJ628" s="20" t="s">
        <v>83</v>
      </c>
      <c r="BK628" s="227">
        <f>ROUND(I628*H628,2)</f>
        <v>0</v>
      </c>
      <c r="BL628" s="20" t="s">
        <v>166</v>
      </c>
      <c r="BM628" s="226" t="s">
        <v>940</v>
      </c>
    </row>
    <row r="629" spans="1:47" s="2" customFormat="1" ht="12">
      <c r="A629" s="41"/>
      <c r="B629" s="42"/>
      <c r="C629" s="43"/>
      <c r="D629" s="228" t="s">
        <v>168</v>
      </c>
      <c r="E629" s="43"/>
      <c r="F629" s="229" t="s">
        <v>941</v>
      </c>
      <c r="G629" s="43"/>
      <c r="H629" s="43"/>
      <c r="I629" s="230"/>
      <c r="J629" s="43"/>
      <c r="K629" s="43"/>
      <c r="L629" s="47"/>
      <c r="M629" s="231"/>
      <c r="N629" s="232"/>
      <c r="O629" s="87"/>
      <c r="P629" s="87"/>
      <c r="Q629" s="87"/>
      <c r="R629" s="87"/>
      <c r="S629" s="87"/>
      <c r="T629" s="88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T629" s="20" t="s">
        <v>168</v>
      </c>
      <c r="AU629" s="20" t="s">
        <v>85</v>
      </c>
    </row>
    <row r="630" spans="1:47" s="2" customFormat="1" ht="12">
      <c r="A630" s="41"/>
      <c r="B630" s="42"/>
      <c r="C630" s="43"/>
      <c r="D630" s="233" t="s">
        <v>170</v>
      </c>
      <c r="E630" s="43"/>
      <c r="F630" s="234" t="s">
        <v>942</v>
      </c>
      <c r="G630" s="43"/>
      <c r="H630" s="43"/>
      <c r="I630" s="230"/>
      <c r="J630" s="43"/>
      <c r="K630" s="43"/>
      <c r="L630" s="47"/>
      <c r="M630" s="231"/>
      <c r="N630" s="232"/>
      <c r="O630" s="87"/>
      <c r="P630" s="87"/>
      <c r="Q630" s="87"/>
      <c r="R630" s="87"/>
      <c r="S630" s="87"/>
      <c r="T630" s="88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T630" s="20" t="s">
        <v>170</v>
      </c>
      <c r="AU630" s="20" t="s">
        <v>85</v>
      </c>
    </row>
    <row r="631" spans="1:51" s="13" customFormat="1" ht="12">
      <c r="A631" s="13"/>
      <c r="B631" s="235"/>
      <c r="C631" s="236"/>
      <c r="D631" s="228" t="s">
        <v>172</v>
      </c>
      <c r="E631" s="237" t="s">
        <v>19</v>
      </c>
      <c r="F631" s="238" t="s">
        <v>943</v>
      </c>
      <c r="G631" s="236"/>
      <c r="H631" s="239">
        <v>90</v>
      </c>
      <c r="I631" s="240"/>
      <c r="J631" s="236"/>
      <c r="K631" s="236"/>
      <c r="L631" s="241"/>
      <c r="M631" s="242"/>
      <c r="N631" s="243"/>
      <c r="O631" s="243"/>
      <c r="P631" s="243"/>
      <c r="Q631" s="243"/>
      <c r="R631" s="243"/>
      <c r="S631" s="243"/>
      <c r="T631" s="244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5" t="s">
        <v>172</v>
      </c>
      <c r="AU631" s="245" t="s">
        <v>85</v>
      </c>
      <c r="AV631" s="13" t="s">
        <v>85</v>
      </c>
      <c r="AW631" s="13" t="s">
        <v>36</v>
      </c>
      <c r="AX631" s="13" t="s">
        <v>75</v>
      </c>
      <c r="AY631" s="245" t="s">
        <v>159</v>
      </c>
    </row>
    <row r="632" spans="1:51" s="13" customFormat="1" ht="12">
      <c r="A632" s="13"/>
      <c r="B632" s="235"/>
      <c r="C632" s="236"/>
      <c r="D632" s="228" t="s">
        <v>172</v>
      </c>
      <c r="E632" s="237" t="s">
        <v>19</v>
      </c>
      <c r="F632" s="238" t="s">
        <v>944</v>
      </c>
      <c r="G632" s="236"/>
      <c r="H632" s="239">
        <v>79.8</v>
      </c>
      <c r="I632" s="240"/>
      <c r="J632" s="236"/>
      <c r="K632" s="236"/>
      <c r="L632" s="241"/>
      <c r="M632" s="242"/>
      <c r="N632" s="243"/>
      <c r="O632" s="243"/>
      <c r="P632" s="243"/>
      <c r="Q632" s="243"/>
      <c r="R632" s="243"/>
      <c r="S632" s="243"/>
      <c r="T632" s="244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45" t="s">
        <v>172</v>
      </c>
      <c r="AU632" s="245" t="s">
        <v>85</v>
      </c>
      <c r="AV632" s="13" t="s">
        <v>85</v>
      </c>
      <c r="AW632" s="13" t="s">
        <v>36</v>
      </c>
      <c r="AX632" s="13" t="s">
        <v>75</v>
      </c>
      <c r="AY632" s="245" t="s">
        <v>159</v>
      </c>
    </row>
    <row r="633" spans="1:51" s="13" customFormat="1" ht="12">
      <c r="A633" s="13"/>
      <c r="B633" s="235"/>
      <c r="C633" s="236"/>
      <c r="D633" s="228" t="s">
        <v>172</v>
      </c>
      <c r="E633" s="237" t="s">
        <v>19</v>
      </c>
      <c r="F633" s="238" t="s">
        <v>945</v>
      </c>
      <c r="G633" s="236"/>
      <c r="H633" s="239">
        <v>2.5</v>
      </c>
      <c r="I633" s="240"/>
      <c r="J633" s="236"/>
      <c r="K633" s="236"/>
      <c r="L633" s="241"/>
      <c r="M633" s="242"/>
      <c r="N633" s="243"/>
      <c r="O633" s="243"/>
      <c r="P633" s="243"/>
      <c r="Q633" s="243"/>
      <c r="R633" s="243"/>
      <c r="S633" s="243"/>
      <c r="T633" s="244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5" t="s">
        <v>172</v>
      </c>
      <c r="AU633" s="245" t="s">
        <v>85</v>
      </c>
      <c r="AV633" s="13" t="s">
        <v>85</v>
      </c>
      <c r="AW633" s="13" t="s">
        <v>36</v>
      </c>
      <c r="AX633" s="13" t="s">
        <v>75</v>
      </c>
      <c r="AY633" s="245" t="s">
        <v>159</v>
      </c>
    </row>
    <row r="634" spans="1:51" s="13" customFormat="1" ht="12">
      <c r="A634" s="13"/>
      <c r="B634" s="235"/>
      <c r="C634" s="236"/>
      <c r="D634" s="228" t="s">
        <v>172</v>
      </c>
      <c r="E634" s="237" t="s">
        <v>19</v>
      </c>
      <c r="F634" s="238" t="s">
        <v>946</v>
      </c>
      <c r="G634" s="236"/>
      <c r="H634" s="239">
        <v>26.7</v>
      </c>
      <c r="I634" s="240"/>
      <c r="J634" s="236"/>
      <c r="K634" s="236"/>
      <c r="L634" s="241"/>
      <c r="M634" s="242"/>
      <c r="N634" s="243"/>
      <c r="O634" s="243"/>
      <c r="P634" s="243"/>
      <c r="Q634" s="243"/>
      <c r="R634" s="243"/>
      <c r="S634" s="243"/>
      <c r="T634" s="24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5" t="s">
        <v>172</v>
      </c>
      <c r="AU634" s="245" t="s">
        <v>85</v>
      </c>
      <c r="AV634" s="13" t="s">
        <v>85</v>
      </c>
      <c r="AW634" s="13" t="s">
        <v>36</v>
      </c>
      <c r="AX634" s="13" t="s">
        <v>75</v>
      </c>
      <c r="AY634" s="245" t="s">
        <v>159</v>
      </c>
    </row>
    <row r="635" spans="1:51" s="13" customFormat="1" ht="12">
      <c r="A635" s="13"/>
      <c r="B635" s="235"/>
      <c r="C635" s="236"/>
      <c r="D635" s="228" t="s">
        <v>172</v>
      </c>
      <c r="E635" s="237" t="s">
        <v>19</v>
      </c>
      <c r="F635" s="238" t="s">
        <v>947</v>
      </c>
      <c r="G635" s="236"/>
      <c r="H635" s="239">
        <v>32.4</v>
      </c>
      <c r="I635" s="240"/>
      <c r="J635" s="236"/>
      <c r="K635" s="236"/>
      <c r="L635" s="241"/>
      <c r="M635" s="242"/>
      <c r="N635" s="243"/>
      <c r="O635" s="243"/>
      <c r="P635" s="243"/>
      <c r="Q635" s="243"/>
      <c r="R635" s="243"/>
      <c r="S635" s="243"/>
      <c r="T635" s="244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5" t="s">
        <v>172</v>
      </c>
      <c r="AU635" s="245" t="s">
        <v>85</v>
      </c>
      <c r="AV635" s="13" t="s">
        <v>85</v>
      </c>
      <c r="AW635" s="13" t="s">
        <v>36</v>
      </c>
      <c r="AX635" s="13" t="s">
        <v>75</v>
      </c>
      <c r="AY635" s="245" t="s">
        <v>159</v>
      </c>
    </row>
    <row r="636" spans="1:51" s="13" customFormat="1" ht="12">
      <c r="A636" s="13"/>
      <c r="B636" s="235"/>
      <c r="C636" s="236"/>
      <c r="D636" s="228" t="s">
        <v>172</v>
      </c>
      <c r="E636" s="237" t="s">
        <v>19</v>
      </c>
      <c r="F636" s="238" t="s">
        <v>948</v>
      </c>
      <c r="G636" s="236"/>
      <c r="H636" s="239">
        <v>59.95</v>
      </c>
      <c r="I636" s="240"/>
      <c r="J636" s="236"/>
      <c r="K636" s="236"/>
      <c r="L636" s="241"/>
      <c r="M636" s="242"/>
      <c r="N636" s="243"/>
      <c r="O636" s="243"/>
      <c r="P636" s="243"/>
      <c r="Q636" s="243"/>
      <c r="R636" s="243"/>
      <c r="S636" s="243"/>
      <c r="T636" s="244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5" t="s">
        <v>172</v>
      </c>
      <c r="AU636" s="245" t="s">
        <v>85</v>
      </c>
      <c r="AV636" s="13" t="s">
        <v>85</v>
      </c>
      <c r="AW636" s="13" t="s">
        <v>36</v>
      </c>
      <c r="AX636" s="13" t="s">
        <v>75</v>
      </c>
      <c r="AY636" s="245" t="s">
        <v>159</v>
      </c>
    </row>
    <row r="637" spans="1:51" s="13" customFormat="1" ht="12">
      <c r="A637" s="13"/>
      <c r="B637" s="235"/>
      <c r="C637" s="236"/>
      <c r="D637" s="228" t="s">
        <v>172</v>
      </c>
      <c r="E637" s="237" t="s">
        <v>19</v>
      </c>
      <c r="F637" s="238" t="s">
        <v>949</v>
      </c>
      <c r="G637" s="236"/>
      <c r="H637" s="239">
        <v>7.975</v>
      </c>
      <c r="I637" s="240"/>
      <c r="J637" s="236"/>
      <c r="K637" s="236"/>
      <c r="L637" s="241"/>
      <c r="M637" s="242"/>
      <c r="N637" s="243"/>
      <c r="O637" s="243"/>
      <c r="P637" s="243"/>
      <c r="Q637" s="243"/>
      <c r="R637" s="243"/>
      <c r="S637" s="243"/>
      <c r="T637" s="24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5" t="s">
        <v>172</v>
      </c>
      <c r="AU637" s="245" t="s">
        <v>85</v>
      </c>
      <c r="AV637" s="13" t="s">
        <v>85</v>
      </c>
      <c r="AW637" s="13" t="s">
        <v>36</v>
      </c>
      <c r="AX637" s="13" t="s">
        <v>75</v>
      </c>
      <c r="AY637" s="245" t="s">
        <v>159</v>
      </c>
    </row>
    <row r="638" spans="1:51" s="13" customFormat="1" ht="12">
      <c r="A638" s="13"/>
      <c r="B638" s="235"/>
      <c r="C638" s="236"/>
      <c r="D638" s="228" t="s">
        <v>172</v>
      </c>
      <c r="E638" s="237" t="s">
        <v>19</v>
      </c>
      <c r="F638" s="238" t="s">
        <v>950</v>
      </c>
      <c r="G638" s="236"/>
      <c r="H638" s="239">
        <v>-11.4</v>
      </c>
      <c r="I638" s="240"/>
      <c r="J638" s="236"/>
      <c r="K638" s="236"/>
      <c r="L638" s="241"/>
      <c r="M638" s="242"/>
      <c r="N638" s="243"/>
      <c r="O638" s="243"/>
      <c r="P638" s="243"/>
      <c r="Q638" s="243"/>
      <c r="R638" s="243"/>
      <c r="S638" s="243"/>
      <c r="T638" s="244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5" t="s">
        <v>172</v>
      </c>
      <c r="AU638" s="245" t="s">
        <v>85</v>
      </c>
      <c r="AV638" s="13" t="s">
        <v>85</v>
      </c>
      <c r="AW638" s="13" t="s">
        <v>36</v>
      </c>
      <c r="AX638" s="13" t="s">
        <v>75</v>
      </c>
      <c r="AY638" s="245" t="s">
        <v>159</v>
      </c>
    </row>
    <row r="639" spans="1:51" s="13" customFormat="1" ht="12">
      <c r="A639" s="13"/>
      <c r="B639" s="235"/>
      <c r="C639" s="236"/>
      <c r="D639" s="228" t="s">
        <v>172</v>
      </c>
      <c r="E639" s="237" t="s">
        <v>19</v>
      </c>
      <c r="F639" s="238" t="s">
        <v>508</v>
      </c>
      <c r="G639" s="236"/>
      <c r="H639" s="239">
        <v>-13.5</v>
      </c>
      <c r="I639" s="240"/>
      <c r="J639" s="236"/>
      <c r="K639" s="236"/>
      <c r="L639" s="241"/>
      <c r="M639" s="242"/>
      <c r="N639" s="243"/>
      <c r="O639" s="243"/>
      <c r="P639" s="243"/>
      <c r="Q639" s="243"/>
      <c r="R639" s="243"/>
      <c r="S639" s="243"/>
      <c r="T639" s="244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5" t="s">
        <v>172</v>
      </c>
      <c r="AU639" s="245" t="s">
        <v>85</v>
      </c>
      <c r="AV639" s="13" t="s">
        <v>85</v>
      </c>
      <c r="AW639" s="13" t="s">
        <v>36</v>
      </c>
      <c r="AX639" s="13" t="s">
        <v>75</v>
      </c>
      <c r="AY639" s="245" t="s">
        <v>159</v>
      </c>
    </row>
    <row r="640" spans="1:51" s="13" customFormat="1" ht="12">
      <c r="A640" s="13"/>
      <c r="B640" s="235"/>
      <c r="C640" s="236"/>
      <c r="D640" s="228" t="s">
        <v>172</v>
      </c>
      <c r="E640" s="237" t="s">
        <v>19</v>
      </c>
      <c r="F640" s="238" t="s">
        <v>502</v>
      </c>
      <c r="G640" s="236"/>
      <c r="H640" s="239">
        <v>-3.675</v>
      </c>
      <c r="I640" s="240"/>
      <c r="J640" s="236"/>
      <c r="K640" s="236"/>
      <c r="L640" s="241"/>
      <c r="M640" s="242"/>
      <c r="N640" s="243"/>
      <c r="O640" s="243"/>
      <c r="P640" s="243"/>
      <c r="Q640" s="243"/>
      <c r="R640" s="243"/>
      <c r="S640" s="243"/>
      <c r="T640" s="244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5" t="s">
        <v>172</v>
      </c>
      <c r="AU640" s="245" t="s">
        <v>85</v>
      </c>
      <c r="AV640" s="13" t="s">
        <v>85</v>
      </c>
      <c r="AW640" s="13" t="s">
        <v>36</v>
      </c>
      <c r="AX640" s="13" t="s">
        <v>75</v>
      </c>
      <c r="AY640" s="245" t="s">
        <v>159</v>
      </c>
    </row>
    <row r="641" spans="1:51" s="13" customFormat="1" ht="12">
      <c r="A641" s="13"/>
      <c r="B641" s="235"/>
      <c r="C641" s="236"/>
      <c r="D641" s="228" t="s">
        <v>172</v>
      </c>
      <c r="E641" s="237" t="s">
        <v>19</v>
      </c>
      <c r="F641" s="238" t="s">
        <v>951</v>
      </c>
      <c r="G641" s="236"/>
      <c r="H641" s="239">
        <v>-22.232</v>
      </c>
      <c r="I641" s="240"/>
      <c r="J641" s="236"/>
      <c r="K641" s="236"/>
      <c r="L641" s="241"/>
      <c r="M641" s="242"/>
      <c r="N641" s="243"/>
      <c r="O641" s="243"/>
      <c r="P641" s="243"/>
      <c r="Q641" s="243"/>
      <c r="R641" s="243"/>
      <c r="S641" s="243"/>
      <c r="T641" s="244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5" t="s">
        <v>172</v>
      </c>
      <c r="AU641" s="245" t="s">
        <v>85</v>
      </c>
      <c r="AV641" s="13" t="s">
        <v>85</v>
      </c>
      <c r="AW641" s="13" t="s">
        <v>36</v>
      </c>
      <c r="AX641" s="13" t="s">
        <v>75</v>
      </c>
      <c r="AY641" s="245" t="s">
        <v>159</v>
      </c>
    </row>
    <row r="642" spans="1:51" s="13" customFormat="1" ht="12">
      <c r="A642" s="13"/>
      <c r="B642" s="235"/>
      <c r="C642" s="236"/>
      <c r="D642" s="228" t="s">
        <v>172</v>
      </c>
      <c r="E642" s="237" t="s">
        <v>19</v>
      </c>
      <c r="F642" s="238" t="s">
        <v>952</v>
      </c>
      <c r="G642" s="236"/>
      <c r="H642" s="239">
        <v>-4.5</v>
      </c>
      <c r="I642" s="240"/>
      <c r="J642" s="236"/>
      <c r="K642" s="236"/>
      <c r="L642" s="241"/>
      <c r="M642" s="242"/>
      <c r="N642" s="243"/>
      <c r="O642" s="243"/>
      <c r="P642" s="243"/>
      <c r="Q642" s="243"/>
      <c r="R642" s="243"/>
      <c r="S642" s="243"/>
      <c r="T642" s="24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5" t="s">
        <v>172</v>
      </c>
      <c r="AU642" s="245" t="s">
        <v>85</v>
      </c>
      <c r="AV642" s="13" t="s">
        <v>85</v>
      </c>
      <c r="AW642" s="13" t="s">
        <v>36</v>
      </c>
      <c r="AX642" s="13" t="s">
        <v>75</v>
      </c>
      <c r="AY642" s="245" t="s">
        <v>159</v>
      </c>
    </row>
    <row r="643" spans="1:51" s="13" customFormat="1" ht="12">
      <c r="A643" s="13"/>
      <c r="B643" s="235"/>
      <c r="C643" s="236"/>
      <c r="D643" s="228" t="s">
        <v>172</v>
      </c>
      <c r="E643" s="237" t="s">
        <v>19</v>
      </c>
      <c r="F643" s="238" t="s">
        <v>510</v>
      </c>
      <c r="G643" s="236"/>
      <c r="H643" s="239">
        <v>-16.2</v>
      </c>
      <c r="I643" s="240"/>
      <c r="J643" s="236"/>
      <c r="K643" s="236"/>
      <c r="L643" s="241"/>
      <c r="M643" s="242"/>
      <c r="N643" s="243"/>
      <c r="O643" s="243"/>
      <c r="P643" s="243"/>
      <c r="Q643" s="243"/>
      <c r="R643" s="243"/>
      <c r="S643" s="243"/>
      <c r="T643" s="244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5" t="s">
        <v>172</v>
      </c>
      <c r="AU643" s="245" t="s">
        <v>85</v>
      </c>
      <c r="AV643" s="13" t="s">
        <v>85</v>
      </c>
      <c r="AW643" s="13" t="s">
        <v>36</v>
      </c>
      <c r="AX643" s="13" t="s">
        <v>75</v>
      </c>
      <c r="AY643" s="245" t="s">
        <v>159</v>
      </c>
    </row>
    <row r="644" spans="1:51" s="13" customFormat="1" ht="12">
      <c r="A644" s="13"/>
      <c r="B644" s="235"/>
      <c r="C644" s="236"/>
      <c r="D644" s="228" t="s">
        <v>172</v>
      </c>
      <c r="E644" s="237" t="s">
        <v>19</v>
      </c>
      <c r="F644" s="238" t="s">
        <v>953</v>
      </c>
      <c r="G644" s="236"/>
      <c r="H644" s="239">
        <v>-3.78</v>
      </c>
      <c r="I644" s="240"/>
      <c r="J644" s="236"/>
      <c r="K644" s="236"/>
      <c r="L644" s="241"/>
      <c r="M644" s="242"/>
      <c r="N644" s="243"/>
      <c r="O644" s="243"/>
      <c r="P644" s="243"/>
      <c r="Q644" s="243"/>
      <c r="R644" s="243"/>
      <c r="S644" s="243"/>
      <c r="T644" s="24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5" t="s">
        <v>172</v>
      </c>
      <c r="AU644" s="245" t="s">
        <v>85</v>
      </c>
      <c r="AV644" s="13" t="s">
        <v>85</v>
      </c>
      <c r="AW644" s="13" t="s">
        <v>36</v>
      </c>
      <c r="AX644" s="13" t="s">
        <v>75</v>
      </c>
      <c r="AY644" s="245" t="s">
        <v>159</v>
      </c>
    </row>
    <row r="645" spans="1:51" s="13" customFormat="1" ht="12">
      <c r="A645" s="13"/>
      <c r="B645" s="235"/>
      <c r="C645" s="236"/>
      <c r="D645" s="228" t="s">
        <v>172</v>
      </c>
      <c r="E645" s="237" t="s">
        <v>19</v>
      </c>
      <c r="F645" s="238" t="s">
        <v>954</v>
      </c>
      <c r="G645" s="236"/>
      <c r="H645" s="239">
        <v>5.44</v>
      </c>
      <c r="I645" s="240"/>
      <c r="J645" s="236"/>
      <c r="K645" s="236"/>
      <c r="L645" s="241"/>
      <c r="M645" s="242"/>
      <c r="N645" s="243"/>
      <c r="O645" s="243"/>
      <c r="P645" s="243"/>
      <c r="Q645" s="243"/>
      <c r="R645" s="243"/>
      <c r="S645" s="243"/>
      <c r="T645" s="244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5" t="s">
        <v>172</v>
      </c>
      <c r="AU645" s="245" t="s">
        <v>85</v>
      </c>
      <c r="AV645" s="13" t="s">
        <v>85</v>
      </c>
      <c r="AW645" s="13" t="s">
        <v>36</v>
      </c>
      <c r="AX645" s="13" t="s">
        <v>75</v>
      </c>
      <c r="AY645" s="245" t="s">
        <v>159</v>
      </c>
    </row>
    <row r="646" spans="1:51" s="13" customFormat="1" ht="12">
      <c r="A646" s="13"/>
      <c r="B646" s="235"/>
      <c r="C646" s="236"/>
      <c r="D646" s="228" t="s">
        <v>172</v>
      </c>
      <c r="E646" s="237" t="s">
        <v>19</v>
      </c>
      <c r="F646" s="238" t="s">
        <v>955</v>
      </c>
      <c r="G646" s="236"/>
      <c r="H646" s="239">
        <v>7.2</v>
      </c>
      <c r="I646" s="240"/>
      <c r="J646" s="236"/>
      <c r="K646" s="236"/>
      <c r="L646" s="241"/>
      <c r="M646" s="242"/>
      <c r="N646" s="243"/>
      <c r="O646" s="243"/>
      <c r="P646" s="243"/>
      <c r="Q646" s="243"/>
      <c r="R646" s="243"/>
      <c r="S646" s="243"/>
      <c r="T646" s="24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5" t="s">
        <v>172</v>
      </c>
      <c r="AU646" s="245" t="s">
        <v>85</v>
      </c>
      <c r="AV646" s="13" t="s">
        <v>85</v>
      </c>
      <c r="AW646" s="13" t="s">
        <v>36</v>
      </c>
      <c r="AX646" s="13" t="s">
        <v>75</v>
      </c>
      <c r="AY646" s="245" t="s">
        <v>159</v>
      </c>
    </row>
    <row r="647" spans="1:51" s="13" customFormat="1" ht="12">
      <c r="A647" s="13"/>
      <c r="B647" s="235"/>
      <c r="C647" s="236"/>
      <c r="D647" s="228" t="s">
        <v>172</v>
      </c>
      <c r="E647" s="237" t="s">
        <v>19</v>
      </c>
      <c r="F647" s="238" t="s">
        <v>956</v>
      </c>
      <c r="G647" s="236"/>
      <c r="H647" s="239">
        <v>1.58</v>
      </c>
      <c r="I647" s="240"/>
      <c r="J647" s="236"/>
      <c r="K647" s="236"/>
      <c r="L647" s="241"/>
      <c r="M647" s="242"/>
      <c r="N647" s="243"/>
      <c r="O647" s="243"/>
      <c r="P647" s="243"/>
      <c r="Q647" s="243"/>
      <c r="R647" s="243"/>
      <c r="S647" s="243"/>
      <c r="T647" s="244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5" t="s">
        <v>172</v>
      </c>
      <c r="AU647" s="245" t="s">
        <v>85</v>
      </c>
      <c r="AV647" s="13" t="s">
        <v>85</v>
      </c>
      <c r="AW647" s="13" t="s">
        <v>36</v>
      </c>
      <c r="AX647" s="13" t="s">
        <v>75</v>
      </c>
      <c r="AY647" s="245" t="s">
        <v>159</v>
      </c>
    </row>
    <row r="648" spans="1:51" s="13" customFormat="1" ht="12">
      <c r="A648" s="13"/>
      <c r="B648" s="235"/>
      <c r="C648" s="236"/>
      <c r="D648" s="228" t="s">
        <v>172</v>
      </c>
      <c r="E648" s="237" t="s">
        <v>19</v>
      </c>
      <c r="F648" s="238" t="s">
        <v>957</v>
      </c>
      <c r="G648" s="236"/>
      <c r="H648" s="239">
        <v>2.708</v>
      </c>
      <c r="I648" s="240"/>
      <c r="J648" s="236"/>
      <c r="K648" s="236"/>
      <c r="L648" s="241"/>
      <c r="M648" s="242"/>
      <c r="N648" s="243"/>
      <c r="O648" s="243"/>
      <c r="P648" s="243"/>
      <c r="Q648" s="243"/>
      <c r="R648" s="243"/>
      <c r="S648" s="243"/>
      <c r="T648" s="244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5" t="s">
        <v>172</v>
      </c>
      <c r="AU648" s="245" t="s">
        <v>85</v>
      </c>
      <c r="AV648" s="13" t="s">
        <v>85</v>
      </c>
      <c r="AW648" s="13" t="s">
        <v>36</v>
      </c>
      <c r="AX648" s="13" t="s">
        <v>75</v>
      </c>
      <c r="AY648" s="245" t="s">
        <v>159</v>
      </c>
    </row>
    <row r="649" spans="1:51" s="13" customFormat="1" ht="12">
      <c r="A649" s="13"/>
      <c r="B649" s="235"/>
      <c r="C649" s="236"/>
      <c r="D649" s="228" t="s">
        <v>172</v>
      </c>
      <c r="E649" s="237" t="s">
        <v>19</v>
      </c>
      <c r="F649" s="238" t="s">
        <v>958</v>
      </c>
      <c r="G649" s="236"/>
      <c r="H649" s="239">
        <v>5.76</v>
      </c>
      <c r="I649" s="240"/>
      <c r="J649" s="236"/>
      <c r="K649" s="236"/>
      <c r="L649" s="241"/>
      <c r="M649" s="242"/>
      <c r="N649" s="243"/>
      <c r="O649" s="243"/>
      <c r="P649" s="243"/>
      <c r="Q649" s="243"/>
      <c r="R649" s="243"/>
      <c r="S649" s="243"/>
      <c r="T649" s="244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5" t="s">
        <v>172</v>
      </c>
      <c r="AU649" s="245" t="s">
        <v>85</v>
      </c>
      <c r="AV649" s="13" t="s">
        <v>85</v>
      </c>
      <c r="AW649" s="13" t="s">
        <v>36</v>
      </c>
      <c r="AX649" s="13" t="s">
        <v>75</v>
      </c>
      <c r="AY649" s="245" t="s">
        <v>159</v>
      </c>
    </row>
    <row r="650" spans="1:51" s="13" customFormat="1" ht="12">
      <c r="A650" s="13"/>
      <c r="B650" s="235"/>
      <c r="C650" s="236"/>
      <c r="D650" s="228" t="s">
        <v>172</v>
      </c>
      <c r="E650" s="237" t="s">
        <v>19</v>
      </c>
      <c r="F650" s="238" t="s">
        <v>959</v>
      </c>
      <c r="G650" s="236"/>
      <c r="H650" s="239">
        <v>1.56</v>
      </c>
      <c r="I650" s="240"/>
      <c r="J650" s="236"/>
      <c r="K650" s="236"/>
      <c r="L650" s="241"/>
      <c r="M650" s="242"/>
      <c r="N650" s="243"/>
      <c r="O650" s="243"/>
      <c r="P650" s="243"/>
      <c r="Q650" s="243"/>
      <c r="R650" s="243"/>
      <c r="S650" s="243"/>
      <c r="T650" s="24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5" t="s">
        <v>172</v>
      </c>
      <c r="AU650" s="245" t="s">
        <v>85</v>
      </c>
      <c r="AV650" s="13" t="s">
        <v>85</v>
      </c>
      <c r="AW650" s="13" t="s">
        <v>36</v>
      </c>
      <c r="AX650" s="13" t="s">
        <v>75</v>
      </c>
      <c r="AY650" s="245" t="s">
        <v>159</v>
      </c>
    </row>
    <row r="651" spans="1:51" s="15" customFormat="1" ht="12">
      <c r="A651" s="15"/>
      <c r="B651" s="256"/>
      <c r="C651" s="257"/>
      <c r="D651" s="228" t="s">
        <v>172</v>
      </c>
      <c r="E651" s="258" t="s">
        <v>19</v>
      </c>
      <c r="F651" s="259" t="s">
        <v>193</v>
      </c>
      <c r="G651" s="257"/>
      <c r="H651" s="260">
        <v>248.286</v>
      </c>
      <c r="I651" s="261"/>
      <c r="J651" s="257"/>
      <c r="K651" s="257"/>
      <c r="L651" s="262"/>
      <c r="M651" s="263"/>
      <c r="N651" s="264"/>
      <c r="O651" s="264"/>
      <c r="P651" s="264"/>
      <c r="Q651" s="264"/>
      <c r="R651" s="264"/>
      <c r="S651" s="264"/>
      <c r="T651" s="26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66" t="s">
        <v>172</v>
      </c>
      <c r="AU651" s="266" t="s">
        <v>85</v>
      </c>
      <c r="AV651" s="15" t="s">
        <v>166</v>
      </c>
      <c r="AW651" s="15" t="s">
        <v>36</v>
      </c>
      <c r="AX651" s="15" t="s">
        <v>83</v>
      </c>
      <c r="AY651" s="266" t="s">
        <v>159</v>
      </c>
    </row>
    <row r="652" spans="1:65" s="2" customFormat="1" ht="24.15" customHeight="1">
      <c r="A652" s="41"/>
      <c r="B652" s="42"/>
      <c r="C652" s="215" t="s">
        <v>960</v>
      </c>
      <c r="D652" s="215" t="s">
        <v>161</v>
      </c>
      <c r="E652" s="216" t="s">
        <v>961</v>
      </c>
      <c r="F652" s="217" t="s">
        <v>962</v>
      </c>
      <c r="G652" s="218" t="s">
        <v>164</v>
      </c>
      <c r="H652" s="219">
        <v>248.286</v>
      </c>
      <c r="I652" s="220"/>
      <c r="J652" s="221">
        <f>ROUND(I652*H652,2)</f>
        <v>0</v>
      </c>
      <c r="K652" s="217" t="s">
        <v>165</v>
      </c>
      <c r="L652" s="47"/>
      <c r="M652" s="222" t="s">
        <v>19</v>
      </c>
      <c r="N652" s="223" t="s">
        <v>46</v>
      </c>
      <c r="O652" s="87"/>
      <c r="P652" s="224">
        <f>O652*H652</f>
        <v>0</v>
      </c>
      <c r="Q652" s="224">
        <v>0.00438</v>
      </c>
      <c r="R652" s="224">
        <f>Q652*H652</f>
        <v>1.08749268</v>
      </c>
      <c r="S652" s="224">
        <v>0</v>
      </c>
      <c r="T652" s="225">
        <f>S652*H652</f>
        <v>0</v>
      </c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R652" s="226" t="s">
        <v>166</v>
      </c>
      <c r="AT652" s="226" t="s">
        <v>161</v>
      </c>
      <c r="AU652" s="226" t="s">
        <v>85</v>
      </c>
      <c r="AY652" s="20" t="s">
        <v>159</v>
      </c>
      <c r="BE652" s="227">
        <f>IF(N652="základní",J652,0)</f>
        <v>0</v>
      </c>
      <c r="BF652" s="227">
        <f>IF(N652="snížená",J652,0)</f>
        <v>0</v>
      </c>
      <c r="BG652" s="227">
        <f>IF(N652="zákl. přenesená",J652,0)</f>
        <v>0</v>
      </c>
      <c r="BH652" s="227">
        <f>IF(N652="sníž. přenesená",J652,0)</f>
        <v>0</v>
      </c>
      <c r="BI652" s="227">
        <f>IF(N652="nulová",J652,0)</f>
        <v>0</v>
      </c>
      <c r="BJ652" s="20" t="s">
        <v>83</v>
      </c>
      <c r="BK652" s="227">
        <f>ROUND(I652*H652,2)</f>
        <v>0</v>
      </c>
      <c r="BL652" s="20" t="s">
        <v>166</v>
      </c>
      <c r="BM652" s="226" t="s">
        <v>963</v>
      </c>
    </row>
    <row r="653" spans="1:47" s="2" customFormat="1" ht="12">
      <c r="A653" s="41"/>
      <c r="B653" s="42"/>
      <c r="C653" s="43"/>
      <c r="D653" s="228" t="s">
        <v>168</v>
      </c>
      <c r="E653" s="43"/>
      <c r="F653" s="229" t="s">
        <v>964</v>
      </c>
      <c r="G653" s="43"/>
      <c r="H653" s="43"/>
      <c r="I653" s="230"/>
      <c r="J653" s="43"/>
      <c r="K653" s="43"/>
      <c r="L653" s="47"/>
      <c r="M653" s="231"/>
      <c r="N653" s="232"/>
      <c r="O653" s="87"/>
      <c r="P653" s="87"/>
      <c r="Q653" s="87"/>
      <c r="R653" s="87"/>
      <c r="S653" s="87"/>
      <c r="T653" s="88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T653" s="20" t="s">
        <v>168</v>
      </c>
      <c r="AU653" s="20" t="s">
        <v>85</v>
      </c>
    </row>
    <row r="654" spans="1:47" s="2" customFormat="1" ht="12">
      <c r="A654" s="41"/>
      <c r="B654" s="42"/>
      <c r="C654" s="43"/>
      <c r="D654" s="233" t="s">
        <v>170</v>
      </c>
      <c r="E654" s="43"/>
      <c r="F654" s="234" t="s">
        <v>965</v>
      </c>
      <c r="G654" s="43"/>
      <c r="H654" s="43"/>
      <c r="I654" s="230"/>
      <c r="J654" s="43"/>
      <c r="K654" s="43"/>
      <c r="L654" s="47"/>
      <c r="M654" s="231"/>
      <c r="N654" s="232"/>
      <c r="O654" s="87"/>
      <c r="P654" s="87"/>
      <c r="Q654" s="87"/>
      <c r="R654" s="87"/>
      <c r="S654" s="87"/>
      <c r="T654" s="88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T654" s="20" t="s">
        <v>170</v>
      </c>
      <c r="AU654" s="20" t="s">
        <v>85</v>
      </c>
    </row>
    <row r="655" spans="1:65" s="2" customFormat="1" ht="24.15" customHeight="1">
      <c r="A655" s="41"/>
      <c r="B655" s="42"/>
      <c r="C655" s="215" t="s">
        <v>966</v>
      </c>
      <c r="D655" s="215" t="s">
        <v>161</v>
      </c>
      <c r="E655" s="216" t="s">
        <v>967</v>
      </c>
      <c r="F655" s="217" t="s">
        <v>968</v>
      </c>
      <c r="G655" s="218" t="s">
        <v>306</v>
      </c>
      <c r="H655" s="219">
        <v>54</v>
      </c>
      <c r="I655" s="220"/>
      <c r="J655" s="221">
        <f>ROUND(I655*H655,2)</f>
        <v>0</v>
      </c>
      <c r="K655" s="217" t="s">
        <v>165</v>
      </c>
      <c r="L655" s="47"/>
      <c r="M655" s="222" t="s">
        <v>19</v>
      </c>
      <c r="N655" s="223" t="s">
        <v>46</v>
      </c>
      <c r="O655" s="87"/>
      <c r="P655" s="224">
        <f>O655*H655</f>
        <v>0</v>
      </c>
      <c r="Q655" s="224">
        <v>0</v>
      </c>
      <c r="R655" s="224">
        <f>Q655*H655</f>
        <v>0</v>
      </c>
      <c r="S655" s="224">
        <v>0</v>
      </c>
      <c r="T655" s="225">
        <f>S655*H655</f>
        <v>0</v>
      </c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R655" s="226" t="s">
        <v>166</v>
      </c>
      <c r="AT655" s="226" t="s">
        <v>161</v>
      </c>
      <c r="AU655" s="226" t="s">
        <v>85</v>
      </c>
      <c r="AY655" s="20" t="s">
        <v>159</v>
      </c>
      <c r="BE655" s="227">
        <f>IF(N655="základní",J655,0)</f>
        <v>0</v>
      </c>
      <c r="BF655" s="227">
        <f>IF(N655="snížená",J655,0)</f>
        <v>0</v>
      </c>
      <c r="BG655" s="227">
        <f>IF(N655="zákl. přenesená",J655,0)</f>
        <v>0</v>
      </c>
      <c r="BH655" s="227">
        <f>IF(N655="sníž. přenesená",J655,0)</f>
        <v>0</v>
      </c>
      <c r="BI655" s="227">
        <f>IF(N655="nulová",J655,0)</f>
        <v>0</v>
      </c>
      <c r="BJ655" s="20" t="s">
        <v>83</v>
      </c>
      <c r="BK655" s="227">
        <f>ROUND(I655*H655,2)</f>
        <v>0</v>
      </c>
      <c r="BL655" s="20" t="s">
        <v>166</v>
      </c>
      <c r="BM655" s="226" t="s">
        <v>969</v>
      </c>
    </row>
    <row r="656" spans="1:47" s="2" customFormat="1" ht="12">
      <c r="A656" s="41"/>
      <c r="B656" s="42"/>
      <c r="C656" s="43"/>
      <c r="D656" s="228" t="s">
        <v>168</v>
      </c>
      <c r="E656" s="43"/>
      <c r="F656" s="229" t="s">
        <v>970</v>
      </c>
      <c r="G656" s="43"/>
      <c r="H656" s="43"/>
      <c r="I656" s="230"/>
      <c r="J656" s="43"/>
      <c r="K656" s="43"/>
      <c r="L656" s="47"/>
      <c r="M656" s="231"/>
      <c r="N656" s="232"/>
      <c r="O656" s="87"/>
      <c r="P656" s="87"/>
      <c r="Q656" s="87"/>
      <c r="R656" s="87"/>
      <c r="S656" s="87"/>
      <c r="T656" s="88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T656" s="20" t="s">
        <v>168</v>
      </c>
      <c r="AU656" s="20" t="s">
        <v>85</v>
      </c>
    </row>
    <row r="657" spans="1:47" s="2" customFormat="1" ht="12">
      <c r="A657" s="41"/>
      <c r="B657" s="42"/>
      <c r="C657" s="43"/>
      <c r="D657" s="233" t="s">
        <v>170</v>
      </c>
      <c r="E657" s="43"/>
      <c r="F657" s="234" t="s">
        <v>971</v>
      </c>
      <c r="G657" s="43"/>
      <c r="H657" s="43"/>
      <c r="I657" s="230"/>
      <c r="J657" s="43"/>
      <c r="K657" s="43"/>
      <c r="L657" s="47"/>
      <c r="M657" s="231"/>
      <c r="N657" s="232"/>
      <c r="O657" s="87"/>
      <c r="P657" s="87"/>
      <c r="Q657" s="87"/>
      <c r="R657" s="87"/>
      <c r="S657" s="87"/>
      <c r="T657" s="88"/>
      <c r="U657" s="41"/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T657" s="20" t="s">
        <v>170</v>
      </c>
      <c r="AU657" s="20" t="s">
        <v>85</v>
      </c>
    </row>
    <row r="658" spans="1:65" s="2" customFormat="1" ht="16.5" customHeight="1">
      <c r="A658" s="41"/>
      <c r="B658" s="42"/>
      <c r="C658" s="267" t="s">
        <v>972</v>
      </c>
      <c r="D658" s="267" t="s">
        <v>317</v>
      </c>
      <c r="E658" s="268" t="s">
        <v>973</v>
      </c>
      <c r="F658" s="269" t="s">
        <v>974</v>
      </c>
      <c r="G658" s="270" t="s">
        <v>306</v>
      </c>
      <c r="H658" s="271">
        <v>56.7</v>
      </c>
      <c r="I658" s="272"/>
      <c r="J658" s="273">
        <f>ROUND(I658*H658,2)</f>
        <v>0</v>
      </c>
      <c r="K658" s="269" t="s">
        <v>165</v>
      </c>
      <c r="L658" s="274"/>
      <c r="M658" s="275" t="s">
        <v>19</v>
      </c>
      <c r="N658" s="276" t="s">
        <v>46</v>
      </c>
      <c r="O658" s="87"/>
      <c r="P658" s="224">
        <f>O658*H658</f>
        <v>0</v>
      </c>
      <c r="Q658" s="224">
        <v>0.0001</v>
      </c>
      <c r="R658" s="224">
        <f>Q658*H658</f>
        <v>0.0056700000000000006</v>
      </c>
      <c r="S658" s="224">
        <v>0</v>
      </c>
      <c r="T658" s="225">
        <f>S658*H658</f>
        <v>0</v>
      </c>
      <c r="U658" s="41"/>
      <c r="V658" s="41"/>
      <c r="W658" s="41"/>
      <c r="X658" s="41"/>
      <c r="Y658" s="41"/>
      <c r="Z658" s="41"/>
      <c r="AA658" s="41"/>
      <c r="AB658" s="41"/>
      <c r="AC658" s="41"/>
      <c r="AD658" s="41"/>
      <c r="AE658" s="41"/>
      <c r="AR658" s="226" t="s">
        <v>221</v>
      </c>
      <c r="AT658" s="226" t="s">
        <v>317</v>
      </c>
      <c r="AU658" s="226" t="s">
        <v>85</v>
      </c>
      <c r="AY658" s="20" t="s">
        <v>159</v>
      </c>
      <c r="BE658" s="227">
        <f>IF(N658="základní",J658,0)</f>
        <v>0</v>
      </c>
      <c r="BF658" s="227">
        <f>IF(N658="snížená",J658,0)</f>
        <v>0</v>
      </c>
      <c r="BG658" s="227">
        <f>IF(N658="zákl. přenesená",J658,0)</f>
        <v>0</v>
      </c>
      <c r="BH658" s="227">
        <f>IF(N658="sníž. přenesená",J658,0)</f>
        <v>0</v>
      </c>
      <c r="BI658" s="227">
        <f>IF(N658="nulová",J658,0)</f>
        <v>0</v>
      </c>
      <c r="BJ658" s="20" t="s">
        <v>83</v>
      </c>
      <c r="BK658" s="227">
        <f>ROUND(I658*H658,2)</f>
        <v>0</v>
      </c>
      <c r="BL658" s="20" t="s">
        <v>166</v>
      </c>
      <c r="BM658" s="226" t="s">
        <v>975</v>
      </c>
    </row>
    <row r="659" spans="1:47" s="2" customFormat="1" ht="12">
      <c r="A659" s="41"/>
      <c r="B659" s="42"/>
      <c r="C659" s="43"/>
      <c r="D659" s="228" t="s">
        <v>168</v>
      </c>
      <c r="E659" s="43"/>
      <c r="F659" s="229" t="s">
        <v>974</v>
      </c>
      <c r="G659" s="43"/>
      <c r="H659" s="43"/>
      <c r="I659" s="230"/>
      <c r="J659" s="43"/>
      <c r="K659" s="43"/>
      <c r="L659" s="47"/>
      <c r="M659" s="231"/>
      <c r="N659" s="232"/>
      <c r="O659" s="87"/>
      <c r="P659" s="87"/>
      <c r="Q659" s="87"/>
      <c r="R659" s="87"/>
      <c r="S659" s="87"/>
      <c r="T659" s="88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T659" s="20" t="s">
        <v>168</v>
      </c>
      <c r="AU659" s="20" t="s">
        <v>85</v>
      </c>
    </row>
    <row r="660" spans="1:51" s="13" customFormat="1" ht="12">
      <c r="A660" s="13"/>
      <c r="B660" s="235"/>
      <c r="C660" s="236"/>
      <c r="D660" s="228" t="s">
        <v>172</v>
      </c>
      <c r="E660" s="236"/>
      <c r="F660" s="238" t="s">
        <v>976</v>
      </c>
      <c r="G660" s="236"/>
      <c r="H660" s="239">
        <v>56.7</v>
      </c>
      <c r="I660" s="240"/>
      <c r="J660" s="236"/>
      <c r="K660" s="236"/>
      <c r="L660" s="241"/>
      <c r="M660" s="242"/>
      <c r="N660" s="243"/>
      <c r="O660" s="243"/>
      <c r="P660" s="243"/>
      <c r="Q660" s="243"/>
      <c r="R660" s="243"/>
      <c r="S660" s="243"/>
      <c r="T660" s="244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5" t="s">
        <v>172</v>
      </c>
      <c r="AU660" s="245" t="s">
        <v>85</v>
      </c>
      <c r="AV660" s="13" t="s">
        <v>85</v>
      </c>
      <c r="AW660" s="13" t="s">
        <v>4</v>
      </c>
      <c r="AX660" s="13" t="s">
        <v>83</v>
      </c>
      <c r="AY660" s="245" t="s">
        <v>159</v>
      </c>
    </row>
    <row r="661" spans="1:65" s="2" customFormat="1" ht="24.15" customHeight="1">
      <c r="A661" s="41"/>
      <c r="B661" s="42"/>
      <c r="C661" s="215" t="s">
        <v>977</v>
      </c>
      <c r="D661" s="215" t="s">
        <v>161</v>
      </c>
      <c r="E661" s="216" t="s">
        <v>978</v>
      </c>
      <c r="F661" s="217" t="s">
        <v>979</v>
      </c>
      <c r="G661" s="218" t="s">
        <v>306</v>
      </c>
      <c r="H661" s="219">
        <v>31</v>
      </c>
      <c r="I661" s="220"/>
      <c r="J661" s="221">
        <f>ROUND(I661*H661,2)</f>
        <v>0</v>
      </c>
      <c r="K661" s="217" t="s">
        <v>165</v>
      </c>
      <c r="L661" s="47"/>
      <c r="M661" s="222" t="s">
        <v>19</v>
      </c>
      <c r="N661" s="223" t="s">
        <v>46</v>
      </c>
      <c r="O661" s="87"/>
      <c r="P661" s="224">
        <f>O661*H661</f>
        <v>0</v>
      </c>
      <c r="Q661" s="224">
        <v>0</v>
      </c>
      <c r="R661" s="224">
        <f>Q661*H661</f>
        <v>0</v>
      </c>
      <c r="S661" s="224">
        <v>0</v>
      </c>
      <c r="T661" s="225">
        <f>S661*H661</f>
        <v>0</v>
      </c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R661" s="226" t="s">
        <v>166</v>
      </c>
      <c r="AT661" s="226" t="s">
        <v>161</v>
      </c>
      <c r="AU661" s="226" t="s">
        <v>85</v>
      </c>
      <c r="AY661" s="20" t="s">
        <v>159</v>
      </c>
      <c r="BE661" s="227">
        <f>IF(N661="základní",J661,0)</f>
        <v>0</v>
      </c>
      <c r="BF661" s="227">
        <f>IF(N661="snížená",J661,0)</f>
        <v>0</v>
      </c>
      <c r="BG661" s="227">
        <f>IF(N661="zákl. přenesená",J661,0)</f>
        <v>0</v>
      </c>
      <c r="BH661" s="227">
        <f>IF(N661="sníž. přenesená",J661,0)</f>
        <v>0</v>
      </c>
      <c r="BI661" s="227">
        <f>IF(N661="nulová",J661,0)</f>
        <v>0</v>
      </c>
      <c r="BJ661" s="20" t="s">
        <v>83</v>
      </c>
      <c r="BK661" s="227">
        <f>ROUND(I661*H661,2)</f>
        <v>0</v>
      </c>
      <c r="BL661" s="20" t="s">
        <v>166</v>
      </c>
      <c r="BM661" s="226" t="s">
        <v>980</v>
      </c>
    </row>
    <row r="662" spans="1:47" s="2" customFormat="1" ht="12">
      <c r="A662" s="41"/>
      <c r="B662" s="42"/>
      <c r="C662" s="43"/>
      <c r="D662" s="228" t="s">
        <v>168</v>
      </c>
      <c r="E662" s="43"/>
      <c r="F662" s="229" t="s">
        <v>981</v>
      </c>
      <c r="G662" s="43"/>
      <c r="H662" s="43"/>
      <c r="I662" s="230"/>
      <c r="J662" s="43"/>
      <c r="K662" s="43"/>
      <c r="L662" s="47"/>
      <c r="M662" s="231"/>
      <c r="N662" s="232"/>
      <c r="O662" s="87"/>
      <c r="P662" s="87"/>
      <c r="Q662" s="87"/>
      <c r="R662" s="87"/>
      <c r="S662" s="87"/>
      <c r="T662" s="88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T662" s="20" t="s">
        <v>168</v>
      </c>
      <c r="AU662" s="20" t="s">
        <v>85</v>
      </c>
    </row>
    <row r="663" spans="1:47" s="2" customFormat="1" ht="12">
      <c r="A663" s="41"/>
      <c r="B663" s="42"/>
      <c r="C663" s="43"/>
      <c r="D663" s="233" t="s">
        <v>170</v>
      </c>
      <c r="E663" s="43"/>
      <c r="F663" s="234" t="s">
        <v>982</v>
      </c>
      <c r="G663" s="43"/>
      <c r="H663" s="43"/>
      <c r="I663" s="230"/>
      <c r="J663" s="43"/>
      <c r="K663" s="43"/>
      <c r="L663" s="47"/>
      <c r="M663" s="231"/>
      <c r="N663" s="232"/>
      <c r="O663" s="87"/>
      <c r="P663" s="87"/>
      <c r="Q663" s="87"/>
      <c r="R663" s="87"/>
      <c r="S663" s="87"/>
      <c r="T663" s="88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T663" s="20" t="s">
        <v>170</v>
      </c>
      <c r="AU663" s="20" t="s">
        <v>85</v>
      </c>
    </row>
    <row r="664" spans="1:65" s="2" customFormat="1" ht="24.15" customHeight="1">
      <c r="A664" s="41"/>
      <c r="B664" s="42"/>
      <c r="C664" s="267" t="s">
        <v>983</v>
      </c>
      <c r="D664" s="267" t="s">
        <v>317</v>
      </c>
      <c r="E664" s="268" t="s">
        <v>984</v>
      </c>
      <c r="F664" s="269" t="s">
        <v>985</v>
      </c>
      <c r="G664" s="270" t="s">
        <v>306</v>
      </c>
      <c r="H664" s="271">
        <v>32.55</v>
      </c>
      <c r="I664" s="272"/>
      <c r="J664" s="273">
        <f>ROUND(I664*H664,2)</f>
        <v>0</v>
      </c>
      <c r="K664" s="269" t="s">
        <v>165</v>
      </c>
      <c r="L664" s="274"/>
      <c r="M664" s="275" t="s">
        <v>19</v>
      </c>
      <c r="N664" s="276" t="s">
        <v>46</v>
      </c>
      <c r="O664" s="87"/>
      <c r="P664" s="224">
        <f>O664*H664</f>
        <v>0</v>
      </c>
      <c r="Q664" s="224">
        <v>0.0002</v>
      </c>
      <c r="R664" s="224">
        <f>Q664*H664</f>
        <v>0.00651</v>
      </c>
      <c r="S664" s="224">
        <v>0</v>
      </c>
      <c r="T664" s="225">
        <f>S664*H664</f>
        <v>0</v>
      </c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R664" s="226" t="s">
        <v>221</v>
      </c>
      <c r="AT664" s="226" t="s">
        <v>317</v>
      </c>
      <c r="AU664" s="226" t="s">
        <v>85</v>
      </c>
      <c r="AY664" s="20" t="s">
        <v>159</v>
      </c>
      <c r="BE664" s="227">
        <f>IF(N664="základní",J664,0)</f>
        <v>0</v>
      </c>
      <c r="BF664" s="227">
        <f>IF(N664="snížená",J664,0)</f>
        <v>0</v>
      </c>
      <c r="BG664" s="227">
        <f>IF(N664="zákl. přenesená",J664,0)</f>
        <v>0</v>
      </c>
      <c r="BH664" s="227">
        <f>IF(N664="sníž. přenesená",J664,0)</f>
        <v>0</v>
      </c>
      <c r="BI664" s="227">
        <f>IF(N664="nulová",J664,0)</f>
        <v>0</v>
      </c>
      <c r="BJ664" s="20" t="s">
        <v>83</v>
      </c>
      <c r="BK664" s="227">
        <f>ROUND(I664*H664,2)</f>
        <v>0</v>
      </c>
      <c r="BL664" s="20" t="s">
        <v>166</v>
      </c>
      <c r="BM664" s="226" t="s">
        <v>986</v>
      </c>
    </row>
    <row r="665" spans="1:47" s="2" customFormat="1" ht="12">
      <c r="A665" s="41"/>
      <c r="B665" s="42"/>
      <c r="C665" s="43"/>
      <c r="D665" s="228" t="s">
        <v>168</v>
      </c>
      <c r="E665" s="43"/>
      <c r="F665" s="229" t="s">
        <v>985</v>
      </c>
      <c r="G665" s="43"/>
      <c r="H665" s="43"/>
      <c r="I665" s="230"/>
      <c r="J665" s="43"/>
      <c r="K665" s="43"/>
      <c r="L665" s="47"/>
      <c r="M665" s="231"/>
      <c r="N665" s="232"/>
      <c r="O665" s="87"/>
      <c r="P665" s="87"/>
      <c r="Q665" s="87"/>
      <c r="R665" s="87"/>
      <c r="S665" s="87"/>
      <c r="T665" s="88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T665" s="20" t="s">
        <v>168</v>
      </c>
      <c r="AU665" s="20" t="s">
        <v>85</v>
      </c>
    </row>
    <row r="666" spans="1:51" s="13" customFormat="1" ht="12">
      <c r="A666" s="13"/>
      <c r="B666" s="235"/>
      <c r="C666" s="236"/>
      <c r="D666" s="228" t="s">
        <v>172</v>
      </c>
      <c r="E666" s="236"/>
      <c r="F666" s="238" t="s">
        <v>987</v>
      </c>
      <c r="G666" s="236"/>
      <c r="H666" s="239">
        <v>32.55</v>
      </c>
      <c r="I666" s="240"/>
      <c r="J666" s="236"/>
      <c r="K666" s="236"/>
      <c r="L666" s="241"/>
      <c r="M666" s="242"/>
      <c r="N666" s="243"/>
      <c r="O666" s="243"/>
      <c r="P666" s="243"/>
      <c r="Q666" s="243"/>
      <c r="R666" s="243"/>
      <c r="S666" s="243"/>
      <c r="T666" s="244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5" t="s">
        <v>172</v>
      </c>
      <c r="AU666" s="245" t="s">
        <v>85</v>
      </c>
      <c r="AV666" s="13" t="s">
        <v>85</v>
      </c>
      <c r="AW666" s="13" t="s">
        <v>4</v>
      </c>
      <c r="AX666" s="13" t="s">
        <v>83</v>
      </c>
      <c r="AY666" s="245" t="s">
        <v>159</v>
      </c>
    </row>
    <row r="667" spans="1:65" s="2" customFormat="1" ht="24.15" customHeight="1">
      <c r="A667" s="41"/>
      <c r="B667" s="42"/>
      <c r="C667" s="215" t="s">
        <v>988</v>
      </c>
      <c r="D667" s="215" t="s">
        <v>161</v>
      </c>
      <c r="E667" s="216" t="s">
        <v>989</v>
      </c>
      <c r="F667" s="217" t="s">
        <v>990</v>
      </c>
      <c r="G667" s="218" t="s">
        <v>306</v>
      </c>
      <c r="H667" s="219">
        <v>250</v>
      </c>
      <c r="I667" s="220"/>
      <c r="J667" s="221">
        <f>ROUND(I667*H667,2)</f>
        <v>0</v>
      </c>
      <c r="K667" s="217" t="s">
        <v>165</v>
      </c>
      <c r="L667" s="47"/>
      <c r="M667" s="222" t="s">
        <v>19</v>
      </c>
      <c r="N667" s="223" t="s">
        <v>46</v>
      </c>
      <c r="O667" s="87"/>
      <c r="P667" s="224">
        <f>O667*H667</f>
        <v>0</v>
      </c>
      <c r="Q667" s="224">
        <v>0</v>
      </c>
      <c r="R667" s="224">
        <f>Q667*H667</f>
        <v>0</v>
      </c>
      <c r="S667" s="224">
        <v>0</v>
      </c>
      <c r="T667" s="225">
        <f>S667*H667</f>
        <v>0</v>
      </c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R667" s="226" t="s">
        <v>166</v>
      </c>
      <c r="AT667" s="226" t="s">
        <v>161</v>
      </c>
      <c r="AU667" s="226" t="s">
        <v>85</v>
      </c>
      <c r="AY667" s="20" t="s">
        <v>159</v>
      </c>
      <c r="BE667" s="227">
        <f>IF(N667="základní",J667,0)</f>
        <v>0</v>
      </c>
      <c r="BF667" s="227">
        <f>IF(N667="snížená",J667,0)</f>
        <v>0</v>
      </c>
      <c r="BG667" s="227">
        <f>IF(N667="zákl. přenesená",J667,0)</f>
        <v>0</v>
      </c>
      <c r="BH667" s="227">
        <f>IF(N667="sníž. přenesená",J667,0)</f>
        <v>0</v>
      </c>
      <c r="BI667" s="227">
        <f>IF(N667="nulová",J667,0)</f>
        <v>0</v>
      </c>
      <c r="BJ667" s="20" t="s">
        <v>83</v>
      </c>
      <c r="BK667" s="227">
        <f>ROUND(I667*H667,2)</f>
        <v>0</v>
      </c>
      <c r="BL667" s="20" t="s">
        <v>166</v>
      </c>
      <c r="BM667" s="226" t="s">
        <v>991</v>
      </c>
    </row>
    <row r="668" spans="1:47" s="2" customFormat="1" ht="12">
      <c r="A668" s="41"/>
      <c r="B668" s="42"/>
      <c r="C668" s="43"/>
      <c r="D668" s="228" t="s">
        <v>168</v>
      </c>
      <c r="E668" s="43"/>
      <c r="F668" s="229" t="s">
        <v>992</v>
      </c>
      <c r="G668" s="43"/>
      <c r="H668" s="43"/>
      <c r="I668" s="230"/>
      <c r="J668" s="43"/>
      <c r="K668" s="43"/>
      <c r="L668" s="47"/>
      <c r="M668" s="231"/>
      <c r="N668" s="232"/>
      <c r="O668" s="87"/>
      <c r="P668" s="87"/>
      <c r="Q668" s="87"/>
      <c r="R668" s="87"/>
      <c r="S668" s="87"/>
      <c r="T668" s="88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T668" s="20" t="s">
        <v>168</v>
      </c>
      <c r="AU668" s="20" t="s">
        <v>85</v>
      </c>
    </row>
    <row r="669" spans="1:47" s="2" customFormat="1" ht="12">
      <c r="A669" s="41"/>
      <c r="B669" s="42"/>
      <c r="C669" s="43"/>
      <c r="D669" s="233" t="s">
        <v>170</v>
      </c>
      <c r="E669" s="43"/>
      <c r="F669" s="234" t="s">
        <v>993</v>
      </c>
      <c r="G669" s="43"/>
      <c r="H669" s="43"/>
      <c r="I669" s="230"/>
      <c r="J669" s="43"/>
      <c r="K669" s="43"/>
      <c r="L669" s="47"/>
      <c r="M669" s="231"/>
      <c r="N669" s="232"/>
      <c r="O669" s="87"/>
      <c r="P669" s="87"/>
      <c r="Q669" s="87"/>
      <c r="R669" s="87"/>
      <c r="S669" s="87"/>
      <c r="T669" s="88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T669" s="20" t="s">
        <v>170</v>
      </c>
      <c r="AU669" s="20" t="s">
        <v>85</v>
      </c>
    </row>
    <row r="670" spans="1:65" s="2" customFormat="1" ht="16.5" customHeight="1">
      <c r="A670" s="41"/>
      <c r="B670" s="42"/>
      <c r="C670" s="267" t="s">
        <v>994</v>
      </c>
      <c r="D670" s="267" t="s">
        <v>317</v>
      </c>
      <c r="E670" s="268" t="s">
        <v>995</v>
      </c>
      <c r="F670" s="269" t="s">
        <v>996</v>
      </c>
      <c r="G670" s="270" t="s">
        <v>306</v>
      </c>
      <c r="H670" s="271">
        <v>250</v>
      </c>
      <c r="I670" s="272"/>
      <c r="J670" s="273">
        <f>ROUND(I670*H670,2)</f>
        <v>0</v>
      </c>
      <c r="K670" s="269" t="s">
        <v>165</v>
      </c>
      <c r="L670" s="274"/>
      <c r="M670" s="275" t="s">
        <v>19</v>
      </c>
      <c r="N670" s="276" t="s">
        <v>46</v>
      </c>
      <c r="O670" s="87"/>
      <c r="P670" s="224">
        <f>O670*H670</f>
        <v>0</v>
      </c>
      <c r="Q670" s="224">
        <v>5E-05</v>
      </c>
      <c r="R670" s="224">
        <f>Q670*H670</f>
        <v>0.0125</v>
      </c>
      <c r="S670" s="224">
        <v>0</v>
      </c>
      <c r="T670" s="225">
        <f>S670*H670</f>
        <v>0</v>
      </c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R670" s="226" t="s">
        <v>221</v>
      </c>
      <c r="AT670" s="226" t="s">
        <v>317</v>
      </c>
      <c r="AU670" s="226" t="s">
        <v>85</v>
      </c>
      <c r="AY670" s="20" t="s">
        <v>159</v>
      </c>
      <c r="BE670" s="227">
        <f>IF(N670="základní",J670,0)</f>
        <v>0</v>
      </c>
      <c r="BF670" s="227">
        <f>IF(N670="snížená",J670,0)</f>
        <v>0</v>
      </c>
      <c r="BG670" s="227">
        <f>IF(N670="zákl. přenesená",J670,0)</f>
        <v>0</v>
      </c>
      <c r="BH670" s="227">
        <f>IF(N670="sníž. přenesená",J670,0)</f>
        <v>0</v>
      </c>
      <c r="BI670" s="227">
        <f>IF(N670="nulová",J670,0)</f>
        <v>0</v>
      </c>
      <c r="BJ670" s="20" t="s">
        <v>83</v>
      </c>
      <c r="BK670" s="227">
        <f>ROUND(I670*H670,2)</f>
        <v>0</v>
      </c>
      <c r="BL670" s="20" t="s">
        <v>166</v>
      </c>
      <c r="BM670" s="226" t="s">
        <v>997</v>
      </c>
    </row>
    <row r="671" spans="1:47" s="2" customFormat="1" ht="12">
      <c r="A671" s="41"/>
      <c r="B671" s="42"/>
      <c r="C671" s="43"/>
      <c r="D671" s="228" t="s">
        <v>168</v>
      </c>
      <c r="E671" s="43"/>
      <c r="F671" s="229" t="s">
        <v>996</v>
      </c>
      <c r="G671" s="43"/>
      <c r="H671" s="43"/>
      <c r="I671" s="230"/>
      <c r="J671" s="43"/>
      <c r="K671" s="43"/>
      <c r="L671" s="47"/>
      <c r="M671" s="231"/>
      <c r="N671" s="232"/>
      <c r="O671" s="87"/>
      <c r="P671" s="87"/>
      <c r="Q671" s="87"/>
      <c r="R671" s="87"/>
      <c r="S671" s="87"/>
      <c r="T671" s="88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T671" s="20" t="s">
        <v>168</v>
      </c>
      <c r="AU671" s="20" t="s">
        <v>85</v>
      </c>
    </row>
    <row r="672" spans="1:51" s="13" customFormat="1" ht="12">
      <c r="A672" s="13"/>
      <c r="B672" s="235"/>
      <c r="C672" s="236"/>
      <c r="D672" s="228" t="s">
        <v>172</v>
      </c>
      <c r="E672" s="236"/>
      <c r="F672" s="238" t="s">
        <v>998</v>
      </c>
      <c r="G672" s="236"/>
      <c r="H672" s="239">
        <v>250</v>
      </c>
      <c r="I672" s="240"/>
      <c r="J672" s="236"/>
      <c r="K672" s="236"/>
      <c r="L672" s="241"/>
      <c r="M672" s="242"/>
      <c r="N672" s="243"/>
      <c r="O672" s="243"/>
      <c r="P672" s="243"/>
      <c r="Q672" s="243"/>
      <c r="R672" s="243"/>
      <c r="S672" s="243"/>
      <c r="T672" s="244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5" t="s">
        <v>172</v>
      </c>
      <c r="AU672" s="245" t="s">
        <v>85</v>
      </c>
      <c r="AV672" s="13" t="s">
        <v>85</v>
      </c>
      <c r="AW672" s="13" t="s">
        <v>4</v>
      </c>
      <c r="AX672" s="13" t="s">
        <v>83</v>
      </c>
      <c r="AY672" s="245" t="s">
        <v>159</v>
      </c>
    </row>
    <row r="673" spans="1:65" s="2" customFormat="1" ht="24.15" customHeight="1">
      <c r="A673" s="41"/>
      <c r="B673" s="42"/>
      <c r="C673" s="215" t="s">
        <v>999</v>
      </c>
      <c r="D673" s="215" t="s">
        <v>161</v>
      </c>
      <c r="E673" s="216" t="s">
        <v>989</v>
      </c>
      <c r="F673" s="217" t="s">
        <v>990</v>
      </c>
      <c r="G673" s="218" t="s">
        <v>306</v>
      </c>
      <c r="H673" s="219">
        <v>134</v>
      </c>
      <c r="I673" s="220"/>
      <c r="J673" s="221">
        <f>ROUND(I673*H673,2)</f>
        <v>0</v>
      </c>
      <c r="K673" s="217" t="s">
        <v>165</v>
      </c>
      <c r="L673" s="47"/>
      <c r="M673" s="222" t="s">
        <v>19</v>
      </c>
      <c r="N673" s="223" t="s">
        <v>46</v>
      </c>
      <c r="O673" s="87"/>
      <c r="P673" s="224">
        <f>O673*H673</f>
        <v>0</v>
      </c>
      <c r="Q673" s="224">
        <v>0</v>
      </c>
      <c r="R673" s="224">
        <f>Q673*H673</f>
        <v>0</v>
      </c>
      <c r="S673" s="224">
        <v>0</v>
      </c>
      <c r="T673" s="225">
        <f>S673*H673</f>
        <v>0</v>
      </c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R673" s="226" t="s">
        <v>166</v>
      </c>
      <c r="AT673" s="226" t="s">
        <v>161</v>
      </c>
      <c r="AU673" s="226" t="s">
        <v>85</v>
      </c>
      <c r="AY673" s="20" t="s">
        <v>159</v>
      </c>
      <c r="BE673" s="227">
        <f>IF(N673="základní",J673,0)</f>
        <v>0</v>
      </c>
      <c r="BF673" s="227">
        <f>IF(N673="snížená",J673,0)</f>
        <v>0</v>
      </c>
      <c r="BG673" s="227">
        <f>IF(N673="zákl. přenesená",J673,0)</f>
        <v>0</v>
      </c>
      <c r="BH673" s="227">
        <f>IF(N673="sníž. přenesená",J673,0)</f>
        <v>0</v>
      </c>
      <c r="BI673" s="227">
        <f>IF(N673="nulová",J673,0)</f>
        <v>0</v>
      </c>
      <c r="BJ673" s="20" t="s">
        <v>83</v>
      </c>
      <c r="BK673" s="227">
        <f>ROUND(I673*H673,2)</f>
        <v>0</v>
      </c>
      <c r="BL673" s="20" t="s">
        <v>166</v>
      </c>
      <c r="BM673" s="226" t="s">
        <v>1000</v>
      </c>
    </row>
    <row r="674" spans="1:47" s="2" customFormat="1" ht="12">
      <c r="A674" s="41"/>
      <c r="B674" s="42"/>
      <c r="C674" s="43"/>
      <c r="D674" s="228" t="s">
        <v>168</v>
      </c>
      <c r="E674" s="43"/>
      <c r="F674" s="229" t="s">
        <v>992</v>
      </c>
      <c r="G674" s="43"/>
      <c r="H674" s="43"/>
      <c r="I674" s="230"/>
      <c r="J674" s="43"/>
      <c r="K674" s="43"/>
      <c r="L674" s="47"/>
      <c r="M674" s="231"/>
      <c r="N674" s="232"/>
      <c r="O674" s="87"/>
      <c r="P674" s="87"/>
      <c r="Q674" s="87"/>
      <c r="R674" s="87"/>
      <c r="S674" s="87"/>
      <c r="T674" s="88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T674" s="20" t="s">
        <v>168</v>
      </c>
      <c r="AU674" s="20" t="s">
        <v>85</v>
      </c>
    </row>
    <row r="675" spans="1:47" s="2" customFormat="1" ht="12">
      <c r="A675" s="41"/>
      <c r="B675" s="42"/>
      <c r="C675" s="43"/>
      <c r="D675" s="233" t="s">
        <v>170</v>
      </c>
      <c r="E675" s="43"/>
      <c r="F675" s="234" t="s">
        <v>993</v>
      </c>
      <c r="G675" s="43"/>
      <c r="H675" s="43"/>
      <c r="I675" s="230"/>
      <c r="J675" s="43"/>
      <c r="K675" s="43"/>
      <c r="L675" s="47"/>
      <c r="M675" s="231"/>
      <c r="N675" s="232"/>
      <c r="O675" s="87"/>
      <c r="P675" s="87"/>
      <c r="Q675" s="87"/>
      <c r="R675" s="87"/>
      <c r="S675" s="87"/>
      <c r="T675" s="88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T675" s="20" t="s">
        <v>170</v>
      </c>
      <c r="AU675" s="20" t="s">
        <v>85</v>
      </c>
    </row>
    <row r="676" spans="1:65" s="2" customFormat="1" ht="24.15" customHeight="1">
      <c r="A676" s="41"/>
      <c r="B676" s="42"/>
      <c r="C676" s="267" t="s">
        <v>1001</v>
      </c>
      <c r="D676" s="267" t="s">
        <v>317</v>
      </c>
      <c r="E676" s="268" t="s">
        <v>1002</v>
      </c>
      <c r="F676" s="269" t="s">
        <v>1003</v>
      </c>
      <c r="G676" s="270" t="s">
        <v>306</v>
      </c>
      <c r="H676" s="271">
        <v>33</v>
      </c>
      <c r="I676" s="272"/>
      <c r="J676" s="273">
        <f>ROUND(I676*H676,2)</f>
        <v>0</v>
      </c>
      <c r="K676" s="269" t="s">
        <v>165</v>
      </c>
      <c r="L676" s="274"/>
      <c r="M676" s="275" t="s">
        <v>19</v>
      </c>
      <c r="N676" s="276" t="s">
        <v>46</v>
      </c>
      <c r="O676" s="87"/>
      <c r="P676" s="224">
        <f>O676*H676</f>
        <v>0</v>
      </c>
      <c r="Q676" s="224">
        <v>0.0003</v>
      </c>
      <c r="R676" s="224">
        <f>Q676*H676</f>
        <v>0.009899999999999999</v>
      </c>
      <c r="S676" s="224">
        <v>0</v>
      </c>
      <c r="T676" s="225">
        <f>S676*H676</f>
        <v>0</v>
      </c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R676" s="226" t="s">
        <v>221</v>
      </c>
      <c r="AT676" s="226" t="s">
        <v>317</v>
      </c>
      <c r="AU676" s="226" t="s">
        <v>85</v>
      </c>
      <c r="AY676" s="20" t="s">
        <v>159</v>
      </c>
      <c r="BE676" s="227">
        <f>IF(N676="základní",J676,0)</f>
        <v>0</v>
      </c>
      <c r="BF676" s="227">
        <f>IF(N676="snížená",J676,0)</f>
        <v>0</v>
      </c>
      <c r="BG676" s="227">
        <f>IF(N676="zákl. přenesená",J676,0)</f>
        <v>0</v>
      </c>
      <c r="BH676" s="227">
        <f>IF(N676="sníž. přenesená",J676,0)</f>
        <v>0</v>
      </c>
      <c r="BI676" s="227">
        <f>IF(N676="nulová",J676,0)</f>
        <v>0</v>
      </c>
      <c r="BJ676" s="20" t="s">
        <v>83</v>
      </c>
      <c r="BK676" s="227">
        <f>ROUND(I676*H676,2)</f>
        <v>0</v>
      </c>
      <c r="BL676" s="20" t="s">
        <v>166</v>
      </c>
      <c r="BM676" s="226" t="s">
        <v>1004</v>
      </c>
    </row>
    <row r="677" spans="1:47" s="2" customFormat="1" ht="12">
      <c r="A677" s="41"/>
      <c r="B677" s="42"/>
      <c r="C677" s="43"/>
      <c r="D677" s="228" t="s">
        <v>168</v>
      </c>
      <c r="E677" s="43"/>
      <c r="F677" s="229" t="s">
        <v>1003</v>
      </c>
      <c r="G677" s="43"/>
      <c r="H677" s="43"/>
      <c r="I677" s="230"/>
      <c r="J677" s="43"/>
      <c r="K677" s="43"/>
      <c r="L677" s="47"/>
      <c r="M677" s="231"/>
      <c r="N677" s="232"/>
      <c r="O677" s="87"/>
      <c r="P677" s="87"/>
      <c r="Q677" s="87"/>
      <c r="R677" s="87"/>
      <c r="S677" s="87"/>
      <c r="T677" s="88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T677" s="20" t="s">
        <v>168</v>
      </c>
      <c r="AU677" s="20" t="s">
        <v>85</v>
      </c>
    </row>
    <row r="678" spans="1:65" s="2" customFormat="1" ht="24.15" customHeight="1">
      <c r="A678" s="41"/>
      <c r="B678" s="42"/>
      <c r="C678" s="267" t="s">
        <v>1005</v>
      </c>
      <c r="D678" s="267" t="s">
        <v>317</v>
      </c>
      <c r="E678" s="268" t="s">
        <v>1006</v>
      </c>
      <c r="F678" s="269" t="s">
        <v>1007</v>
      </c>
      <c r="G678" s="270" t="s">
        <v>306</v>
      </c>
      <c r="H678" s="271">
        <v>41</v>
      </c>
      <c r="I678" s="272"/>
      <c r="J678" s="273">
        <f>ROUND(I678*H678,2)</f>
        <v>0</v>
      </c>
      <c r="K678" s="269" t="s">
        <v>165</v>
      </c>
      <c r="L678" s="274"/>
      <c r="M678" s="275" t="s">
        <v>19</v>
      </c>
      <c r="N678" s="276" t="s">
        <v>46</v>
      </c>
      <c r="O678" s="87"/>
      <c r="P678" s="224">
        <f>O678*H678</f>
        <v>0</v>
      </c>
      <c r="Q678" s="224">
        <v>0.0002</v>
      </c>
      <c r="R678" s="224">
        <f>Q678*H678</f>
        <v>0.0082</v>
      </c>
      <c r="S678" s="224">
        <v>0</v>
      </c>
      <c r="T678" s="225">
        <f>S678*H678</f>
        <v>0</v>
      </c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R678" s="226" t="s">
        <v>221</v>
      </c>
      <c r="AT678" s="226" t="s">
        <v>317</v>
      </c>
      <c r="AU678" s="226" t="s">
        <v>85</v>
      </c>
      <c r="AY678" s="20" t="s">
        <v>159</v>
      </c>
      <c r="BE678" s="227">
        <f>IF(N678="základní",J678,0)</f>
        <v>0</v>
      </c>
      <c r="BF678" s="227">
        <f>IF(N678="snížená",J678,0)</f>
        <v>0</v>
      </c>
      <c r="BG678" s="227">
        <f>IF(N678="zákl. přenesená",J678,0)</f>
        <v>0</v>
      </c>
      <c r="BH678" s="227">
        <f>IF(N678="sníž. přenesená",J678,0)</f>
        <v>0</v>
      </c>
      <c r="BI678" s="227">
        <f>IF(N678="nulová",J678,0)</f>
        <v>0</v>
      </c>
      <c r="BJ678" s="20" t="s">
        <v>83</v>
      </c>
      <c r="BK678" s="227">
        <f>ROUND(I678*H678,2)</f>
        <v>0</v>
      </c>
      <c r="BL678" s="20" t="s">
        <v>166</v>
      </c>
      <c r="BM678" s="226" t="s">
        <v>1008</v>
      </c>
    </row>
    <row r="679" spans="1:47" s="2" customFormat="1" ht="12">
      <c r="A679" s="41"/>
      <c r="B679" s="42"/>
      <c r="C679" s="43"/>
      <c r="D679" s="228" t="s">
        <v>168</v>
      </c>
      <c r="E679" s="43"/>
      <c r="F679" s="229" t="s">
        <v>1007</v>
      </c>
      <c r="G679" s="43"/>
      <c r="H679" s="43"/>
      <c r="I679" s="230"/>
      <c r="J679" s="43"/>
      <c r="K679" s="43"/>
      <c r="L679" s="47"/>
      <c r="M679" s="231"/>
      <c r="N679" s="232"/>
      <c r="O679" s="87"/>
      <c r="P679" s="87"/>
      <c r="Q679" s="87"/>
      <c r="R679" s="87"/>
      <c r="S679" s="87"/>
      <c r="T679" s="88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T679" s="20" t="s">
        <v>168</v>
      </c>
      <c r="AU679" s="20" t="s">
        <v>85</v>
      </c>
    </row>
    <row r="680" spans="1:65" s="2" customFormat="1" ht="24.15" customHeight="1">
      <c r="A680" s="41"/>
      <c r="B680" s="42"/>
      <c r="C680" s="267" t="s">
        <v>1009</v>
      </c>
      <c r="D680" s="267" t="s">
        <v>317</v>
      </c>
      <c r="E680" s="268" t="s">
        <v>1010</v>
      </c>
      <c r="F680" s="269" t="s">
        <v>1011</v>
      </c>
      <c r="G680" s="270" t="s">
        <v>306</v>
      </c>
      <c r="H680" s="271">
        <v>60</v>
      </c>
      <c r="I680" s="272"/>
      <c r="J680" s="273">
        <f>ROUND(I680*H680,2)</f>
        <v>0</v>
      </c>
      <c r="K680" s="269" t="s">
        <v>165</v>
      </c>
      <c r="L680" s="274"/>
      <c r="M680" s="275" t="s">
        <v>19</v>
      </c>
      <c r="N680" s="276" t="s">
        <v>46</v>
      </c>
      <c r="O680" s="87"/>
      <c r="P680" s="224">
        <f>O680*H680</f>
        <v>0</v>
      </c>
      <c r="Q680" s="224">
        <v>0.00011</v>
      </c>
      <c r="R680" s="224">
        <f>Q680*H680</f>
        <v>0.0066</v>
      </c>
      <c r="S680" s="224">
        <v>0</v>
      </c>
      <c r="T680" s="225">
        <f>S680*H680</f>
        <v>0</v>
      </c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R680" s="226" t="s">
        <v>221</v>
      </c>
      <c r="AT680" s="226" t="s">
        <v>317</v>
      </c>
      <c r="AU680" s="226" t="s">
        <v>85</v>
      </c>
      <c r="AY680" s="20" t="s">
        <v>159</v>
      </c>
      <c r="BE680" s="227">
        <f>IF(N680="základní",J680,0)</f>
        <v>0</v>
      </c>
      <c r="BF680" s="227">
        <f>IF(N680="snížená",J680,0)</f>
        <v>0</v>
      </c>
      <c r="BG680" s="227">
        <f>IF(N680="zákl. přenesená",J680,0)</f>
        <v>0</v>
      </c>
      <c r="BH680" s="227">
        <f>IF(N680="sníž. přenesená",J680,0)</f>
        <v>0</v>
      </c>
      <c r="BI680" s="227">
        <f>IF(N680="nulová",J680,0)</f>
        <v>0</v>
      </c>
      <c r="BJ680" s="20" t="s">
        <v>83</v>
      </c>
      <c r="BK680" s="227">
        <f>ROUND(I680*H680,2)</f>
        <v>0</v>
      </c>
      <c r="BL680" s="20" t="s">
        <v>166</v>
      </c>
      <c r="BM680" s="226" t="s">
        <v>1012</v>
      </c>
    </row>
    <row r="681" spans="1:47" s="2" customFormat="1" ht="12">
      <c r="A681" s="41"/>
      <c r="B681" s="42"/>
      <c r="C681" s="43"/>
      <c r="D681" s="228" t="s">
        <v>168</v>
      </c>
      <c r="E681" s="43"/>
      <c r="F681" s="229" t="s">
        <v>1011</v>
      </c>
      <c r="G681" s="43"/>
      <c r="H681" s="43"/>
      <c r="I681" s="230"/>
      <c r="J681" s="43"/>
      <c r="K681" s="43"/>
      <c r="L681" s="47"/>
      <c r="M681" s="231"/>
      <c r="N681" s="232"/>
      <c r="O681" s="87"/>
      <c r="P681" s="87"/>
      <c r="Q681" s="87"/>
      <c r="R681" s="87"/>
      <c r="S681" s="87"/>
      <c r="T681" s="88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T681" s="20" t="s">
        <v>168</v>
      </c>
      <c r="AU681" s="20" t="s">
        <v>85</v>
      </c>
    </row>
    <row r="682" spans="1:65" s="2" customFormat="1" ht="24.15" customHeight="1">
      <c r="A682" s="41"/>
      <c r="B682" s="42"/>
      <c r="C682" s="215" t="s">
        <v>1013</v>
      </c>
      <c r="D682" s="215" t="s">
        <v>161</v>
      </c>
      <c r="E682" s="216" t="s">
        <v>1014</v>
      </c>
      <c r="F682" s="217" t="s">
        <v>1015</v>
      </c>
      <c r="G682" s="218" t="s">
        <v>164</v>
      </c>
      <c r="H682" s="219">
        <v>248.286</v>
      </c>
      <c r="I682" s="220"/>
      <c r="J682" s="221">
        <f>ROUND(I682*H682,2)</f>
        <v>0</v>
      </c>
      <c r="K682" s="217" t="s">
        <v>165</v>
      </c>
      <c r="L682" s="47"/>
      <c r="M682" s="222" t="s">
        <v>19</v>
      </c>
      <c r="N682" s="223" t="s">
        <v>46</v>
      </c>
      <c r="O682" s="87"/>
      <c r="P682" s="224">
        <f>O682*H682</f>
        <v>0</v>
      </c>
      <c r="Q682" s="224">
        <v>0.0003</v>
      </c>
      <c r="R682" s="224">
        <f>Q682*H682</f>
        <v>0.07448579999999999</v>
      </c>
      <c r="S682" s="224">
        <v>0</v>
      </c>
      <c r="T682" s="225">
        <f>S682*H682</f>
        <v>0</v>
      </c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R682" s="226" t="s">
        <v>166</v>
      </c>
      <c r="AT682" s="226" t="s">
        <v>161</v>
      </c>
      <c r="AU682" s="226" t="s">
        <v>85</v>
      </c>
      <c r="AY682" s="20" t="s">
        <v>159</v>
      </c>
      <c r="BE682" s="227">
        <f>IF(N682="základní",J682,0)</f>
        <v>0</v>
      </c>
      <c r="BF682" s="227">
        <f>IF(N682="snížená",J682,0)</f>
        <v>0</v>
      </c>
      <c r="BG682" s="227">
        <f>IF(N682="zákl. přenesená",J682,0)</f>
        <v>0</v>
      </c>
      <c r="BH682" s="227">
        <f>IF(N682="sníž. přenesená",J682,0)</f>
        <v>0</v>
      </c>
      <c r="BI682" s="227">
        <f>IF(N682="nulová",J682,0)</f>
        <v>0</v>
      </c>
      <c r="BJ682" s="20" t="s">
        <v>83</v>
      </c>
      <c r="BK682" s="227">
        <f>ROUND(I682*H682,2)</f>
        <v>0</v>
      </c>
      <c r="BL682" s="20" t="s">
        <v>166</v>
      </c>
      <c r="BM682" s="226" t="s">
        <v>1016</v>
      </c>
    </row>
    <row r="683" spans="1:47" s="2" customFormat="1" ht="12">
      <c r="A683" s="41"/>
      <c r="B683" s="42"/>
      <c r="C683" s="43"/>
      <c r="D683" s="228" t="s">
        <v>168</v>
      </c>
      <c r="E683" s="43"/>
      <c r="F683" s="229" t="s">
        <v>1017</v>
      </c>
      <c r="G683" s="43"/>
      <c r="H683" s="43"/>
      <c r="I683" s="230"/>
      <c r="J683" s="43"/>
      <c r="K683" s="43"/>
      <c r="L683" s="47"/>
      <c r="M683" s="231"/>
      <c r="N683" s="232"/>
      <c r="O683" s="87"/>
      <c r="P683" s="87"/>
      <c r="Q683" s="87"/>
      <c r="R683" s="87"/>
      <c r="S683" s="87"/>
      <c r="T683" s="88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T683" s="20" t="s">
        <v>168</v>
      </c>
      <c r="AU683" s="20" t="s">
        <v>85</v>
      </c>
    </row>
    <row r="684" spans="1:47" s="2" customFormat="1" ht="12">
      <c r="A684" s="41"/>
      <c r="B684" s="42"/>
      <c r="C684" s="43"/>
      <c r="D684" s="233" t="s">
        <v>170</v>
      </c>
      <c r="E684" s="43"/>
      <c r="F684" s="234" t="s">
        <v>1018</v>
      </c>
      <c r="G684" s="43"/>
      <c r="H684" s="43"/>
      <c r="I684" s="230"/>
      <c r="J684" s="43"/>
      <c r="K684" s="43"/>
      <c r="L684" s="47"/>
      <c r="M684" s="231"/>
      <c r="N684" s="232"/>
      <c r="O684" s="87"/>
      <c r="P684" s="87"/>
      <c r="Q684" s="87"/>
      <c r="R684" s="87"/>
      <c r="S684" s="87"/>
      <c r="T684" s="88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T684" s="20" t="s">
        <v>170</v>
      </c>
      <c r="AU684" s="20" t="s">
        <v>85</v>
      </c>
    </row>
    <row r="685" spans="1:65" s="2" customFormat="1" ht="24.15" customHeight="1">
      <c r="A685" s="41"/>
      <c r="B685" s="42"/>
      <c r="C685" s="215" t="s">
        <v>1019</v>
      </c>
      <c r="D685" s="215" t="s">
        <v>161</v>
      </c>
      <c r="E685" s="216" t="s">
        <v>1020</v>
      </c>
      <c r="F685" s="217" t="s">
        <v>1021</v>
      </c>
      <c r="G685" s="218" t="s">
        <v>306</v>
      </c>
      <c r="H685" s="219">
        <v>121.24</v>
      </c>
      <c r="I685" s="220"/>
      <c r="J685" s="221">
        <f>ROUND(I685*H685,2)</f>
        <v>0</v>
      </c>
      <c r="K685" s="217" t="s">
        <v>261</v>
      </c>
      <c r="L685" s="47"/>
      <c r="M685" s="222" t="s">
        <v>19</v>
      </c>
      <c r="N685" s="223" t="s">
        <v>46</v>
      </c>
      <c r="O685" s="87"/>
      <c r="P685" s="224">
        <f>O685*H685</f>
        <v>0</v>
      </c>
      <c r="Q685" s="224">
        <v>0.00168</v>
      </c>
      <c r="R685" s="224">
        <f>Q685*H685</f>
        <v>0.2036832</v>
      </c>
      <c r="S685" s="224">
        <v>0</v>
      </c>
      <c r="T685" s="225">
        <f>S685*H685</f>
        <v>0</v>
      </c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R685" s="226" t="s">
        <v>166</v>
      </c>
      <c r="AT685" s="226" t="s">
        <v>161</v>
      </c>
      <c r="AU685" s="226" t="s">
        <v>85</v>
      </c>
      <c r="AY685" s="20" t="s">
        <v>159</v>
      </c>
      <c r="BE685" s="227">
        <f>IF(N685="základní",J685,0)</f>
        <v>0</v>
      </c>
      <c r="BF685" s="227">
        <f>IF(N685="snížená",J685,0)</f>
        <v>0</v>
      </c>
      <c r="BG685" s="227">
        <f>IF(N685="zákl. přenesená",J685,0)</f>
        <v>0</v>
      </c>
      <c r="BH685" s="227">
        <f>IF(N685="sníž. přenesená",J685,0)</f>
        <v>0</v>
      </c>
      <c r="BI685" s="227">
        <f>IF(N685="nulová",J685,0)</f>
        <v>0</v>
      </c>
      <c r="BJ685" s="20" t="s">
        <v>83</v>
      </c>
      <c r="BK685" s="227">
        <f>ROUND(I685*H685,2)</f>
        <v>0</v>
      </c>
      <c r="BL685" s="20" t="s">
        <v>166</v>
      </c>
      <c r="BM685" s="226" t="s">
        <v>1022</v>
      </c>
    </row>
    <row r="686" spans="1:47" s="2" customFormat="1" ht="12">
      <c r="A686" s="41"/>
      <c r="B686" s="42"/>
      <c r="C686" s="43"/>
      <c r="D686" s="228" t="s">
        <v>168</v>
      </c>
      <c r="E686" s="43"/>
      <c r="F686" s="229" t="s">
        <v>1023</v>
      </c>
      <c r="G686" s="43"/>
      <c r="H686" s="43"/>
      <c r="I686" s="230"/>
      <c r="J686" s="43"/>
      <c r="K686" s="43"/>
      <c r="L686" s="47"/>
      <c r="M686" s="231"/>
      <c r="N686" s="232"/>
      <c r="O686" s="87"/>
      <c r="P686" s="87"/>
      <c r="Q686" s="87"/>
      <c r="R686" s="87"/>
      <c r="S686" s="87"/>
      <c r="T686" s="88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T686" s="20" t="s">
        <v>168</v>
      </c>
      <c r="AU686" s="20" t="s">
        <v>85</v>
      </c>
    </row>
    <row r="687" spans="1:51" s="13" customFormat="1" ht="12">
      <c r="A687" s="13"/>
      <c r="B687" s="235"/>
      <c r="C687" s="236"/>
      <c r="D687" s="228" t="s">
        <v>172</v>
      </c>
      <c r="E687" s="237" t="s">
        <v>19</v>
      </c>
      <c r="F687" s="238" t="s">
        <v>1024</v>
      </c>
      <c r="G687" s="236"/>
      <c r="H687" s="239">
        <v>27.2</v>
      </c>
      <c r="I687" s="240"/>
      <c r="J687" s="236"/>
      <c r="K687" s="236"/>
      <c r="L687" s="241"/>
      <c r="M687" s="242"/>
      <c r="N687" s="243"/>
      <c r="O687" s="243"/>
      <c r="P687" s="243"/>
      <c r="Q687" s="243"/>
      <c r="R687" s="243"/>
      <c r="S687" s="243"/>
      <c r="T687" s="244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5" t="s">
        <v>172</v>
      </c>
      <c r="AU687" s="245" t="s">
        <v>85</v>
      </c>
      <c r="AV687" s="13" t="s">
        <v>85</v>
      </c>
      <c r="AW687" s="13" t="s">
        <v>36</v>
      </c>
      <c r="AX687" s="13" t="s">
        <v>75</v>
      </c>
      <c r="AY687" s="245" t="s">
        <v>159</v>
      </c>
    </row>
    <row r="688" spans="1:51" s="13" customFormat="1" ht="12">
      <c r="A688" s="13"/>
      <c r="B688" s="235"/>
      <c r="C688" s="236"/>
      <c r="D688" s="228" t="s">
        <v>172</v>
      </c>
      <c r="E688" s="237" t="s">
        <v>19</v>
      </c>
      <c r="F688" s="238" t="s">
        <v>1025</v>
      </c>
      <c r="G688" s="236"/>
      <c r="H688" s="239">
        <v>36</v>
      </c>
      <c r="I688" s="240"/>
      <c r="J688" s="236"/>
      <c r="K688" s="236"/>
      <c r="L688" s="241"/>
      <c r="M688" s="242"/>
      <c r="N688" s="243"/>
      <c r="O688" s="243"/>
      <c r="P688" s="243"/>
      <c r="Q688" s="243"/>
      <c r="R688" s="243"/>
      <c r="S688" s="243"/>
      <c r="T688" s="244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45" t="s">
        <v>172</v>
      </c>
      <c r="AU688" s="245" t="s">
        <v>85</v>
      </c>
      <c r="AV688" s="13" t="s">
        <v>85</v>
      </c>
      <c r="AW688" s="13" t="s">
        <v>36</v>
      </c>
      <c r="AX688" s="13" t="s">
        <v>75</v>
      </c>
      <c r="AY688" s="245" t="s">
        <v>159</v>
      </c>
    </row>
    <row r="689" spans="1:51" s="13" customFormat="1" ht="12">
      <c r="A689" s="13"/>
      <c r="B689" s="235"/>
      <c r="C689" s="236"/>
      <c r="D689" s="228" t="s">
        <v>172</v>
      </c>
      <c r="E689" s="237" t="s">
        <v>19</v>
      </c>
      <c r="F689" s="238" t="s">
        <v>1026</v>
      </c>
      <c r="G689" s="236"/>
      <c r="H689" s="239">
        <v>7.9</v>
      </c>
      <c r="I689" s="240"/>
      <c r="J689" s="236"/>
      <c r="K689" s="236"/>
      <c r="L689" s="241"/>
      <c r="M689" s="242"/>
      <c r="N689" s="243"/>
      <c r="O689" s="243"/>
      <c r="P689" s="243"/>
      <c r="Q689" s="243"/>
      <c r="R689" s="243"/>
      <c r="S689" s="243"/>
      <c r="T689" s="244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45" t="s">
        <v>172</v>
      </c>
      <c r="AU689" s="245" t="s">
        <v>85</v>
      </c>
      <c r="AV689" s="13" t="s">
        <v>85</v>
      </c>
      <c r="AW689" s="13" t="s">
        <v>36</v>
      </c>
      <c r="AX689" s="13" t="s">
        <v>75</v>
      </c>
      <c r="AY689" s="245" t="s">
        <v>159</v>
      </c>
    </row>
    <row r="690" spans="1:51" s="13" customFormat="1" ht="12">
      <c r="A690" s="13"/>
      <c r="B690" s="235"/>
      <c r="C690" s="236"/>
      <c r="D690" s="228" t="s">
        <v>172</v>
      </c>
      <c r="E690" s="237" t="s">
        <v>19</v>
      </c>
      <c r="F690" s="238" t="s">
        <v>1027</v>
      </c>
      <c r="G690" s="236"/>
      <c r="H690" s="239">
        <v>13.54</v>
      </c>
      <c r="I690" s="240"/>
      <c r="J690" s="236"/>
      <c r="K690" s="236"/>
      <c r="L690" s="241"/>
      <c r="M690" s="242"/>
      <c r="N690" s="243"/>
      <c r="O690" s="243"/>
      <c r="P690" s="243"/>
      <c r="Q690" s="243"/>
      <c r="R690" s="243"/>
      <c r="S690" s="243"/>
      <c r="T690" s="244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5" t="s">
        <v>172</v>
      </c>
      <c r="AU690" s="245" t="s">
        <v>85</v>
      </c>
      <c r="AV690" s="13" t="s">
        <v>85</v>
      </c>
      <c r="AW690" s="13" t="s">
        <v>36</v>
      </c>
      <c r="AX690" s="13" t="s">
        <v>75</v>
      </c>
      <c r="AY690" s="245" t="s">
        <v>159</v>
      </c>
    </row>
    <row r="691" spans="1:51" s="13" customFormat="1" ht="12">
      <c r="A691" s="13"/>
      <c r="B691" s="235"/>
      <c r="C691" s="236"/>
      <c r="D691" s="228" t="s">
        <v>172</v>
      </c>
      <c r="E691" s="237" t="s">
        <v>19</v>
      </c>
      <c r="F691" s="238" t="s">
        <v>1028</v>
      </c>
      <c r="G691" s="236"/>
      <c r="H691" s="239">
        <v>28.8</v>
      </c>
      <c r="I691" s="240"/>
      <c r="J691" s="236"/>
      <c r="K691" s="236"/>
      <c r="L691" s="241"/>
      <c r="M691" s="242"/>
      <c r="N691" s="243"/>
      <c r="O691" s="243"/>
      <c r="P691" s="243"/>
      <c r="Q691" s="243"/>
      <c r="R691" s="243"/>
      <c r="S691" s="243"/>
      <c r="T691" s="24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5" t="s">
        <v>172</v>
      </c>
      <c r="AU691" s="245" t="s">
        <v>85</v>
      </c>
      <c r="AV691" s="13" t="s">
        <v>85</v>
      </c>
      <c r="AW691" s="13" t="s">
        <v>36</v>
      </c>
      <c r="AX691" s="13" t="s">
        <v>75</v>
      </c>
      <c r="AY691" s="245" t="s">
        <v>159</v>
      </c>
    </row>
    <row r="692" spans="1:51" s="13" customFormat="1" ht="12">
      <c r="A692" s="13"/>
      <c r="B692" s="235"/>
      <c r="C692" s="236"/>
      <c r="D692" s="228" t="s">
        <v>172</v>
      </c>
      <c r="E692" s="237" t="s">
        <v>19</v>
      </c>
      <c r="F692" s="238" t="s">
        <v>1029</v>
      </c>
      <c r="G692" s="236"/>
      <c r="H692" s="239">
        <v>7.8</v>
      </c>
      <c r="I692" s="240"/>
      <c r="J692" s="236"/>
      <c r="K692" s="236"/>
      <c r="L692" s="241"/>
      <c r="M692" s="242"/>
      <c r="N692" s="243"/>
      <c r="O692" s="243"/>
      <c r="P692" s="243"/>
      <c r="Q692" s="243"/>
      <c r="R692" s="243"/>
      <c r="S692" s="243"/>
      <c r="T692" s="244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5" t="s">
        <v>172</v>
      </c>
      <c r="AU692" s="245" t="s">
        <v>85</v>
      </c>
      <c r="AV692" s="13" t="s">
        <v>85</v>
      </c>
      <c r="AW692" s="13" t="s">
        <v>36</v>
      </c>
      <c r="AX692" s="13" t="s">
        <v>75</v>
      </c>
      <c r="AY692" s="245" t="s">
        <v>159</v>
      </c>
    </row>
    <row r="693" spans="1:51" s="15" customFormat="1" ht="12">
      <c r="A693" s="15"/>
      <c r="B693" s="256"/>
      <c r="C693" s="257"/>
      <c r="D693" s="228" t="s">
        <v>172</v>
      </c>
      <c r="E693" s="258" t="s">
        <v>19</v>
      </c>
      <c r="F693" s="259" t="s">
        <v>193</v>
      </c>
      <c r="G693" s="257"/>
      <c r="H693" s="260">
        <v>121.24</v>
      </c>
      <c r="I693" s="261"/>
      <c r="J693" s="257"/>
      <c r="K693" s="257"/>
      <c r="L693" s="262"/>
      <c r="M693" s="263"/>
      <c r="N693" s="264"/>
      <c r="O693" s="264"/>
      <c r="P693" s="264"/>
      <c r="Q693" s="264"/>
      <c r="R693" s="264"/>
      <c r="S693" s="264"/>
      <c r="T693" s="26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66" t="s">
        <v>172</v>
      </c>
      <c r="AU693" s="266" t="s">
        <v>85</v>
      </c>
      <c r="AV693" s="15" t="s">
        <v>166</v>
      </c>
      <c r="AW693" s="15" t="s">
        <v>36</v>
      </c>
      <c r="AX693" s="15" t="s">
        <v>83</v>
      </c>
      <c r="AY693" s="266" t="s">
        <v>159</v>
      </c>
    </row>
    <row r="694" spans="1:65" s="2" customFormat="1" ht="24.15" customHeight="1">
      <c r="A694" s="41"/>
      <c r="B694" s="42"/>
      <c r="C694" s="267" t="s">
        <v>1030</v>
      </c>
      <c r="D694" s="267" t="s">
        <v>317</v>
      </c>
      <c r="E694" s="268" t="s">
        <v>1031</v>
      </c>
      <c r="F694" s="269" t="s">
        <v>1032</v>
      </c>
      <c r="G694" s="270" t="s">
        <v>164</v>
      </c>
      <c r="H694" s="271">
        <v>26.277</v>
      </c>
      <c r="I694" s="272"/>
      <c r="J694" s="273">
        <f>ROUND(I694*H694,2)</f>
        <v>0</v>
      </c>
      <c r="K694" s="269" t="s">
        <v>261</v>
      </c>
      <c r="L694" s="274"/>
      <c r="M694" s="275" t="s">
        <v>19</v>
      </c>
      <c r="N694" s="276" t="s">
        <v>46</v>
      </c>
      <c r="O694" s="87"/>
      <c r="P694" s="224">
        <f>O694*H694</f>
        <v>0</v>
      </c>
      <c r="Q694" s="224">
        <v>0.00068</v>
      </c>
      <c r="R694" s="224">
        <f>Q694*H694</f>
        <v>0.017868360000000003</v>
      </c>
      <c r="S694" s="224">
        <v>0</v>
      </c>
      <c r="T694" s="225">
        <f>S694*H694</f>
        <v>0</v>
      </c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R694" s="226" t="s">
        <v>221</v>
      </c>
      <c r="AT694" s="226" t="s">
        <v>317</v>
      </c>
      <c r="AU694" s="226" t="s">
        <v>85</v>
      </c>
      <c r="AY694" s="20" t="s">
        <v>159</v>
      </c>
      <c r="BE694" s="227">
        <f>IF(N694="základní",J694,0)</f>
        <v>0</v>
      </c>
      <c r="BF694" s="227">
        <f>IF(N694="snížená",J694,0)</f>
        <v>0</v>
      </c>
      <c r="BG694" s="227">
        <f>IF(N694="zákl. přenesená",J694,0)</f>
        <v>0</v>
      </c>
      <c r="BH694" s="227">
        <f>IF(N694="sníž. přenesená",J694,0)</f>
        <v>0</v>
      </c>
      <c r="BI694" s="227">
        <f>IF(N694="nulová",J694,0)</f>
        <v>0</v>
      </c>
      <c r="BJ694" s="20" t="s">
        <v>83</v>
      </c>
      <c r="BK694" s="227">
        <f>ROUND(I694*H694,2)</f>
        <v>0</v>
      </c>
      <c r="BL694" s="20" t="s">
        <v>166</v>
      </c>
      <c r="BM694" s="226" t="s">
        <v>1033</v>
      </c>
    </row>
    <row r="695" spans="1:47" s="2" customFormat="1" ht="12">
      <c r="A695" s="41"/>
      <c r="B695" s="42"/>
      <c r="C695" s="43"/>
      <c r="D695" s="228" t="s">
        <v>168</v>
      </c>
      <c r="E695" s="43"/>
      <c r="F695" s="229" t="s">
        <v>1032</v>
      </c>
      <c r="G695" s="43"/>
      <c r="H695" s="43"/>
      <c r="I695" s="230"/>
      <c r="J695" s="43"/>
      <c r="K695" s="43"/>
      <c r="L695" s="47"/>
      <c r="M695" s="231"/>
      <c r="N695" s="232"/>
      <c r="O695" s="87"/>
      <c r="P695" s="87"/>
      <c r="Q695" s="87"/>
      <c r="R695" s="87"/>
      <c r="S695" s="87"/>
      <c r="T695" s="88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T695" s="20" t="s">
        <v>168</v>
      </c>
      <c r="AU695" s="20" t="s">
        <v>85</v>
      </c>
    </row>
    <row r="696" spans="1:51" s="13" customFormat="1" ht="12">
      <c r="A696" s="13"/>
      <c r="B696" s="235"/>
      <c r="C696" s="236"/>
      <c r="D696" s="228" t="s">
        <v>172</v>
      </c>
      <c r="E696" s="237" t="s">
        <v>19</v>
      </c>
      <c r="F696" s="238" t="s">
        <v>1034</v>
      </c>
      <c r="G696" s="236"/>
      <c r="H696" s="239">
        <v>5.984</v>
      </c>
      <c r="I696" s="240"/>
      <c r="J696" s="236"/>
      <c r="K696" s="236"/>
      <c r="L696" s="241"/>
      <c r="M696" s="242"/>
      <c r="N696" s="243"/>
      <c r="O696" s="243"/>
      <c r="P696" s="243"/>
      <c r="Q696" s="243"/>
      <c r="R696" s="243"/>
      <c r="S696" s="243"/>
      <c r="T696" s="244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5" t="s">
        <v>172</v>
      </c>
      <c r="AU696" s="245" t="s">
        <v>85</v>
      </c>
      <c r="AV696" s="13" t="s">
        <v>85</v>
      </c>
      <c r="AW696" s="13" t="s">
        <v>36</v>
      </c>
      <c r="AX696" s="13" t="s">
        <v>75</v>
      </c>
      <c r="AY696" s="245" t="s">
        <v>159</v>
      </c>
    </row>
    <row r="697" spans="1:51" s="13" customFormat="1" ht="12">
      <c r="A697" s="13"/>
      <c r="B697" s="235"/>
      <c r="C697" s="236"/>
      <c r="D697" s="228" t="s">
        <v>172</v>
      </c>
      <c r="E697" s="237" t="s">
        <v>19</v>
      </c>
      <c r="F697" s="238" t="s">
        <v>1035</v>
      </c>
      <c r="G697" s="236"/>
      <c r="H697" s="239">
        <v>7.92</v>
      </c>
      <c r="I697" s="240"/>
      <c r="J697" s="236"/>
      <c r="K697" s="236"/>
      <c r="L697" s="241"/>
      <c r="M697" s="242"/>
      <c r="N697" s="243"/>
      <c r="O697" s="243"/>
      <c r="P697" s="243"/>
      <c r="Q697" s="243"/>
      <c r="R697" s="243"/>
      <c r="S697" s="243"/>
      <c r="T697" s="24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5" t="s">
        <v>172</v>
      </c>
      <c r="AU697" s="245" t="s">
        <v>85</v>
      </c>
      <c r="AV697" s="13" t="s">
        <v>85</v>
      </c>
      <c r="AW697" s="13" t="s">
        <v>36</v>
      </c>
      <c r="AX697" s="13" t="s">
        <v>75</v>
      </c>
      <c r="AY697" s="245" t="s">
        <v>159</v>
      </c>
    </row>
    <row r="698" spans="1:51" s="13" customFormat="1" ht="12">
      <c r="A698" s="13"/>
      <c r="B698" s="235"/>
      <c r="C698" s="236"/>
      <c r="D698" s="228" t="s">
        <v>172</v>
      </c>
      <c r="E698" s="237" t="s">
        <v>19</v>
      </c>
      <c r="F698" s="238" t="s">
        <v>1036</v>
      </c>
      <c r="G698" s="236"/>
      <c r="H698" s="239">
        <v>1.738</v>
      </c>
      <c r="I698" s="240"/>
      <c r="J698" s="236"/>
      <c r="K698" s="236"/>
      <c r="L698" s="241"/>
      <c r="M698" s="242"/>
      <c r="N698" s="243"/>
      <c r="O698" s="243"/>
      <c r="P698" s="243"/>
      <c r="Q698" s="243"/>
      <c r="R698" s="243"/>
      <c r="S698" s="243"/>
      <c r="T698" s="24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5" t="s">
        <v>172</v>
      </c>
      <c r="AU698" s="245" t="s">
        <v>85</v>
      </c>
      <c r="AV698" s="13" t="s">
        <v>85</v>
      </c>
      <c r="AW698" s="13" t="s">
        <v>36</v>
      </c>
      <c r="AX698" s="13" t="s">
        <v>75</v>
      </c>
      <c r="AY698" s="245" t="s">
        <v>159</v>
      </c>
    </row>
    <row r="699" spans="1:51" s="13" customFormat="1" ht="12">
      <c r="A699" s="13"/>
      <c r="B699" s="235"/>
      <c r="C699" s="236"/>
      <c r="D699" s="228" t="s">
        <v>172</v>
      </c>
      <c r="E699" s="237" t="s">
        <v>19</v>
      </c>
      <c r="F699" s="238" t="s">
        <v>1037</v>
      </c>
      <c r="G699" s="236"/>
      <c r="H699" s="239">
        <v>2.979</v>
      </c>
      <c r="I699" s="240"/>
      <c r="J699" s="236"/>
      <c r="K699" s="236"/>
      <c r="L699" s="241"/>
      <c r="M699" s="242"/>
      <c r="N699" s="243"/>
      <c r="O699" s="243"/>
      <c r="P699" s="243"/>
      <c r="Q699" s="243"/>
      <c r="R699" s="243"/>
      <c r="S699" s="243"/>
      <c r="T699" s="244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5" t="s">
        <v>172</v>
      </c>
      <c r="AU699" s="245" t="s">
        <v>85</v>
      </c>
      <c r="AV699" s="13" t="s">
        <v>85</v>
      </c>
      <c r="AW699" s="13" t="s">
        <v>36</v>
      </c>
      <c r="AX699" s="13" t="s">
        <v>75</v>
      </c>
      <c r="AY699" s="245" t="s">
        <v>159</v>
      </c>
    </row>
    <row r="700" spans="1:51" s="13" customFormat="1" ht="12">
      <c r="A700" s="13"/>
      <c r="B700" s="235"/>
      <c r="C700" s="236"/>
      <c r="D700" s="228" t="s">
        <v>172</v>
      </c>
      <c r="E700" s="237" t="s">
        <v>19</v>
      </c>
      <c r="F700" s="238" t="s">
        <v>1038</v>
      </c>
      <c r="G700" s="236"/>
      <c r="H700" s="239">
        <v>6.336</v>
      </c>
      <c r="I700" s="240"/>
      <c r="J700" s="236"/>
      <c r="K700" s="236"/>
      <c r="L700" s="241"/>
      <c r="M700" s="242"/>
      <c r="N700" s="243"/>
      <c r="O700" s="243"/>
      <c r="P700" s="243"/>
      <c r="Q700" s="243"/>
      <c r="R700" s="243"/>
      <c r="S700" s="243"/>
      <c r="T700" s="244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5" t="s">
        <v>172</v>
      </c>
      <c r="AU700" s="245" t="s">
        <v>85</v>
      </c>
      <c r="AV700" s="13" t="s">
        <v>85</v>
      </c>
      <c r="AW700" s="13" t="s">
        <v>36</v>
      </c>
      <c r="AX700" s="13" t="s">
        <v>75</v>
      </c>
      <c r="AY700" s="245" t="s">
        <v>159</v>
      </c>
    </row>
    <row r="701" spans="1:51" s="13" customFormat="1" ht="12">
      <c r="A701" s="13"/>
      <c r="B701" s="235"/>
      <c r="C701" s="236"/>
      <c r="D701" s="228" t="s">
        <v>172</v>
      </c>
      <c r="E701" s="237" t="s">
        <v>19</v>
      </c>
      <c r="F701" s="238" t="s">
        <v>1039</v>
      </c>
      <c r="G701" s="236"/>
      <c r="H701" s="239">
        <v>1.32</v>
      </c>
      <c r="I701" s="240"/>
      <c r="J701" s="236"/>
      <c r="K701" s="236"/>
      <c r="L701" s="241"/>
      <c r="M701" s="242"/>
      <c r="N701" s="243"/>
      <c r="O701" s="243"/>
      <c r="P701" s="243"/>
      <c r="Q701" s="243"/>
      <c r="R701" s="243"/>
      <c r="S701" s="243"/>
      <c r="T701" s="244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5" t="s">
        <v>172</v>
      </c>
      <c r="AU701" s="245" t="s">
        <v>85</v>
      </c>
      <c r="AV701" s="13" t="s">
        <v>85</v>
      </c>
      <c r="AW701" s="13" t="s">
        <v>36</v>
      </c>
      <c r="AX701" s="13" t="s">
        <v>75</v>
      </c>
      <c r="AY701" s="245" t="s">
        <v>159</v>
      </c>
    </row>
    <row r="702" spans="1:51" s="15" customFormat="1" ht="12">
      <c r="A702" s="15"/>
      <c r="B702" s="256"/>
      <c r="C702" s="257"/>
      <c r="D702" s="228" t="s">
        <v>172</v>
      </c>
      <c r="E702" s="258" t="s">
        <v>19</v>
      </c>
      <c r="F702" s="259" t="s">
        <v>193</v>
      </c>
      <c r="G702" s="257"/>
      <c r="H702" s="260">
        <v>26.277</v>
      </c>
      <c r="I702" s="261"/>
      <c r="J702" s="257"/>
      <c r="K702" s="257"/>
      <c r="L702" s="262"/>
      <c r="M702" s="263"/>
      <c r="N702" s="264"/>
      <c r="O702" s="264"/>
      <c r="P702" s="264"/>
      <c r="Q702" s="264"/>
      <c r="R702" s="264"/>
      <c r="S702" s="264"/>
      <c r="T702" s="26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66" t="s">
        <v>172</v>
      </c>
      <c r="AU702" s="266" t="s">
        <v>85</v>
      </c>
      <c r="AV702" s="15" t="s">
        <v>166</v>
      </c>
      <c r="AW702" s="15" t="s">
        <v>36</v>
      </c>
      <c r="AX702" s="15" t="s">
        <v>83</v>
      </c>
      <c r="AY702" s="266" t="s">
        <v>159</v>
      </c>
    </row>
    <row r="703" spans="1:65" s="2" customFormat="1" ht="24.15" customHeight="1">
      <c r="A703" s="41"/>
      <c r="B703" s="42"/>
      <c r="C703" s="215" t="s">
        <v>1040</v>
      </c>
      <c r="D703" s="215" t="s">
        <v>161</v>
      </c>
      <c r="E703" s="216" t="s">
        <v>1041</v>
      </c>
      <c r="F703" s="217" t="s">
        <v>1042</v>
      </c>
      <c r="G703" s="218" t="s">
        <v>164</v>
      </c>
      <c r="H703" s="219">
        <v>248.286</v>
      </c>
      <c r="I703" s="220"/>
      <c r="J703" s="221">
        <f>ROUND(I703*H703,2)</f>
        <v>0</v>
      </c>
      <c r="K703" s="217" t="s">
        <v>165</v>
      </c>
      <c r="L703" s="47"/>
      <c r="M703" s="222" t="s">
        <v>19</v>
      </c>
      <c r="N703" s="223" t="s">
        <v>46</v>
      </c>
      <c r="O703" s="87"/>
      <c r="P703" s="224">
        <f>O703*H703</f>
        <v>0</v>
      </c>
      <c r="Q703" s="224">
        <v>0.0231</v>
      </c>
      <c r="R703" s="224">
        <f>Q703*H703</f>
        <v>5.7354066</v>
      </c>
      <c r="S703" s="224">
        <v>0</v>
      </c>
      <c r="T703" s="225">
        <f>S703*H703</f>
        <v>0</v>
      </c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R703" s="226" t="s">
        <v>166</v>
      </c>
      <c r="AT703" s="226" t="s">
        <v>161</v>
      </c>
      <c r="AU703" s="226" t="s">
        <v>85</v>
      </c>
      <c r="AY703" s="20" t="s">
        <v>159</v>
      </c>
      <c r="BE703" s="227">
        <f>IF(N703="základní",J703,0)</f>
        <v>0</v>
      </c>
      <c r="BF703" s="227">
        <f>IF(N703="snížená",J703,0)</f>
        <v>0</v>
      </c>
      <c r="BG703" s="227">
        <f>IF(N703="zákl. přenesená",J703,0)</f>
        <v>0</v>
      </c>
      <c r="BH703" s="227">
        <f>IF(N703="sníž. přenesená",J703,0)</f>
        <v>0</v>
      </c>
      <c r="BI703" s="227">
        <f>IF(N703="nulová",J703,0)</f>
        <v>0</v>
      </c>
      <c r="BJ703" s="20" t="s">
        <v>83</v>
      </c>
      <c r="BK703" s="227">
        <f>ROUND(I703*H703,2)</f>
        <v>0</v>
      </c>
      <c r="BL703" s="20" t="s">
        <v>166</v>
      </c>
      <c r="BM703" s="226" t="s">
        <v>1043</v>
      </c>
    </row>
    <row r="704" spans="1:47" s="2" customFormat="1" ht="12">
      <c r="A704" s="41"/>
      <c r="B704" s="42"/>
      <c r="C704" s="43"/>
      <c r="D704" s="228" t="s">
        <v>168</v>
      </c>
      <c r="E704" s="43"/>
      <c r="F704" s="229" t="s">
        <v>1044</v>
      </c>
      <c r="G704" s="43"/>
      <c r="H704" s="43"/>
      <c r="I704" s="230"/>
      <c r="J704" s="43"/>
      <c r="K704" s="43"/>
      <c r="L704" s="47"/>
      <c r="M704" s="231"/>
      <c r="N704" s="232"/>
      <c r="O704" s="87"/>
      <c r="P704" s="87"/>
      <c r="Q704" s="87"/>
      <c r="R704" s="87"/>
      <c r="S704" s="87"/>
      <c r="T704" s="88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T704" s="20" t="s">
        <v>168</v>
      </c>
      <c r="AU704" s="20" t="s">
        <v>85</v>
      </c>
    </row>
    <row r="705" spans="1:47" s="2" customFormat="1" ht="12">
      <c r="A705" s="41"/>
      <c r="B705" s="42"/>
      <c r="C705" s="43"/>
      <c r="D705" s="233" t="s">
        <v>170</v>
      </c>
      <c r="E705" s="43"/>
      <c r="F705" s="234" t="s">
        <v>1045</v>
      </c>
      <c r="G705" s="43"/>
      <c r="H705" s="43"/>
      <c r="I705" s="230"/>
      <c r="J705" s="43"/>
      <c r="K705" s="43"/>
      <c r="L705" s="47"/>
      <c r="M705" s="231"/>
      <c r="N705" s="232"/>
      <c r="O705" s="87"/>
      <c r="P705" s="87"/>
      <c r="Q705" s="87"/>
      <c r="R705" s="87"/>
      <c r="S705" s="87"/>
      <c r="T705" s="88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T705" s="20" t="s">
        <v>170</v>
      </c>
      <c r="AU705" s="20" t="s">
        <v>85</v>
      </c>
    </row>
    <row r="706" spans="1:65" s="2" customFormat="1" ht="24.15" customHeight="1">
      <c r="A706" s="41"/>
      <c r="B706" s="42"/>
      <c r="C706" s="215" t="s">
        <v>1046</v>
      </c>
      <c r="D706" s="215" t="s">
        <v>161</v>
      </c>
      <c r="E706" s="216" t="s">
        <v>1047</v>
      </c>
      <c r="F706" s="217" t="s">
        <v>1048</v>
      </c>
      <c r="G706" s="218" t="s">
        <v>164</v>
      </c>
      <c r="H706" s="219">
        <v>248.286</v>
      </c>
      <c r="I706" s="220"/>
      <c r="J706" s="221">
        <f>ROUND(I706*H706,2)</f>
        <v>0</v>
      </c>
      <c r="K706" s="217" t="s">
        <v>19</v>
      </c>
      <c r="L706" s="47"/>
      <c r="M706" s="222" t="s">
        <v>19</v>
      </c>
      <c r="N706" s="223" t="s">
        <v>46</v>
      </c>
      <c r="O706" s="87"/>
      <c r="P706" s="224">
        <f>O706*H706</f>
        <v>0</v>
      </c>
      <c r="Q706" s="224">
        <v>0.00253</v>
      </c>
      <c r="R706" s="224">
        <f>Q706*H706</f>
        <v>0.62816358</v>
      </c>
      <c r="S706" s="224">
        <v>0</v>
      </c>
      <c r="T706" s="225">
        <f>S706*H706</f>
        <v>0</v>
      </c>
      <c r="U706" s="41"/>
      <c r="V706" s="41"/>
      <c r="W706" s="41"/>
      <c r="X706" s="41"/>
      <c r="Y706" s="41"/>
      <c r="Z706" s="41"/>
      <c r="AA706" s="41"/>
      <c r="AB706" s="41"/>
      <c r="AC706" s="41"/>
      <c r="AD706" s="41"/>
      <c r="AE706" s="41"/>
      <c r="AR706" s="226" t="s">
        <v>166</v>
      </c>
      <c r="AT706" s="226" t="s">
        <v>161</v>
      </c>
      <c r="AU706" s="226" t="s">
        <v>85</v>
      </c>
      <c r="AY706" s="20" t="s">
        <v>159</v>
      </c>
      <c r="BE706" s="227">
        <f>IF(N706="základní",J706,0)</f>
        <v>0</v>
      </c>
      <c r="BF706" s="227">
        <f>IF(N706="snížená",J706,0)</f>
        <v>0</v>
      </c>
      <c r="BG706" s="227">
        <f>IF(N706="zákl. přenesená",J706,0)</f>
        <v>0</v>
      </c>
      <c r="BH706" s="227">
        <f>IF(N706="sníž. přenesená",J706,0)</f>
        <v>0</v>
      </c>
      <c r="BI706" s="227">
        <f>IF(N706="nulová",J706,0)</f>
        <v>0</v>
      </c>
      <c r="BJ706" s="20" t="s">
        <v>83</v>
      </c>
      <c r="BK706" s="227">
        <f>ROUND(I706*H706,2)</f>
        <v>0</v>
      </c>
      <c r="BL706" s="20" t="s">
        <v>166</v>
      </c>
      <c r="BM706" s="226" t="s">
        <v>1049</v>
      </c>
    </row>
    <row r="707" spans="1:47" s="2" customFormat="1" ht="12">
      <c r="A707" s="41"/>
      <c r="B707" s="42"/>
      <c r="C707" s="43"/>
      <c r="D707" s="228" t="s">
        <v>168</v>
      </c>
      <c r="E707" s="43"/>
      <c r="F707" s="229" t="s">
        <v>1048</v>
      </c>
      <c r="G707" s="43"/>
      <c r="H707" s="43"/>
      <c r="I707" s="230"/>
      <c r="J707" s="43"/>
      <c r="K707" s="43"/>
      <c r="L707" s="47"/>
      <c r="M707" s="231"/>
      <c r="N707" s="232"/>
      <c r="O707" s="87"/>
      <c r="P707" s="87"/>
      <c r="Q707" s="87"/>
      <c r="R707" s="87"/>
      <c r="S707" s="87"/>
      <c r="T707" s="88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T707" s="20" t="s">
        <v>168</v>
      </c>
      <c r="AU707" s="20" t="s">
        <v>85</v>
      </c>
    </row>
    <row r="708" spans="1:65" s="2" customFormat="1" ht="33" customHeight="1">
      <c r="A708" s="41"/>
      <c r="B708" s="42"/>
      <c r="C708" s="215" t="s">
        <v>1050</v>
      </c>
      <c r="D708" s="215" t="s">
        <v>161</v>
      </c>
      <c r="E708" s="216" t="s">
        <v>1051</v>
      </c>
      <c r="F708" s="217" t="s">
        <v>1052</v>
      </c>
      <c r="G708" s="218" t="s">
        <v>176</v>
      </c>
      <c r="H708" s="219">
        <v>12.001</v>
      </c>
      <c r="I708" s="220"/>
      <c r="J708" s="221">
        <f>ROUND(I708*H708,2)</f>
        <v>0</v>
      </c>
      <c r="K708" s="217" t="s">
        <v>165</v>
      </c>
      <c r="L708" s="47"/>
      <c r="M708" s="222" t="s">
        <v>19</v>
      </c>
      <c r="N708" s="223" t="s">
        <v>46</v>
      </c>
      <c r="O708" s="87"/>
      <c r="P708" s="224">
        <f>O708*H708</f>
        <v>0</v>
      </c>
      <c r="Q708" s="224">
        <v>2.30102</v>
      </c>
      <c r="R708" s="224">
        <f>Q708*H708</f>
        <v>27.614541019999997</v>
      </c>
      <c r="S708" s="224">
        <v>0</v>
      </c>
      <c r="T708" s="225">
        <f>S708*H708</f>
        <v>0</v>
      </c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R708" s="226" t="s">
        <v>166</v>
      </c>
      <c r="AT708" s="226" t="s">
        <v>161</v>
      </c>
      <c r="AU708" s="226" t="s">
        <v>85</v>
      </c>
      <c r="AY708" s="20" t="s">
        <v>159</v>
      </c>
      <c r="BE708" s="227">
        <f>IF(N708="základní",J708,0)</f>
        <v>0</v>
      </c>
      <c r="BF708" s="227">
        <f>IF(N708="snížená",J708,0)</f>
        <v>0</v>
      </c>
      <c r="BG708" s="227">
        <f>IF(N708="zákl. přenesená",J708,0)</f>
        <v>0</v>
      </c>
      <c r="BH708" s="227">
        <f>IF(N708="sníž. přenesená",J708,0)</f>
        <v>0</v>
      </c>
      <c r="BI708" s="227">
        <f>IF(N708="nulová",J708,0)</f>
        <v>0</v>
      </c>
      <c r="BJ708" s="20" t="s">
        <v>83</v>
      </c>
      <c r="BK708" s="227">
        <f>ROUND(I708*H708,2)</f>
        <v>0</v>
      </c>
      <c r="BL708" s="20" t="s">
        <v>166</v>
      </c>
      <c r="BM708" s="226" t="s">
        <v>1053</v>
      </c>
    </row>
    <row r="709" spans="1:47" s="2" customFormat="1" ht="12">
      <c r="A709" s="41"/>
      <c r="B709" s="42"/>
      <c r="C709" s="43"/>
      <c r="D709" s="228" t="s">
        <v>168</v>
      </c>
      <c r="E709" s="43"/>
      <c r="F709" s="229" t="s">
        <v>1054</v>
      </c>
      <c r="G709" s="43"/>
      <c r="H709" s="43"/>
      <c r="I709" s="230"/>
      <c r="J709" s="43"/>
      <c r="K709" s="43"/>
      <c r="L709" s="47"/>
      <c r="M709" s="231"/>
      <c r="N709" s="232"/>
      <c r="O709" s="87"/>
      <c r="P709" s="87"/>
      <c r="Q709" s="87"/>
      <c r="R709" s="87"/>
      <c r="S709" s="87"/>
      <c r="T709" s="88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T709" s="20" t="s">
        <v>168</v>
      </c>
      <c r="AU709" s="20" t="s">
        <v>85</v>
      </c>
    </row>
    <row r="710" spans="1:47" s="2" customFormat="1" ht="12">
      <c r="A710" s="41"/>
      <c r="B710" s="42"/>
      <c r="C710" s="43"/>
      <c r="D710" s="233" t="s">
        <v>170</v>
      </c>
      <c r="E710" s="43"/>
      <c r="F710" s="234" t="s">
        <v>1055</v>
      </c>
      <c r="G710" s="43"/>
      <c r="H710" s="43"/>
      <c r="I710" s="230"/>
      <c r="J710" s="43"/>
      <c r="K710" s="43"/>
      <c r="L710" s="47"/>
      <c r="M710" s="231"/>
      <c r="N710" s="232"/>
      <c r="O710" s="87"/>
      <c r="P710" s="87"/>
      <c r="Q710" s="87"/>
      <c r="R710" s="87"/>
      <c r="S710" s="87"/>
      <c r="T710" s="88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T710" s="20" t="s">
        <v>170</v>
      </c>
      <c r="AU710" s="20" t="s">
        <v>85</v>
      </c>
    </row>
    <row r="711" spans="1:51" s="14" customFormat="1" ht="12">
      <c r="A711" s="14"/>
      <c r="B711" s="246"/>
      <c r="C711" s="247"/>
      <c r="D711" s="228" t="s">
        <v>172</v>
      </c>
      <c r="E711" s="248" t="s">
        <v>19</v>
      </c>
      <c r="F711" s="249" t="s">
        <v>1056</v>
      </c>
      <c r="G711" s="247"/>
      <c r="H711" s="248" t="s">
        <v>19</v>
      </c>
      <c r="I711" s="250"/>
      <c r="J711" s="247"/>
      <c r="K711" s="247"/>
      <c r="L711" s="251"/>
      <c r="M711" s="252"/>
      <c r="N711" s="253"/>
      <c r="O711" s="253"/>
      <c r="P711" s="253"/>
      <c r="Q711" s="253"/>
      <c r="R711" s="253"/>
      <c r="S711" s="253"/>
      <c r="T711" s="25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55" t="s">
        <v>172</v>
      </c>
      <c r="AU711" s="255" t="s">
        <v>85</v>
      </c>
      <c r="AV711" s="14" t="s">
        <v>83</v>
      </c>
      <c r="AW711" s="14" t="s">
        <v>36</v>
      </c>
      <c r="AX711" s="14" t="s">
        <v>75</v>
      </c>
      <c r="AY711" s="255" t="s">
        <v>159</v>
      </c>
    </row>
    <row r="712" spans="1:51" s="13" customFormat="1" ht="12">
      <c r="A712" s="13"/>
      <c r="B712" s="235"/>
      <c r="C712" s="236"/>
      <c r="D712" s="228" t="s">
        <v>172</v>
      </c>
      <c r="E712" s="237" t="s">
        <v>19</v>
      </c>
      <c r="F712" s="238" t="s">
        <v>1057</v>
      </c>
      <c r="G712" s="236"/>
      <c r="H712" s="239">
        <v>2.34</v>
      </c>
      <c r="I712" s="240"/>
      <c r="J712" s="236"/>
      <c r="K712" s="236"/>
      <c r="L712" s="241"/>
      <c r="M712" s="242"/>
      <c r="N712" s="243"/>
      <c r="O712" s="243"/>
      <c r="P712" s="243"/>
      <c r="Q712" s="243"/>
      <c r="R712" s="243"/>
      <c r="S712" s="243"/>
      <c r="T712" s="244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5" t="s">
        <v>172</v>
      </c>
      <c r="AU712" s="245" t="s">
        <v>85</v>
      </c>
      <c r="AV712" s="13" t="s">
        <v>85</v>
      </c>
      <c r="AW712" s="13" t="s">
        <v>36</v>
      </c>
      <c r="AX712" s="13" t="s">
        <v>75</v>
      </c>
      <c r="AY712" s="245" t="s">
        <v>159</v>
      </c>
    </row>
    <row r="713" spans="1:51" s="13" customFormat="1" ht="12">
      <c r="A713" s="13"/>
      <c r="B713" s="235"/>
      <c r="C713" s="236"/>
      <c r="D713" s="228" t="s">
        <v>172</v>
      </c>
      <c r="E713" s="237" t="s">
        <v>19</v>
      </c>
      <c r="F713" s="238" t="s">
        <v>1058</v>
      </c>
      <c r="G713" s="236"/>
      <c r="H713" s="239">
        <v>4.29</v>
      </c>
      <c r="I713" s="240"/>
      <c r="J713" s="236"/>
      <c r="K713" s="236"/>
      <c r="L713" s="241"/>
      <c r="M713" s="242"/>
      <c r="N713" s="243"/>
      <c r="O713" s="243"/>
      <c r="P713" s="243"/>
      <c r="Q713" s="243"/>
      <c r="R713" s="243"/>
      <c r="S713" s="243"/>
      <c r="T713" s="244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5" t="s">
        <v>172</v>
      </c>
      <c r="AU713" s="245" t="s">
        <v>85</v>
      </c>
      <c r="AV713" s="13" t="s">
        <v>85</v>
      </c>
      <c r="AW713" s="13" t="s">
        <v>36</v>
      </c>
      <c r="AX713" s="13" t="s">
        <v>75</v>
      </c>
      <c r="AY713" s="245" t="s">
        <v>159</v>
      </c>
    </row>
    <row r="714" spans="1:51" s="14" customFormat="1" ht="12">
      <c r="A714" s="14"/>
      <c r="B714" s="246"/>
      <c r="C714" s="247"/>
      <c r="D714" s="228" t="s">
        <v>172</v>
      </c>
      <c r="E714" s="248" t="s">
        <v>19</v>
      </c>
      <c r="F714" s="249" t="s">
        <v>1059</v>
      </c>
      <c r="G714" s="247"/>
      <c r="H714" s="248" t="s">
        <v>19</v>
      </c>
      <c r="I714" s="250"/>
      <c r="J714" s="247"/>
      <c r="K714" s="247"/>
      <c r="L714" s="251"/>
      <c r="M714" s="252"/>
      <c r="N714" s="253"/>
      <c r="O714" s="253"/>
      <c r="P714" s="253"/>
      <c r="Q714" s="253"/>
      <c r="R714" s="253"/>
      <c r="S714" s="253"/>
      <c r="T714" s="25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5" t="s">
        <v>172</v>
      </c>
      <c r="AU714" s="255" t="s">
        <v>85</v>
      </c>
      <c r="AV714" s="14" t="s">
        <v>83</v>
      </c>
      <c r="AW714" s="14" t="s">
        <v>36</v>
      </c>
      <c r="AX714" s="14" t="s">
        <v>75</v>
      </c>
      <c r="AY714" s="255" t="s">
        <v>159</v>
      </c>
    </row>
    <row r="715" spans="1:51" s="13" customFormat="1" ht="12">
      <c r="A715" s="13"/>
      <c r="B715" s="235"/>
      <c r="C715" s="236"/>
      <c r="D715" s="228" t="s">
        <v>172</v>
      </c>
      <c r="E715" s="237" t="s">
        <v>19</v>
      </c>
      <c r="F715" s="238" t="s">
        <v>1060</v>
      </c>
      <c r="G715" s="236"/>
      <c r="H715" s="239">
        <v>5.371</v>
      </c>
      <c r="I715" s="240"/>
      <c r="J715" s="236"/>
      <c r="K715" s="236"/>
      <c r="L715" s="241"/>
      <c r="M715" s="242"/>
      <c r="N715" s="243"/>
      <c r="O715" s="243"/>
      <c r="P715" s="243"/>
      <c r="Q715" s="243"/>
      <c r="R715" s="243"/>
      <c r="S715" s="243"/>
      <c r="T715" s="244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5" t="s">
        <v>172</v>
      </c>
      <c r="AU715" s="245" t="s">
        <v>85</v>
      </c>
      <c r="AV715" s="13" t="s">
        <v>85</v>
      </c>
      <c r="AW715" s="13" t="s">
        <v>36</v>
      </c>
      <c r="AX715" s="13" t="s">
        <v>75</v>
      </c>
      <c r="AY715" s="245" t="s">
        <v>159</v>
      </c>
    </row>
    <row r="716" spans="1:51" s="15" customFormat="1" ht="12">
      <c r="A716" s="15"/>
      <c r="B716" s="256"/>
      <c r="C716" s="257"/>
      <c r="D716" s="228" t="s">
        <v>172</v>
      </c>
      <c r="E716" s="258" t="s">
        <v>19</v>
      </c>
      <c r="F716" s="259" t="s">
        <v>193</v>
      </c>
      <c r="G716" s="257"/>
      <c r="H716" s="260">
        <v>12.001</v>
      </c>
      <c r="I716" s="261"/>
      <c r="J716" s="257"/>
      <c r="K716" s="257"/>
      <c r="L716" s="262"/>
      <c r="M716" s="263"/>
      <c r="N716" s="264"/>
      <c r="O716" s="264"/>
      <c r="P716" s="264"/>
      <c r="Q716" s="264"/>
      <c r="R716" s="264"/>
      <c r="S716" s="264"/>
      <c r="T716" s="26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T716" s="266" t="s">
        <v>172</v>
      </c>
      <c r="AU716" s="266" t="s">
        <v>85</v>
      </c>
      <c r="AV716" s="15" t="s">
        <v>166</v>
      </c>
      <c r="AW716" s="15" t="s">
        <v>36</v>
      </c>
      <c r="AX716" s="15" t="s">
        <v>83</v>
      </c>
      <c r="AY716" s="266" t="s">
        <v>159</v>
      </c>
    </row>
    <row r="717" spans="1:65" s="2" customFormat="1" ht="33" customHeight="1">
      <c r="A717" s="41"/>
      <c r="B717" s="42"/>
      <c r="C717" s="215" t="s">
        <v>1061</v>
      </c>
      <c r="D717" s="215" t="s">
        <v>161</v>
      </c>
      <c r="E717" s="216" t="s">
        <v>1062</v>
      </c>
      <c r="F717" s="217" t="s">
        <v>1063</v>
      </c>
      <c r="G717" s="218" t="s">
        <v>176</v>
      </c>
      <c r="H717" s="219">
        <v>0.682</v>
      </c>
      <c r="I717" s="220"/>
      <c r="J717" s="221">
        <f>ROUND(I717*H717,2)</f>
        <v>0</v>
      </c>
      <c r="K717" s="217" t="s">
        <v>165</v>
      </c>
      <c r="L717" s="47"/>
      <c r="M717" s="222" t="s">
        <v>19</v>
      </c>
      <c r="N717" s="223" t="s">
        <v>46</v>
      </c>
      <c r="O717" s="87"/>
      <c r="P717" s="224">
        <f>O717*H717</f>
        <v>0</v>
      </c>
      <c r="Q717" s="224">
        <v>2.50187</v>
      </c>
      <c r="R717" s="224">
        <f>Q717*H717</f>
        <v>1.70627534</v>
      </c>
      <c r="S717" s="224">
        <v>0</v>
      </c>
      <c r="T717" s="225">
        <f>S717*H717</f>
        <v>0</v>
      </c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R717" s="226" t="s">
        <v>166</v>
      </c>
      <c r="AT717" s="226" t="s">
        <v>161</v>
      </c>
      <c r="AU717" s="226" t="s">
        <v>85</v>
      </c>
      <c r="AY717" s="20" t="s">
        <v>159</v>
      </c>
      <c r="BE717" s="227">
        <f>IF(N717="základní",J717,0)</f>
        <v>0</v>
      </c>
      <c r="BF717" s="227">
        <f>IF(N717="snížená",J717,0)</f>
        <v>0</v>
      </c>
      <c r="BG717" s="227">
        <f>IF(N717="zákl. přenesená",J717,0)</f>
        <v>0</v>
      </c>
      <c r="BH717" s="227">
        <f>IF(N717="sníž. přenesená",J717,0)</f>
        <v>0</v>
      </c>
      <c r="BI717" s="227">
        <f>IF(N717="nulová",J717,0)</f>
        <v>0</v>
      </c>
      <c r="BJ717" s="20" t="s">
        <v>83</v>
      </c>
      <c r="BK717" s="227">
        <f>ROUND(I717*H717,2)</f>
        <v>0</v>
      </c>
      <c r="BL717" s="20" t="s">
        <v>166</v>
      </c>
      <c r="BM717" s="226" t="s">
        <v>1064</v>
      </c>
    </row>
    <row r="718" spans="1:47" s="2" customFormat="1" ht="12">
      <c r="A718" s="41"/>
      <c r="B718" s="42"/>
      <c r="C718" s="43"/>
      <c r="D718" s="228" t="s">
        <v>168</v>
      </c>
      <c r="E718" s="43"/>
      <c r="F718" s="229" t="s">
        <v>1065</v>
      </c>
      <c r="G718" s="43"/>
      <c r="H718" s="43"/>
      <c r="I718" s="230"/>
      <c r="J718" s="43"/>
      <c r="K718" s="43"/>
      <c r="L718" s="47"/>
      <c r="M718" s="231"/>
      <c r="N718" s="232"/>
      <c r="O718" s="87"/>
      <c r="P718" s="87"/>
      <c r="Q718" s="87"/>
      <c r="R718" s="87"/>
      <c r="S718" s="87"/>
      <c r="T718" s="88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T718" s="20" t="s">
        <v>168</v>
      </c>
      <c r="AU718" s="20" t="s">
        <v>85</v>
      </c>
    </row>
    <row r="719" spans="1:47" s="2" customFormat="1" ht="12">
      <c r="A719" s="41"/>
      <c r="B719" s="42"/>
      <c r="C719" s="43"/>
      <c r="D719" s="233" t="s">
        <v>170</v>
      </c>
      <c r="E719" s="43"/>
      <c r="F719" s="234" t="s">
        <v>1066</v>
      </c>
      <c r="G719" s="43"/>
      <c r="H719" s="43"/>
      <c r="I719" s="230"/>
      <c r="J719" s="43"/>
      <c r="K719" s="43"/>
      <c r="L719" s="47"/>
      <c r="M719" s="231"/>
      <c r="N719" s="232"/>
      <c r="O719" s="87"/>
      <c r="P719" s="87"/>
      <c r="Q719" s="87"/>
      <c r="R719" s="87"/>
      <c r="S719" s="87"/>
      <c r="T719" s="88"/>
      <c r="U719" s="41"/>
      <c r="V719" s="41"/>
      <c r="W719" s="41"/>
      <c r="X719" s="41"/>
      <c r="Y719" s="41"/>
      <c r="Z719" s="41"/>
      <c r="AA719" s="41"/>
      <c r="AB719" s="41"/>
      <c r="AC719" s="41"/>
      <c r="AD719" s="41"/>
      <c r="AE719" s="41"/>
      <c r="AT719" s="20" t="s">
        <v>170</v>
      </c>
      <c r="AU719" s="20" t="s">
        <v>85</v>
      </c>
    </row>
    <row r="720" spans="1:51" s="14" customFormat="1" ht="12">
      <c r="A720" s="14"/>
      <c r="B720" s="246"/>
      <c r="C720" s="247"/>
      <c r="D720" s="228" t="s">
        <v>172</v>
      </c>
      <c r="E720" s="248" t="s">
        <v>19</v>
      </c>
      <c r="F720" s="249" t="s">
        <v>1067</v>
      </c>
      <c r="G720" s="247"/>
      <c r="H720" s="248" t="s">
        <v>19</v>
      </c>
      <c r="I720" s="250"/>
      <c r="J720" s="247"/>
      <c r="K720" s="247"/>
      <c r="L720" s="251"/>
      <c r="M720" s="252"/>
      <c r="N720" s="253"/>
      <c r="O720" s="253"/>
      <c r="P720" s="253"/>
      <c r="Q720" s="253"/>
      <c r="R720" s="253"/>
      <c r="S720" s="253"/>
      <c r="T720" s="25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5" t="s">
        <v>172</v>
      </c>
      <c r="AU720" s="255" t="s">
        <v>85</v>
      </c>
      <c r="AV720" s="14" t="s">
        <v>83</v>
      </c>
      <c r="AW720" s="14" t="s">
        <v>36</v>
      </c>
      <c r="AX720" s="14" t="s">
        <v>75</v>
      </c>
      <c r="AY720" s="255" t="s">
        <v>159</v>
      </c>
    </row>
    <row r="721" spans="1:51" s="13" customFormat="1" ht="12">
      <c r="A721" s="13"/>
      <c r="B721" s="235"/>
      <c r="C721" s="236"/>
      <c r="D721" s="228" t="s">
        <v>172</v>
      </c>
      <c r="E721" s="237" t="s">
        <v>19</v>
      </c>
      <c r="F721" s="238" t="s">
        <v>1068</v>
      </c>
      <c r="G721" s="236"/>
      <c r="H721" s="239">
        <v>0.682</v>
      </c>
      <c r="I721" s="240"/>
      <c r="J721" s="236"/>
      <c r="K721" s="236"/>
      <c r="L721" s="241"/>
      <c r="M721" s="242"/>
      <c r="N721" s="243"/>
      <c r="O721" s="243"/>
      <c r="P721" s="243"/>
      <c r="Q721" s="243"/>
      <c r="R721" s="243"/>
      <c r="S721" s="243"/>
      <c r="T721" s="244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5" t="s">
        <v>172</v>
      </c>
      <c r="AU721" s="245" t="s">
        <v>85</v>
      </c>
      <c r="AV721" s="13" t="s">
        <v>85</v>
      </c>
      <c r="AW721" s="13" t="s">
        <v>36</v>
      </c>
      <c r="AX721" s="13" t="s">
        <v>83</v>
      </c>
      <c r="AY721" s="245" t="s">
        <v>159</v>
      </c>
    </row>
    <row r="722" spans="1:65" s="2" customFormat="1" ht="24.15" customHeight="1">
      <c r="A722" s="41"/>
      <c r="B722" s="42"/>
      <c r="C722" s="215" t="s">
        <v>1069</v>
      </c>
      <c r="D722" s="215" t="s">
        <v>161</v>
      </c>
      <c r="E722" s="216" t="s">
        <v>1070</v>
      </c>
      <c r="F722" s="217" t="s">
        <v>1071</v>
      </c>
      <c r="G722" s="218" t="s">
        <v>176</v>
      </c>
      <c r="H722" s="219">
        <v>1</v>
      </c>
      <c r="I722" s="220"/>
      <c r="J722" s="221">
        <f>ROUND(I722*H722,2)</f>
        <v>0</v>
      </c>
      <c r="K722" s="217" t="s">
        <v>165</v>
      </c>
      <c r="L722" s="47"/>
      <c r="M722" s="222" t="s">
        <v>19</v>
      </c>
      <c r="N722" s="223" t="s">
        <v>46</v>
      </c>
      <c r="O722" s="87"/>
      <c r="P722" s="224">
        <f>O722*H722</f>
        <v>0</v>
      </c>
      <c r="Q722" s="224">
        <v>2.30102</v>
      </c>
      <c r="R722" s="224">
        <f>Q722*H722</f>
        <v>2.30102</v>
      </c>
      <c r="S722" s="224">
        <v>0</v>
      </c>
      <c r="T722" s="225">
        <f>S722*H722</f>
        <v>0</v>
      </c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R722" s="226" t="s">
        <v>166</v>
      </c>
      <c r="AT722" s="226" t="s">
        <v>161</v>
      </c>
      <c r="AU722" s="226" t="s">
        <v>85</v>
      </c>
      <c r="AY722" s="20" t="s">
        <v>159</v>
      </c>
      <c r="BE722" s="227">
        <f>IF(N722="základní",J722,0)</f>
        <v>0</v>
      </c>
      <c r="BF722" s="227">
        <f>IF(N722="snížená",J722,0)</f>
        <v>0</v>
      </c>
      <c r="BG722" s="227">
        <f>IF(N722="zákl. přenesená",J722,0)</f>
        <v>0</v>
      </c>
      <c r="BH722" s="227">
        <f>IF(N722="sníž. přenesená",J722,0)</f>
        <v>0</v>
      </c>
      <c r="BI722" s="227">
        <f>IF(N722="nulová",J722,0)</f>
        <v>0</v>
      </c>
      <c r="BJ722" s="20" t="s">
        <v>83</v>
      </c>
      <c r="BK722" s="227">
        <f>ROUND(I722*H722,2)</f>
        <v>0</v>
      </c>
      <c r="BL722" s="20" t="s">
        <v>166</v>
      </c>
      <c r="BM722" s="226" t="s">
        <v>1072</v>
      </c>
    </row>
    <row r="723" spans="1:47" s="2" customFormat="1" ht="12">
      <c r="A723" s="41"/>
      <c r="B723" s="42"/>
      <c r="C723" s="43"/>
      <c r="D723" s="228" t="s">
        <v>168</v>
      </c>
      <c r="E723" s="43"/>
      <c r="F723" s="229" t="s">
        <v>1073</v>
      </c>
      <c r="G723" s="43"/>
      <c r="H723" s="43"/>
      <c r="I723" s="230"/>
      <c r="J723" s="43"/>
      <c r="K723" s="43"/>
      <c r="L723" s="47"/>
      <c r="M723" s="231"/>
      <c r="N723" s="232"/>
      <c r="O723" s="87"/>
      <c r="P723" s="87"/>
      <c r="Q723" s="87"/>
      <c r="R723" s="87"/>
      <c r="S723" s="87"/>
      <c r="T723" s="88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T723" s="20" t="s">
        <v>168</v>
      </c>
      <c r="AU723" s="20" t="s">
        <v>85</v>
      </c>
    </row>
    <row r="724" spans="1:47" s="2" customFormat="1" ht="12">
      <c r="A724" s="41"/>
      <c r="B724" s="42"/>
      <c r="C724" s="43"/>
      <c r="D724" s="233" t="s">
        <v>170</v>
      </c>
      <c r="E724" s="43"/>
      <c r="F724" s="234" t="s">
        <v>1074</v>
      </c>
      <c r="G724" s="43"/>
      <c r="H724" s="43"/>
      <c r="I724" s="230"/>
      <c r="J724" s="43"/>
      <c r="K724" s="43"/>
      <c r="L724" s="47"/>
      <c r="M724" s="231"/>
      <c r="N724" s="232"/>
      <c r="O724" s="87"/>
      <c r="P724" s="87"/>
      <c r="Q724" s="87"/>
      <c r="R724" s="87"/>
      <c r="S724" s="87"/>
      <c r="T724" s="88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T724" s="20" t="s">
        <v>170</v>
      </c>
      <c r="AU724" s="20" t="s">
        <v>85</v>
      </c>
    </row>
    <row r="725" spans="1:65" s="2" customFormat="1" ht="24.15" customHeight="1">
      <c r="A725" s="41"/>
      <c r="B725" s="42"/>
      <c r="C725" s="215" t="s">
        <v>1075</v>
      </c>
      <c r="D725" s="215" t="s">
        <v>161</v>
      </c>
      <c r="E725" s="216" t="s">
        <v>1076</v>
      </c>
      <c r="F725" s="217" t="s">
        <v>1077</v>
      </c>
      <c r="G725" s="218" t="s">
        <v>176</v>
      </c>
      <c r="H725" s="219">
        <v>6.63</v>
      </c>
      <c r="I725" s="220"/>
      <c r="J725" s="221">
        <f>ROUND(I725*H725,2)</f>
        <v>0</v>
      </c>
      <c r="K725" s="217" t="s">
        <v>165</v>
      </c>
      <c r="L725" s="47"/>
      <c r="M725" s="222" t="s">
        <v>19</v>
      </c>
      <c r="N725" s="223" t="s">
        <v>46</v>
      </c>
      <c r="O725" s="87"/>
      <c r="P725" s="224">
        <f>O725*H725</f>
        <v>0</v>
      </c>
      <c r="Q725" s="224">
        <v>0</v>
      </c>
      <c r="R725" s="224">
        <f>Q725*H725</f>
        <v>0</v>
      </c>
      <c r="S725" s="224">
        <v>0</v>
      </c>
      <c r="T725" s="225">
        <f>S725*H725</f>
        <v>0</v>
      </c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R725" s="226" t="s">
        <v>166</v>
      </c>
      <c r="AT725" s="226" t="s">
        <v>161</v>
      </c>
      <c r="AU725" s="226" t="s">
        <v>85</v>
      </c>
      <c r="AY725" s="20" t="s">
        <v>159</v>
      </c>
      <c r="BE725" s="227">
        <f>IF(N725="základní",J725,0)</f>
        <v>0</v>
      </c>
      <c r="BF725" s="227">
        <f>IF(N725="snížená",J725,0)</f>
        <v>0</v>
      </c>
      <c r="BG725" s="227">
        <f>IF(N725="zákl. přenesená",J725,0)</f>
        <v>0</v>
      </c>
      <c r="BH725" s="227">
        <f>IF(N725="sníž. přenesená",J725,0)</f>
        <v>0</v>
      </c>
      <c r="BI725" s="227">
        <f>IF(N725="nulová",J725,0)</f>
        <v>0</v>
      </c>
      <c r="BJ725" s="20" t="s">
        <v>83</v>
      </c>
      <c r="BK725" s="227">
        <f>ROUND(I725*H725,2)</f>
        <v>0</v>
      </c>
      <c r="BL725" s="20" t="s">
        <v>166</v>
      </c>
      <c r="BM725" s="226" t="s">
        <v>1078</v>
      </c>
    </row>
    <row r="726" spans="1:47" s="2" customFormat="1" ht="12">
      <c r="A726" s="41"/>
      <c r="B726" s="42"/>
      <c r="C726" s="43"/>
      <c r="D726" s="228" t="s">
        <v>168</v>
      </c>
      <c r="E726" s="43"/>
      <c r="F726" s="229" t="s">
        <v>1079</v>
      </c>
      <c r="G726" s="43"/>
      <c r="H726" s="43"/>
      <c r="I726" s="230"/>
      <c r="J726" s="43"/>
      <c r="K726" s="43"/>
      <c r="L726" s="47"/>
      <c r="M726" s="231"/>
      <c r="N726" s="232"/>
      <c r="O726" s="87"/>
      <c r="P726" s="87"/>
      <c r="Q726" s="87"/>
      <c r="R726" s="87"/>
      <c r="S726" s="87"/>
      <c r="T726" s="88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T726" s="20" t="s">
        <v>168</v>
      </c>
      <c r="AU726" s="20" t="s">
        <v>85</v>
      </c>
    </row>
    <row r="727" spans="1:47" s="2" customFormat="1" ht="12">
      <c r="A727" s="41"/>
      <c r="B727" s="42"/>
      <c r="C727" s="43"/>
      <c r="D727" s="233" t="s">
        <v>170</v>
      </c>
      <c r="E727" s="43"/>
      <c r="F727" s="234" t="s">
        <v>1080</v>
      </c>
      <c r="G727" s="43"/>
      <c r="H727" s="43"/>
      <c r="I727" s="230"/>
      <c r="J727" s="43"/>
      <c r="K727" s="43"/>
      <c r="L727" s="47"/>
      <c r="M727" s="231"/>
      <c r="N727" s="232"/>
      <c r="O727" s="87"/>
      <c r="P727" s="87"/>
      <c r="Q727" s="87"/>
      <c r="R727" s="87"/>
      <c r="S727" s="87"/>
      <c r="T727" s="88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T727" s="20" t="s">
        <v>170</v>
      </c>
      <c r="AU727" s="20" t="s">
        <v>85</v>
      </c>
    </row>
    <row r="728" spans="1:65" s="2" customFormat="1" ht="24.15" customHeight="1">
      <c r="A728" s="41"/>
      <c r="B728" s="42"/>
      <c r="C728" s="215" t="s">
        <v>1081</v>
      </c>
      <c r="D728" s="215" t="s">
        <v>161</v>
      </c>
      <c r="E728" s="216" t="s">
        <v>1082</v>
      </c>
      <c r="F728" s="217" t="s">
        <v>1083</v>
      </c>
      <c r="G728" s="218" t="s">
        <v>176</v>
      </c>
      <c r="H728" s="219">
        <v>0.682</v>
      </c>
      <c r="I728" s="220"/>
      <c r="J728" s="221">
        <f>ROUND(I728*H728,2)</f>
        <v>0</v>
      </c>
      <c r="K728" s="217" t="s">
        <v>165</v>
      </c>
      <c r="L728" s="47"/>
      <c r="M728" s="222" t="s">
        <v>19</v>
      </c>
      <c r="N728" s="223" t="s">
        <v>46</v>
      </c>
      <c r="O728" s="87"/>
      <c r="P728" s="224">
        <f>O728*H728</f>
        <v>0</v>
      </c>
      <c r="Q728" s="224">
        <v>0</v>
      </c>
      <c r="R728" s="224">
        <f>Q728*H728</f>
        <v>0</v>
      </c>
      <c r="S728" s="224">
        <v>0</v>
      </c>
      <c r="T728" s="225">
        <f>S728*H728</f>
        <v>0</v>
      </c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R728" s="226" t="s">
        <v>166</v>
      </c>
      <c r="AT728" s="226" t="s">
        <v>161</v>
      </c>
      <c r="AU728" s="226" t="s">
        <v>85</v>
      </c>
      <c r="AY728" s="20" t="s">
        <v>159</v>
      </c>
      <c r="BE728" s="227">
        <f>IF(N728="základní",J728,0)</f>
        <v>0</v>
      </c>
      <c r="BF728" s="227">
        <f>IF(N728="snížená",J728,0)</f>
        <v>0</v>
      </c>
      <c r="BG728" s="227">
        <f>IF(N728="zákl. přenesená",J728,0)</f>
        <v>0</v>
      </c>
      <c r="BH728" s="227">
        <f>IF(N728="sníž. přenesená",J728,0)</f>
        <v>0</v>
      </c>
      <c r="BI728" s="227">
        <f>IF(N728="nulová",J728,0)</f>
        <v>0</v>
      </c>
      <c r="BJ728" s="20" t="s">
        <v>83</v>
      </c>
      <c r="BK728" s="227">
        <f>ROUND(I728*H728,2)</f>
        <v>0</v>
      </c>
      <c r="BL728" s="20" t="s">
        <v>166</v>
      </c>
      <c r="BM728" s="226" t="s">
        <v>1084</v>
      </c>
    </row>
    <row r="729" spans="1:47" s="2" customFormat="1" ht="12">
      <c r="A729" s="41"/>
      <c r="B729" s="42"/>
      <c r="C729" s="43"/>
      <c r="D729" s="228" t="s">
        <v>168</v>
      </c>
      <c r="E729" s="43"/>
      <c r="F729" s="229" t="s">
        <v>1085</v>
      </c>
      <c r="G729" s="43"/>
      <c r="H729" s="43"/>
      <c r="I729" s="230"/>
      <c r="J729" s="43"/>
      <c r="K729" s="43"/>
      <c r="L729" s="47"/>
      <c r="M729" s="231"/>
      <c r="N729" s="232"/>
      <c r="O729" s="87"/>
      <c r="P729" s="87"/>
      <c r="Q729" s="87"/>
      <c r="R729" s="87"/>
      <c r="S729" s="87"/>
      <c r="T729" s="88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T729" s="20" t="s">
        <v>168</v>
      </c>
      <c r="AU729" s="20" t="s">
        <v>85</v>
      </c>
    </row>
    <row r="730" spans="1:47" s="2" customFormat="1" ht="12">
      <c r="A730" s="41"/>
      <c r="B730" s="42"/>
      <c r="C730" s="43"/>
      <c r="D730" s="233" t="s">
        <v>170</v>
      </c>
      <c r="E730" s="43"/>
      <c r="F730" s="234" t="s">
        <v>1086</v>
      </c>
      <c r="G730" s="43"/>
      <c r="H730" s="43"/>
      <c r="I730" s="230"/>
      <c r="J730" s="43"/>
      <c r="K730" s="43"/>
      <c r="L730" s="47"/>
      <c r="M730" s="231"/>
      <c r="N730" s="232"/>
      <c r="O730" s="87"/>
      <c r="P730" s="87"/>
      <c r="Q730" s="87"/>
      <c r="R730" s="87"/>
      <c r="S730" s="87"/>
      <c r="T730" s="88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T730" s="20" t="s">
        <v>170</v>
      </c>
      <c r="AU730" s="20" t="s">
        <v>85</v>
      </c>
    </row>
    <row r="731" spans="1:65" s="2" customFormat="1" ht="24.15" customHeight="1">
      <c r="A731" s="41"/>
      <c r="B731" s="42"/>
      <c r="C731" s="215" t="s">
        <v>1087</v>
      </c>
      <c r="D731" s="215" t="s">
        <v>161</v>
      </c>
      <c r="E731" s="216" t="s">
        <v>1088</v>
      </c>
      <c r="F731" s="217" t="s">
        <v>1089</v>
      </c>
      <c r="G731" s="218" t="s">
        <v>176</v>
      </c>
      <c r="H731" s="219">
        <v>6.63</v>
      </c>
      <c r="I731" s="220"/>
      <c r="J731" s="221">
        <f>ROUND(I731*H731,2)</f>
        <v>0</v>
      </c>
      <c r="K731" s="217" t="s">
        <v>165</v>
      </c>
      <c r="L731" s="47"/>
      <c r="M731" s="222" t="s">
        <v>19</v>
      </c>
      <c r="N731" s="223" t="s">
        <v>46</v>
      </c>
      <c r="O731" s="87"/>
      <c r="P731" s="224">
        <f>O731*H731</f>
        <v>0</v>
      </c>
      <c r="Q731" s="224">
        <v>0.04</v>
      </c>
      <c r="R731" s="224">
        <f>Q731*H731</f>
        <v>0.2652</v>
      </c>
      <c r="S731" s="224">
        <v>0</v>
      </c>
      <c r="T731" s="225">
        <f>S731*H731</f>
        <v>0</v>
      </c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R731" s="226" t="s">
        <v>166</v>
      </c>
      <c r="AT731" s="226" t="s">
        <v>161</v>
      </c>
      <c r="AU731" s="226" t="s">
        <v>85</v>
      </c>
      <c r="AY731" s="20" t="s">
        <v>159</v>
      </c>
      <c r="BE731" s="227">
        <f>IF(N731="základní",J731,0)</f>
        <v>0</v>
      </c>
      <c r="BF731" s="227">
        <f>IF(N731="snížená",J731,0)</f>
        <v>0</v>
      </c>
      <c r="BG731" s="227">
        <f>IF(N731="zákl. přenesená",J731,0)</f>
        <v>0</v>
      </c>
      <c r="BH731" s="227">
        <f>IF(N731="sníž. přenesená",J731,0)</f>
        <v>0</v>
      </c>
      <c r="BI731" s="227">
        <f>IF(N731="nulová",J731,0)</f>
        <v>0</v>
      </c>
      <c r="BJ731" s="20" t="s">
        <v>83</v>
      </c>
      <c r="BK731" s="227">
        <f>ROUND(I731*H731,2)</f>
        <v>0</v>
      </c>
      <c r="BL731" s="20" t="s">
        <v>166</v>
      </c>
      <c r="BM731" s="226" t="s">
        <v>1090</v>
      </c>
    </row>
    <row r="732" spans="1:47" s="2" customFormat="1" ht="12">
      <c r="A732" s="41"/>
      <c r="B732" s="42"/>
      <c r="C732" s="43"/>
      <c r="D732" s="228" t="s">
        <v>168</v>
      </c>
      <c r="E732" s="43"/>
      <c r="F732" s="229" t="s">
        <v>1091</v>
      </c>
      <c r="G732" s="43"/>
      <c r="H732" s="43"/>
      <c r="I732" s="230"/>
      <c r="J732" s="43"/>
      <c r="K732" s="43"/>
      <c r="L732" s="47"/>
      <c r="M732" s="231"/>
      <c r="N732" s="232"/>
      <c r="O732" s="87"/>
      <c r="P732" s="87"/>
      <c r="Q732" s="87"/>
      <c r="R732" s="87"/>
      <c r="S732" s="87"/>
      <c r="T732" s="88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T732" s="20" t="s">
        <v>168</v>
      </c>
      <c r="AU732" s="20" t="s">
        <v>85</v>
      </c>
    </row>
    <row r="733" spans="1:47" s="2" customFormat="1" ht="12">
      <c r="A733" s="41"/>
      <c r="B733" s="42"/>
      <c r="C733" s="43"/>
      <c r="D733" s="233" t="s">
        <v>170</v>
      </c>
      <c r="E733" s="43"/>
      <c r="F733" s="234" t="s">
        <v>1092</v>
      </c>
      <c r="G733" s="43"/>
      <c r="H733" s="43"/>
      <c r="I733" s="230"/>
      <c r="J733" s="43"/>
      <c r="K733" s="43"/>
      <c r="L733" s="47"/>
      <c r="M733" s="231"/>
      <c r="N733" s="232"/>
      <c r="O733" s="87"/>
      <c r="P733" s="87"/>
      <c r="Q733" s="87"/>
      <c r="R733" s="87"/>
      <c r="S733" s="87"/>
      <c r="T733" s="88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T733" s="20" t="s">
        <v>170</v>
      </c>
      <c r="AU733" s="20" t="s">
        <v>85</v>
      </c>
    </row>
    <row r="734" spans="1:65" s="2" customFormat="1" ht="33" customHeight="1">
      <c r="A734" s="41"/>
      <c r="B734" s="42"/>
      <c r="C734" s="215" t="s">
        <v>1093</v>
      </c>
      <c r="D734" s="215" t="s">
        <v>161</v>
      </c>
      <c r="E734" s="216" t="s">
        <v>1094</v>
      </c>
      <c r="F734" s="217" t="s">
        <v>1095</v>
      </c>
      <c r="G734" s="218" t="s">
        <v>176</v>
      </c>
      <c r="H734" s="219">
        <v>6.63</v>
      </c>
      <c r="I734" s="220"/>
      <c r="J734" s="221">
        <f>ROUND(I734*H734,2)</f>
        <v>0</v>
      </c>
      <c r="K734" s="217" t="s">
        <v>165</v>
      </c>
      <c r="L734" s="47"/>
      <c r="M734" s="222" t="s">
        <v>19</v>
      </c>
      <c r="N734" s="223" t="s">
        <v>46</v>
      </c>
      <c r="O734" s="87"/>
      <c r="P734" s="224">
        <f>O734*H734</f>
        <v>0</v>
      </c>
      <c r="Q734" s="224">
        <v>0</v>
      </c>
      <c r="R734" s="224">
        <f>Q734*H734</f>
        <v>0</v>
      </c>
      <c r="S734" s="224">
        <v>0</v>
      </c>
      <c r="T734" s="225">
        <f>S734*H734</f>
        <v>0</v>
      </c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R734" s="226" t="s">
        <v>166</v>
      </c>
      <c r="AT734" s="226" t="s">
        <v>161</v>
      </c>
      <c r="AU734" s="226" t="s">
        <v>85</v>
      </c>
      <c r="AY734" s="20" t="s">
        <v>159</v>
      </c>
      <c r="BE734" s="227">
        <f>IF(N734="základní",J734,0)</f>
        <v>0</v>
      </c>
      <c r="BF734" s="227">
        <f>IF(N734="snížená",J734,0)</f>
        <v>0</v>
      </c>
      <c r="BG734" s="227">
        <f>IF(N734="zákl. přenesená",J734,0)</f>
        <v>0</v>
      </c>
      <c r="BH734" s="227">
        <f>IF(N734="sníž. přenesená",J734,0)</f>
        <v>0</v>
      </c>
      <c r="BI734" s="227">
        <f>IF(N734="nulová",J734,0)</f>
        <v>0</v>
      </c>
      <c r="BJ734" s="20" t="s">
        <v>83</v>
      </c>
      <c r="BK734" s="227">
        <f>ROUND(I734*H734,2)</f>
        <v>0</v>
      </c>
      <c r="BL734" s="20" t="s">
        <v>166</v>
      </c>
      <c r="BM734" s="226" t="s">
        <v>1096</v>
      </c>
    </row>
    <row r="735" spans="1:47" s="2" customFormat="1" ht="12">
      <c r="A735" s="41"/>
      <c r="B735" s="42"/>
      <c r="C735" s="43"/>
      <c r="D735" s="228" t="s">
        <v>168</v>
      </c>
      <c r="E735" s="43"/>
      <c r="F735" s="229" t="s">
        <v>1097</v>
      </c>
      <c r="G735" s="43"/>
      <c r="H735" s="43"/>
      <c r="I735" s="230"/>
      <c r="J735" s="43"/>
      <c r="K735" s="43"/>
      <c r="L735" s="47"/>
      <c r="M735" s="231"/>
      <c r="N735" s="232"/>
      <c r="O735" s="87"/>
      <c r="P735" s="87"/>
      <c r="Q735" s="87"/>
      <c r="R735" s="87"/>
      <c r="S735" s="87"/>
      <c r="T735" s="88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T735" s="20" t="s">
        <v>168</v>
      </c>
      <c r="AU735" s="20" t="s">
        <v>85</v>
      </c>
    </row>
    <row r="736" spans="1:47" s="2" customFormat="1" ht="12">
      <c r="A736" s="41"/>
      <c r="B736" s="42"/>
      <c r="C736" s="43"/>
      <c r="D736" s="233" t="s">
        <v>170</v>
      </c>
      <c r="E736" s="43"/>
      <c r="F736" s="234" t="s">
        <v>1098</v>
      </c>
      <c r="G736" s="43"/>
      <c r="H736" s="43"/>
      <c r="I736" s="230"/>
      <c r="J736" s="43"/>
      <c r="K736" s="43"/>
      <c r="L736" s="47"/>
      <c r="M736" s="231"/>
      <c r="N736" s="232"/>
      <c r="O736" s="87"/>
      <c r="P736" s="87"/>
      <c r="Q736" s="87"/>
      <c r="R736" s="87"/>
      <c r="S736" s="87"/>
      <c r="T736" s="88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T736" s="20" t="s">
        <v>170</v>
      </c>
      <c r="AU736" s="20" t="s">
        <v>85</v>
      </c>
    </row>
    <row r="737" spans="1:65" s="2" customFormat="1" ht="33" customHeight="1">
      <c r="A737" s="41"/>
      <c r="B737" s="42"/>
      <c r="C737" s="215" t="s">
        <v>1099</v>
      </c>
      <c r="D737" s="215" t="s">
        <v>161</v>
      </c>
      <c r="E737" s="216" t="s">
        <v>1100</v>
      </c>
      <c r="F737" s="217" t="s">
        <v>1101</v>
      </c>
      <c r="G737" s="218" t="s">
        <v>176</v>
      </c>
      <c r="H737" s="219">
        <v>0.682</v>
      </c>
      <c r="I737" s="220"/>
      <c r="J737" s="221">
        <f>ROUND(I737*H737,2)</f>
        <v>0</v>
      </c>
      <c r="K737" s="217" t="s">
        <v>165</v>
      </c>
      <c r="L737" s="47"/>
      <c r="M737" s="222" t="s">
        <v>19</v>
      </c>
      <c r="N737" s="223" t="s">
        <v>46</v>
      </c>
      <c r="O737" s="87"/>
      <c r="P737" s="224">
        <f>O737*H737</f>
        <v>0</v>
      </c>
      <c r="Q737" s="224">
        <v>0</v>
      </c>
      <c r="R737" s="224">
        <f>Q737*H737</f>
        <v>0</v>
      </c>
      <c r="S737" s="224">
        <v>0</v>
      </c>
      <c r="T737" s="225">
        <f>S737*H737</f>
        <v>0</v>
      </c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R737" s="226" t="s">
        <v>166</v>
      </c>
      <c r="AT737" s="226" t="s">
        <v>161</v>
      </c>
      <c r="AU737" s="226" t="s">
        <v>85</v>
      </c>
      <c r="AY737" s="20" t="s">
        <v>159</v>
      </c>
      <c r="BE737" s="227">
        <f>IF(N737="základní",J737,0)</f>
        <v>0</v>
      </c>
      <c r="BF737" s="227">
        <f>IF(N737="snížená",J737,0)</f>
        <v>0</v>
      </c>
      <c r="BG737" s="227">
        <f>IF(N737="zákl. přenesená",J737,0)</f>
        <v>0</v>
      </c>
      <c r="BH737" s="227">
        <f>IF(N737="sníž. přenesená",J737,0)</f>
        <v>0</v>
      </c>
      <c r="BI737" s="227">
        <f>IF(N737="nulová",J737,0)</f>
        <v>0</v>
      </c>
      <c r="BJ737" s="20" t="s">
        <v>83</v>
      </c>
      <c r="BK737" s="227">
        <f>ROUND(I737*H737,2)</f>
        <v>0</v>
      </c>
      <c r="BL737" s="20" t="s">
        <v>166</v>
      </c>
      <c r="BM737" s="226" t="s">
        <v>1102</v>
      </c>
    </row>
    <row r="738" spans="1:47" s="2" customFormat="1" ht="12">
      <c r="A738" s="41"/>
      <c r="B738" s="42"/>
      <c r="C738" s="43"/>
      <c r="D738" s="228" t="s">
        <v>168</v>
      </c>
      <c r="E738" s="43"/>
      <c r="F738" s="229" t="s">
        <v>1103</v>
      </c>
      <c r="G738" s="43"/>
      <c r="H738" s="43"/>
      <c r="I738" s="230"/>
      <c r="J738" s="43"/>
      <c r="K738" s="43"/>
      <c r="L738" s="47"/>
      <c r="M738" s="231"/>
      <c r="N738" s="232"/>
      <c r="O738" s="87"/>
      <c r="P738" s="87"/>
      <c r="Q738" s="87"/>
      <c r="R738" s="87"/>
      <c r="S738" s="87"/>
      <c r="T738" s="88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T738" s="20" t="s">
        <v>168</v>
      </c>
      <c r="AU738" s="20" t="s">
        <v>85</v>
      </c>
    </row>
    <row r="739" spans="1:47" s="2" customFormat="1" ht="12">
      <c r="A739" s="41"/>
      <c r="B739" s="42"/>
      <c r="C739" s="43"/>
      <c r="D739" s="233" t="s">
        <v>170</v>
      </c>
      <c r="E739" s="43"/>
      <c r="F739" s="234" t="s">
        <v>1104</v>
      </c>
      <c r="G739" s="43"/>
      <c r="H739" s="43"/>
      <c r="I739" s="230"/>
      <c r="J739" s="43"/>
      <c r="K739" s="43"/>
      <c r="L739" s="47"/>
      <c r="M739" s="231"/>
      <c r="N739" s="232"/>
      <c r="O739" s="87"/>
      <c r="P739" s="87"/>
      <c r="Q739" s="87"/>
      <c r="R739" s="87"/>
      <c r="S739" s="87"/>
      <c r="T739" s="88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T739" s="20" t="s">
        <v>170</v>
      </c>
      <c r="AU739" s="20" t="s">
        <v>85</v>
      </c>
    </row>
    <row r="740" spans="1:65" s="2" customFormat="1" ht="24.15" customHeight="1">
      <c r="A740" s="41"/>
      <c r="B740" s="42"/>
      <c r="C740" s="215" t="s">
        <v>1105</v>
      </c>
      <c r="D740" s="215" t="s">
        <v>161</v>
      </c>
      <c r="E740" s="216" t="s">
        <v>1106</v>
      </c>
      <c r="F740" s="217" t="s">
        <v>1107</v>
      </c>
      <c r="G740" s="218" t="s">
        <v>176</v>
      </c>
      <c r="H740" s="219">
        <v>0.682</v>
      </c>
      <c r="I740" s="220"/>
      <c r="J740" s="221">
        <f>ROUND(I740*H740,2)</f>
        <v>0</v>
      </c>
      <c r="K740" s="217" t="s">
        <v>165</v>
      </c>
      <c r="L740" s="47"/>
      <c r="M740" s="222" t="s">
        <v>19</v>
      </c>
      <c r="N740" s="223" t="s">
        <v>46</v>
      </c>
      <c r="O740" s="87"/>
      <c r="P740" s="224">
        <f>O740*H740</f>
        <v>0</v>
      </c>
      <c r="Q740" s="224">
        <v>0</v>
      </c>
      <c r="R740" s="224">
        <f>Q740*H740</f>
        <v>0</v>
      </c>
      <c r="S740" s="224">
        <v>0</v>
      </c>
      <c r="T740" s="225">
        <f>S740*H740</f>
        <v>0</v>
      </c>
      <c r="U740" s="41"/>
      <c r="V740" s="41"/>
      <c r="W740" s="41"/>
      <c r="X740" s="41"/>
      <c r="Y740" s="41"/>
      <c r="Z740" s="41"/>
      <c r="AA740" s="41"/>
      <c r="AB740" s="41"/>
      <c r="AC740" s="41"/>
      <c r="AD740" s="41"/>
      <c r="AE740" s="41"/>
      <c r="AR740" s="226" t="s">
        <v>166</v>
      </c>
      <c r="AT740" s="226" t="s">
        <v>161</v>
      </c>
      <c r="AU740" s="226" t="s">
        <v>85</v>
      </c>
      <c r="AY740" s="20" t="s">
        <v>159</v>
      </c>
      <c r="BE740" s="227">
        <f>IF(N740="základní",J740,0)</f>
        <v>0</v>
      </c>
      <c r="BF740" s="227">
        <f>IF(N740="snížená",J740,0)</f>
        <v>0</v>
      </c>
      <c r="BG740" s="227">
        <f>IF(N740="zákl. přenesená",J740,0)</f>
        <v>0</v>
      </c>
      <c r="BH740" s="227">
        <f>IF(N740="sníž. přenesená",J740,0)</f>
        <v>0</v>
      </c>
      <c r="BI740" s="227">
        <f>IF(N740="nulová",J740,0)</f>
        <v>0</v>
      </c>
      <c r="BJ740" s="20" t="s">
        <v>83</v>
      </c>
      <c r="BK740" s="227">
        <f>ROUND(I740*H740,2)</f>
        <v>0</v>
      </c>
      <c r="BL740" s="20" t="s">
        <v>166</v>
      </c>
      <c r="BM740" s="226" t="s">
        <v>1108</v>
      </c>
    </row>
    <row r="741" spans="1:47" s="2" customFormat="1" ht="12">
      <c r="A741" s="41"/>
      <c r="B741" s="42"/>
      <c r="C741" s="43"/>
      <c r="D741" s="228" t="s">
        <v>168</v>
      </c>
      <c r="E741" s="43"/>
      <c r="F741" s="229" t="s">
        <v>1109</v>
      </c>
      <c r="G741" s="43"/>
      <c r="H741" s="43"/>
      <c r="I741" s="230"/>
      <c r="J741" s="43"/>
      <c r="K741" s="43"/>
      <c r="L741" s="47"/>
      <c r="M741" s="231"/>
      <c r="N741" s="232"/>
      <c r="O741" s="87"/>
      <c r="P741" s="87"/>
      <c r="Q741" s="87"/>
      <c r="R741" s="87"/>
      <c r="S741" s="87"/>
      <c r="T741" s="88"/>
      <c r="U741" s="41"/>
      <c r="V741" s="41"/>
      <c r="W741" s="41"/>
      <c r="X741" s="41"/>
      <c r="Y741" s="41"/>
      <c r="Z741" s="41"/>
      <c r="AA741" s="41"/>
      <c r="AB741" s="41"/>
      <c r="AC741" s="41"/>
      <c r="AD741" s="41"/>
      <c r="AE741" s="41"/>
      <c r="AT741" s="20" t="s">
        <v>168</v>
      </c>
      <c r="AU741" s="20" t="s">
        <v>85</v>
      </c>
    </row>
    <row r="742" spans="1:47" s="2" customFormat="1" ht="12">
      <c r="A742" s="41"/>
      <c r="B742" s="42"/>
      <c r="C742" s="43"/>
      <c r="D742" s="233" t="s">
        <v>170</v>
      </c>
      <c r="E742" s="43"/>
      <c r="F742" s="234" t="s">
        <v>1110</v>
      </c>
      <c r="G742" s="43"/>
      <c r="H742" s="43"/>
      <c r="I742" s="230"/>
      <c r="J742" s="43"/>
      <c r="K742" s="43"/>
      <c r="L742" s="47"/>
      <c r="M742" s="231"/>
      <c r="N742" s="232"/>
      <c r="O742" s="87"/>
      <c r="P742" s="87"/>
      <c r="Q742" s="87"/>
      <c r="R742" s="87"/>
      <c r="S742" s="87"/>
      <c r="T742" s="88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T742" s="20" t="s">
        <v>170</v>
      </c>
      <c r="AU742" s="20" t="s">
        <v>85</v>
      </c>
    </row>
    <row r="743" spans="1:65" s="2" customFormat="1" ht="16.5" customHeight="1">
      <c r="A743" s="41"/>
      <c r="B743" s="42"/>
      <c r="C743" s="215" t="s">
        <v>1111</v>
      </c>
      <c r="D743" s="215" t="s">
        <v>161</v>
      </c>
      <c r="E743" s="216" t="s">
        <v>1112</v>
      </c>
      <c r="F743" s="217" t="s">
        <v>1113</v>
      </c>
      <c r="G743" s="218" t="s">
        <v>242</v>
      </c>
      <c r="H743" s="219">
        <v>1.7</v>
      </c>
      <c r="I743" s="220"/>
      <c r="J743" s="221">
        <f>ROUND(I743*H743,2)</f>
        <v>0</v>
      </c>
      <c r="K743" s="217" t="s">
        <v>165</v>
      </c>
      <c r="L743" s="47"/>
      <c r="M743" s="222" t="s">
        <v>19</v>
      </c>
      <c r="N743" s="223" t="s">
        <v>46</v>
      </c>
      <c r="O743" s="87"/>
      <c r="P743" s="224">
        <f>O743*H743</f>
        <v>0</v>
      </c>
      <c r="Q743" s="224">
        <v>1.06277</v>
      </c>
      <c r="R743" s="224">
        <f>Q743*H743</f>
        <v>1.806709</v>
      </c>
      <c r="S743" s="224">
        <v>0</v>
      </c>
      <c r="T743" s="225">
        <f>S743*H743</f>
        <v>0</v>
      </c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R743" s="226" t="s">
        <v>166</v>
      </c>
      <c r="AT743" s="226" t="s">
        <v>161</v>
      </c>
      <c r="AU743" s="226" t="s">
        <v>85</v>
      </c>
      <c r="AY743" s="20" t="s">
        <v>159</v>
      </c>
      <c r="BE743" s="227">
        <f>IF(N743="základní",J743,0)</f>
        <v>0</v>
      </c>
      <c r="BF743" s="227">
        <f>IF(N743="snížená",J743,0)</f>
        <v>0</v>
      </c>
      <c r="BG743" s="227">
        <f>IF(N743="zákl. přenesená",J743,0)</f>
        <v>0</v>
      </c>
      <c r="BH743" s="227">
        <f>IF(N743="sníž. přenesená",J743,0)</f>
        <v>0</v>
      </c>
      <c r="BI743" s="227">
        <f>IF(N743="nulová",J743,0)</f>
        <v>0</v>
      </c>
      <c r="BJ743" s="20" t="s">
        <v>83</v>
      </c>
      <c r="BK743" s="227">
        <f>ROUND(I743*H743,2)</f>
        <v>0</v>
      </c>
      <c r="BL743" s="20" t="s">
        <v>166</v>
      </c>
      <c r="BM743" s="226" t="s">
        <v>1114</v>
      </c>
    </row>
    <row r="744" spans="1:47" s="2" customFormat="1" ht="12">
      <c r="A744" s="41"/>
      <c r="B744" s="42"/>
      <c r="C744" s="43"/>
      <c r="D744" s="228" t="s">
        <v>168</v>
      </c>
      <c r="E744" s="43"/>
      <c r="F744" s="229" t="s">
        <v>1115</v>
      </c>
      <c r="G744" s="43"/>
      <c r="H744" s="43"/>
      <c r="I744" s="230"/>
      <c r="J744" s="43"/>
      <c r="K744" s="43"/>
      <c r="L744" s="47"/>
      <c r="M744" s="231"/>
      <c r="N744" s="232"/>
      <c r="O744" s="87"/>
      <c r="P744" s="87"/>
      <c r="Q744" s="87"/>
      <c r="R744" s="87"/>
      <c r="S744" s="87"/>
      <c r="T744" s="88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T744" s="20" t="s">
        <v>168</v>
      </c>
      <c r="AU744" s="20" t="s">
        <v>85</v>
      </c>
    </row>
    <row r="745" spans="1:47" s="2" customFormat="1" ht="12">
      <c r="A745" s="41"/>
      <c r="B745" s="42"/>
      <c r="C745" s="43"/>
      <c r="D745" s="233" t="s">
        <v>170</v>
      </c>
      <c r="E745" s="43"/>
      <c r="F745" s="234" t="s">
        <v>1116</v>
      </c>
      <c r="G745" s="43"/>
      <c r="H745" s="43"/>
      <c r="I745" s="230"/>
      <c r="J745" s="43"/>
      <c r="K745" s="43"/>
      <c r="L745" s="47"/>
      <c r="M745" s="231"/>
      <c r="N745" s="232"/>
      <c r="O745" s="87"/>
      <c r="P745" s="87"/>
      <c r="Q745" s="87"/>
      <c r="R745" s="87"/>
      <c r="S745" s="87"/>
      <c r="T745" s="88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T745" s="20" t="s">
        <v>170</v>
      </c>
      <c r="AU745" s="20" t="s">
        <v>85</v>
      </c>
    </row>
    <row r="746" spans="1:51" s="14" customFormat="1" ht="12">
      <c r="A746" s="14"/>
      <c r="B746" s="246"/>
      <c r="C746" s="247"/>
      <c r="D746" s="228" t="s">
        <v>172</v>
      </c>
      <c r="E746" s="248" t="s">
        <v>19</v>
      </c>
      <c r="F746" s="249" t="s">
        <v>1117</v>
      </c>
      <c r="G746" s="247"/>
      <c r="H746" s="248" t="s">
        <v>19</v>
      </c>
      <c r="I746" s="250"/>
      <c r="J746" s="247"/>
      <c r="K746" s="247"/>
      <c r="L746" s="251"/>
      <c r="M746" s="252"/>
      <c r="N746" s="253"/>
      <c r="O746" s="253"/>
      <c r="P746" s="253"/>
      <c r="Q746" s="253"/>
      <c r="R746" s="253"/>
      <c r="S746" s="253"/>
      <c r="T746" s="25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5" t="s">
        <v>172</v>
      </c>
      <c r="AU746" s="255" t="s">
        <v>85</v>
      </c>
      <c r="AV746" s="14" t="s">
        <v>83</v>
      </c>
      <c r="AW746" s="14" t="s">
        <v>36</v>
      </c>
      <c r="AX746" s="14" t="s">
        <v>75</v>
      </c>
      <c r="AY746" s="255" t="s">
        <v>159</v>
      </c>
    </row>
    <row r="747" spans="1:51" s="13" customFormat="1" ht="12">
      <c r="A747" s="13"/>
      <c r="B747" s="235"/>
      <c r="C747" s="236"/>
      <c r="D747" s="228" t="s">
        <v>172</v>
      </c>
      <c r="E747" s="237" t="s">
        <v>19</v>
      </c>
      <c r="F747" s="238" t="s">
        <v>1118</v>
      </c>
      <c r="G747" s="236"/>
      <c r="H747" s="239">
        <v>1.7</v>
      </c>
      <c r="I747" s="240"/>
      <c r="J747" s="236"/>
      <c r="K747" s="236"/>
      <c r="L747" s="241"/>
      <c r="M747" s="242"/>
      <c r="N747" s="243"/>
      <c r="O747" s="243"/>
      <c r="P747" s="243"/>
      <c r="Q747" s="243"/>
      <c r="R747" s="243"/>
      <c r="S747" s="243"/>
      <c r="T747" s="244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T747" s="245" t="s">
        <v>172</v>
      </c>
      <c r="AU747" s="245" t="s">
        <v>85</v>
      </c>
      <c r="AV747" s="13" t="s">
        <v>85</v>
      </c>
      <c r="AW747" s="13" t="s">
        <v>36</v>
      </c>
      <c r="AX747" s="13" t="s">
        <v>83</v>
      </c>
      <c r="AY747" s="245" t="s">
        <v>159</v>
      </c>
    </row>
    <row r="748" spans="1:65" s="2" customFormat="1" ht="24.15" customHeight="1">
      <c r="A748" s="41"/>
      <c r="B748" s="42"/>
      <c r="C748" s="215" t="s">
        <v>1119</v>
      </c>
      <c r="D748" s="215" t="s">
        <v>161</v>
      </c>
      <c r="E748" s="216" t="s">
        <v>1120</v>
      </c>
      <c r="F748" s="217" t="s">
        <v>1121</v>
      </c>
      <c r="G748" s="218" t="s">
        <v>164</v>
      </c>
      <c r="H748" s="219">
        <v>13.2</v>
      </c>
      <c r="I748" s="220"/>
      <c r="J748" s="221">
        <f>ROUND(I748*H748,2)</f>
        <v>0</v>
      </c>
      <c r="K748" s="217" t="s">
        <v>165</v>
      </c>
      <c r="L748" s="47"/>
      <c r="M748" s="222" t="s">
        <v>19</v>
      </c>
      <c r="N748" s="223" t="s">
        <v>46</v>
      </c>
      <c r="O748" s="87"/>
      <c r="P748" s="224">
        <f>O748*H748</f>
        <v>0</v>
      </c>
      <c r="Q748" s="224">
        <v>0.084</v>
      </c>
      <c r="R748" s="224">
        <f>Q748*H748</f>
        <v>1.1088</v>
      </c>
      <c r="S748" s="224">
        <v>0</v>
      </c>
      <c r="T748" s="225">
        <f>S748*H748</f>
        <v>0</v>
      </c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R748" s="226" t="s">
        <v>166</v>
      </c>
      <c r="AT748" s="226" t="s">
        <v>161</v>
      </c>
      <c r="AU748" s="226" t="s">
        <v>85</v>
      </c>
      <c r="AY748" s="20" t="s">
        <v>159</v>
      </c>
      <c r="BE748" s="227">
        <f>IF(N748="základní",J748,0)</f>
        <v>0</v>
      </c>
      <c r="BF748" s="227">
        <f>IF(N748="snížená",J748,0)</f>
        <v>0</v>
      </c>
      <c r="BG748" s="227">
        <f>IF(N748="zákl. přenesená",J748,0)</f>
        <v>0</v>
      </c>
      <c r="BH748" s="227">
        <f>IF(N748="sníž. přenesená",J748,0)</f>
        <v>0</v>
      </c>
      <c r="BI748" s="227">
        <f>IF(N748="nulová",J748,0)</f>
        <v>0</v>
      </c>
      <c r="BJ748" s="20" t="s">
        <v>83</v>
      </c>
      <c r="BK748" s="227">
        <f>ROUND(I748*H748,2)</f>
        <v>0</v>
      </c>
      <c r="BL748" s="20" t="s">
        <v>166</v>
      </c>
      <c r="BM748" s="226" t="s">
        <v>1122</v>
      </c>
    </row>
    <row r="749" spans="1:47" s="2" customFormat="1" ht="12">
      <c r="A749" s="41"/>
      <c r="B749" s="42"/>
      <c r="C749" s="43"/>
      <c r="D749" s="228" t="s">
        <v>168</v>
      </c>
      <c r="E749" s="43"/>
      <c r="F749" s="229" t="s">
        <v>1123</v>
      </c>
      <c r="G749" s="43"/>
      <c r="H749" s="43"/>
      <c r="I749" s="230"/>
      <c r="J749" s="43"/>
      <c r="K749" s="43"/>
      <c r="L749" s="47"/>
      <c r="M749" s="231"/>
      <c r="N749" s="232"/>
      <c r="O749" s="87"/>
      <c r="P749" s="87"/>
      <c r="Q749" s="87"/>
      <c r="R749" s="87"/>
      <c r="S749" s="87"/>
      <c r="T749" s="88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T749" s="20" t="s">
        <v>168</v>
      </c>
      <c r="AU749" s="20" t="s">
        <v>85</v>
      </c>
    </row>
    <row r="750" spans="1:47" s="2" customFormat="1" ht="12">
      <c r="A750" s="41"/>
      <c r="B750" s="42"/>
      <c r="C750" s="43"/>
      <c r="D750" s="233" t="s">
        <v>170</v>
      </c>
      <c r="E750" s="43"/>
      <c r="F750" s="234" t="s">
        <v>1124</v>
      </c>
      <c r="G750" s="43"/>
      <c r="H750" s="43"/>
      <c r="I750" s="230"/>
      <c r="J750" s="43"/>
      <c r="K750" s="43"/>
      <c r="L750" s="47"/>
      <c r="M750" s="231"/>
      <c r="N750" s="232"/>
      <c r="O750" s="87"/>
      <c r="P750" s="87"/>
      <c r="Q750" s="87"/>
      <c r="R750" s="87"/>
      <c r="S750" s="87"/>
      <c r="T750" s="88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T750" s="20" t="s">
        <v>170</v>
      </c>
      <c r="AU750" s="20" t="s">
        <v>85</v>
      </c>
    </row>
    <row r="751" spans="1:51" s="14" customFormat="1" ht="12">
      <c r="A751" s="14"/>
      <c r="B751" s="246"/>
      <c r="C751" s="247"/>
      <c r="D751" s="228" t="s">
        <v>172</v>
      </c>
      <c r="E751" s="248" t="s">
        <v>19</v>
      </c>
      <c r="F751" s="249" t="s">
        <v>1125</v>
      </c>
      <c r="G751" s="247"/>
      <c r="H751" s="248" t="s">
        <v>19</v>
      </c>
      <c r="I751" s="250"/>
      <c r="J751" s="247"/>
      <c r="K751" s="247"/>
      <c r="L751" s="251"/>
      <c r="M751" s="252"/>
      <c r="N751" s="253"/>
      <c r="O751" s="253"/>
      <c r="P751" s="253"/>
      <c r="Q751" s="253"/>
      <c r="R751" s="253"/>
      <c r="S751" s="253"/>
      <c r="T751" s="25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5" t="s">
        <v>172</v>
      </c>
      <c r="AU751" s="255" t="s">
        <v>85</v>
      </c>
      <c r="AV751" s="14" t="s">
        <v>83</v>
      </c>
      <c r="AW751" s="14" t="s">
        <v>36</v>
      </c>
      <c r="AX751" s="14" t="s">
        <v>75</v>
      </c>
      <c r="AY751" s="255" t="s">
        <v>159</v>
      </c>
    </row>
    <row r="752" spans="1:51" s="13" customFormat="1" ht="12">
      <c r="A752" s="13"/>
      <c r="B752" s="235"/>
      <c r="C752" s="236"/>
      <c r="D752" s="228" t="s">
        <v>172</v>
      </c>
      <c r="E752" s="237" t="s">
        <v>19</v>
      </c>
      <c r="F752" s="238" t="s">
        <v>1126</v>
      </c>
      <c r="G752" s="236"/>
      <c r="H752" s="239">
        <v>13.2</v>
      </c>
      <c r="I752" s="240"/>
      <c r="J752" s="236"/>
      <c r="K752" s="236"/>
      <c r="L752" s="241"/>
      <c r="M752" s="242"/>
      <c r="N752" s="243"/>
      <c r="O752" s="243"/>
      <c r="P752" s="243"/>
      <c r="Q752" s="243"/>
      <c r="R752" s="243"/>
      <c r="S752" s="243"/>
      <c r="T752" s="244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5" t="s">
        <v>172</v>
      </c>
      <c r="AU752" s="245" t="s">
        <v>85</v>
      </c>
      <c r="AV752" s="13" t="s">
        <v>85</v>
      </c>
      <c r="AW752" s="13" t="s">
        <v>36</v>
      </c>
      <c r="AX752" s="13" t="s">
        <v>83</v>
      </c>
      <c r="AY752" s="245" t="s">
        <v>159</v>
      </c>
    </row>
    <row r="753" spans="1:65" s="2" customFormat="1" ht="24.15" customHeight="1">
      <c r="A753" s="41"/>
      <c r="B753" s="42"/>
      <c r="C753" s="215" t="s">
        <v>1127</v>
      </c>
      <c r="D753" s="215" t="s">
        <v>161</v>
      </c>
      <c r="E753" s="216" t="s">
        <v>1128</v>
      </c>
      <c r="F753" s="217" t="s">
        <v>1129</v>
      </c>
      <c r="G753" s="218" t="s">
        <v>164</v>
      </c>
      <c r="H753" s="219">
        <v>490</v>
      </c>
      <c r="I753" s="220"/>
      <c r="J753" s="221">
        <f>ROUND(I753*H753,2)</f>
        <v>0</v>
      </c>
      <c r="K753" s="217" t="s">
        <v>165</v>
      </c>
      <c r="L753" s="47"/>
      <c r="M753" s="222" t="s">
        <v>19</v>
      </c>
      <c r="N753" s="223" t="s">
        <v>46</v>
      </c>
      <c r="O753" s="87"/>
      <c r="P753" s="224">
        <f>O753*H753</f>
        <v>0</v>
      </c>
      <c r="Q753" s="224">
        <v>0.105</v>
      </c>
      <c r="R753" s="224">
        <f>Q753*H753</f>
        <v>51.449999999999996</v>
      </c>
      <c r="S753" s="224">
        <v>0</v>
      </c>
      <c r="T753" s="225">
        <f>S753*H753</f>
        <v>0</v>
      </c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R753" s="226" t="s">
        <v>166</v>
      </c>
      <c r="AT753" s="226" t="s">
        <v>161</v>
      </c>
      <c r="AU753" s="226" t="s">
        <v>85</v>
      </c>
      <c r="AY753" s="20" t="s">
        <v>159</v>
      </c>
      <c r="BE753" s="227">
        <f>IF(N753="základní",J753,0)</f>
        <v>0</v>
      </c>
      <c r="BF753" s="227">
        <f>IF(N753="snížená",J753,0)</f>
        <v>0</v>
      </c>
      <c r="BG753" s="227">
        <f>IF(N753="zákl. přenesená",J753,0)</f>
        <v>0</v>
      </c>
      <c r="BH753" s="227">
        <f>IF(N753="sníž. přenesená",J753,0)</f>
        <v>0</v>
      </c>
      <c r="BI753" s="227">
        <f>IF(N753="nulová",J753,0)</f>
        <v>0</v>
      </c>
      <c r="BJ753" s="20" t="s">
        <v>83</v>
      </c>
      <c r="BK753" s="227">
        <f>ROUND(I753*H753,2)</f>
        <v>0</v>
      </c>
      <c r="BL753" s="20" t="s">
        <v>166</v>
      </c>
      <c r="BM753" s="226" t="s">
        <v>1130</v>
      </c>
    </row>
    <row r="754" spans="1:47" s="2" customFormat="1" ht="12">
      <c r="A754" s="41"/>
      <c r="B754" s="42"/>
      <c r="C754" s="43"/>
      <c r="D754" s="228" t="s">
        <v>168</v>
      </c>
      <c r="E754" s="43"/>
      <c r="F754" s="229" t="s">
        <v>1131</v>
      </c>
      <c r="G754" s="43"/>
      <c r="H754" s="43"/>
      <c r="I754" s="230"/>
      <c r="J754" s="43"/>
      <c r="K754" s="43"/>
      <c r="L754" s="47"/>
      <c r="M754" s="231"/>
      <c r="N754" s="232"/>
      <c r="O754" s="87"/>
      <c r="P754" s="87"/>
      <c r="Q754" s="87"/>
      <c r="R754" s="87"/>
      <c r="S754" s="87"/>
      <c r="T754" s="88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T754" s="20" t="s">
        <v>168</v>
      </c>
      <c r="AU754" s="20" t="s">
        <v>85</v>
      </c>
    </row>
    <row r="755" spans="1:47" s="2" customFormat="1" ht="12">
      <c r="A755" s="41"/>
      <c r="B755" s="42"/>
      <c r="C755" s="43"/>
      <c r="D755" s="233" t="s">
        <v>170</v>
      </c>
      <c r="E755" s="43"/>
      <c r="F755" s="234" t="s">
        <v>1132</v>
      </c>
      <c r="G755" s="43"/>
      <c r="H755" s="43"/>
      <c r="I755" s="230"/>
      <c r="J755" s="43"/>
      <c r="K755" s="43"/>
      <c r="L755" s="47"/>
      <c r="M755" s="231"/>
      <c r="N755" s="232"/>
      <c r="O755" s="87"/>
      <c r="P755" s="87"/>
      <c r="Q755" s="87"/>
      <c r="R755" s="87"/>
      <c r="S755" s="87"/>
      <c r="T755" s="88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T755" s="20" t="s">
        <v>170</v>
      </c>
      <c r="AU755" s="20" t="s">
        <v>85</v>
      </c>
    </row>
    <row r="756" spans="1:65" s="2" customFormat="1" ht="24.15" customHeight="1">
      <c r="A756" s="41"/>
      <c r="B756" s="42"/>
      <c r="C756" s="215" t="s">
        <v>1133</v>
      </c>
      <c r="D756" s="215" t="s">
        <v>161</v>
      </c>
      <c r="E756" s="216" t="s">
        <v>1134</v>
      </c>
      <c r="F756" s="217" t="s">
        <v>1135</v>
      </c>
      <c r="G756" s="218" t="s">
        <v>164</v>
      </c>
      <c r="H756" s="219">
        <v>490</v>
      </c>
      <c r="I756" s="220"/>
      <c r="J756" s="221">
        <f>ROUND(I756*H756,2)</f>
        <v>0</v>
      </c>
      <c r="K756" s="217" t="s">
        <v>165</v>
      </c>
      <c r="L756" s="47"/>
      <c r="M756" s="222" t="s">
        <v>19</v>
      </c>
      <c r="N756" s="223" t="s">
        <v>46</v>
      </c>
      <c r="O756" s="87"/>
      <c r="P756" s="224">
        <f>O756*H756</f>
        <v>0</v>
      </c>
      <c r="Q756" s="224">
        <v>0.004</v>
      </c>
      <c r="R756" s="224">
        <f>Q756*H756</f>
        <v>1.96</v>
      </c>
      <c r="S756" s="224">
        <v>0</v>
      </c>
      <c r="T756" s="225">
        <f>S756*H756</f>
        <v>0</v>
      </c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R756" s="226" t="s">
        <v>166</v>
      </c>
      <c r="AT756" s="226" t="s">
        <v>161</v>
      </c>
      <c r="AU756" s="226" t="s">
        <v>85</v>
      </c>
      <c r="AY756" s="20" t="s">
        <v>159</v>
      </c>
      <c r="BE756" s="227">
        <f>IF(N756="základní",J756,0)</f>
        <v>0</v>
      </c>
      <c r="BF756" s="227">
        <f>IF(N756="snížená",J756,0)</f>
        <v>0</v>
      </c>
      <c r="BG756" s="227">
        <f>IF(N756="zákl. přenesená",J756,0)</f>
        <v>0</v>
      </c>
      <c r="BH756" s="227">
        <f>IF(N756="sníž. přenesená",J756,0)</f>
        <v>0</v>
      </c>
      <c r="BI756" s="227">
        <f>IF(N756="nulová",J756,0)</f>
        <v>0</v>
      </c>
      <c r="BJ756" s="20" t="s">
        <v>83</v>
      </c>
      <c r="BK756" s="227">
        <f>ROUND(I756*H756,2)</f>
        <v>0</v>
      </c>
      <c r="BL756" s="20" t="s">
        <v>166</v>
      </c>
      <c r="BM756" s="226" t="s">
        <v>1136</v>
      </c>
    </row>
    <row r="757" spans="1:47" s="2" customFormat="1" ht="12">
      <c r="A757" s="41"/>
      <c r="B757" s="42"/>
      <c r="C757" s="43"/>
      <c r="D757" s="228" t="s">
        <v>168</v>
      </c>
      <c r="E757" s="43"/>
      <c r="F757" s="229" t="s">
        <v>1135</v>
      </c>
      <c r="G757" s="43"/>
      <c r="H757" s="43"/>
      <c r="I757" s="230"/>
      <c r="J757" s="43"/>
      <c r="K757" s="43"/>
      <c r="L757" s="47"/>
      <c r="M757" s="231"/>
      <c r="N757" s="232"/>
      <c r="O757" s="87"/>
      <c r="P757" s="87"/>
      <c r="Q757" s="87"/>
      <c r="R757" s="87"/>
      <c r="S757" s="87"/>
      <c r="T757" s="88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T757" s="20" t="s">
        <v>168</v>
      </c>
      <c r="AU757" s="20" t="s">
        <v>85</v>
      </c>
    </row>
    <row r="758" spans="1:47" s="2" customFormat="1" ht="12">
      <c r="A758" s="41"/>
      <c r="B758" s="42"/>
      <c r="C758" s="43"/>
      <c r="D758" s="233" t="s">
        <v>170</v>
      </c>
      <c r="E758" s="43"/>
      <c r="F758" s="234" t="s">
        <v>1137</v>
      </c>
      <c r="G758" s="43"/>
      <c r="H758" s="43"/>
      <c r="I758" s="230"/>
      <c r="J758" s="43"/>
      <c r="K758" s="43"/>
      <c r="L758" s="47"/>
      <c r="M758" s="231"/>
      <c r="N758" s="232"/>
      <c r="O758" s="87"/>
      <c r="P758" s="87"/>
      <c r="Q758" s="87"/>
      <c r="R758" s="87"/>
      <c r="S758" s="87"/>
      <c r="T758" s="88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T758" s="20" t="s">
        <v>170</v>
      </c>
      <c r="AU758" s="20" t="s">
        <v>85</v>
      </c>
    </row>
    <row r="759" spans="1:65" s="2" customFormat="1" ht="24.15" customHeight="1">
      <c r="A759" s="41"/>
      <c r="B759" s="42"/>
      <c r="C759" s="215" t="s">
        <v>1138</v>
      </c>
      <c r="D759" s="215" t="s">
        <v>161</v>
      </c>
      <c r="E759" s="216" t="s">
        <v>1139</v>
      </c>
      <c r="F759" s="217" t="s">
        <v>1140</v>
      </c>
      <c r="G759" s="218" t="s">
        <v>164</v>
      </c>
      <c r="H759" s="219">
        <v>490</v>
      </c>
      <c r="I759" s="220"/>
      <c r="J759" s="221">
        <f>ROUND(I759*H759,2)</f>
        <v>0</v>
      </c>
      <c r="K759" s="217" t="s">
        <v>165</v>
      </c>
      <c r="L759" s="47"/>
      <c r="M759" s="222" t="s">
        <v>19</v>
      </c>
      <c r="N759" s="223" t="s">
        <v>46</v>
      </c>
      <c r="O759" s="87"/>
      <c r="P759" s="224">
        <f>O759*H759</f>
        <v>0</v>
      </c>
      <c r="Q759" s="224">
        <v>0</v>
      </c>
      <c r="R759" s="224">
        <f>Q759*H759</f>
        <v>0</v>
      </c>
      <c r="S759" s="224">
        <v>0</v>
      </c>
      <c r="T759" s="225">
        <f>S759*H759</f>
        <v>0</v>
      </c>
      <c r="U759" s="41"/>
      <c r="V759" s="41"/>
      <c r="W759" s="41"/>
      <c r="X759" s="41"/>
      <c r="Y759" s="41"/>
      <c r="Z759" s="41"/>
      <c r="AA759" s="41"/>
      <c r="AB759" s="41"/>
      <c r="AC759" s="41"/>
      <c r="AD759" s="41"/>
      <c r="AE759" s="41"/>
      <c r="AR759" s="226" t="s">
        <v>166</v>
      </c>
      <c r="AT759" s="226" t="s">
        <v>161</v>
      </c>
      <c r="AU759" s="226" t="s">
        <v>85</v>
      </c>
      <c r="AY759" s="20" t="s">
        <v>159</v>
      </c>
      <c r="BE759" s="227">
        <f>IF(N759="základní",J759,0)</f>
        <v>0</v>
      </c>
      <c r="BF759" s="227">
        <f>IF(N759="snížená",J759,0)</f>
        <v>0</v>
      </c>
      <c r="BG759" s="227">
        <f>IF(N759="zákl. přenesená",J759,0)</f>
        <v>0</v>
      </c>
      <c r="BH759" s="227">
        <f>IF(N759="sníž. přenesená",J759,0)</f>
        <v>0</v>
      </c>
      <c r="BI759" s="227">
        <f>IF(N759="nulová",J759,0)</f>
        <v>0</v>
      </c>
      <c r="BJ759" s="20" t="s">
        <v>83</v>
      </c>
      <c r="BK759" s="227">
        <f>ROUND(I759*H759,2)</f>
        <v>0</v>
      </c>
      <c r="BL759" s="20" t="s">
        <v>166</v>
      </c>
      <c r="BM759" s="226" t="s">
        <v>1141</v>
      </c>
    </row>
    <row r="760" spans="1:47" s="2" customFormat="1" ht="12">
      <c r="A760" s="41"/>
      <c r="B760" s="42"/>
      <c r="C760" s="43"/>
      <c r="D760" s="228" t="s">
        <v>168</v>
      </c>
      <c r="E760" s="43"/>
      <c r="F760" s="229" t="s">
        <v>1142</v>
      </c>
      <c r="G760" s="43"/>
      <c r="H760" s="43"/>
      <c r="I760" s="230"/>
      <c r="J760" s="43"/>
      <c r="K760" s="43"/>
      <c r="L760" s="47"/>
      <c r="M760" s="231"/>
      <c r="N760" s="232"/>
      <c r="O760" s="87"/>
      <c r="P760" s="87"/>
      <c r="Q760" s="87"/>
      <c r="R760" s="87"/>
      <c r="S760" s="87"/>
      <c r="T760" s="88"/>
      <c r="U760" s="41"/>
      <c r="V760" s="41"/>
      <c r="W760" s="41"/>
      <c r="X760" s="41"/>
      <c r="Y760" s="41"/>
      <c r="Z760" s="41"/>
      <c r="AA760" s="41"/>
      <c r="AB760" s="41"/>
      <c r="AC760" s="41"/>
      <c r="AD760" s="41"/>
      <c r="AE760" s="41"/>
      <c r="AT760" s="20" t="s">
        <v>168</v>
      </c>
      <c r="AU760" s="20" t="s">
        <v>85</v>
      </c>
    </row>
    <row r="761" spans="1:47" s="2" customFormat="1" ht="12">
      <c r="A761" s="41"/>
      <c r="B761" s="42"/>
      <c r="C761" s="43"/>
      <c r="D761" s="233" t="s">
        <v>170</v>
      </c>
      <c r="E761" s="43"/>
      <c r="F761" s="234" t="s">
        <v>1143</v>
      </c>
      <c r="G761" s="43"/>
      <c r="H761" s="43"/>
      <c r="I761" s="230"/>
      <c r="J761" s="43"/>
      <c r="K761" s="43"/>
      <c r="L761" s="47"/>
      <c r="M761" s="231"/>
      <c r="N761" s="232"/>
      <c r="O761" s="87"/>
      <c r="P761" s="87"/>
      <c r="Q761" s="87"/>
      <c r="R761" s="87"/>
      <c r="S761" s="87"/>
      <c r="T761" s="88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T761" s="20" t="s">
        <v>170</v>
      </c>
      <c r="AU761" s="20" t="s">
        <v>85</v>
      </c>
    </row>
    <row r="762" spans="1:65" s="2" customFormat="1" ht="33" customHeight="1">
      <c r="A762" s="41"/>
      <c r="B762" s="42"/>
      <c r="C762" s="215" t="s">
        <v>1144</v>
      </c>
      <c r="D762" s="215" t="s">
        <v>161</v>
      </c>
      <c r="E762" s="216" t="s">
        <v>1145</v>
      </c>
      <c r="F762" s="217" t="s">
        <v>1146</v>
      </c>
      <c r="G762" s="218" t="s">
        <v>306</v>
      </c>
      <c r="H762" s="219">
        <v>225</v>
      </c>
      <c r="I762" s="220"/>
      <c r="J762" s="221">
        <f>ROUND(I762*H762,2)</f>
        <v>0</v>
      </c>
      <c r="K762" s="217" t="s">
        <v>165</v>
      </c>
      <c r="L762" s="47"/>
      <c r="M762" s="222" t="s">
        <v>19</v>
      </c>
      <c r="N762" s="223" t="s">
        <v>46</v>
      </c>
      <c r="O762" s="87"/>
      <c r="P762" s="224">
        <f>O762*H762</f>
        <v>0</v>
      </c>
      <c r="Q762" s="224">
        <v>2E-05</v>
      </c>
      <c r="R762" s="224">
        <f>Q762*H762</f>
        <v>0.0045000000000000005</v>
      </c>
      <c r="S762" s="224">
        <v>0</v>
      </c>
      <c r="T762" s="225">
        <f>S762*H762</f>
        <v>0</v>
      </c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R762" s="226" t="s">
        <v>166</v>
      </c>
      <c r="AT762" s="226" t="s">
        <v>161</v>
      </c>
      <c r="AU762" s="226" t="s">
        <v>85</v>
      </c>
      <c r="AY762" s="20" t="s">
        <v>159</v>
      </c>
      <c r="BE762" s="227">
        <f>IF(N762="základní",J762,0)</f>
        <v>0</v>
      </c>
      <c r="BF762" s="227">
        <f>IF(N762="snížená",J762,0)</f>
        <v>0</v>
      </c>
      <c r="BG762" s="227">
        <f>IF(N762="zákl. přenesená",J762,0)</f>
        <v>0</v>
      </c>
      <c r="BH762" s="227">
        <f>IF(N762="sníž. přenesená",J762,0)</f>
        <v>0</v>
      </c>
      <c r="BI762" s="227">
        <f>IF(N762="nulová",J762,0)</f>
        <v>0</v>
      </c>
      <c r="BJ762" s="20" t="s">
        <v>83</v>
      </c>
      <c r="BK762" s="227">
        <f>ROUND(I762*H762,2)</f>
        <v>0</v>
      </c>
      <c r="BL762" s="20" t="s">
        <v>166</v>
      </c>
      <c r="BM762" s="226" t="s">
        <v>1147</v>
      </c>
    </row>
    <row r="763" spans="1:47" s="2" customFormat="1" ht="12">
      <c r="A763" s="41"/>
      <c r="B763" s="42"/>
      <c r="C763" s="43"/>
      <c r="D763" s="228" t="s">
        <v>168</v>
      </c>
      <c r="E763" s="43"/>
      <c r="F763" s="229" t="s">
        <v>1148</v>
      </c>
      <c r="G763" s="43"/>
      <c r="H763" s="43"/>
      <c r="I763" s="230"/>
      <c r="J763" s="43"/>
      <c r="K763" s="43"/>
      <c r="L763" s="47"/>
      <c r="M763" s="231"/>
      <c r="N763" s="232"/>
      <c r="O763" s="87"/>
      <c r="P763" s="87"/>
      <c r="Q763" s="87"/>
      <c r="R763" s="87"/>
      <c r="S763" s="87"/>
      <c r="T763" s="88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T763" s="20" t="s">
        <v>168</v>
      </c>
      <c r="AU763" s="20" t="s">
        <v>85</v>
      </c>
    </row>
    <row r="764" spans="1:47" s="2" customFormat="1" ht="12">
      <c r="A764" s="41"/>
      <c r="B764" s="42"/>
      <c r="C764" s="43"/>
      <c r="D764" s="233" t="s">
        <v>170</v>
      </c>
      <c r="E764" s="43"/>
      <c r="F764" s="234" t="s">
        <v>1149</v>
      </c>
      <c r="G764" s="43"/>
      <c r="H764" s="43"/>
      <c r="I764" s="230"/>
      <c r="J764" s="43"/>
      <c r="K764" s="43"/>
      <c r="L764" s="47"/>
      <c r="M764" s="231"/>
      <c r="N764" s="232"/>
      <c r="O764" s="87"/>
      <c r="P764" s="87"/>
      <c r="Q764" s="87"/>
      <c r="R764" s="87"/>
      <c r="S764" s="87"/>
      <c r="T764" s="88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T764" s="20" t="s">
        <v>170</v>
      </c>
      <c r="AU764" s="20" t="s">
        <v>85</v>
      </c>
    </row>
    <row r="765" spans="1:65" s="2" customFormat="1" ht="33" customHeight="1">
      <c r="A765" s="41"/>
      <c r="B765" s="42"/>
      <c r="C765" s="215" t="s">
        <v>1150</v>
      </c>
      <c r="D765" s="215" t="s">
        <v>161</v>
      </c>
      <c r="E765" s="216" t="s">
        <v>1151</v>
      </c>
      <c r="F765" s="217" t="s">
        <v>1152</v>
      </c>
      <c r="G765" s="218" t="s">
        <v>306</v>
      </c>
      <c r="H765" s="219">
        <v>146</v>
      </c>
      <c r="I765" s="220"/>
      <c r="J765" s="221">
        <f>ROUND(I765*H765,2)</f>
        <v>0</v>
      </c>
      <c r="K765" s="217" t="s">
        <v>165</v>
      </c>
      <c r="L765" s="47"/>
      <c r="M765" s="222" t="s">
        <v>19</v>
      </c>
      <c r="N765" s="223" t="s">
        <v>46</v>
      </c>
      <c r="O765" s="87"/>
      <c r="P765" s="224">
        <f>O765*H765</f>
        <v>0</v>
      </c>
      <c r="Q765" s="224">
        <v>2E-05</v>
      </c>
      <c r="R765" s="224">
        <f>Q765*H765</f>
        <v>0.0029200000000000003</v>
      </c>
      <c r="S765" s="224">
        <v>0</v>
      </c>
      <c r="T765" s="225">
        <f>S765*H765</f>
        <v>0</v>
      </c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R765" s="226" t="s">
        <v>166</v>
      </c>
      <c r="AT765" s="226" t="s">
        <v>161</v>
      </c>
      <c r="AU765" s="226" t="s">
        <v>85</v>
      </c>
      <c r="AY765" s="20" t="s">
        <v>159</v>
      </c>
      <c r="BE765" s="227">
        <f>IF(N765="základní",J765,0)</f>
        <v>0</v>
      </c>
      <c r="BF765" s="227">
        <f>IF(N765="snížená",J765,0)</f>
        <v>0</v>
      </c>
      <c r="BG765" s="227">
        <f>IF(N765="zákl. přenesená",J765,0)</f>
        <v>0</v>
      </c>
      <c r="BH765" s="227">
        <f>IF(N765="sníž. přenesená",J765,0)</f>
        <v>0</v>
      </c>
      <c r="BI765" s="227">
        <f>IF(N765="nulová",J765,0)</f>
        <v>0</v>
      </c>
      <c r="BJ765" s="20" t="s">
        <v>83</v>
      </c>
      <c r="BK765" s="227">
        <f>ROUND(I765*H765,2)</f>
        <v>0</v>
      </c>
      <c r="BL765" s="20" t="s">
        <v>166</v>
      </c>
      <c r="BM765" s="226" t="s">
        <v>1153</v>
      </c>
    </row>
    <row r="766" spans="1:47" s="2" customFormat="1" ht="12">
      <c r="A766" s="41"/>
      <c r="B766" s="42"/>
      <c r="C766" s="43"/>
      <c r="D766" s="228" t="s">
        <v>168</v>
      </c>
      <c r="E766" s="43"/>
      <c r="F766" s="229" t="s">
        <v>1154</v>
      </c>
      <c r="G766" s="43"/>
      <c r="H766" s="43"/>
      <c r="I766" s="230"/>
      <c r="J766" s="43"/>
      <c r="K766" s="43"/>
      <c r="L766" s="47"/>
      <c r="M766" s="231"/>
      <c r="N766" s="232"/>
      <c r="O766" s="87"/>
      <c r="P766" s="87"/>
      <c r="Q766" s="87"/>
      <c r="R766" s="87"/>
      <c r="S766" s="87"/>
      <c r="T766" s="88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T766" s="20" t="s">
        <v>168</v>
      </c>
      <c r="AU766" s="20" t="s">
        <v>85</v>
      </c>
    </row>
    <row r="767" spans="1:47" s="2" customFormat="1" ht="12">
      <c r="A767" s="41"/>
      <c r="B767" s="42"/>
      <c r="C767" s="43"/>
      <c r="D767" s="233" t="s">
        <v>170</v>
      </c>
      <c r="E767" s="43"/>
      <c r="F767" s="234" t="s">
        <v>1155</v>
      </c>
      <c r="G767" s="43"/>
      <c r="H767" s="43"/>
      <c r="I767" s="230"/>
      <c r="J767" s="43"/>
      <c r="K767" s="43"/>
      <c r="L767" s="47"/>
      <c r="M767" s="231"/>
      <c r="N767" s="232"/>
      <c r="O767" s="87"/>
      <c r="P767" s="87"/>
      <c r="Q767" s="87"/>
      <c r="R767" s="87"/>
      <c r="S767" s="87"/>
      <c r="T767" s="88"/>
      <c r="U767" s="41"/>
      <c r="V767" s="41"/>
      <c r="W767" s="41"/>
      <c r="X767" s="41"/>
      <c r="Y767" s="41"/>
      <c r="Z767" s="41"/>
      <c r="AA767" s="41"/>
      <c r="AB767" s="41"/>
      <c r="AC767" s="41"/>
      <c r="AD767" s="41"/>
      <c r="AE767" s="41"/>
      <c r="AT767" s="20" t="s">
        <v>170</v>
      </c>
      <c r="AU767" s="20" t="s">
        <v>85</v>
      </c>
    </row>
    <row r="768" spans="1:65" s="2" customFormat="1" ht="37.8" customHeight="1">
      <c r="A768" s="41"/>
      <c r="B768" s="42"/>
      <c r="C768" s="215" t="s">
        <v>1156</v>
      </c>
      <c r="D768" s="215" t="s">
        <v>161</v>
      </c>
      <c r="E768" s="216" t="s">
        <v>1157</v>
      </c>
      <c r="F768" s="217" t="s">
        <v>1158</v>
      </c>
      <c r="G768" s="218" t="s">
        <v>164</v>
      </c>
      <c r="H768" s="219">
        <v>27.08</v>
      </c>
      <c r="I768" s="220"/>
      <c r="J768" s="221">
        <f>ROUND(I768*H768,2)</f>
        <v>0</v>
      </c>
      <c r="K768" s="217" t="s">
        <v>165</v>
      </c>
      <c r="L768" s="47"/>
      <c r="M768" s="222" t="s">
        <v>19</v>
      </c>
      <c r="N768" s="223" t="s">
        <v>46</v>
      </c>
      <c r="O768" s="87"/>
      <c r="P768" s="224">
        <f>O768*H768</f>
        <v>0</v>
      </c>
      <c r="Q768" s="224">
        <v>0.002</v>
      </c>
      <c r="R768" s="224">
        <f>Q768*H768</f>
        <v>0.05416</v>
      </c>
      <c r="S768" s="224">
        <v>0</v>
      </c>
      <c r="T768" s="225">
        <f>S768*H768</f>
        <v>0</v>
      </c>
      <c r="U768" s="41"/>
      <c r="V768" s="41"/>
      <c r="W768" s="41"/>
      <c r="X768" s="41"/>
      <c r="Y768" s="41"/>
      <c r="Z768" s="41"/>
      <c r="AA768" s="41"/>
      <c r="AB768" s="41"/>
      <c r="AC768" s="41"/>
      <c r="AD768" s="41"/>
      <c r="AE768" s="41"/>
      <c r="AR768" s="226" t="s">
        <v>166</v>
      </c>
      <c r="AT768" s="226" t="s">
        <v>161</v>
      </c>
      <c r="AU768" s="226" t="s">
        <v>85</v>
      </c>
      <c r="AY768" s="20" t="s">
        <v>159</v>
      </c>
      <c r="BE768" s="227">
        <f>IF(N768="základní",J768,0)</f>
        <v>0</v>
      </c>
      <c r="BF768" s="227">
        <f>IF(N768="snížená",J768,0)</f>
        <v>0</v>
      </c>
      <c r="BG768" s="227">
        <f>IF(N768="zákl. přenesená",J768,0)</f>
        <v>0</v>
      </c>
      <c r="BH768" s="227">
        <f>IF(N768="sníž. přenesená",J768,0)</f>
        <v>0</v>
      </c>
      <c r="BI768" s="227">
        <f>IF(N768="nulová",J768,0)</f>
        <v>0</v>
      </c>
      <c r="BJ768" s="20" t="s">
        <v>83</v>
      </c>
      <c r="BK768" s="227">
        <f>ROUND(I768*H768,2)</f>
        <v>0</v>
      </c>
      <c r="BL768" s="20" t="s">
        <v>166</v>
      </c>
      <c r="BM768" s="226" t="s">
        <v>1159</v>
      </c>
    </row>
    <row r="769" spans="1:47" s="2" customFormat="1" ht="12">
      <c r="A769" s="41"/>
      <c r="B769" s="42"/>
      <c r="C769" s="43"/>
      <c r="D769" s="228" t="s">
        <v>168</v>
      </c>
      <c r="E769" s="43"/>
      <c r="F769" s="229" t="s">
        <v>1160</v>
      </c>
      <c r="G769" s="43"/>
      <c r="H769" s="43"/>
      <c r="I769" s="230"/>
      <c r="J769" s="43"/>
      <c r="K769" s="43"/>
      <c r="L769" s="47"/>
      <c r="M769" s="231"/>
      <c r="N769" s="232"/>
      <c r="O769" s="87"/>
      <c r="P769" s="87"/>
      <c r="Q769" s="87"/>
      <c r="R769" s="87"/>
      <c r="S769" s="87"/>
      <c r="T769" s="88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T769" s="20" t="s">
        <v>168</v>
      </c>
      <c r="AU769" s="20" t="s">
        <v>85</v>
      </c>
    </row>
    <row r="770" spans="1:47" s="2" customFormat="1" ht="12">
      <c r="A770" s="41"/>
      <c r="B770" s="42"/>
      <c r="C770" s="43"/>
      <c r="D770" s="233" t="s">
        <v>170</v>
      </c>
      <c r="E770" s="43"/>
      <c r="F770" s="234" t="s">
        <v>1161</v>
      </c>
      <c r="G770" s="43"/>
      <c r="H770" s="43"/>
      <c r="I770" s="230"/>
      <c r="J770" s="43"/>
      <c r="K770" s="43"/>
      <c r="L770" s="47"/>
      <c r="M770" s="231"/>
      <c r="N770" s="232"/>
      <c r="O770" s="87"/>
      <c r="P770" s="87"/>
      <c r="Q770" s="87"/>
      <c r="R770" s="87"/>
      <c r="S770" s="87"/>
      <c r="T770" s="88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T770" s="20" t="s">
        <v>170</v>
      </c>
      <c r="AU770" s="20" t="s">
        <v>85</v>
      </c>
    </row>
    <row r="771" spans="1:65" s="2" customFormat="1" ht="16.5" customHeight="1">
      <c r="A771" s="41"/>
      <c r="B771" s="42"/>
      <c r="C771" s="267" t="s">
        <v>1162</v>
      </c>
      <c r="D771" s="267" t="s">
        <v>317</v>
      </c>
      <c r="E771" s="268" t="s">
        <v>1163</v>
      </c>
      <c r="F771" s="269" t="s">
        <v>1164</v>
      </c>
      <c r="G771" s="270" t="s">
        <v>164</v>
      </c>
      <c r="H771" s="271">
        <v>27.622</v>
      </c>
      <c r="I771" s="272"/>
      <c r="J771" s="273">
        <f>ROUND(I771*H771,2)</f>
        <v>0</v>
      </c>
      <c r="K771" s="269" t="s">
        <v>165</v>
      </c>
      <c r="L771" s="274"/>
      <c r="M771" s="275" t="s">
        <v>19</v>
      </c>
      <c r="N771" s="276" t="s">
        <v>46</v>
      </c>
      <c r="O771" s="87"/>
      <c r="P771" s="224">
        <f>O771*H771</f>
        <v>0</v>
      </c>
      <c r="Q771" s="224">
        <v>0.132</v>
      </c>
      <c r="R771" s="224">
        <f>Q771*H771</f>
        <v>3.6461040000000002</v>
      </c>
      <c r="S771" s="224">
        <v>0</v>
      </c>
      <c r="T771" s="225">
        <f>S771*H771</f>
        <v>0</v>
      </c>
      <c r="U771" s="41"/>
      <c r="V771" s="41"/>
      <c r="W771" s="41"/>
      <c r="X771" s="41"/>
      <c r="Y771" s="41"/>
      <c r="Z771" s="41"/>
      <c r="AA771" s="41"/>
      <c r="AB771" s="41"/>
      <c r="AC771" s="41"/>
      <c r="AD771" s="41"/>
      <c r="AE771" s="41"/>
      <c r="AR771" s="226" t="s">
        <v>221</v>
      </c>
      <c r="AT771" s="226" t="s">
        <v>317</v>
      </c>
      <c r="AU771" s="226" t="s">
        <v>85</v>
      </c>
      <c r="AY771" s="20" t="s">
        <v>159</v>
      </c>
      <c r="BE771" s="227">
        <f>IF(N771="základní",J771,0)</f>
        <v>0</v>
      </c>
      <c r="BF771" s="227">
        <f>IF(N771="snížená",J771,0)</f>
        <v>0</v>
      </c>
      <c r="BG771" s="227">
        <f>IF(N771="zákl. přenesená",J771,0)</f>
        <v>0</v>
      </c>
      <c r="BH771" s="227">
        <f>IF(N771="sníž. přenesená",J771,0)</f>
        <v>0</v>
      </c>
      <c r="BI771" s="227">
        <f>IF(N771="nulová",J771,0)</f>
        <v>0</v>
      </c>
      <c r="BJ771" s="20" t="s">
        <v>83</v>
      </c>
      <c r="BK771" s="227">
        <f>ROUND(I771*H771,2)</f>
        <v>0</v>
      </c>
      <c r="BL771" s="20" t="s">
        <v>166</v>
      </c>
      <c r="BM771" s="226" t="s">
        <v>1165</v>
      </c>
    </row>
    <row r="772" spans="1:47" s="2" customFormat="1" ht="12">
      <c r="A772" s="41"/>
      <c r="B772" s="42"/>
      <c r="C772" s="43"/>
      <c r="D772" s="228" t="s">
        <v>168</v>
      </c>
      <c r="E772" s="43"/>
      <c r="F772" s="229" t="s">
        <v>1164</v>
      </c>
      <c r="G772" s="43"/>
      <c r="H772" s="43"/>
      <c r="I772" s="230"/>
      <c r="J772" s="43"/>
      <c r="K772" s="43"/>
      <c r="L772" s="47"/>
      <c r="M772" s="231"/>
      <c r="N772" s="232"/>
      <c r="O772" s="87"/>
      <c r="P772" s="87"/>
      <c r="Q772" s="87"/>
      <c r="R772" s="87"/>
      <c r="S772" s="87"/>
      <c r="T772" s="88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T772" s="20" t="s">
        <v>168</v>
      </c>
      <c r="AU772" s="20" t="s">
        <v>85</v>
      </c>
    </row>
    <row r="773" spans="1:51" s="13" customFormat="1" ht="12">
      <c r="A773" s="13"/>
      <c r="B773" s="235"/>
      <c r="C773" s="236"/>
      <c r="D773" s="228" t="s">
        <v>172</v>
      </c>
      <c r="E773" s="236"/>
      <c r="F773" s="238" t="s">
        <v>1166</v>
      </c>
      <c r="G773" s="236"/>
      <c r="H773" s="239">
        <v>27.622</v>
      </c>
      <c r="I773" s="240"/>
      <c r="J773" s="236"/>
      <c r="K773" s="236"/>
      <c r="L773" s="241"/>
      <c r="M773" s="242"/>
      <c r="N773" s="243"/>
      <c r="O773" s="243"/>
      <c r="P773" s="243"/>
      <c r="Q773" s="243"/>
      <c r="R773" s="243"/>
      <c r="S773" s="243"/>
      <c r="T773" s="244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5" t="s">
        <v>172</v>
      </c>
      <c r="AU773" s="245" t="s">
        <v>85</v>
      </c>
      <c r="AV773" s="13" t="s">
        <v>85</v>
      </c>
      <c r="AW773" s="13" t="s">
        <v>4</v>
      </c>
      <c r="AX773" s="13" t="s">
        <v>83</v>
      </c>
      <c r="AY773" s="245" t="s">
        <v>159</v>
      </c>
    </row>
    <row r="774" spans="1:65" s="2" customFormat="1" ht="21.75" customHeight="1">
      <c r="A774" s="41"/>
      <c r="B774" s="42"/>
      <c r="C774" s="215" t="s">
        <v>1167</v>
      </c>
      <c r="D774" s="215" t="s">
        <v>161</v>
      </c>
      <c r="E774" s="216" t="s">
        <v>1168</v>
      </c>
      <c r="F774" s="217" t="s">
        <v>1169</v>
      </c>
      <c r="G774" s="218" t="s">
        <v>164</v>
      </c>
      <c r="H774" s="219">
        <v>24</v>
      </c>
      <c r="I774" s="220"/>
      <c r="J774" s="221">
        <f>ROUND(I774*H774,2)</f>
        <v>0</v>
      </c>
      <c r="K774" s="217" t="s">
        <v>19</v>
      </c>
      <c r="L774" s="47"/>
      <c r="M774" s="222" t="s">
        <v>19</v>
      </c>
      <c r="N774" s="223" t="s">
        <v>46</v>
      </c>
      <c r="O774" s="87"/>
      <c r="P774" s="224">
        <f>O774*H774</f>
        <v>0</v>
      </c>
      <c r="Q774" s="224">
        <v>0.34563</v>
      </c>
      <c r="R774" s="224">
        <f>Q774*H774</f>
        <v>8.29512</v>
      </c>
      <c r="S774" s="224">
        <v>0</v>
      </c>
      <c r="T774" s="225">
        <f>S774*H774</f>
        <v>0</v>
      </c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R774" s="226" t="s">
        <v>166</v>
      </c>
      <c r="AT774" s="226" t="s">
        <v>161</v>
      </c>
      <c r="AU774" s="226" t="s">
        <v>85</v>
      </c>
      <c r="AY774" s="20" t="s">
        <v>159</v>
      </c>
      <c r="BE774" s="227">
        <f>IF(N774="základní",J774,0)</f>
        <v>0</v>
      </c>
      <c r="BF774" s="227">
        <f>IF(N774="snížená",J774,0)</f>
        <v>0</v>
      </c>
      <c r="BG774" s="227">
        <f>IF(N774="zákl. přenesená",J774,0)</f>
        <v>0</v>
      </c>
      <c r="BH774" s="227">
        <f>IF(N774="sníž. přenesená",J774,0)</f>
        <v>0</v>
      </c>
      <c r="BI774" s="227">
        <f>IF(N774="nulová",J774,0)</f>
        <v>0</v>
      </c>
      <c r="BJ774" s="20" t="s">
        <v>83</v>
      </c>
      <c r="BK774" s="227">
        <f>ROUND(I774*H774,2)</f>
        <v>0</v>
      </c>
      <c r="BL774" s="20" t="s">
        <v>166</v>
      </c>
      <c r="BM774" s="226" t="s">
        <v>1170</v>
      </c>
    </row>
    <row r="775" spans="1:47" s="2" customFormat="1" ht="12">
      <c r="A775" s="41"/>
      <c r="B775" s="42"/>
      <c r="C775" s="43"/>
      <c r="D775" s="228" t="s">
        <v>168</v>
      </c>
      <c r="E775" s="43"/>
      <c r="F775" s="229" t="s">
        <v>1171</v>
      </c>
      <c r="G775" s="43"/>
      <c r="H775" s="43"/>
      <c r="I775" s="230"/>
      <c r="J775" s="43"/>
      <c r="K775" s="43"/>
      <c r="L775" s="47"/>
      <c r="M775" s="231"/>
      <c r="N775" s="232"/>
      <c r="O775" s="87"/>
      <c r="P775" s="87"/>
      <c r="Q775" s="87"/>
      <c r="R775" s="87"/>
      <c r="S775" s="87"/>
      <c r="T775" s="88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T775" s="20" t="s">
        <v>168</v>
      </c>
      <c r="AU775" s="20" t="s">
        <v>85</v>
      </c>
    </row>
    <row r="776" spans="1:65" s="2" customFormat="1" ht="24.15" customHeight="1">
      <c r="A776" s="41"/>
      <c r="B776" s="42"/>
      <c r="C776" s="215" t="s">
        <v>1172</v>
      </c>
      <c r="D776" s="215" t="s">
        <v>161</v>
      </c>
      <c r="E776" s="216" t="s">
        <v>1173</v>
      </c>
      <c r="F776" s="217" t="s">
        <v>1174</v>
      </c>
      <c r="G776" s="218" t="s">
        <v>164</v>
      </c>
      <c r="H776" s="219">
        <v>10</v>
      </c>
      <c r="I776" s="220"/>
      <c r="J776" s="221">
        <f>ROUND(I776*H776,2)</f>
        <v>0</v>
      </c>
      <c r="K776" s="217" t="s">
        <v>165</v>
      </c>
      <c r="L776" s="47"/>
      <c r="M776" s="222" t="s">
        <v>19</v>
      </c>
      <c r="N776" s="223" t="s">
        <v>46</v>
      </c>
      <c r="O776" s="87"/>
      <c r="P776" s="224">
        <f>O776*H776</f>
        <v>0</v>
      </c>
      <c r="Q776" s="224">
        <v>0.28362</v>
      </c>
      <c r="R776" s="224">
        <f>Q776*H776</f>
        <v>2.8362</v>
      </c>
      <c r="S776" s="224">
        <v>0</v>
      </c>
      <c r="T776" s="225">
        <f>S776*H776</f>
        <v>0</v>
      </c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R776" s="226" t="s">
        <v>166</v>
      </c>
      <c r="AT776" s="226" t="s">
        <v>161</v>
      </c>
      <c r="AU776" s="226" t="s">
        <v>85</v>
      </c>
      <c r="AY776" s="20" t="s">
        <v>159</v>
      </c>
      <c r="BE776" s="227">
        <f>IF(N776="základní",J776,0)</f>
        <v>0</v>
      </c>
      <c r="BF776" s="227">
        <f>IF(N776="snížená",J776,0)</f>
        <v>0</v>
      </c>
      <c r="BG776" s="227">
        <f>IF(N776="zákl. přenesená",J776,0)</f>
        <v>0</v>
      </c>
      <c r="BH776" s="227">
        <f>IF(N776="sníž. přenesená",J776,0)</f>
        <v>0</v>
      </c>
      <c r="BI776" s="227">
        <f>IF(N776="nulová",J776,0)</f>
        <v>0</v>
      </c>
      <c r="BJ776" s="20" t="s">
        <v>83</v>
      </c>
      <c r="BK776" s="227">
        <f>ROUND(I776*H776,2)</f>
        <v>0</v>
      </c>
      <c r="BL776" s="20" t="s">
        <v>166</v>
      </c>
      <c r="BM776" s="226" t="s">
        <v>1175</v>
      </c>
    </row>
    <row r="777" spans="1:47" s="2" customFormat="1" ht="12">
      <c r="A777" s="41"/>
      <c r="B777" s="42"/>
      <c r="C777" s="43"/>
      <c r="D777" s="228" t="s">
        <v>168</v>
      </c>
      <c r="E777" s="43"/>
      <c r="F777" s="229" t="s">
        <v>1176</v>
      </c>
      <c r="G777" s="43"/>
      <c r="H777" s="43"/>
      <c r="I777" s="230"/>
      <c r="J777" s="43"/>
      <c r="K777" s="43"/>
      <c r="L777" s="47"/>
      <c r="M777" s="231"/>
      <c r="N777" s="232"/>
      <c r="O777" s="87"/>
      <c r="P777" s="87"/>
      <c r="Q777" s="87"/>
      <c r="R777" s="87"/>
      <c r="S777" s="87"/>
      <c r="T777" s="88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T777" s="20" t="s">
        <v>168</v>
      </c>
      <c r="AU777" s="20" t="s">
        <v>85</v>
      </c>
    </row>
    <row r="778" spans="1:47" s="2" customFormat="1" ht="12">
      <c r="A778" s="41"/>
      <c r="B778" s="42"/>
      <c r="C778" s="43"/>
      <c r="D778" s="233" t="s">
        <v>170</v>
      </c>
      <c r="E778" s="43"/>
      <c r="F778" s="234" t="s">
        <v>1177</v>
      </c>
      <c r="G778" s="43"/>
      <c r="H778" s="43"/>
      <c r="I778" s="230"/>
      <c r="J778" s="43"/>
      <c r="K778" s="43"/>
      <c r="L778" s="47"/>
      <c r="M778" s="231"/>
      <c r="N778" s="232"/>
      <c r="O778" s="87"/>
      <c r="P778" s="87"/>
      <c r="Q778" s="87"/>
      <c r="R778" s="87"/>
      <c r="S778" s="87"/>
      <c r="T778" s="88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T778" s="20" t="s">
        <v>170</v>
      </c>
      <c r="AU778" s="20" t="s">
        <v>85</v>
      </c>
    </row>
    <row r="779" spans="1:65" s="2" customFormat="1" ht="24.15" customHeight="1">
      <c r="A779" s="41"/>
      <c r="B779" s="42"/>
      <c r="C779" s="215" t="s">
        <v>1178</v>
      </c>
      <c r="D779" s="215" t="s">
        <v>161</v>
      </c>
      <c r="E779" s="216" t="s">
        <v>1179</v>
      </c>
      <c r="F779" s="217" t="s">
        <v>1180</v>
      </c>
      <c r="G779" s="218" t="s">
        <v>306</v>
      </c>
      <c r="H779" s="219">
        <v>20</v>
      </c>
      <c r="I779" s="220"/>
      <c r="J779" s="221">
        <f>ROUND(I779*H779,2)</f>
        <v>0</v>
      </c>
      <c r="K779" s="217" t="s">
        <v>165</v>
      </c>
      <c r="L779" s="47"/>
      <c r="M779" s="222" t="s">
        <v>19</v>
      </c>
      <c r="N779" s="223" t="s">
        <v>46</v>
      </c>
      <c r="O779" s="87"/>
      <c r="P779" s="224">
        <f>O779*H779</f>
        <v>0</v>
      </c>
      <c r="Q779" s="224">
        <v>0.12895</v>
      </c>
      <c r="R779" s="224">
        <f>Q779*H779</f>
        <v>2.579</v>
      </c>
      <c r="S779" s="224">
        <v>0</v>
      </c>
      <c r="T779" s="225">
        <f>S779*H779</f>
        <v>0</v>
      </c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R779" s="226" t="s">
        <v>166</v>
      </c>
      <c r="AT779" s="226" t="s">
        <v>161</v>
      </c>
      <c r="AU779" s="226" t="s">
        <v>85</v>
      </c>
      <c r="AY779" s="20" t="s">
        <v>159</v>
      </c>
      <c r="BE779" s="227">
        <f>IF(N779="základní",J779,0)</f>
        <v>0</v>
      </c>
      <c r="BF779" s="227">
        <f>IF(N779="snížená",J779,0)</f>
        <v>0</v>
      </c>
      <c r="BG779" s="227">
        <f>IF(N779="zákl. přenesená",J779,0)</f>
        <v>0</v>
      </c>
      <c r="BH779" s="227">
        <f>IF(N779="sníž. přenesená",J779,0)</f>
        <v>0</v>
      </c>
      <c r="BI779" s="227">
        <f>IF(N779="nulová",J779,0)</f>
        <v>0</v>
      </c>
      <c r="BJ779" s="20" t="s">
        <v>83</v>
      </c>
      <c r="BK779" s="227">
        <f>ROUND(I779*H779,2)</f>
        <v>0</v>
      </c>
      <c r="BL779" s="20" t="s">
        <v>166</v>
      </c>
      <c r="BM779" s="226" t="s">
        <v>1181</v>
      </c>
    </row>
    <row r="780" spans="1:47" s="2" customFormat="1" ht="12">
      <c r="A780" s="41"/>
      <c r="B780" s="42"/>
      <c r="C780" s="43"/>
      <c r="D780" s="228" t="s">
        <v>168</v>
      </c>
      <c r="E780" s="43"/>
      <c r="F780" s="229" t="s">
        <v>1182</v>
      </c>
      <c r="G780" s="43"/>
      <c r="H780" s="43"/>
      <c r="I780" s="230"/>
      <c r="J780" s="43"/>
      <c r="K780" s="43"/>
      <c r="L780" s="47"/>
      <c r="M780" s="231"/>
      <c r="N780" s="232"/>
      <c r="O780" s="87"/>
      <c r="P780" s="87"/>
      <c r="Q780" s="87"/>
      <c r="R780" s="87"/>
      <c r="S780" s="87"/>
      <c r="T780" s="88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T780" s="20" t="s">
        <v>168</v>
      </c>
      <c r="AU780" s="20" t="s">
        <v>85</v>
      </c>
    </row>
    <row r="781" spans="1:47" s="2" customFormat="1" ht="12">
      <c r="A781" s="41"/>
      <c r="B781" s="42"/>
      <c r="C781" s="43"/>
      <c r="D781" s="233" t="s">
        <v>170</v>
      </c>
      <c r="E781" s="43"/>
      <c r="F781" s="234" t="s">
        <v>1183</v>
      </c>
      <c r="G781" s="43"/>
      <c r="H781" s="43"/>
      <c r="I781" s="230"/>
      <c r="J781" s="43"/>
      <c r="K781" s="43"/>
      <c r="L781" s="47"/>
      <c r="M781" s="231"/>
      <c r="N781" s="232"/>
      <c r="O781" s="87"/>
      <c r="P781" s="87"/>
      <c r="Q781" s="87"/>
      <c r="R781" s="87"/>
      <c r="S781" s="87"/>
      <c r="T781" s="88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T781" s="20" t="s">
        <v>170</v>
      </c>
      <c r="AU781" s="20" t="s">
        <v>85</v>
      </c>
    </row>
    <row r="782" spans="1:65" s="2" customFormat="1" ht="24.15" customHeight="1">
      <c r="A782" s="41"/>
      <c r="B782" s="42"/>
      <c r="C782" s="215" t="s">
        <v>1184</v>
      </c>
      <c r="D782" s="215" t="s">
        <v>161</v>
      </c>
      <c r="E782" s="216" t="s">
        <v>1185</v>
      </c>
      <c r="F782" s="217" t="s">
        <v>1186</v>
      </c>
      <c r="G782" s="218" t="s">
        <v>514</v>
      </c>
      <c r="H782" s="219">
        <v>8</v>
      </c>
      <c r="I782" s="220"/>
      <c r="J782" s="221">
        <f>ROUND(I782*H782,2)</f>
        <v>0</v>
      </c>
      <c r="K782" s="217" t="s">
        <v>165</v>
      </c>
      <c r="L782" s="47"/>
      <c r="M782" s="222" t="s">
        <v>19</v>
      </c>
      <c r="N782" s="223" t="s">
        <v>46</v>
      </c>
      <c r="O782" s="87"/>
      <c r="P782" s="224">
        <f>O782*H782</f>
        <v>0</v>
      </c>
      <c r="Q782" s="224">
        <v>0.01777</v>
      </c>
      <c r="R782" s="224">
        <f>Q782*H782</f>
        <v>0.14216</v>
      </c>
      <c r="S782" s="224">
        <v>0</v>
      </c>
      <c r="T782" s="225">
        <f>S782*H782</f>
        <v>0</v>
      </c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R782" s="226" t="s">
        <v>166</v>
      </c>
      <c r="AT782" s="226" t="s">
        <v>161</v>
      </c>
      <c r="AU782" s="226" t="s">
        <v>85</v>
      </c>
      <c r="AY782" s="20" t="s">
        <v>159</v>
      </c>
      <c r="BE782" s="227">
        <f>IF(N782="základní",J782,0)</f>
        <v>0</v>
      </c>
      <c r="BF782" s="227">
        <f>IF(N782="snížená",J782,0)</f>
        <v>0</v>
      </c>
      <c r="BG782" s="227">
        <f>IF(N782="zákl. přenesená",J782,0)</f>
        <v>0</v>
      </c>
      <c r="BH782" s="227">
        <f>IF(N782="sníž. přenesená",J782,0)</f>
        <v>0</v>
      </c>
      <c r="BI782" s="227">
        <f>IF(N782="nulová",J782,0)</f>
        <v>0</v>
      </c>
      <c r="BJ782" s="20" t="s">
        <v>83</v>
      </c>
      <c r="BK782" s="227">
        <f>ROUND(I782*H782,2)</f>
        <v>0</v>
      </c>
      <c r="BL782" s="20" t="s">
        <v>166</v>
      </c>
      <c r="BM782" s="226" t="s">
        <v>1187</v>
      </c>
    </row>
    <row r="783" spans="1:47" s="2" customFormat="1" ht="12">
      <c r="A783" s="41"/>
      <c r="B783" s="42"/>
      <c r="C783" s="43"/>
      <c r="D783" s="228" t="s">
        <v>168</v>
      </c>
      <c r="E783" s="43"/>
      <c r="F783" s="229" t="s">
        <v>1188</v>
      </c>
      <c r="G783" s="43"/>
      <c r="H783" s="43"/>
      <c r="I783" s="230"/>
      <c r="J783" s="43"/>
      <c r="K783" s="43"/>
      <c r="L783" s="47"/>
      <c r="M783" s="231"/>
      <c r="N783" s="232"/>
      <c r="O783" s="87"/>
      <c r="P783" s="87"/>
      <c r="Q783" s="87"/>
      <c r="R783" s="87"/>
      <c r="S783" s="87"/>
      <c r="T783" s="88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T783" s="20" t="s">
        <v>168</v>
      </c>
      <c r="AU783" s="20" t="s">
        <v>85</v>
      </c>
    </row>
    <row r="784" spans="1:47" s="2" customFormat="1" ht="12">
      <c r="A784" s="41"/>
      <c r="B784" s="42"/>
      <c r="C784" s="43"/>
      <c r="D784" s="233" t="s">
        <v>170</v>
      </c>
      <c r="E784" s="43"/>
      <c r="F784" s="234" t="s">
        <v>1189</v>
      </c>
      <c r="G784" s="43"/>
      <c r="H784" s="43"/>
      <c r="I784" s="230"/>
      <c r="J784" s="43"/>
      <c r="K784" s="43"/>
      <c r="L784" s="47"/>
      <c r="M784" s="231"/>
      <c r="N784" s="232"/>
      <c r="O784" s="87"/>
      <c r="P784" s="87"/>
      <c r="Q784" s="87"/>
      <c r="R784" s="87"/>
      <c r="S784" s="87"/>
      <c r="T784" s="88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T784" s="20" t="s">
        <v>170</v>
      </c>
      <c r="AU784" s="20" t="s">
        <v>85</v>
      </c>
    </row>
    <row r="785" spans="1:65" s="2" customFormat="1" ht="16.5" customHeight="1">
      <c r="A785" s="41"/>
      <c r="B785" s="42"/>
      <c r="C785" s="267" t="s">
        <v>1190</v>
      </c>
      <c r="D785" s="267" t="s">
        <v>317</v>
      </c>
      <c r="E785" s="268" t="s">
        <v>1191</v>
      </c>
      <c r="F785" s="269" t="s">
        <v>1192</v>
      </c>
      <c r="G785" s="270" t="s">
        <v>514</v>
      </c>
      <c r="H785" s="271">
        <v>8</v>
      </c>
      <c r="I785" s="272"/>
      <c r="J785" s="273">
        <f>ROUND(I785*H785,2)</f>
        <v>0</v>
      </c>
      <c r="K785" s="269" t="s">
        <v>19</v>
      </c>
      <c r="L785" s="274"/>
      <c r="M785" s="275" t="s">
        <v>19</v>
      </c>
      <c r="N785" s="276" t="s">
        <v>46</v>
      </c>
      <c r="O785" s="87"/>
      <c r="P785" s="224">
        <f>O785*H785</f>
        <v>0</v>
      </c>
      <c r="Q785" s="224">
        <v>0.01225</v>
      </c>
      <c r="R785" s="224">
        <f>Q785*H785</f>
        <v>0.098</v>
      </c>
      <c r="S785" s="224">
        <v>0</v>
      </c>
      <c r="T785" s="225">
        <f>S785*H785</f>
        <v>0</v>
      </c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R785" s="226" t="s">
        <v>221</v>
      </c>
      <c r="AT785" s="226" t="s">
        <v>317</v>
      </c>
      <c r="AU785" s="226" t="s">
        <v>85</v>
      </c>
      <c r="AY785" s="20" t="s">
        <v>159</v>
      </c>
      <c r="BE785" s="227">
        <f>IF(N785="základní",J785,0)</f>
        <v>0</v>
      </c>
      <c r="BF785" s="227">
        <f>IF(N785="snížená",J785,0)</f>
        <v>0</v>
      </c>
      <c r="BG785" s="227">
        <f>IF(N785="zákl. přenesená",J785,0)</f>
        <v>0</v>
      </c>
      <c r="BH785" s="227">
        <f>IF(N785="sníž. přenesená",J785,0)</f>
        <v>0</v>
      </c>
      <c r="BI785" s="227">
        <f>IF(N785="nulová",J785,0)</f>
        <v>0</v>
      </c>
      <c r="BJ785" s="20" t="s">
        <v>83</v>
      </c>
      <c r="BK785" s="227">
        <f>ROUND(I785*H785,2)</f>
        <v>0</v>
      </c>
      <c r="BL785" s="20" t="s">
        <v>166</v>
      </c>
      <c r="BM785" s="226" t="s">
        <v>1193</v>
      </c>
    </row>
    <row r="786" spans="1:47" s="2" customFormat="1" ht="12">
      <c r="A786" s="41"/>
      <c r="B786" s="42"/>
      <c r="C786" s="43"/>
      <c r="D786" s="228" t="s">
        <v>168</v>
      </c>
      <c r="E786" s="43"/>
      <c r="F786" s="229" t="s">
        <v>1194</v>
      </c>
      <c r="G786" s="43"/>
      <c r="H786" s="43"/>
      <c r="I786" s="230"/>
      <c r="J786" s="43"/>
      <c r="K786" s="43"/>
      <c r="L786" s="47"/>
      <c r="M786" s="231"/>
      <c r="N786" s="232"/>
      <c r="O786" s="87"/>
      <c r="P786" s="87"/>
      <c r="Q786" s="87"/>
      <c r="R786" s="87"/>
      <c r="S786" s="87"/>
      <c r="T786" s="88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T786" s="20" t="s">
        <v>168</v>
      </c>
      <c r="AU786" s="20" t="s">
        <v>85</v>
      </c>
    </row>
    <row r="787" spans="1:65" s="2" customFormat="1" ht="24.15" customHeight="1">
      <c r="A787" s="41"/>
      <c r="B787" s="42"/>
      <c r="C787" s="215" t="s">
        <v>1195</v>
      </c>
      <c r="D787" s="215" t="s">
        <v>161</v>
      </c>
      <c r="E787" s="216" t="s">
        <v>1196</v>
      </c>
      <c r="F787" s="217" t="s">
        <v>1197</v>
      </c>
      <c r="G787" s="218" t="s">
        <v>514</v>
      </c>
      <c r="H787" s="219">
        <v>1</v>
      </c>
      <c r="I787" s="220"/>
      <c r="J787" s="221">
        <f>ROUND(I787*H787,2)</f>
        <v>0</v>
      </c>
      <c r="K787" s="217" t="s">
        <v>165</v>
      </c>
      <c r="L787" s="47"/>
      <c r="M787" s="222" t="s">
        <v>19</v>
      </c>
      <c r="N787" s="223" t="s">
        <v>46</v>
      </c>
      <c r="O787" s="87"/>
      <c r="P787" s="224">
        <f>O787*H787</f>
        <v>0</v>
      </c>
      <c r="Q787" s="224">
        <v>0</v>
      </c>
      <c r="R787" s="224">
        <f>Q787*H787</f>
        <v>0</v>
      </c>
      <c r="S787" s="224">
        <v>0</v>
      </c>
      <c r="T787" s="225">
        <f>S787*H787</f>
        <v>0</v>
      </c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R787" s="226" t="s">
        <v>166</v>
      </c>
      <c r="AT787" s="226" t="s">
        <v>161</v>
      </c>
      <c r="AU787" s="226" t="s">
        <v>85</v>
      </c>
      <c r="AY787" s="20" t="s">
        <v>159</v>
      </c>
      <c r="BE787" s="227">
        <f>IF(N787="základní",J787,0)</f>
        <v>0</v>
      </c>
      <c r="BF787" s="227">
        <f>IF(N787="snížená",J787,0)</f>
        <v>0</v>
      </c>
      <c r="BG787" s="227">
        <f>IF(N787="zákl. přenesená",J787,0)</f>
        <v>0</v>
      </c>
      <c r="BH787" s="227">
        <f>IF(N787="sníž. přenesená",J787,0)</f>
        <v>0</v>
      </c>
      <c r="BI787" s="227">
        <f>IF(N787="nulová",J787,0)</f>
        <v>0</v>
      </c>
      <c r="BJ787" s="20" t="s">
        <v>83</v>
      </c>
      <c r="BK787" s="227">
        <f>ROUND(I787*H787,2)</f>
        <v>0</v>
      </c>
      <c r="BL787" s="20" t="s">
        <v>166</v>
      </c>
      <c r="BM787" s="226" t="s">
        <v>1198</v>
      </c>
    </row>
    <row r="788" spans="1:47" s="2" customFormat="1" ht="12">
      <c r="A788" s="41"/>
      <c r="B788" s="42"/>
      <c r="C788" s="43"/>
      <c r="D788" s="228" t="s">
        <v>168</v>
      </c>
      <c r="E788" s="43"/>
      <c r="F788" s="229" t="s">
        <v>1199</v>
      </c>
      <c r="G788" s="43"/>
      <c r="H788" s="43"/>
      <c r="I788" s="230"/>
      <c r="J788" s="43"/>
      <c r="K788" s="43"/>
      <c r="L788" s="47"/>
      <c r="M788" s="231"/>
      <c r="N788" s="232"/>
      <c r="O788" s="87"/>
      <c r="P788" s="87"/>
      <c r="Q788" s="87"/>
      <c r="R788" s="87"/>
      <c r="S788" s="87"/>
      <c r="T788" s="88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T788" s="20" t="s">
        <v>168</v>
      </c>
      <c r="AU788" s="20" t="s">
        <v>85</v>
      </c>
    </row>
    <row r="789" spans="1:47" s="2" customFormat="1" ht="12">
      <c r="A789" s="41"/>
      <c r="B789" s="42"/>
      <c r="C789" s="43"/>
      <c r="D789" s="233" t="s">
        <v>170</v>
      </c>
      <c r="E789" s="43"/>
      <c r="F789" s="234" t="s">
        <v>1200</v>
      </c>
      <c r="G789" s="43"/>
      <c r="H789" s="43"/>
      <c r="I789" s="230"/>
      <c r="J789" s="43"/>
      <c r="K789" s="43"/>
      <c r="L789" s="47"/>
      <c r="M789" s="231"/>
      <c r="N789" s="232"/>
      <c r="O789" s="87"/>
      <c r="P789" s="87"/>
      <c r="Q789" s="87"/>
      <c r="R789" s="87"/>
      <c r="S789" s="87"/>
      <c r="T789" s="88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T789" s="20" t="s">
        <v>170</v>
      </c>
      <c r="AU789" s="20" t="s">
        <v>85</v>
      </c>
    </row>
    <row r="790" spans="1:65" s="2" customFormat="1" ht="16.5" customHeight="1">
      <c r="A790" s="41"/>
      <c r="B790" s="42"/>
      <c r="C790" s="267" t="s">
        <v>1201</v>
      </c>
      <c r="D790" s="267" t="s">
        <v>317</v>
      </c>
      <c r="E790" s="268" t="s">
        <v>1202</v>
      </c>
      <c r="F790" s="269" t="s">
        <v>1203</v>
      </c>
      <c r="G790" s="270" t="s">
        <v>514</v>
      </c>
      <c r="H790" s="271">
        <v>1</v>
      </c>
      <c r="I790" s="272"/>
      <c r="J790" s="273">
        <f>ROUND(I790*H790,2)</f>
        <v>0</v>
      </c>
      <c r="K790" s="269" t="s">
        <v>165</v>
      </c>
      <c r="L790" s="274"/>
      <c r="M790" s="275" t="s">
        <v>19</v>
      </c>
      <c r="N790" s="276" t="s">
        <v>46</v>
      </c>
      <c r="O790" s="87"/>
      <c r="P790" s="224">
        <f>O790*H790</f>
        <v>0</v>
      </c>
      <c r="Q790" s="224">
        <v>0.0013</v>
      </c>
      <c r="R790" s="224">
        <f>Q790*H790</f>
        <v>0.0013</v>
      </c>
      <c r="S790" s="224">
        <v>0</v>
      </c>
      <c r="T790" s="225">
        <f>S790*H790</f>
        <v>0</v>
      </c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R790" s="226" t="s">
        <v>221</v>
      </c>
      <c r="AT790" s="226" t="s">
        <v>317</v>
      </c>
      <c r="AU790" s="226" t="s">
        <v>85</v>
      </c>
      <c r="AY790" s="20" t="s">
        <v>159</v>
      </c>
      <c r="BE790" s="227">
        <f>IF(N790="základní",J790,0)</f>
        <v>0</v>
      </c>
      <c r="BF790" s="227">
        <f>IF(N790="snížená",J790,0)</f>
        <v>0</v>
      </c>
      <c r="BG790" s="227">
        <f>IF(N790="zákl. přenesená",J790,0)</f>
        <v>0</v>
      </c>
      <c r="BH790" s="227">
        <f>IF(N790="sníž. přenesená",J790,0)</f>
        <v>0</v>
      </c>
      <c r="BI790" s="227">
        <f>IF(N790="nulová",J790,0)</f>
        <v>0</v>
      </c>
      <c r="BJ790" s="20" t="s">
        <v>83</v>
      </c>
      <c r="BK790" s="227">
        <f>ROUND(I790*H790,2)</f>
        <v>0</v>
      </c>
      <c r="BL790" s="20" t="s">
        <v>166</v>
      </c>
      <c r="BM790" s="226" t="s">
        <v>1204</v>
      </c>
    </row>
    <row r="791" spans="1:47" s="2" customFormat="1" ht="12">
      <c r="A791" s="41"/>
      <c r="B791" s="42"/>
      <c r="C791" s="43"/>
      <c r="D791" s="228" t="s">
        <v>168</v>
      </c>
      <c r="E791" s="43"/>
      <c r="F791" s="229" t="s">
        <v>1203</v>
      </c>
      <c r="G791" s="43"/>
      <c r="H791" s="43"/>
      <c r="I791" s="230"/>
      <c r="J791" s="43"/>
      <c r="K791" s="43"/>
      <c r="L791" s="47"/>
      <c r="M791" s="231"/>
      <c r="N791" s="232"/>
      <c r="O791" s="87"/>
      <c r="P791" s="87"/>
      <c r="Q791" s="87"/>
      <c r="R791" s="87"/>
      <c r="S791" s="87"/>
      <c r="T791" s="88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T791" s="20" t="s">
        <v>168</v>
      </c>
      <c r="AU791" s="20" t="s">
        <v>85</v>
      </c>
    </row>
    <row r="792" spans="1:63" s="12" customFormat="1" ht="22.8" customHeight="1">
      <c r="A792" s="12"/>
      <c r="B792" s="199"/>
      <c r="C792" s="200"/>
      <c r="D792" s="201" t="s">
        <v>74</v>
      </c>
      <c r="E792" s="213" t="s">
        <v>227</v>
      </c>
      <c r="F792" s="213" t="s">
        <v>1205</v>
      </c>
      <c r="G792" s="200"/>
      <c r="H792" s="200"/>
      <c r="I792" s="203"/>
      <c r="J792" s="214">
        <f>BK792</f>
        <v>0</v>
      </c>
      <c r="K792" s="200"/>
      <c r="L792" s="205"/>
      <c r="M792" s="206"/>
      <c r="N792" s="207"/>
      <c r="O792" s="207"/>
      <c r="P792" s="208">
        <f>SUM(P793:P925)</f>
        <v>0</v>
      </c>
      <c r="Q792" s="207"/>
      <c r="R792" s="208">
        <f>SUM(R793:R925)</f>
        <v>0.8048599999999999</v>
      </c>
      <c r="S792" s="207"/>
      <c r="T792" s="209">
        <f>SUM(T793:T925)</f>
        <v>90.184716</v>
      </c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R792" s="210" t="s">
        <v>83</v>
      </c>
      <c r="AT792" s="211" t="s">
        <v>74</v>
      </c>
      <c r="AU792" s="211" t="s">
        <v>83</v>
      </c>
      <c r="AY792" s="210" t="s">
        <v>159</v>
      </c>
      <c r="BK792" s="212">
        <f>SUM(BK793:BK925)</f>
        <v>0</v>
      </c>
    </row>
    <row r="793" spans="1:65" s="2" customFormat="1" ht="33" customHeight="1">
      <c r="A793" s="41"/>
      <c r="B793" s="42"/>
      <c r="C793" s="215" t="s">
        <v>1206</v>
      </c>
      <c r="D793" s="215" t="s">
        <v>161</v>
      </c>
      <c r="E793" s="216" t="s">
        <v>1207</v>
      </c>
      <c r="F793" s="217" t="s">
        <v>1208</v>
      </c>
      <c r="G793" s="218" t="s">
        <v>164</v>
      </c>
      <c r="H793" s="219">
        <v>300</v>
      </c>
      <c r="I793" s="220"/>
      <c r="J793" s="221">
        <f>ROUND(I793*H793,2)</f>
        <v>0</v>
      </c>
      <c r="K793" s="217" t="s">
        <v>165</v>
      </c>
      <c r="L793" s="47"/>
      <c r="M793" s="222" t="s">
        <v>19</v>
      </c>
      <c r="N793" s="223" t="s">
        <v>46</v>
      </c>
      <c r="O793" s="87"/>
      <c r="P793" s="224">
        <f>O793*H793</f>
        <v>0</v>
      </c>
      <c r="Q793" s="224">
        <v>0</v>
      </c>
      <c r="R793" s="224">
        <f>Q793*H793</f>
        <v>0</v>
      </c>
      <c r="S793" s="224">
        <v>0</v>
      </c>
      <c r="T793" s="225">
        <f>S793*H793</f>
        <v>0</v>
      </c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R793" s="226" t="s">
        <v>166</v>
      </c>
      <c r="AT793" s="226" t="s">
        <v>161</v>
      </c>
      <c r="AU793" s="226" t="s">
        <v>85</v>
      </c>
      <c r="AY793" s="20" t="s">
        <v>159</v>
      </c>
      <c r="BE793" s="227">
        <f>IF(N793="základní",J793,0)</f>
        <v>0</v>
      </c>
      <c r="BF793" s="227">
        <f>IF(N793="snížená",J793,0)</f>
        <v>0</v>
      </c>
      <c r="BG793" s="227">
        <f>IF(N793="zákl. přenesená",J793,0)</f>
        <v>0</v>
      </c>
      <c r="BH793" s="227">
        <f>IF(N793="sníž. přenesená",J793,0)</f>
        <v>0</v>
      </c>
      <c r="BI793" s="227">
        <f>IF(N793="nulová",J793,0)</f>
        <v>0</v>
      </c>
      <c r="BJ793" s="20" t="s">
        <v>83</v>
      </c>
      <c r="BK793" s="227">
        <f>ROUND(I793*H793,2)</f>
        <v>0</v>
      </c>
      <c r="BL793" s="20" t="s">
        <v>166</v>
      </c>
      <c r="BM793" s="226" t="s">
        <v>1209</v>
      </c>
    </row>
    <row r="794" spans="1:47" s="2" customFormat="1" ht="12">
      <c r="A794" s="41"/>
      <c r="B794" s="42"/>
      <c r="C794" s="43"/>
      <c r="D794" s="228" t="s">
        <v>168</v>
      </c>
      <c r="E794" s="43"/>
      <c r="F794" s="229" t="s">
        <v>1210</v>
      </c>
      <c r="G794" s="43"/>
      <c r="H794" s="43"/>
      <c r="I794" s="230"/>
      <c r="J794" s="43"/>
      <c r="K794" s="43"/>
      <c r="L794" s="47"/>
      <c r="M794" s="231"/>
      <c r="N794" s="232"/>
      <c r="O794" s="87"/>
      <c r="P794" s="87"/>
      <c r="Q794" s="87"/>
      <c r="R794" s="87"/>
      <c r="S794" s="87"/>
      <c r="T794" s="88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T794" s="20" t="s">
        <v>168</v>
      </c>
      <c r="AU794" s="20" t="s">
        <v>85</v>
      </c>
    </row>
    <row r="795" spans="1:47" s="2" customFormat="1" ht="12">
      <c r="A795" s="41"/>
      <c r="B795" s="42"/>
      <c r="C795" s="43"/>
      <c r="D795" s="233" t="s">
        <v>170</v>
      </c>
      <c r="E795" s="43"/>
      <c r="F795" s="234" t="s">
        <v>1211</v>
      </c>
      <c r="G795" s="43"/>
      <c r="H795" s="43"/>
      <c r="I795" s="230"/>
      <c r="J795" s="43"/>
      <c r="K795" s="43"/>
      <c r="L795" s="47"/>
      <c r="M795" s="231"/>
      <c r="N795" s="232"/>
      <c r="O795" s="87"/>
      <c r="P795" s="87"/>
      <c r="Q795" s="87"/>
      <c r="R795" s="87"/>
      <c r="S795" s="87"/>
      <c r="T795" s="88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T795" s="20" t="s">
        <v>170</v>
      </c>
      <c r="AU795" s="20" t="s">
        <v>85</v>
      </c>
    </row>
    <row r="796" spans="1:65" s="2" customFormat="1" ht="33" customHeight="1">
      <c r="A796" s="41"/>
      <c r="B796" s="42"/>
      <c r="C796" s="215" t="s">
        <v>1212</v>
      </c>
      <c r="D796" s="215" t="s">
        <v>161</v>
      </c>
      <c r="E796" s="216" t="s">
        <v>1213</v>
      </c>
      <c r="F796" s="217" t="s">
        <v>1214</v>
      </c>
      <c r="G796" s="218" t="s">
        <v>164</v>
      </c>
      <c r="H796" s="219">
        <v>300</v>
      </c>
      <c r="I796" s="220"/>
      <c r="J796" s="221">
        <f>ROUND(I796*H796,2)</f>
        <v>0</v>
      </c>
      <c r="K796" s="217" t="s">
        <v>261</v>
      </c>
      <c r="L796" s="47"/>
      <c r="M796" s="222" t="s">
        <v>19</v>
      </c>
      <c r="N796" s="223" t="s">
        <v>46</v>
      </c>
      <c r="O796" s="87"/>
      <c r="P796" s="224">
        <f>O796*H796</f>
        <v>0</v>
      </c>
      <c r="Q796" s="224">
        <v>0</v>
      </c>
      <c r="R796" s="224">
        <f>Q796*H796</f>
        <v>0</v>
      </c>
      <c r="S796" s="224">
        <v>0</v>
      </c>
      <c r="T796" s="225">
        <f>S796*H796</f>
        <v>0</v>
      </c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R796" s="226" t="s">
        <v>166</v>
      </c>
      <c r="AT796" s="226" t="s">
        <v>161</v>
      </c>
      <c r="AU796" s="226" t="s">
        <v>85</v>
      </c>
      <c r="AY796" s="20" t="s">
        <v>159</v>
      </c>
      <c r="BE796" s="227">
        <f>IF(N796="základní",J796,0)</f>
        <v>0</v>
      </c>
      <c r="BF796" s="227">
        <f>IF(N796="snížená",J796,0)</f>
        <v>0</v>
      </c>
      <c r="BG796" s="227">
        <f>IF(N796="zákl. přenesená",J796,0)</f>
        <v>0</v>
      </c>
      <c r="BH796" s="227">
        <f>IF(N796="sníž. přenesená",J796,0)</f>
        <v>0</v>
      </c>
      <c r="BI796" s="227">
        <f>IF(N796="nulová",J796,0)</f>
        <v>0</v>
      </c>
      <c r="BJ796" s="20" t="s">
        <v>83</v>
      </c>
      <c r="BK796" s="227">
        <f>ROUND(I796*H796,2)</f>
        <v>0</v>
      </c>
      <c r="BL796" s="20" t="s">
        <v>166</v>
      </c>
      <c r="BM796" s="226" t="s">
        <v>1215</v>
      </c>
    </row>
    <row r="797" spans="1:47" s="2" customFormat="1" ht="12">
      <c r="A797" s="41"/>
      <c r="B797" s="42"/>
      <c r="C797" s="43"/>
      <c r="D797" s="228" t="s">
        <v>168</v>
      </c>
      <c r="E797" s="43"/>
      <c r="F797" s="229" t="s">
        <v>1216</v>
      </c>
      <c r="G797" s="43"/>
      <c r="H797" s="43"/>
      <c r="I797" s="230"/>
      <c r="J797" s="43"/>
      <c r="K797" s="43"/>
      <c r="L797" s="47"/>
      <c r="M797" s="231"/>
      <c r="N797" s="232"/>
      <c r="O797" s="87"/>
      <c r="P797" s="87"/>
      <c r="Q797" s="87"/>
      <c r="R797" s="87"/>
      <c r="S797" s="87"/>
      <c r="T797" s="88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T797" s="20" t="s">
        <v>168</v>
      </c>
      <c r="AU797" s="20" t="s">
        <v>85</v>
      </c>
    </row>
    <row r="798" spans="1:65" s="2" customFormat="1" ht="33" customHeight="1">
      <c r="A798" s="41"/>
      <c r="B798" s="42"/>
      <c r="C798" s="215" t="s">
        <v>1217</v>
      </c>
      <c r="D798" s="215" t="s">
        <v>161</v>
      </c>
      <c r="E798" s="216" t="s">
        <v>1218</v>
      </c>
      <c r="F798" s="217" t="s">
        <v>1219</v>
      </c>
      <c r="G798" s="218" t="s">
        <v>164</v>
      </c>
      <c r="H798" s="219">
        <v>18000</v>
      </c>
      <c r="I798" s="220"/>
      <c r="J798" s="221">
        <f>ROUND(I798*H798,2)</f>
        <v>0</v>
      </c>
      <c r="K798" s="217" t="s">
        <v>165</v>
      </c>
      <c r="L798" s="47"/>
      <c r="M798" s="222" t="s">
        <v>19</v>
      </c>
      <c r="N798" s="223" t="s">
        <v>46</v>
      </c>
      <c r="O798" s="87"/>
      <c r="P798" s="224">
        <f>O798*H798</f>
        <v>0</v>
      </c>
      <c r="Q798" s="224">
        <v>0</v>
      </c>
      <c r="R798" s="224">
        <f>Q798*H798</f>
        <v>0</v>
      </c>
      <c r="S798" s="224">
        <v>0</v>
      </c>
      <c r="T798" s="225">
        <f>S798*H798</f>
        <v>0</v>
      </c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R798" s="226" t="s">
        <v>166</v>
      </c>
      <c r="AT798" s="226" t="s">
        <v>161</v>
      </c>
      <c r="AU798" s="226" t="s">
        <v>85</v>
      </c>
      <c r="AY798" s="20" t="s">
        <v>159</v>
      </c>
      <c r="BE798" s="227">
        <f>IF(N798="základní",J798,0)</f>
        <v>0</v>
      </c>
      <c r="BF798" s="227">
        <f>IF(N798="snížená",J798,0)</f>
        <v>0</v>
      </c>
      <c r="BG798" s="227">
        <f>IF(N798="zákl. přenesená",J798,0)</f>
        <v>0</v>
      </c>
      <c r="BH798" s="227">
        <f>IF(N798="sníž. přenesená",J798,0)</f>
        <v>0</v>
      </c>
      <c r="BI798" s="227">
        <f>IF(N798="nulová",J798,0)</f>
        <v>0</v>
      </c>
      <c r="BJ798" s="20" t="s">
        <v>83</v>
      </c>
      <c r="BK798" s="227">
        <f>ROUND(I798*H798,2)</f>
        <v>0</v>
      </c>
      <c r="BL798" s="20" t="s">
        <v>166</v>
      </c>
      <c r="BM798" s="226" t="s">
        <v>1220</v>
      </c>
    </row>
    <row r="799" spans="1:47" s="2" customFormat="1" ht="12">
      <c r="A799" s="41"/>
      <c r="B799" s="42"/>
      <c r="C799" s="43"/>
      <c r="D799" s="228" t="s">
        <v>168</v>
      </c>
      <c r="E799" s="43"/>
      <c r="F799" s="229" t="s">
        <v>1221</v>
      </c>
      <c r="G799" s="43"/>
      <c r="H799" s="43"/>
      <c r="I799" s="230"/>
      <c r="J799" s="43"/>
      <c r="K799" s="43"/>
      <c r="L799" s="47"/>
      <c r="M799" s="231"/>
      <c r="N799" s="232"/>
      <c r="O799" s="87"/>
      <c r="P799" s="87"/>
      <c r="Q799" s="87"/>
      <c r="R799" s="87"/>
      <c r="S799" s="87"/>
      <c r="T799" s="88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T799" s="20" t="s">
        <v>168</v>
      </c>
      <c r="AU799" s="20" t="s">
        <v>85</v>
      </c>
    </row>
    <row r="800" spans="1:47" s="2" customFormat="1" ht="12">
      <c r="A800" s="41"/>
      <c r="B800" s="42"/>
      <c r="C800" s="43"/>
      <c r="D800" s="233" t="s">
        <v>170</v>
      </c>
      <c r="E800" s="43"/>
      <c r="F800" s="234" t="s">
        <v>1222</v>
      </c>
      <c r="G800" s="43"/>
      <c r="H800" s="43"/>
      <c r="I800" s="230"/>
      <c r="J800" s="43"/>
      <c r="K800" s="43"/>
      <c r="L800" s="47"/>
      <c r="M800" s="231"/>
      <c r="N800" s="232"/>
      <c r="O800" s="87"/>
      <c r="P800" s="87"/>
      <c r="Q800" s="87"/>
      <c r="R800" s="87"/>
      <c r="S800" s="87"/>
      <c r="T800" s="88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T800" s="20" t="s">
        <v>170</v>
      </c>
      <c r="AU800" s="20" t="s">
        <v>85</v>
      </c>
    </row>
    <row r="801" spans="1:65" s="2" customFormat="1" ht="16.5" customHeight="1">
      <c r="A801" s="41"/>
      <c r="B801" s="42"/>
      <c r="C801" s="215" t="s">
        <v>1223</v>
      </c>
      <c r="D801" s="215" t="s">
        <v>161</v>
      </c>
      <c r="E801" s="216" t="s">
        <v>1224</v>
      </c>
      <c r="F801" s="217" t="s">
        <v>1225</v>
      </c>
      <c r="G801" s="218" t="s">
        <v>164</v>
      </c>
      <c r="H801" s="219">
        <v>300</v>
      </c>
      <c r="I801" s="220"/>
      <c r="J801" s="221">
        <f>ROUND(I801*H801,2)</f>
        <v>0</v>
      </c>
      <c r="K801" s="217" t="s">
        <v>165</v>
      </c>
      <c r="L801" s="47"/>
      <c r="M801" s="222" t="s">
        <v>19</v>
      </c>
      <c r="N801" s="223" t="s">
        <v>46</v>
      </c>
      <c r="O801" s="87"/>
      <c r="P801" s="224">
        <f>O801*H801</f>
        <v>0</v>
      </c>
      <c r="Q801" s="224">
        <v>0</v>
      </c>
      <c r="R801" s="224">
        <f>Q801*H801</f>
        <v>0</v>
      </c>
      <c r="S801" s="224">
        <v>0</v>
      </c>
      <c r="T801" s="225">
        <f>S801*H801</f>
        <v>0</v>
      </c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/>
      <c r="AR801" s="226" t="s">
        <v>166</v>
      </c>
      <c r="AT801" s="226" t="s">
        <v>161</v>
      </c>
      <c r="AU801" s="226" t="s">
        <v>85</v>
      </c>
      <c r="AY801" s="20" t="s">
        <v>159</v>
      </c>
      <c r="BE801" s="227">
        <f>IF(N801="základní",J801,0)</f>
        <v>0</v>
      </c>
      <c r="BF801" s="227">
        <f>IF(N801="snížená",J801,0)</f>
        <v>0</v>
      </c>
      <c r="BG801" s="227">
        <f>IF(N801="zákl. přenesená",J801,0)</f>
        <v>0</v>
      </c>
      <c r="BH801" s="227">
        <f>IF(N801="sníž. přenesená",J801,0)</f>
        <v>0</v>
      </c>
      <c r="BI801" s="227">
        <f>IF(N801="nulová",J801,0)</f>
        <v>0</v>
      </c>
      <c r="BJ801" s="20" t="s">
        <v>83</v>
      </c>
      <c r="BK801" s="227">
        <f>ROUND(I801*H801,2)</f>
        <v>0</v>
      </c>
      <c r="BL801" s="20" t="s">
        <v>166</v>
      </c>
      <c r="BM801" s="226" t="s">
        <v>1226</v>
      </c>
    </row>
    <row r="802" spans="1:47" s="2" customFormat="1" ht="12">
      <c r="A802" s="41"/>
      <c r="B802" s="42"/>
      <c r="C802" s="43"/>
      <c r="D802" s="228" t="s">
        <v>168</v>
      </c>
      <c r="E802" s="43"/>
      <c r="F802" s="229" t="s">
        <v>1227</v>
      </c>
      <c r="G802" s="43"/>
      <c r="H802" s="43"/>
      <c r="I802" s="230"/>
      <c r="J802" s="43"/>
      <c r="K802" s="43"/>
      <c r="L802" s="47"/>
      <c r="M802" s="231"/>
      <c r="N802" s="232"/>
      <c r="O802" s="87"/>
      <c r="P802" s="87"/>
      <c r="Q802" s="87"/>
      <c r="R802" s="87"/>
      <c r="S802" s="87"/>
      <c r="T802" s="88"/>
      <c r="U802" s="41"/>
      <c r="V802" s="41"/>
      <c r="W802" s="41"/>
      <c r="X802" s="41"/>
      <c r="Y802" s="41"/>
      <c r="Z802" s="41"/>
      <c r="AA802" s="41"/>
      <c r="AB802" s="41"/>
      <c r="AC802" s="41"/>
      <c r="AD802" s="41"/>
      <c r="AE802" s="41"/>
      <c r="AT802" s="20" t="s">
        <v>168</v>
      </c>
      <c r="AU802" s="20" t="s">
        <v>85</v>
      </c>
    </row>
    <row r="803" spans="1:47" s="2" customFormat="1" ht="12">
      <c r="A803" s="41"/>
      <c r="B803" s="42"/>
      <c r="C803" s="43"/>
      <c r="D803" s="233" t="s">
        <v>170</v>
      </c>
      <c r="E803" s="43"/>
      <c r="F803" s="234" t="s">
        <v>1228</v>
      </c>
      <c r="G803" s="43"/>
      <c r="H803" s="43"/>
      <c r="I803" s="230"/>
      <c r="J803" s="43"/>
      <c r="K803" s="43"/>
      <c r="L803" s="47"/>
      <c r="M803" s="231"/>
      <c r="N803" s="232"/>
      <c r="O803" s="87"/>
      <c r="P803" s="87"/>
      <c r="Q803" s="87"/>
      <c r="R803" s="87"/>
      <c r="S803" s="87"/>
      <c r="T803" s="88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T803" s="20" t="s">
        <v>170</v>
      </c>
      <c r="AU803" s="20" t="s">
        <v>85</v>
      </c>
    </row>
    <row r="804" spans="1:65" s="2" customFormat="1" ht="21.75" customHeight="1">
      <c r="A804" s="41"/>
      <c r="B804" s="42"/>
      <c r="C804" s="215" t="s">
        <v>1229</v>
      </c>
      <c r="D804" s="215" t="s">
        <v>161</v>
      </c>
      <c r="E804" s="216" t="s">
        <v>1230</v>
      </c>
      <c r="F804" s="217" t="s">
        <v>1231</v>
      </c>
      <c r="G804" s="218" t="s">
        <v>164</v>
      </c>
      <c r="H804" s="219">
        <v>18000</v>
      </c>
      <c r="I804" s="220"/>
      <c r="J804" s="221">
        <f>ROUND(I804*H804,2)</f>
        <v>0</v>
      </c>
      <c r="K804" s="217" t="s">
        <v>165</v>
      </c>
      <c r="L804" s="47"/>
      <c r="M804" s="222" t="s">
        <v>19</v>
      </c>
      <c r="N804" s="223" t="s">
        <v>46</v>
      </c>
      <c r="O804" s="87"/>
      <c r="P804" s="224">
        <f>O804*H804</f>
        <v>0</v>
      </c>
      <c r="Q804" s="224">
        <v>0</v>
      </c>
      <c r="R804" s="224">
        <f>Q804*H804</f>
        <v>0</v>
      </c>
      <c r="S804" s="224">
        <v>0</v>
      </c>
      <c r="T804" s="225">
        <f>S804*H804</f>
        <v>0</v>
      </c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R804" s="226" t="s">
        <v>166</v>
      </c>
      <c r="AT804" s="226" t="s">
        <v>161</v>
      </c>
      <c r="AU804" s="226" t="s">
        <v>85</v>
      </c>
      <c r="AY804" s="20" t="s">
        <v>159</v>
      </c>
      <c r="BE804" s="227">
        <f>IF(N804="základní",J804,0)</f>
        <v>0</v>
      </c>
      <c r="BF804" s="227">
        <f>IF(N804="snížená",J804,0)</f>
        <v>0</v>
      </c>
      <c r="BG804" s="227">
        <f>IF(N804="zákl. přenesená",J804,0)</f>
        <v>0</v>
      </c>
      <c r="BH804" s="227">
        <f>IF(N804="sníž. přenesená",J804,0)</f>
        <v>0</v>
      </c>
      <c r="BI804" s="227">
        <f>IF(N804="nulová",J804,0)</f>
        <v>0</v>
      </c>
      <c r="BJ804" s="20" t="s">
        <v>83</v>
      </c>
      <c r="BK804" s="227">
        <f>ROUND(I804*H804,2)</f>
        <v>0</v>
      </c>
      <c r="BL804" s="20" t="s">
        <v>166</v>
      </c>
      <c r="BM804" s="226" t="s">
        <v>1232</v>
      </c>
    </row>
    <row r="805" spans="1:47" s="2" customFormat="1" ht="12">
      <c r="A805" s="41"/>
      <c r="B805" s="42"/>
      <c r="C805" s="43"/>
      <c r="D805" s="228" t="s">
        <v>168</v>
      </c>
      <c r="E805" s="43"/>
      <c r="F805" s="229" t="s">
        <v>1233</v>
      </c>
      <c r="G805" s="43"/>
      <c r="H805" s="43"/>
      <c r="I805" s="230"/>
      <c r="J805" s="43"/>
      <c r="K805" s="43"/>
      <c r="L805" s="47"/>
      <c r="M805" s="231"/>
      <c r="N805" s="232"/>
      <c r="O805" s="87"/>
      <c r="P805" s="87"/>
      <c r="Q805" s="87"/>
      <c r="R805" s="87"/>
      <c r="S805" s="87"/>
      <c r="T805" s="88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T805" s="20" t="s">
        <v>168</v>
      </c>
      <c r="AU805" s="20" t="s">
        <v>85</v>
      </c>
    </row>
    <row r="806" spans="1:47" s="2" customFormat="1" ht="12">
      <c r="A806" s="41"/>
      <c r="B806" s="42"/>
      <c r="C806" s="43"/>
      <c r="D806" s="233" t="s">
        <v>170</v>
      </c>
      <c r="E806" s="43"/>
      <c r="F806" s="234" t="s">
        <v>1234</v>
      </c>
      <c r="G806" s="43"/>
      <c r="H806" s="43"/>
      <c r="I806" s="230"/>
      <c r="J806" s="43"/>
      <c r="K806" s="43"/>
      <c r="L806" s="47"/>
      <c r="M806" s="231"/>
      <c r="N806" s="232"/>
      <c r="O806" s="87"/>
      <c r="P806" s="87"/>
      <c r="Q806" s="87"/>
      <c r="R806" s="87"/>
      <c r="S806" s="87"/>
      <c r="T806" s="88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T806" s="20" t="s">
        <v>170</v>
      </c>
      <c r="AU806" s="20" t="s">
        <v>85</v>
      </c>
    </row>
    <row r="807" spans="1:65" s="2" customFormat="1" ht="21.75" customHeight="1">
      <c r="A807" s="41"/>
      <c r="B807" s="42"/>
      <c r="C807" s="215" t="s">
        <v>1235</v>
      </c>
      <c r="D807" s="215" t="s">
        <v>161</v>
      </c>
      <c r="E807" s="216" t="s">
        <v>1236</v>
      </c>
      <c r="F807" s="217" t="s">
        <v>1237</v>
      </c>
      <c r="G807" s="218" t="s">
        <v>164</v>
      </c>
      <c r="H807" s="219">
        <v>300</v>
      </c>
      <c r="I807" s="220"/>
      <c r="J807" s="221">
        <f>ROUND(I807*H807,2)</f>
        <v>0</v>
      </c>
      <c r="K807" s="217" t="s">
        <v>165</v>
      </c>
      <c r="L807" s="47"/>
      <c r="M807" s="222" t="s">
        <v>19</v>
      </c>
      <c r="N807" s="223" t="s">
        <v>46</v>
      </c>
      <c r="O807" s="87"/>
      <c r="P807" s="224">
        <f>O807*H807</f>
        <v>0</v>
      </c>
      <c r="Q807" s="224">
        <v>0</v>
      </c>
      <c r="R807" s="224">
        <f>Q807*H807</f>
        <v>0</v>
      </c>
      <c r="S807" s="224">
        <v>0</v>
      </c>
      <c r="T807" s="225">
        <f>S807*H807</f>
        <v>0</v>
      </c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R807" s="226" t="s">
        <v>166</v>
      </c>
      <c r="AT807" s="226" t="s">
        <v>161</v>
      </c>
      <c r="AU807" s="226" t="s">
        <v>85</v>
      </c>
      <c r="AY807" s="20" t="s">
        <v>159</v>
      </c>
      <c r="BE807" s="227">
        <f>IF(N807="základní",J807,0)</f>
        <v>0</v>
      </c>
      <c r="BF807" s="227">
        <f>IF(N807="snížená",J807,0)</f>
        <v>0</v>
      </c>
      <c r="BG807" s="227">
        <f>IF(N807="zákl. přenesená",J807,0)</f>
        <v>0</v>
      </c>
      <c r="BH807" s="227">
        <f>IF(N807="sníž. přenesená",J807,0)</f>
        <v>0</v>
      </c>
      <c r="BI807" s="227">
        <f>IF(N807="nulová",J807,0)</f>
        <v>0</v>
      </c>
      <c r="BJ807" s="20" t="s">
        <v>83</v>
      </c>
      <c r="BK807" s="227">
        <f>ROUND(I807*H807,2)</f>
        <v>0</v>
      </c>
      <c r="BL807" s="20" t="s">
        <v>166</v>
      </c>
      <c r="BM807" s="226" t="s">
        <v>1238</v>
      </c>
    </row>
    <row r="808" spans="1:47" s="2" customFormat="1" ht="12">
      <c r="A808" s="41"/>
      <c r="B808" s="42"/>
      <c r="C808" s="43"/>
      <c r="D808" s="228" t="s">
        <v>168</v>
      </c>
      <c r="E808" s="43"/>
      <c r="F808" s="229" t="s">
        <v>1239</v>
      </c>
      <c r="G808" s="43"/>
      <c r="H808" s="43"/>
      <c r="I808" s="230"/>
      <c r="J808" s="43"/>
      <c r="K808" s="43"/>
      <c r="L808" s="47"/>
      <c r="M808" s="231"/>
      <c r="N808" s="232"/>
      <c r="O808" s="87"/>
      <c r="P808" s="87"/>
      <c r="Q808" s="87"/>
      <c r="R808" s="87"/>
      <c r="S808" s="87"/>
      <c r="T808" s="88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T808" s="20" t="s">
        <v>168</v>
      </c>
      <c r="AU808" s="20" t="s">
        <v>85</v>
      </c>
    </row>
    <row r="809" spans="1:47" s="2" customFormat="1" ht="12">
      <c r="A809" s="41"/>
      <c r="B809" s="42"/>
      <c r="C809" s="43"/>
      <c r="D809" s="233" t="s">
        <v>170</v>
      </c>
      <c r="E809" s="43"/>
      <c r="F809" s="234" t="s">
        <v>1240</v>
      </c>
      <c r="G809" s="43"/>
      <c r="H809" s="43"/>
      <c r="I809" s="230"/>
      <c r="J809" s="43"/>
      <c r="K809" s="43"/>
      <c r="L809" s="47"/>
      <c r="M809" s="231"/>
      <c r="N809" s="232"/>
      <c r="O809" s="87"/>
      <c r="P809" s="87"/>
      <c r="Q809" s="87"/>
      <c r="R809" s="87"/>
      <c r="S809" s="87"/>
      <c r="T809" s="88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T809" s="20" t="s">
        <v>170</v>
      </c>
      <c r="AU809" s="20" t="s">
        <v>85</v>
      </c>
    </row>
    <row r="810" spans="1:65" s="2" customFormat="1" ht="33" customHeight="1">
      <c r="A810" s="41"/>
      <c r="B810" s="42"/>
      <c r="C810" s="215" t="s">
        <v>1241</v>
      </c>
      <c r="D810" s="215" t="s">
        <v>161</v>
      </c>
      <c r="E810" s="216" t="s">
        <v>1242</v>
      </c>
      <c r="F810" s="217" t="s">
        <v>1243</v>
      </c>
      <c r="G810" s="218" t="s">
        <v>164</v>
      </c>
      <c r="H810" s="219">
        <v>150</v>
      </c>
      <c r="I810" s="220"/>
      <c r="J810" s="221">
        <f>ROUND(I810*H810,2)</f>
        <v>0</v>
      </c>
      <c r="K810" s="217" t="s">
        <v>261</v>
      </c>
      <c r="L810" s="47"/>
      <c r="M810" s="222" t="s">
        <v>19</v>
      </c>
      <c r="N810" s="223" t="s">
        <v>46</v>
      </c>
      <c r="O810" s="87"/>
      <c r="P810" s="224">
        <f>O810*H810</f>
        <v>0</v>
      </c>
      <c r="Q810" s="224">
        <v>0.00021</v>
      </c>
      <c r="R810" s="224">
        <f>Q810*H810</f>
        <v>0.0315</v>
      </c>
      <c r="S810" s="224">
        <v>0</v>
      </c>
      <c r="T810" s="225">
        <f>S810*H810</f>
        <v>0</v>
      </c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R810" s="226" t="s">
        <v>166</v>
      </c>
      <c r="AT810" s="226" t="s">
        <v>161</v>
      </c>
      <c r="AU810" s="226" t="s">
        <v>85</v>
      </c>
      <c r="AY810" s="20" t="s">
        <v>159</v>
      </c>
      <c r="BE810" s="227">
        <f>IF(N810="základní",J810,0)</f>
        <v>0</v>
      </c>
      <c r="BF810" s="227">
        <f>IF(N810="snížená",J810,0)</f>
        <v>0</v>
      </c>
      <c r="BG810" s="227">
        <f>IF(N810="zákl. přenesená",J810,0)</f>
        <v>0</v>
      </c>
      <c r="BH810" s="227">
        <f>IF(N810="sníž. přenesená",J810,0)</f>
        <v>0</v>
      </c>
      <c r="BI810" s="227">
        <f>IF(N810="nulová",J810,0)</f>
        <v>0</v>
      </c>
      <c r="BJ810" s="20" t="s">
        <v>83</v>
      </c>
      <c r="BK810" s="227">
        <f>ROUND(I810*H810,2)</f>
        <v>0</v>
      </c>
      <c r="BL810" s="20" t="s">
        <v>166</v>
      </c>
      <c r="BM810" s="226" t="s">
        <v>1244</v>
      </c>
    </row>
    <row r="811" spans="1:47" s="2" customFormat="1" ht="12">
      <c r="A811" s="41"/>
      <c r="B811" s="42"/>
      <c r="C811" s="43"/>
      <c r="D811" s="228" t="s">
        <v>168</v>
      </c>
      <c r="E811" s="43"/>
      <c r="F811" s="229" t="s">
        <v>1245</v>
      </c>
      <c r="G811" s="43"/>
      <c r="H811" s="43"/>
      <c r="I811" s="230"/>
      <c r="J811" s="43"/>
      <c r="K811" s="43"/>
      <c r="L811" s="47"/>
      <c r="M811" s="231"/>
      <c r="N811" s="232"/>
      <c r="O811" s="87"/>
      <c r="P811" s="87"/>
      <c r="Q811" s="87"/>
      <c r="R811" s="87"/>
      <c r="S811" s="87"/>
      <c r="T811" s="88"/>
      <c r="U811" s="41"/>
      <c r="V811" s="41"/>
      <c r="W811" s="41"/>
      <c r="X811" s="41"/>
      <c r="Y811" s="41"/>
      <c r="Z811" s="41"/>
      <c r="AA811" s="41"/>
      <c r="AB811" s="41"/>
      <c r="AC811" s="41"/>
      <c r="AD811" s="41"/>
      <c r="AE811" s="41"/>
      <c r="AT811" s="20" t="s">
        <v>168</v>
      </c>
      <c r="AU811" s="20" t="s">
        <v>85</v>
      </c>
    </row>
    <row r="812" spans="1:65" s="2" customFormat="1" ht="16.5" customHeight="1">
      <c r="A812" s="41"/>
      <c r="B812" s="42"/>
      <c r="C812" s="215" t="s">
        <v>1246</v>
      </c>
      <c r="D812" s="215" t="s">
        <v>161</v>
      </c>
      <c r="E812" s="216" t="s">
        <v>1247</v>
      </c>
      <c r="F812" s="217" t="s">
        <v>1248</v>
      </c>
      <c r="G812" s="218" t="s">
        <v>164</v>
      </c>
      <c r="H812" s="219">
        <v>500</v>
      </c>
      <c r="I812" s="220"/>
      <c r="J812" s="221">
        <f>ROUND(I812*H812,2)</f>
        <v>0</v>
      </c>
      <c r="K812" s="217" t="s">
        <v>165</v>
      </c>
      <c r="L812" s="47"/>
      <c r="M812" s="222" t="s">
        <v>19</v>
      </c>
      <c r="N812" s="223" t="s">
        <v>46</v>
      </c>
      <c r="O812" s="87"/>
      <c r="P812" s="224">
        <f>O812*H812</f>
        <v>0</v>
      </c>
      <c r="Q812" s="224">
        <v>0</v>
      </c>
      <c r="R812" s="224">
        <f>Q812*H812</f>
        <v>0</v>
      </c>
      <c r="S812" s="224">
        <v>0</v>
      </c>
      <c r="T812" s="225">
        <f>S812*H812</f>
        <v>0</v>
      </c>
      <c r="U812" s="41"/>
      <c r="V812" s="41"/>
      <c r="W812" s="41"/>
      <c r="X812" s="41"/>
      <c r="Y812" s="41"/>
      <c r="Z812" s="41"/>
      <c r="AA812" s="41"/>
      <c r="AB812" s="41"/>
      <c r="AC812" s="41"/>
      <c r="AD812" s="41"/>
      <c r="AE812" s="41"/>
      <c r="AR812" s="226" t="s">
        <v>166</v>
      </c>
      <c r="AT812" s="226" t="s">
        <v>161</v>
      </c>
      <c r="AU812" s="226" t="s">
        <v>85</v>
      </c>
      <c r="AY812" s="20" t="s">
        <v>159</v>
      </c>
      <c r="BE812" s="227">
        <f>IF(N812="základní",J812,0)</f>
        <v>0</v>
      </c>
      <c r="BF812" s="227">
        <f>IF(N812="snížená",J812,0)</f>
        <v>0</v>
      </c>
      <c r="BG812" s="227">
        <f>IF(N812="zákl. přenesená",J812,0)</f>
        <v>0</v>
      </c>
      <c r="BH812" s="227">
        <f>IF(N812="sníž. přenesená",J812,0)</f>
        <v>0</v>
      </c>
      <c r="BI812" s="227">
        <f>IF(N812="nulová",J812,0)</f>
        <v>0</v>
      </c>
      <c r="BJ812" s="20" t="s">
        <v>83</v>
      </c>
      <c r="BK812" s="227">
        <f>ROUND(I812*H812,2)</f>
        <v>0</v>
      </c>
      <c r="BL812" s="20" t="s">
        <v>166</v>
      </c>
      <c r="BM812" s="226" t="s">
        <v>1249</v>
      </c>
    </row>
    <row r="813" spans="1:47" s="2" customFormat="1" ht="12">
      <c r="A813" s="41"/>
      <c r="B813" s="42"/>
      <c r="C813" s="43"/>
      <c r="D813" s="228" t="s">
        <v>168</v>
      </c>
      <c r="E813" s="43"/>
      <c r="F813" s="229" t="s">
        <v>1250</v>
      </c>
      <c r="G813" s="43"/>
      <c r="H813" s="43"/>
      <c r="I813" s="230"/>
      <c r="J813" s="43"/>
      <c r="K813" s="43"/>
      <c r="L813" s="47"/>
      <c r="M813" s="231"/>
      <c r="N813" s="232"/>
      <c r="O813" s="87"/>
      <c r="P813" s="87"/>
      <c r="Q813" s="87"/>
      <c r="R813" s="87"/>
      <c r="S813" s="87"/>
      <c r="T813" s="88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T813" s="20" t="s">
        <v>168</v>
      </c>
      <c r="AU813" s="20" t="s">
        <v>85</v>
      </c>
    </row>
    <row r="814" spans="1:47" s="2" customFormat="1" ht="12">
      <c r="A814" s="41"/>
      <c r="B814" s="42"/>
      <c r="C814" s="43"/>
      <c r="D814" s="233" t="s">
        <v>170</v>
      </c>
      <c r="E814" s="43"/>
      <c r="F814" s="234" t="s">
        <v>1251</v>
      </c>
      <c r="G814" s="43"/>
      <c r="H814" s="43"/>
      <c r="I814" s="230"/>
      <c r="J814" s="43"/>
      <c r="K814" s="43"/>
      <c r="L814" s="47"/>
      <c r="M814" s="231"/>
      <c r="N814" s="232"/>
      <c r="O814" s="87"/>
      <c r="P814" s="87"/>
      <c r="Q814" s="87"/>
      <c r="R814" s="87"/>
      <c r="S814" s="87"/>
      <c r="T814" s="88"/>
      <c r="U814" s="41"/>
      <c r="V814" s="41"/>
      <c r="W814" s="41"/>
      <c r="X814" s="41"/>
      <c r="Y814" s="41"/>
      <c r="Z814" s="41"/>
      <c r="AA814" s="41"/>
      <c r="AB814" s="41"/>
      <c r="AC814" s="41"/>
      <c r="AD814" s="41"/>
      <c r="AE814" s="41"/>
      <c r="AT814" s="20" t="s">
        <v>170</v>
      </c>
      <c r="AU814" s="20" t="s">
        <v>85</v>
      </c>
    </row>
    <row r="815" spans="1:65" s="2" customFormat="1" ht="16.5" customHeight="1">
      <c r="A815" s="41"/>
      <c r="B815" s="42"/>
      <c r="C815" s="215" t="s">
        <v>1252</v>
      </c>
      <c r="D815" s="215" t="s">
        <v>161</v>
      </c>
      <c r="E815" s="216" t="s">
        <v>1253</v>
      </c>
      <c r="F815" s="217" t="s">
        <v>1254</v>
      </c>
      <c r="G815" s="218" t="s">
        <v>176</v>
      </c>
      <c r="H815" s="219">
        <v>8</v>
      </c>
      <c r="I815" s="220"/>
      <c r="J815" s="221">
        <f>ROUND(I815*H815,2)</f>
        <v>0</v>
      </c>
      <c r="K815" s="217" t="s">
        <v>165</v>
      </c>
      <c r="L815" s="47"/>
      <c r="M815" s="222" t="s">
        <v>19</v>
      </c>
      <c r="N815" s="223" t="s">
        <v>46</v>
      </c>
      <c r="O815" s="87"/>
      <c r="P815" s="224">
        <f>O815*H815</f>
        <v>0</v>
      </c>
      <c r="Q815" s="224">
        <v>0</v>
      </c>
      <c r="R815" s="224">
        <f>Q815*H815</f>
        <v>0</v>
      </c>
      <c r="S815" s="224">
        <v>2</v>
      </c>
      <c r="T815" s="225">
        <f>S815*H815</f>
        <v>16</v>
      </c>
      <c r="U815" s="41"/>
      <c r="V815" s="41"/>
      <c r="W815" s="41"/>
      <c r="X815" s="41"/>
      <c r="Y815" s="41"/>
      <c r="Z815" s="41"/>
      <c r="AA815" s="41"/>
      <c r="AB815" s="41"/>
      <c r="AC815" s="41"/>
      <c r="AD815" s="41"/>
      <c r="AE815" s="41"/>
      <c r="AR815" s="226" t="s">
        <v>166</v>
      </c>
      <c r="AT815" s="226" t="s">
        <v>161</v>
      </c>
      <c r="AU815" s="226" t="s">
        <v>85</v>
      </c>
      <c r="AY815" s="20" t="s">
        <v>159</v>
      </c>
      <c r="BE815" s="227">
        <f>IF(N815="základní",J815,0)</f>
        <v>0</v>
      </c>
      <c r="BF815" s="227">
        <f>IF(N815="snížená",J815,0)</f>
        <v>0</v>
      </c>
      <c r="BG815" s="227">
        <f>IF(N815="zákl. přenesená",J815,0)</f>
        <v>0</v>
      </c>
      <c r="BH815" s="227">
        <f>IF(N815="sníž. přenesená",J815,0)</f>
        <v>0</v>
      </c>
      <c r="BI815" s="227">
        <f>IF(N815="nulová",J815,0)</f>
        <v>0</v>
      </c>
      <c r="BJ815" s="20" t="s">
        <v>83</v>
      </c>
      <c r="BK815" s="227">
        <f>ROUND(I815*H815,2)</f>
        <v>0</v>
      </c>
      <c r="BL815" s="20" t="s">
        <v>166</v>
      </c>
      <c r="BM815" s="226" t="s">
        <v>1255</v>
      </c>
    </row>
    <row r="816" spans="1:47" s="2" customFormat="1" ht="12">
      <c r="A816" s="41"/>
      <c r="B816" s="42"/>
      <c r="C816" s="43"/>
      <c r="D816" s="228" t="s">
        <v>168</v>
      </c>
      <c r="E816" s="43"/>
      <c r="F816" s="229" t="s">
        <v>1256</v>
      </c>
      <c r="G816" s="43"/>
      <c r="H816" s="43"/>
      <c r="I816" s="230"/>
      <c r="J816" s="43"/>
      <c r="K816" s="43"/>
      <c r="L816" s="47"/>
      <c r="M816" s="231"/>
      <c r="N816" s="232"/>
      <c r="O816" s="87"/>
      <c r="P816" s="87"/>
      <c r="Q816" s="87"/>
      <c r="R816" s="87"/>
      <c r="S816" s="87"/>
      <c r="T816" s="88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T816" s="20" t="s">
        <v>168</v>
      </c>
      <c r="AU816" s="20" t="s">
        <v>85</v>
      </c>
    </row>
    <row r="817" spans="1:47" s="2" customFormat="1" ht="12">
      <c r="A817" s="41"/>
      <c r="B817" s="42"/>
      <c r="C817" s="43"/>
      <c r="D817" s="233" t="s">
        <v>170</v>
      </c>
      <c r="E817" s="43"/>
      <c r="F817" s="234" t="s">
        <v>1257</v>
      </c>
      <c r="G817" s="43"/>
      <c r="H817" s="43"/>
      <c r="I817" s="230"/>
      <c r="J817" s="43"/>
      <c r="K817" s="43"/>
      <c r="L817" s="47"/>
      <c r="M817" s="231"/>
      <c r="N817" s="232"/>
      <c r="O817" s="87"/>
      <c r="P817" s="87"/>
      <c r="Q817" s="87"/>
      <c r="R817" s="87"/>
      <c r="S817" s="87"/>
      <c r="T817" s="88"/>
      <c r="U817" s="41"/>
      <c r="V817" s="41"/>
      <c r="W817" s="41"/>
      <c r="X817" s="41"/>
      <c r="Y817" s="41"/>
      <c r="Z817" s="41"/>
      <c r="AA817" s="41"/>
      <c r="AB817" s="41"/>
      <c r="AC817" s="41"/>
      <c r="AD817" s="41"/>
      <c r="AE817" s="41"/>
      <c r="AT817" s="20" t="s">
        <v>170</v>
      </c>
      <c r="AU817" s="20" t="s">
        <v>85</v>
      </c>
    </row>
    <row r="818" spans="1:65" s="2" customFormat="1" ht="21.75" customHeight="1">
      <c r="A818" s="41"/>
      <c r="B818" s="42"/>
      <c r="C818" s="215" t="s">
        <v>1258</v>
      </c>
      <c r="D818" s="215" t="s">
        <v>161</v>
      </c>
      <c r="E818" s="216" t="s">
        <v>1259</v>
      </c>
      <c r="F818" s="217" t="s">
        <v>1260</v>
      </c>
      <c r="G818" s="218" t="s">
        <v>164</v>
      </c>
      <c r="H818" s="219">
        <v>34.164</v>
      </c>
      <c r="I818" s="220"/>
      <c r="J818" s="221">
        <f>ROUND(I818*H818,2)</f>
        <v>0</v>
      </c>
      <c r="K818" s="217" t="s">
        <v>165</v>
      </c>
      <c r="L818" s="47"/>
      <c r="M818" s="222" t="s">
        <v>19</v>
      </c>
      <c r="N818" s="223" t="s">
        <v>46</v>
      </c>
      <c r="O818" s="87"/>
      <c r="P818" s="224">
        <f>O818*H818</f>
        <v>0</v>
      </c>
      <c r="Q818" s="224">
        <v>0</v>
      </c>
      <c r="R818" s="224">
        <f>Q818*H818</f>
        <v>0</v>
      </c>
      <c r="S818" s="224">
        <v>0.131</v>
      </c>
      <c r="T818" s="225">
        <f>S818*H818</f>
        <v>4.475484000000001</v>
      </c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R818" s="226" t="s">
        <v>166</v>
      </c>
      <c r="AT818" s="226" t="s">
        <v>161</v>
      </c>
      <c r="AU818" s="226" t="s">
        <v>85</v>
      </c>
      <c r="AY818" s="20" t="s">
        <v>159</v>
      </c>
      <c r="BE818" s="227">
        <f>IF(N818="základní",J818,0)</f>
        <v>0</v>
      </c>
      <c r="BF818" s="227">
        <f>IF(N818="snížená",J818,0)</f>
        <v>0</v>
      </c>
      <c r="BG818" s="227">
        <f>IF(N818="zákl. přenesená",J818,0)</f>
        <v>0</v>
      </c>
      <c r="BH818" s="227">
        <f>IF(N818="sníž. přenesená",J818,0)</f>
        <v>0</v>
      </c>
      <c r="BI818" s="227">
        <f>IF(N818="nulová",J818,0)</f>
        <v>0</v>
      </c>
      <c r="BJ818" s="20" t="s">
        <v>83</v>
      </c>
      <c r="BK818" s="227">
        <f>ROUND(I818*H818,2)</f>
        <v>0</v>
      </c>
      <c r="BL818" s="20" t="s">
        <v>166</v>
      </c>
      <c r="BM818" s="226" t="s">
        <v>1261</v>
      </c>
    </row>
    <row r="819" spans="1:47" s="2" customFormat="1" ht="12">
      <c r="A819" s="41"/>
      <c r="B819" s="42"/>
      <c r="C819" s="43"/>
      <c r="D819" s="228" t="s">
        <v>168</v>
      </c>
      <c r="E819" s="43"/>
      <c r="F819" s="229" t="s">
        <v>1262</v>
      </c>
      <c r="G819" s="43"/>
      <c r="H819" s="43"/>
      <c r="I819" s="230"/>
      <c r="J819" s="43"/>
      <c r="K819" s="43"/>
      <c r="L819" s="47"/>
      <c r="M819" s="231"/>
      <c r="N819" s="232"/>
      <c r="O819" s="87"/>
      <c r="P819" s="87"/>
      <c r="Q819" s="87"/>
      <c r="R819" s="87"/>
      <c r="S819" s="87"/>
      <c r="T819" s="88"/>
      <c r="U819" s="41"/>
      <c r="V819" s="41"/>
      <c r="W819" s="41"/>
      <c r="X819" s="41"/>
      <c r="Y819" s="41"/>
      <c r="Z819" s="41"/>
      <c r="AA819" s="41"/>
      <c r="AB819" s="41"/>
      <c r="AC819" s="41"/>
      <c r="AD819" s="41"/>
      <c r="AE819" s="41"/>
      <c r="AT819" s="20" t="s">
        <v>168</v>
      </c>
      <c r="AU819" s="20" t="s">
        <v>85</v>
      </c>
    </row>
    <row r="820" spans="1:47" s="2" customFormat="1" ht="12">
      <c r="A820" s="41"/>
      <c r="B820" s="42"/>
      <c r="C820" s="43"/>
      <c r="D820" s="233" t="s">
        <v>170</v>
      </c>
      <c r="E820" s="43"/>
      <c r="F820" s="234" t="s">
        <v>1263</v>
      </c>
      <c r="G820" s="43"/>
      <c r="H820" s="43"/>
      <c r="I820" s="230"/>
      <c r="J820" s="43"/>
      <c r="K820" s="43"/>
      <c r="L820" s="47"/>
      <c r="M820" s="231"/>
      <c r="N820" s="232"/>
      <c r="O820" s="87"/>
      <c r="P820" s="87"/>
      <c r="Q820" s="87"/>
      <c r="R820" s="87"/>
      <c r="S820" s="87"/>
      <c r="T820" s="88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T820" s="20" t="s">
        <v>170</v>
      </c>
      <c r="AU820" s="20" t="s">
        <v>85</v>
      </c>
    </row>
    <row r="821" spans="1:51" s="13" customFormat="1" ht="12">
      <c r="A821" s="13"/>
      <c r="B821" s="235"/>
      <c r="C821" s="236"/>
      <c r="D821" s="228" t="s">
        <v>172</v>
      </c>
      <c r="E821" s="237" t="s">
        <v>19</v>
      </c>
      <c r="F821" s="238" t="s">
        <v>1264</v>
      </c>
      <c r="G821" s="236"/>
      <c r="H821" s="239">
        <v>3.78</v>
      </c>
      <c r="I821" s="240"/>
      <c r="J821" s="236"/>
      <c r="K821" s="236"/>
      <c r="L821" s="241"/>
      <c r="M821" s="242"/>
      <c r="N821" s="243"/>
      <c r="O821" s="243"/>
      <c r="P821" s="243"/>
      <c r="Q821" s="243"/>
      <c r="R821" s="243"/>
      <c r="S821" s="243"/>
      <c r="T821" s="244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5" t="s">
        <v>172</v>
      </c>
      <c r="AU821" s="245" t="s">
        <v>85</v>
      </c>
      <c r="AV821" s="13" t="s">
        <v>85</v>
      </c>
      <c r="AW821" s="13" t="s">
        <v>36</v>
      </c>
      <c r="AX821" s="13" t="s">
        <v>75</v>
      </c>
      <c r="AY821" s="245" t="s">
        <v>159</v>
      </c>
    </row>
    <row r="822" spans="1:51" s="13" customFormat="1" ht="12">
      <c r="A822" s="13"/>
      <c r="B822" s="235"/>
      <c r="C822" s="236"/>
      <c r="D822" s="228" t="s">
        <v>172</v>
      </c>
      <c r="E822" s="237" t="s">
        <v>19</v>
      </c>
      <c r="F822" s="238" t="s">
        <v>1265</v>
      </c>
      <c r="G822" s="236"/>
      <c r="H822" s="239">
        <v>33.93</v>
      </c>
      <c r="I822" s="240"/>
      <c r="J822" s="236"/>
      <c r="K822" s="236"/>
      <c r="L822" s="241"/>
      <c r="M822" s="242"/>
      <c r="N822" s="243"/>
      <c r="O822" s="243"/>
      <c r="P822" s="243"/>
      <c r="Q822" s="243"/>
      <c r="R822" s="243"/>
      <c r="S822" s="243"/>
      <c r="T822" s="244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45" t="s">
        <v>172</v>
      </c>
      <c r="AU822" s="245" t="s">
        <v>85</v>
      </c>
      <c r="AV822" s="13" t="s">
        <v>85</v>
      </c>
      <c r="AW822" s="13" t="s">
        <v>36</v>
      </c>
      <c r="AX822" s="13" t="s">
        <v>75</v>
      </c>
      <c r="AY822" s="245" t="s">
        <v>159</v>
      </c>
    </row>
    <row r="823" spans="1:51" s="13" customFormat="1" ht="12">
      <c r="A823" s="13"/>
      <c r="B823" s="235"/>
      <c r="C823" s="236"/>
      <c r="D823" s="228" t="s">
        <v>172</v>
      </c>
      <c r="E823" s="237" t="s">
        <v>19</v>
      </c>
      <c r="F823" s="238" t="s">
        <v>1266</v>
      </c>
      <c r="G823" s="236"/>
      <c r="H823" s="239">
        <v>-3.546</v>
      </c>
      <c r="I823" s="240"/>
      <c r="J823" s="236"/>
      <c r="K823" s="236"/>
      <c r="L823" s="241"/>
      <c r="M823" s="242"/>
      <c r="N823" s="243"/>
      <c r="O823" s="243"/>
      <c r="P823" s="243"/>
      <c r="Q823" s="243"/>
      <c r="R823" s="243"/>
      <c r="S823" s="243"/>
      <c r="T823" s="244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5" t="s">
        <v>172</v>
      </c>
      <c r="AU823" s="245" t="s">
        <v>85</v>
      </c>
      <c r="AV823" s="13" t="s">
        <v>85</v>
      </c>
      <c r="AW823" s="13" t="s">
        <v>36</v>
      </c>
      <c r="AX823" s="13" t="s">
        <v>75</v>
      </c>
      <c r="AY823" s="245" t="s">
        <v>159</v>
      </c>
    </row>
    <row r="824" spans="1:51" s="15" customFormat="1" ht="12">
      <c r="A824" s="15"/>
      <c r="B824" s="256"/>
      <c r="C824" s="257"/>
      <c r="D824" s="228" t="s">
        <v>172</v>
      </c>
      <c r="E824" s="258" t="s">
        <v>19</v>
      </c>
      <c r="F824" s="259" t="s">
        <v>193</v>
      </c>
      <c r="G824" s="257"/>
      <c r="H824" s="260">
        <v>34.164</v>
      </c>
      <c r="I824" s="261"/>
      <c r="J824" s="257"/>
      <c r="K824" s="257"/>
      <c r="L824" s="262"/>
      <c r="M824" s="263"/>
      <c r="N824" s="264"/>
      <c r="O824" s="264"/>
      <c r="P824" s="264"/>
      <c r="Q824" s="264"/>
      <c r="R824" s="264"/>
      <c r="S824" s="264"/>
      <c r="T824" s="26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T824" s="266" t="s">
        <v>172</v>
      </c>
      <c r="AU824" s="266" t="s">
        <v>85</v>
      </c>
      <c r="AV824" s="15" t="s">
        <v>166</v>
      </c>
      <c r="AW824" s="15" t="s">
        <v>36</v>
      </c>
      <c r="AX824" s="15" t="s">
        <v>83</v>
      </c>
      <c r="AY824" s="266" t="s">
        <v>159</v>
      </c>
    </row>
    <row r="825" spans="1:65" s="2" customFormat="1" ht="21.75" customHeight="1">
      <c r="A825" s="41"/>
      <c r="B825" s="42"/>
      <c r="C825" s="215" t="s">
        <v>1267</v>
      </c>
      <c r="D825" s="215" t="s">
        <v>161</v>
      </c>
      <c r="E825" s="216" t="s">
        <v>1268</v>
      </c>
      <c r="F825" s="217" t="s">
        <v>1269</v>
      </c>
      <c r="G825" s="218" t="s">
        <v>164</v>
      </c>
      <c r="H825" s="219">
        <v>55.884</v>
      </c>
      <c r="I825" s="220"/>
      <c r="J825" s="221">
        <f>ROUND(I825*H825,2)</f>
        <v>0</v>
      </c>
      <c r="K825" s="217" t="s">
        <v>165</v>
      </c>
      <c r="L825" s="47"/>
      <c r="M825" s="222" t="s">
        <v>19</v>
      </c>
      <c r="N825" s="223" t="s">
        <v>46</v>
      </c>
      <c r="O825" s="87"/>
      <c r="P825" s="224">
        <f>O825*H825</f>
        <v>0</v>
      </c>
      <c r="Q825" s="224">
        <v>0</v>
      </c>
      <c r="R825" s="224">
        <f>Q825*H825</f>
        <v>0</v>
      </c>
      <c r="S825" s="224">
        <v>0.261</v>
      </c>
      <c r="T825" s="225">
        <f>S825*H825</f>
        <v>14.585724</v>
      </c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R825" s="226" t="s">
        <v>166</v>
      </c>
      <c r="AT825" s="226" t="s">
        <v>161</v>
      </c>
      <c r="AU825" s="226" t="s">
        <v>85</v>
      </c>
      <c r="AY825" s="20" t="s">
        <v>159</v>
      </c>
      <c r="BE825" s="227">
        <f>IF(N825="základní",J825,0)</f>
        <v>0</v>
      </c>
      <c r="BF825" s="227">
        <f>IF(N825="snížená",J825,0)</f>
        <v>0</v>
      </c>
      <c r="BG825" s="227">
        <f>IF(N825="zákl. přenesená",J825,0)</f>
        <v>0</v>
      </c>
      <c r="BH825" s="227">
        <f>IF(N825="sníž. přenesená",J825,0)</f>
        <v>0</v>
      </c>
      <c r="BI825" s="227">
        <f>IF(N825="nulová",J825,0)</f>
        <v>0</v>
      </c>
      <c r="BJ825" s="20" t="s">
        <v>83</v>
      </c>
      <c r="BK825" s="227">
        <f>ROUND(I825*H825,2)</f>
        <v>0</v>
      </c>
      <c r="BL825" s="20" t="s">
        <v>166</v>
      </c>
      <c r="BM825" s="226" t="s">
        <v>1270</v>
      </c>
    </row>
    <row r="826" spans="1:47" s="2" customFormat="1" ht="12">
      <c r="A826" s="41"/>
      <c r="B826" s="42"/>
      <c r="C826" s="43"/>
      <c r="D826" s="228" t="s">
        <v>168</v>
      </c>
      <c r="E826" s="43"/>
      <c r="F826" s="229" t="s">
        <v>1271</v>
      </c>
      <c r="G826" s="43"/>
      <c r="H826" s="43"/>
      <c r="I826" s="230"/>
      <c r="J826" s="43"/>
      <c r="K826" s="43"/>
      <c r="L826" s="47"/>
      <c r="M826" s="231"/>
      <c r="N826" s="232"/>
      <c r="O826" s="87"/>
      <c r="P826" s="87"/>
      <c r="Q826" s="87"/>
      <c r="R826" s="87"/>
      <c r="S826" s="87"/>
      <c r="T826" s="88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T826" s="20" t="s">
        <v>168</v>
      </c>
      <c r="AU826" s="20" t="s">
        <v>85</v>
      </c>
    </row>
    <row r="827" spans="1:47" s="2" customFormat="1" ht="12">
      <c r="A827" s="41"/>
      <c r="B827" s="42"/>
      <c r="C827" s="43"/>
      <c r="D827" s="233" t="s">
        <v>170</v>
      </c>
      <c r="E827" s="43"/>
      <c r="F827" s="234" t="s">
        <v>1272</v>
      </c>
      <c r="G827" s="43"/>
      <c r="H827" s="43"/>
      <c r="I827" s="230"/>
      <c r="J827" s="43"/>
      <c r="K827" s="43"/>
      <c r="L827" s="47"/>
      <c r="M827" s="231"/>
      <c r="N827" s="232"/>
      <c r="O827" s="87"/>
      <c r="P827" s="87"/>
      <c r="Q827" s="87"/>
      <c r="R827" s="87"/>
      <c r="S827" s="87"/>
      <c r="T827" s="88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T827" s="20" t="s">
        <v>170</v>
      </c>
      <c r="AU827" s="20" t="s">
        <v>85</v>
      </c>
    </row>
    <row r="828" spans="1:51" s="14" customFormat="1" ht="12">
      <c r="A828" s="14"/>
      <c r="B828" s="246"/>
      <c r="C828" s="247"/>
      <c r="D828" s="228" t="s">
        <v>172</v>
      </c>
      <c r="E828" s="248" t="s">
        <v>19</v>
      </c>
      <c r="F828" s="249" t="s">
        <v>464</v>
      </c>
      <c r="G828" s="247"/>
      <c r="H828" s="248" t="s">
        <v>19</v>
      </c>
      <c r="I828" s="250"/>
      <c r="J828" s="247"/>
      <c r="K828" s="247"/>
      <c r="L828" s="251"/>
      <c r="M828" s="252"/>
      <c r="N828" s="253"/>
      <c r="O828" s="253"/>
      <c r="P828" s="253"/>
      <c r="Q828" s="253"/>
      <c r="R828" s="253"/>
      <c r="S828" s="253"/>
      <c r="T828" s="25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55" t="s">
        <v>172</v>
      </c>
      <c r="AU828" s="255" t="s">
        <v>85</v>
      </c>
      <c r="AV828" s="14" t="s">
        <v>83</v>
      </c>
      <c r="AW828" s="14" t="s">
        <v>36</v>
      </c>
      <c r="AX828" s="14" t="s">
        <v>75</v>
      </c>
      <c r="AY828" s="255" t="s">
        <v>159</v>
      </c>
    </row>
    <row r="829" spans="1:51" s="13" customFormat="1" ht="12">
      <c r="A829" s="13"/>
      <c r="B829" s="235"/>
      <c r="C829" s="236"/>
      <c r="D829" s="228" t="s">
        <v>172</v>
      </c>
      <c r="E829" s="237" t="s">
        <v>19</v>
      </c>
      <c r="F829" s="238" t="s">
        <v>1273</v>
      </c>
      <c r="G829" s="236"/>
      <c r="H829" s="239">
        <v>65.34</v>
      </c>
      <c r="I829" s="240"/>
      <c r="J829" s="236"/>
      <c r="K829" s="236"/>
      <c r="L829" s="241"/>
      <c r="M829" s="242"/>
      <c r="N829" s="243"/>
      <c r="O829" s="243"/>
      <c r="P829" s="243"/>
      <c r="Q829" s="243"/>
      <c r="R829" s="243"/>
      <c r="S829" s="243"/>
      <c r="T829" s="244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5" t="s">
        <v>172</v>
      </c>
      <c r="AU829" s="245" t="s">
        <v>85</v>
      </c>
      <c r="AV829" s="13" t="s">
        <v>85</v>
      </c>
      <c r="AW829" s="13" t="s">
        <v>36</v>
      </c>
      <c r="AX829" s="13" t="s">
        <v>75</v>
      </c>
      <c r="AY829" s="245" t="s">
        <v>159</v>
      </c>
    </row>
    <row r="830" spans="1:51" s="13" customFormat="1" ht="12">
      <c r="A830" s="13"/>
      <c r="B830" s="235"/>
      <c r="C830" s="236"/>
      <c r="D830" s="228" t="s">
        <v>172</v>
      </c>
      <c r="E830" s="237" t="s">
        <v>19</v>
      </c>
      <c r="F830" s="238" t="s">
        <v>1274</v>
      </c>
      <c r="G830" s="236"/>
      <c r="H830" s="239">
        <v>-9.456</v>
      </c>
      <c r="I830" s="240"/>
      <c r="J830" s="236"/>
      <c r="K830" s="236"/>
      <c r="L830" s="241"/>
      <c r="M830" s="242"/>
      <c r="N830" s="243"/>
      <c r="O830" s="243"/>
      <c r="P830" s="243"/>
      <c r="Q830" s="243"/>
      <c r="R830" s="243"/>
      <c r="S830" s="243"/>
      <c r="T830" s="244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5" t="s">
        <v>172</v>
      </c>
      <c r="AU830" s="245" t="s">
        <v>85</v>
      </c>
      <c r="AV830" s="13" t="s">
        <v>85</v>
      </c>
      <c r="AW830" s="13" t="s">
        <v>36</v>
      </c>
      <c r="AX830" s="13" t="s">
        <v>75</v>
      </c>
      <c r="AY830" s="245" t="s">
        <v>159</v>
      </c>
    </row>
    <row r="831" spans="1:51" s="15" customFormat="1" ht="12">
      <c r="A831" s="15"/>
      <c r="B831" s="256"/>
      <c r="C831" s="257"/>
      <c r="D831" s="228" t="s">
        <v>172</v>
      </c>
      <c r="E831" s="258" t="s">
        <v>19</v>
      </c>
      <c r="F831" s="259" t="s">
        <v>193</v>
      </c>
      <c r="G831" s="257"/>
      <c r="H831" s="260">
        <v>55.884</v>
      </c>
      <c r="I831" s="261"/>
      <c r="J831" s="257"/>
      <c r="K831" s="257"/>
      <c r="L831" s="262"/>
      <c r="M831" s="263"/>
      <c r="N831" s="264"/>
      <c r="O831" s="264"/>
      <c r="P831" s="264"/>
      <c r="Q831" s="264"/>
      <c r="R831" s="264"/>
      <c r="S831" s="264"/>
      <c r="T831" s="26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T831" s="266" t="s">
        <v>172</v>
      </c>
      <c r="AU831" s="266" t="s">
        <v>85</v>
      </c>
      <c r="AV831" s="15" t="s">
        <v>166</v>
      </c>
      <c r="AW831" s="15" t="s">
        <v>36</v>
      </c>
      <c r="AX831" s="15" t="s">
        <v>83</v>
      </c>
      <c r="AY831" s="266" t="s">
        <v>159</v>
      </c>
    </row>
    <row r="832" spans="1:65" s="2" customFormat="1" ht="24.15" customHeight="1">
      <c r="A832" s="41"/>
      <c r="B832" s="42"/>
      <c r="C832" s="215" t="s">
        <v>1275</v>
      </c>
      <c r="D832" s="215" t="s">
        <v>161</v>
      </c>
      <c r="E832" s="216" t="s">
        <v>1276</v>
      </c>
      <c r="F832" s="217" t="s">
        <v>1277</v>
      </c>
      <c r="G832" s="218" t="s">
        <v>176</v>
      </c>
      <c r="H832" s="219">
        <v>8.355</v>
      </c>
      <c r="I832" s="220"/>
      <c r="J832" s="221">
        <f>ROUND(I832*H832,2)</f>
        <v>0</v>
      </c>
      <c r="K832" s="217" t="s">
        <v>261</v>
      </c>
      <c r="L832" s="47"/>
      <c r="M832" s="222" t="s">
        <v>19</v>
      </c>
      <c r="N832" s="223" t="s">
        <v>46</v>
      </c>
      <c r="O832" s="87"/>
      <c r="P832" s="224">
        <f>O832*H832</f>
        <v>0</v>
      </c>
      <c r="Q832" s="224">
        <v>0</v>
      </c>
      <c r="R832" s="224">
        <f>Q832*H832</f>
        <v>0</v>
      </c>
      <c r="S832" s="224">
        <v>1.8</v>
      </c>
      <c r="T832" s="225">
        <f>S832*H832</f>
        <v>15.039000000000001</v>
      </c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R832" s="226" t="s">
        <v>166</v>
      </c>
      <c r="AT832" s="226" t="s">
        <v>161</v>
      </c>
      <c r="AU832" s="226" t="s">
        <v>85</v>
      </c>
      <c r="AY832" s="20" t="s">
        <v>159</v>
      </c>
      <c r="BE832" s="227">
        <f>IF(N832="základní",J832,0)</f>
        <v>0</v>
      </c>
      <c r="BF832" s="227">
        <f>IF(N832="snížená",J832,0)</f>
        <v>0</v>
      </c>
      <c r="BG832" s="227">
        <f>IF(N832="zákl. přenesená",J832,0)</f>
        <v>0</v>
      </c>
      <c r="BH832" s="227">
        <f>IF(N832="sníž. přenesená",J832,0)</f>
        <v>0</v>
      </c>
      <c r="BI832" s="227">
        <f>IF(N832="nulová",J832,0)</f>
        <v>0</v>
      </c>
      <c r="BJ832" s="20" t="s">
        <v>83</v>
      </c>
      <c r="BK832" s="227">
        <f>ROUND(I832*H832,2)</f>
        <v>0</v>
      </c>
      <c r="BL832" s="20" t="s">
        <v>166</v>
      </c>
      <c r="BM832" s="226" t="s">
        <v>1278</v>
      </c>
    </row>
    <row r="833" spans="1:47" s="2" customFormat="1" ht="12">
      <c r="A833" s="41"/>
      <c r="B833" s="42"/>
      <c r="C833" s="43"/>
      <c r="D833" s="228" t="s">
        <v>168</v>
      </c>
      <c r="E833" s="43"/>
      <c r="F833" s="229" t="s">
        <v>1279</v>
      </c>
      <c r="G833" s="43"/>
      <c r="H833" s="43"/>
      <c r="I833" s="230"/>
      <c r="J833" s="43"/>
      <c r="K833" s="43"/>
      <c r="L833" s="47"/>
      <c r="M833" s="231"/>
      <c r="N833" s="232"/>
      <c r="O833" s="87"/>
      <c r="P833" s="87"/>
      <c r="Q833" s="87"/>
      <c r="R833" s="87"/>
      <c r="S833" s="87"/>
      <c r="T833" s="88"/>
      <c r="U833" s="41"/>
      <c r="V833" s="41"/>
      <c r="W833" s="41"/>
      <c r="X833" s="41"/>
      <c r="Y833" s="41"/>
      <c r="Z833" s="41"/>
      <c r="AA833" s="41"/>
      <c r="AB833" s="41"/>
      <c r="AC833" s="41"/>
      <c r="AD833" s="41"/>
      <c r="AE833" s="41"/>
      <c r="AT833" s="20" t="s">
        <v>168</v>
      </c>
      <c r="AU833" s="20" t="s">
        <v>85</v>
      </c>
    </row>
    <row r="834" spans="1:51" s="13" customFormat="1" ht="12">
      <c r="A834" s="13"/>
      <c r="B834" s="235"/>
      <c r="C834" s="236"/>
      <c r="D834" s="228" t="s">
        <v>172</v>
      </c>
      <c r="E834" s="237" t="s">
        <v>19</v>
      </c>
      <c r="F834" s="238" t="s">
        <v>1280</v>
      </c>
      <c r="G834" s="236"/>
      <c r="H834" s="239">
        <v>1.125</v>
      </c>
      <c r="I834" s="240"/>
      <c r="J834" s="236"/>
      <c r="K834" s="236"/>
      <c r="L834" s="241"/>
      <c r="M834" s="242"/>
      <c r="N834" s="243"/>
      <c r="O834" s="243"/>
      <c r="P834" s="243"/>
      <c r="Q834" s="243"/>
      <c r="R834" s="243"/>
      <c r="S834" s="243"/>
      <c r="T834" s="244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45" t="s">
        <v>172</v>
      </c>
      <c r="AU834" s="245" t="s">
        <v>85</v>
      </c>
      <c r="AV834" s="13" t="s">
        <v>85</v>
      </c>
      <c r="AW834" s="13" t="s">
        <v>36</v>
      </c>
      <c r="AX834" s="13" t="s">
        <v>75</v>
      </c>
      <c r="AY834" s="245" t="s">
        <v>159</v>
      </c>
    </row>
    <row r="835" spans="1:51" s="13" customFormat="1" ht="12">
      <c r="A835" s="13"/>
      <c r="B835" s="235"/>
      <c r="C835" s="236"/>
      <c r="D835" s="228" t="s">
        <v>172</v>
      </c>
      <c r="E835" s="237" t="s">
        <v>19</v>
      </c>
      <c r="F835" s="238" t="s">
        <v>1281</v>
      </c>
      <c r="G835" s="236"/>
      <c r="H835" s="239">
        <v>1.636</v>
      </c>
      <c r="I835" s="240"/>
      <c r="J835" s="236"/>
      <c r="K835" s="236"/>
      <c r="L835" s="241"/>
      <c r="M835" s="242"/>
      <c r="N835" s="243"/>
      <c r="O835" s="243"/>
      <c r="P835" s="243"/>
      <c r="Q835" s="243"/>
      <c r="R835" s="243"/>
      <c r="S835" s="243"/>
      <c r="T835" s="244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T835" s="245" t="s">
        <v>172</v>
      </c>
      <c r="AU835" s="245" t="s">
        <v>85</v>
      </c>
      <c r="AV835" s="13" t="s">
        <v>85</v>
      </c>
      <c r="AW835" s="13" t="s">
        <v>36</v>
      </c>
      <c r="AX835" s="13" t="s">
        <v>75</v>
      </c>
      <c r="AY835" s="245" t="s">
        <v>159</v>
      </c>
    </row>
    <row r="836" spans="1:51" s="13" customFormat="1" ht="12">
      <c r="A836" s="13"/>
      <c r="B836" s="235"/>
      <c r="C836" s="236"/>
      <c r="D836" s="228" t="s">
        <v>172</v>
      </c>
      <c r="E836" s="237" t="s">
        <v>19</v>
      </c>
      <c r="F836" s="238" t="s">
        <v>1282</v>
      </c>
      <c r="G836" s="236"/>
      <c r="H836" s="239">
        <v>12.6</v>
      </c>
      <c r="I836" s="240"/>
      <c r="J836" s="236"/>
      <c r="K836" s="236"/>
      <c r="L836" s="241"/>
      <c r="M836" s="242"/>
      <c r="N836" s="243"/>
      <c r="O836" s="243"/>
      <c r="P836" s="243"/>
      <c r="Q836" s="243"/>
      <c r="R836" s="243"/>
      <c r="S836" s="243"/>
      <c r="T836" s="244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5" t="s">
        <v>172</v>
      </c>
      <c r="AU836" s="245" t="s">
        <v>85</v>
      </c>
      <c r="AV836" s="13" t="s">
        <v>85</v>
      </c>
      <c r="AW836" s="13" t="s">
        <v>36</v>
      </c>
      <c r="AX836" s="13" t="s">
        <v>75</v>
      </c>
      <c r="AY836" s="245" t="s">
        <v>159</v>
      </c>
    </row>
    <row r="837" spans="1:51" s="13" customFormat="1" ht="12">
      <c r="A837" s="13"/>
      <c r="B837" s="235"/>
      <c r="C837" s="236"/>
      <c r="D837" s="228" t="s">
        <v>172</v>
      </c>
      <c r="E837" s="237" t="s">
        <v>19</v>
      </c>
      <c r="F837" s="238" t="s">
        <v>1283</v>
      </c>
      <c r="G837" s="236"/>
      <c r="H837" s="239">
        <v>-9</v>
      </c>
      <c r="I837" s="240"/>
      <c r="J837" s="236"/>
      <c r="K837" s="236"/>
      <c r="L837" s="241"/>
      <c r="M837" s="242"/>
      <c r="N837" s="243"/>
      <c r="O837" s="243"/>
      <c r="P837" s="243"/>
      <c r="Q837" s="243"/>
      <c r="R837" s="243"/>
      <c r="S837" s="243"/>
      <c r="T837" s="244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5" t="s">
        <v>172</v>
      </c>
      <c r="AU837" s="245" t="s">
        <v>85</v>
      </c>
      <c r="AV837" s="13" t="s">
        <v>85</v>
      </c>
      <c r="AW837" s="13" t="s">
        <v>36</v>
      </c>
      <c r="AX837" s="13" t="s">
        <v>75</v>
      </c>
      <c r="AY837" s="245" t="s">
        <v>159</v>
      </c>
    </row>
    <row r="838" spans="1:51" s="13" customFormat="1" ht="12">
      <c r="A838" s="13"/>
      <c r="B838" s="235"/>
      <c r="C838" s="236"/>
      <c r="D838" s="228" t="s">
        <v>172</v>
      </c>
      <c r="E838" s="237" t="s">
        <v>19</v>
      </c>
      <c r="F838" s="238" t="s">
        <v>1284</v>
      </c>
      <c r="G838" s="236"/>
      <c r="H838" s="239">
        <v>1.44</v>
      </c>
      <c r="I838" s="240"/>
      <c r="J838" s="236"/>
      <c r="K838" s="236"/>
      <c r="L838" s="241"/>
      <c r="M838" s="242"/>
      <c r="N838" s="243"/>
      <c r="O838" s="243"/>
      <c r="P838" s="243"/>
      <c r="Q838" s="243"/>
      <c r="R838" s="243"/>
      <c r="S838" s="243"/>
      <c r="T838" s="244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45" t="s">
        <v>172</v>
      </c>
      <c r="AU838" s="245" t="s">
        <v>85</v>
      </c>
      <c r="AV838" s="13" t="s">
        <v>85</v>
      </c>
      <c r="AW838" s="13" t="s">
        <v>36</v>
      </c>
      <c r="AX838" s="13" t="s">
        <v>75</v>
      </c>
      <c r="AY838" s="245" t="s">
        <v>159</v>
      </c>
    </row>
    <row r="839" spans="1:51" s="13" customFormat="1" ht="12">
      <c r="A839" s="13"/>
      <c r="B839" s="235"/>
      <c r="C839" s="236"/>
      <c r="D839" s="228" t="s">
        <v>172</v>
      </c>
      <c r="E839" s="237" t="s">
        <v>19</v>
      </c>
      <c r="F839" s="238" t="s">
        <v>1285</v>
      </c>
      <c r="G839" s="236"/>
      <c r="H839" s="239">
        <v>0.554</v>
      </c>
      <c r="I839" s="240"/>
      <c r="J839" s="236"/>
      <c r="K839" s="236"/>
      <c r="L839" s="241"/>
      <c r="M839" s="242"/>
      <c r="N839" s="243"/>
      <c r="O839" s="243"/>
      <c r="P839" s="243"/>
      <c r="Q839" s="243"/>
      <c r="R839" s="243"/>
      <c r="S839" s="243"/>
      <c r="T839" s="244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45" t="s">
        <v>172</v>
      </c>
      <c r="AU839" s="245" t="s">
        <v>85</v>
      </c>
      <c r="AV839" s="13" t="s">
        <v>85</v>
      </c>
      <c r="AW839" s="13" t="s">
        <v>36</v>
      </c>
      <c r="AX839" s="13" t="s">
        <v>75</v>
      </c>
      <c r="AY839" s="245" t="s">
        <v>159</v>
      </c>
    </row>
    <row r="840" spans="1:51" s="15" customFormat="1" ht="12">
      <c r="A840" s="15"/>
      <c r="B840" s="256"/>
      <c r="C840" s="257"/>
      <c r="D840" s="228" t="s">
        <v>172</v>
      </c>
      <c r="E840" s="258" t="s">
        <v>19</v>
      </c>
      <c r="F840" s="259" t="s">
        <v>193</v>
      </c>
      <c r="G840" s="257"/>
      <c r="H840" s="260">
        <v>8.355</v>
      </c>
      <c r="I840" s="261"/>
      <c r="J840" s="257"/>
      <c r="K840" s="257"/>
      <c r="L840" s="262"/>
      <c r="M840" s="263"/>
      <c r="N840" s="264"/>
      <c r="O840" s="264"/>
      <c r="P840" s="264"/>
      <c r="Q840" s="264"/>
      <c r="R840" s="264"/>
      <c r="S840" s="264"/>
      <c r="T840" s="26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66" t="s">
        <v>172</v>
      </c>
      <c r="AU840" s="266" t="s">
        <v>85</v>
      </c>
      <c r="AV840" s="15" t="s">
        <v>166</v>
      </c>
      <c r="AW840" s="15" t="s">
        <v>36</v>
      </c>
      <c r="AX840" s="15" t="s">
        <v>83</v>
      </c>
      <c r="AY840" s="266" t="s">
        <v>159</v>
      </c>
    </row>
    <row r="841" spans="1:65" s="2" customFormat="1" ht="24.15" customHeight="1">
      <c r="A841" s="41"/>
      <c r="B841" s="42"/>
      <c r="C841" s="215" t="s">
        <v>1286</v>
      </c>
      <c r="D841" s="215" t="s">
        <v>161</v>
      </c>
      <c r="E841" s="216" t="s">
        <v>1287</v>
      </c>
      <c r="F841" s="217" t="s">
        <v>1288</v>
      </c>
      <c r="G841" s="218" t="s">
        <v>514</v>
      </c>
      <c r="H841" s="219">
        <v>55</v>
      </c>
      <c r="I841" s="220"/>
      <c r="J841" s="221">
        <f>ROUND(I841*H841,2)</f>
        <v>0</v>
      </c>
      <c r="K841" s="217" t="s">
        <v>165</v>
      </c>
      <c r="L841" s="47"/>
      <c r="M841" s="222" t="s">
        <v>19</v>
      </c>
      <c r="N841" s="223" t="s">
        <v>46</v>
      </c>
      <c r="O841" s="87"/>
      <c r="P841" s="224">
        <f>O841*H841</f>
        <v>0</v>
      </c>
      <c r="Q841" s="224">
        <v>0</v>
      </c>
      <c r="R841" s="224">
        <f>Q841*H841</f>
        <v>0</v>
      </c>
      <c r="S841" s="224">
        <v>0.039</v>
      </c>
      <c r="T841" s="225">
        <f>S841*H841</f>
        <v>2.145</v>
      </c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R841" s="226" t="s">
        <v>166</v>
      </c>
      <c r="AT841" s="226" t="s">
        <v>161</v>
      </c>
      <c r="AU841" s="226" t="s">
        <v>85</v>
      </c>
      <c r="AY841" s="20" t="s">
        <v>159</v>
      </c>
      <c r="BE841" s="227">
        <f>IF(N841="základní",J841,0)</f>
        <v>0</v>
      </c>
      <c r="BF841" s="227">
        <f>IF(N841="snížená",J841,0)</f>
        <v>0</v>
      </c>
      <c r="BG841" s="227">
        <f>IF(N841="zákl. přenesená",J841,0)</f>
        <v>0</v>
      </c>
      <c r="BH841" s="227">
        <f>IF(N841="sníž. přenesená",J841,0)</f>
        <v>0</v>
      </c>
      <c r="BI841" s="227">
        <f>IF(N841="nulová",J841,0)</f>
        <v>0</v>
      </c>
      <c r="BJ841" s="20" t="s">
        <v>83</v>
      </c>
      <c r="BK841" s="227">
        <f>ROUND(I841*H841,2)</f>
        <v>0</v>
      </c>
      <c r="BL841" s="20" t="s">
        <v>166</v>
      </c>
      <c r="BM841" s="226" t="s">
        <v>1289</v>
      </c>
    </row>
    <row r="842" spans="1:47" s="2" customFormat="1" ht="12">
      <c r="A842" s="41"/>
      <c r="B842" s="42"/>
      <c r="C842" s="43"/>
      <c r="D842" s="228" t="s">
        <v>168</v>
      </c>
      <c r="E842" s="43"/>
      <c r="F842" s="229" t="s">
        <v>1290</v>
      </c>
      <c r="G842" s="43"/>
      <c r="H842" s="43"/>
      <c r="I842" s="230"/>
      <c r="J842" s="43"/>
      <c r="K842" s="43"/>
      <c r="L842" s="47"/>
      <c r="M842" s="231"/>
      <c r="N842" s="232"/>
      <c r="O842" s="87"/>
      <c r="P842" s="87"/>
      <c r="Q842" s="87"/>
      <c r="R842" s="87"/>
      <c r="S842" s="87"/>
      <c r="T842" s="88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T842" s="20" t="s">
        <v>168</v>
      </c>
      <c r="AU842" s="20" t="s">
        <v>85</v>
      </c>
    </row>
    <row r="843" spans="1:47" s="2" customFormat="1" ht="12">
      <c r="A843" s="41"/>
      <c r="B843" s="42"/>
      <c r="C843" s="43"/>
      <c r="D843" s="233" t="s">
        <v>170</v>
      </c>
      <c r="E843" s="43"/>
      <c r="F843" s="234" t="s">
        <v>1291</v>
      </c>
      <c r="G843" s="43"/>
      <c r="H843" s="43"/>
      <c r="I843" s="230"/>
      <c r="J843" s="43"/>
      <c r="K843" s="43"/>
      <c r="L843" s="47"/>
      <c r="M843" s="231"/>
      <c r="N843" s="232"/>
      <c r="O843" s="87"/>
      <c r="P843" s="87"/>
      <c r="Q843" s="87"/>
      <c r="R843" s="87"/>
      <c r="S843" s="87"/>
      <c r="T843" s="88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T843" s="20" t="s">
        <v>170</v>
      </c>
      <c r="AU843" s="20" t="s">
        <v>85</v>
      </c>
    </row>
    <row r="844" spans="1:65" s="2" customFormat="1" ht="24.15" customHeight="1">
      <c r="A844" s="41"/>
      <c r="B844" s="42"/>
      <c r="C844" s="215" t="s">
        <v>1292</v>
      </c>
      <c r="D844" s="215" t="s">
        <v>161</v>
      </c>
      <c r="E844" s="216" t="s">
        <v>1293</v>
      </c>
      <c r="F844" s="217" t="s">
        <v>1294</v>
      </c>
      <c r="G844" s="218" t="s">
        <v>242</v>
      </c>
      <c r="H844" s="219">
        <v>1</v>
      </c>
      <c r="I844" s="220"/>
      <c r="J844" s="221">
        <f>ROUND(I844*H844,2)</f>
        <v>0</v>
      </c>
      <c r="K844" s="217" t="s">
        <v>165</v>
      </c>
      <c r="L844" s="47"/>
      <c r="M844" s="222" t="s">
        <v>19</v>
      </c>
      <c r="N844" s="223" t="s">
        <v>46</v>
      </c>
      <c r="O844" s="87"/>
      <c r="P844" s="224">
        <f>O844*H844</f>
        <v>0</v>
      </c>
      <c r="Q844" s="224">
        <v>0</v>
      </c>
      <c r="R844" s="224">
        <f>Q844*H844</f>
        <v>0</v>
      </c>
      <c r="S844" s="224">
        <v>1.244</v>
      </c>
      <c r="T844" s="225">
        <f>S844*H844</f>
        <v>1.244</v>
      </c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R844" s="226" t="s">
        <v>166</v>
      </c>
      <c r="AT844" s="226" t="s">
        <v>161</v>
      </c>
      <c r="AU844" s="226" t="s">
        <v>85</v>
      </c>
      <c r="AY844" s="20" t="s">
        <v>159</v>
      </c>
      <c r="BE844" s="227">
        <f>IF(N844="základní",J844,0)</f>
        <v>0</v>
      </c>
      <c r="BF844" s="227">
        <f>IF(N844="snížená",J844,0)</f>
        <v>0</v>
      </c>
      <c r="BG844" s="227">
        <f>IF(N844="zákl. přenesená",J844,0)</f>
        <v>0</v>
      </c>
      <c r="BH844" s="227">
        <f>IF(N844="sníž. přenesená",J844,0)</f>
        <v>0</v>
      </c>
      <c r="BI844" s="227">
        <f>IF(N844="nulová",J844,0)</f>
        <v>0</v>
      </c>
      <c r="BJ844" s="20" t="s">
        <v>83</v>
      </c>
      <c r="BK844" s="227">
        <f>ROUND(I844*H844,2)</f>
        <v>0</v>
      </c>
      <c r="BL844" s="20" t="s">
        <v>166</v>
      </c>
      <c r="BM844" s="226" t="s">
        <v>1295</v>
      </c>
    </row>
    <row r="845" spans="1:47" s="2" customFormat="1" ht="12">
      <c r="A845" s="41"/>
      <c r="B845" s="42"/>
      <c r="C845" s="43"/>
      <c r="D845" s="228" t="s">
        <v>168</v>
      </c>
      <c r="E845" s="43"/>
      <c r="F845" s="229" t="s">
        <v>1296</v>
      </c>
      <c r="G845" s="43"/>
      <c r="H845" s="43"/>
      <c r="I845" s="230"/>
      <c r="J845" s="43"/>
      <c r="K845" s="43"/>
      <c r="L845" s="47"/>
      <c r="M845" s="231"/>
      <c r="N845" s="232"/>
      <c r="O845" s="87"/>
      <c r="P845" s="87"/>
      <c r="Q845" s="87"/>
      <c r="R845" s="87"/>
      <c r="S845" s="87"/>
      <c r="T845" s="88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T845" s="20" t="s">
        <v>168</v>
      </c>
      <c r="AU845" s="20" t="s">
        <v>85</v>
      </c>
    </row>
    <row r="846" spans="1:47" s="2" customFormat="1" ht="12">
      <c r="A846" s="41"/>
      <c r="B846" s="42"/>
      <c r="C846" s="43"/>
      <c r="D846" s="233" t="s">
        <v>170</v>
      </c>
      <c r="E846" s="43"/>
      <c r="F846" s="234" t="s">
        <v>1297</v>
      </c>
      <c r="G846" s="43"/>
      <c r="H846" s="43"/>
      <c r="I846" s="230"/>
      <c r="J846" s="43"/>
      <c r="K846" s="43"/>
      <c r="L846" s="47"/>
      <c r="M846" s="231"/>
      <c r="N846" s="232"/>
      <c r="O846" s="87"/>
      <c r="P846" s="87"/>
      <c r="Q846" s="87"/>
      <c r="R846" s="87"/>
      <c r="S846" s="87"/>
      <c r="T846" s="88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T846" s="20" t="s">
        <v>170</v>
      </c>
      <c r="AU846" s="20" t="s">
        <v>85</v>
      </c>
    </row>
    <row r="847" spans="1:65" s="2" customFormat="1" ht="33" customHeight="1">
      <c r="A847" s="41"/>
      <c r="B847" s="42"/>
      <c r="C847" s="215" t="s">
        <v>1298</v>
      </c>
      <c r="D847" s="215" t="s">
        <v>161</v>
      </c>
      <c r="E847" s="216" t="s">
        <v>1299</v>
      </c>
      <c r="F847" s="217" t="s">
        <v>1300</v>
      </c>
      <c r="G847" s="218" t="s">
        <v>176</v>
      </c>
      <c r="H847" s="219">
        <v>8.613</v>
      </c>
      <c r="I847" s="220"/>
      <c r="J847" s="221">
        <f>ROUND(I847*H847,2)</f>
        <v>0</v>
      </c>
      <c r="K847" s="217" t="s">
        <v>165</v>
      </c>
      <c r="L847" s="47"/>
      <c r="M847" s="222" t="s">
        <v>19</v>
      </c>
      <c r="N847" s="223" t="s">
        <v>46</v>
      </c>
      <c r="O847" s="87"/>
      <c r="P847" s="224">
        <f>O847*H847</f>
        <v>0</v>
      </c>
      <c r="Q847" s="224">
        <v>0</v>
      </c>
      <c r="R847" s="224">
        <f>Q847*H847</f>
        <v>0</v>
      </c>
      <c r="S847" s="224">
        <v>2.2</v>
      </c>
      <c r="T847" s="225">
        <f>S847*H847</f>
        <v>18.9486</v>
      </c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R847" s="226" t="s">
        <v>166</v>
      </c>
      <c r="AT847" s="226" t="s">
        <v>161</v>
      </c>
      <c r="AU847" s="226" t="s">
        <v>85</v>
      </c>
      <c r="AY847" s="20" t="s">
        <v>159</v>
      </c>
      <c r="BE847" s="227">
        <f>IF(N847="základní",J847,0)</f>
        <v>0</v>
      </c>
      <c r="BF847" s="227">
        <f>IF(N847="snížená",J847,0)</f>
        <v>0</v>
      </c>
      <c r="BG847" s="227">
        <f>IF(N847="zákl. přenesená",J847,0)</f>
        <v>0</v>
      </c>
      <c r="BH847" s="227">
        <f>IF(N847="sníž. přenesená",J847,0)</f>
        <v>0</v>
      </c>
      <c r="BI847" s="227">
        <f>IF(N847="nulová",J847,0)</f>
        <v>0</v>
      </c>
      <c r="BJ847" s="20" t="s">
        <v>83</v>
      </c>
      <c r="BK847" s="227">
        <f>ROUND(I847*H847,2)</f>
        <v>0</v>
      </c>
      <c r="BL847" s="20" t="s">
        <v>166</v>
      </c>
      <c r="BM847" s="226" t="s">
        <v>1301</v>
      </c>
    </row>
    <row r="848" spans="1:47" s="2" customFormat="1" ht="12">
      <c r="A848" s="41"/>
      <c r="B848" s="42"/>
      <c r="C848" s="43"/>
      <c r="D848" s="228" t="s">
        <v>168</v>
      </c>
      <c r="E848" s="43"/>
      <c r="F848" s="229" t="s">
        <v>1302</v>
      </c>
      <c r="G848" s="43"/>
      <c r="H848" s="43"/>
      <c r="I848" s="230"/>
      <c r="J848" s="43"/>
      <c r="K848" s="43"/>
      <c r="L848" s="47"/>
      <c r="M848" s="231"/>
      <c r="N848" s="232"/>
      <c r="O848" s="87"/>
      <c r="P848" s="87"/>
      <c r="Q848" s="87"/>
      <c r="R848" s="87"/>
      <c r="S848" s="87"/>
      <c r="T848" s="88"/>
      <c r="U848" s="41"/>
      <c r="V848" s="41"/>
      <c r="W848" s="41"/>
      <c r="X848" s="41"/>
      <c r="Y848" s="41"/>
      <c r="Z848" s="41"/>
      <c r="AA848" s="41"/>
      <c r="AB848" s="41"/>
      <c r="AC848" s="41"/>
      <c r="AD848" s="41"/>
      <c r="AE848" s="41"/>
      <c r="AT848" s="20" t="s">
        <v>168</v>
      </c>
      <c r="AU848" s="20" t="s">
        <v>85</v>
      </c>
    </row>
    <row r="849" spans="1:47" s="2" customFormat="1" ht="12">
      <c r="A849" s="41"/>
      <c r="B849" s="42"/>
      <c r="C849" s="43"/>
      <c r="D849" s="233" t="s">
        <v>170</v>
      </c>
      <c r="E849" s="43"/>
      <c r="F849" s="234" t="s">
        <v>1303</v>
      </c>
      <c r="G849" s="43"/>
      <c r="H849" s="43"/>
      <c r="I849" s="230"/>
      <c r="J849" s="43"/>
      <c r="K849" s="43"/>
      <c r="L849" s="47"/>
      <c r="M849" s="231"/>
      <c r="N849" s="232"/>
      <c r="O849" s="87"/>
      <c r="P849" s="87"/>
      <c r="Q849" s="87"/>
      <c r="R849" s="87"/>
      <c r="S849" s="87"/>
      <c r="T849" s="88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T849" s="20" t="s">
        <v>170</v>
      </c>
      <c r="AU849" s="20" t="s">
        <v>85</v>
      </c>
    </row>
    <row r="850" spans="1:51" s="13" customFormat="1" ht="12">
      <c r="A850" s="13"/>
      <c r="B850" s="235"/>
      <c r="C850" s="236"/>
      <c r="D850" s="228" t="s">
        <v>172</v>
      </c>
      <c r="E850" s="237" t="s">
        <v>19</v>
      </c>
      <c r="F850" s="238" t="s">
        <v>1304</v>
      </c>
      <c r="G850" s="236"/>
      <c r="H850" s="239">
        <v>8.1</v>
      </c>
      <c r="I850" s="240"/>
      <c r="J850" s="236"/>
      <c r="K850" s="236"/>
      <c r="L850" s="241"/>
      <c r="M850" s="242"/>
      <c r="N850" s="243"/>
      <c r="O850" s="243"/>
      <c r="P850" s="243"/>
      <c r="Q850" s="243"/>
      <c r="R850" s="243"/>
      <c r="S850" s="243"/>
      <c r="T850" s="244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5" t="s">
        <v>172</v>
      </c>
      <c r="AU850" s="245" t="s">
        <v>85</v>
      </c>
      <c r="AV850" s="13" t="s">
        <v>85</v>
      </c>
      <c r="AW850" s="13" t="s">
        <v>36</v>
      </c>
      <c r="AX850" s="13" t="s">
        <v>75</v>
      </c>
      <c r="AY850" s="245" t="s">
        <v>159</v>
      </c>
    </row>
    <row r="851" spans="1:51" s="13" customFormat="1" ht="12">
      <c r="A851" s="13"/>
      <c r="B851" s="235"/>
      <c r="C851" s="236"/>
      <c r="D851" s="228" t="s">
        <v>172</v>
      </c>
      <c r="E851" s="237" t="s">
        <v>19</v>
      </c>
      <c r="F851" s="238" t="s">
        <v>1305</v>
      </c>
      <c r="G851" s="236"/>
      <c r="H851" s="239">
        <v>0.513</v>
      </c>
      <c r="I851" s="240"/>
      <c r="J851" s="236"/>
      <c r="K851" s="236"/>
      <c r="L851" s="241"/>
      <c r="M851" s="242"/>
      <c r="N851" s="243"/>
      <c r="O851" s="243"/>
      <c r="P851" s="243"/>
      <c r="Q851" s="243"/>
      <c r="R851" s="243"/>
      <c r="S851" s="243"/>
      <c r="T851" s="244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5" t="s">
        <v>172</v>
      </c>
      <c r="AU851" s="245" t="s">
        <v>85</v>
      </c>
      <c r="AV851" s="13" t="s">
        <v>85</v>
      </c>
      <c r="AW851" s="13" t="s">
        <v>36</v>
      </c>
      <c r="AX851" s="13" t="s">
        <v>75</v>
      </c>
      <c r="AY851" s="245" t="s">
        <v>159</v>
      </c>
    </row>
    <row r="852" spans="1:51" s="15" customFormat="1" ht="12">
      <c r="A852" s="15"/>
      <c r="B852" s="256"/>
      <c r="C852" s="257"/>
      <c r="D852" s="228" t="s">
        <v>172</v>
      </c>
      <c r="E852" s="258" t="s">
        <v>19</v>
      </c>
      <c r="F852" s="259" t="s">
        <v>193</v>
      </c>
      <c r="G852" s="257"/>
      <c r="H852" s="260">
        <v>8.613</v>
      </c>
      <c r="I852" s="261"/>
      <c r="J852" s="257"/>
      <c r="K852" s="257"/>
      <c r="L852" s="262"/>
      <c r="M852" s="263"/>
      <c r="N852" s="264"/>
      <c r="O852" s="264"/>
      <c r="P852" s="264"/>
      <c r="Q852" s="264"/>
      <c r="R852" s="264"/>
      <c r="S852" s="264"/>
      <c r="T852" s="26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66" t="s">
        <v>172</v>
      </c>
      <c r="AU852" s="266" t="s">
        <v>85</v>
      </c>
      <c r="AV852" s="15" t="s">
        <v>166</v>
      </c>
      <c r="AW852" s="15" t="s">
        <v>36</v>
      </c>
      <c r="AX852" s="15" t="s">
        <v>83</v>
      </c>
      <c r="AY852" s="266" t="s">
        <v>159</v>
      </c>
    </row>
    <row r="853" spans="1:65" s="2" customFormat="1" ht="33" customHeight="1">
      <c r="A853" s="41"/>
      <c r="B853" s="42"/>
      <c r="C853" s="215" t="s">
        <v>1306</v>
      </c>
      <c r="D853" s="215" t="s">
        <v>161</v>
      </c>
      <c r="E853" s="216" t="s">
        <v>1307</v>
      </c>
      <c r="F853" s="217" t="s">
        <v>1308</v>
      </c>
      <c r="G853" s="218" t="s">
        <v>176</v>
      </c>
      <c r="H853" s="219">
        <v>8.613</v>
      </c>
      <c r="I853" s="220"/>
      <c r="J853" s="221">
        <f>ROUND(I853*H853,2)</f>
        <v>0</v>
      </c>
      <c r="K853" s="217" t="s">
        <v>165</v>
      </c>
      <c r="L853" s="47"/>
      <c r="M853" s="222" t="s">
        <v>19</v>
      </c>
      <c r="N853" s="223" t="s">
        <v>46</v>
      </c>
      <c r="O853" s="87"/>
      <c r="P853" s="224">
        <f>O853*H853</f>
        <v>0</v>
      </c>
      <c r="Q853" s="224">
        <v>0</v>
      </c>
      <c r="R853" s="224">
        <f>Q853*H853</f>
        <v>0</v>
      </c>
      <c r="S853" s="224">
        <v>0.044</v>
      </c>
      <c r="T853" s="225">
        <f>S853*H853</f>
        <v>0.378972</v>
      </c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R853" s="226" t="s">
        <v>166</v>
      </c>
      <c r="AT853" s="226" t="s">
        <v>161</v>
      </c>
      <c r="AU853" s="226" t="s">
        <v>85</v>
      </c>
      <c r="AY853" s="20" t="s">
        <v>159</v>
      </c>
      <c r="BE853" s="227">
        <f>IF(N853="základní",J853,0)</f>
        <v>0</v>
      </c>
      <c r="BF853" s="227">
        <f>IF(N853="snížená",J853,0)</f>
        <v>0</v>
      </c>
      <c r="BG853" s="227">
        <f>IF(N853="zákl. přenesená",J853,0)</f>
        <v>0</v>
      </c>
      <c r="BH853" s="227">
        <f>IF(N853="sníž. přenesená",J853,0)</f>
        <v>0</v>
      </c>
      <c r="BI853" s="227">
        <f>IF(N853="nulová",J853,0)</f>
        <v>0</v>
      </c>
      <c r="BJ853" s="20" t="s">
        <v>83</v>
      </c>
      <c r="BK853" s="227">
        <f>ROUND(I853*H853,2)</f>
        <v>0</v>
      </c>
      <c r="BL853" s="20" t="s">
        <v>166</v>
      </c>
      <c r="BM853" s="226" t="s">
        <v>1309</v>
      </c>
    </row>
    <row r="854" spans="1:47" s="2" customFormat="1" ht="12">
      <c r="A854" s="41"/>
      <c r="B854" s="42"/>
      <c r="C854" s="43"/>
      <c r="D854" s="228" t="s">
        <v>168</v>
      </c>
      <c r="E854" s="43"/>
      <c r="F854" s="229" t="s">
        <v>1310</v>
      </c>
      <c r="G854" s="43"/>
      <c r="H854" s="43"/>
      <c r="I854" s="230"/>
      <c r="J854" s="43"/>
      <c r="K854" s="43"/>
      <c r="L854" s="47"/>
      <c r="M854" s="231"/>
      <c r="N854" s="232"/>
      <c r="O854" s="87"/>
      <c r="P854" s="87"/>
      <c r="Q854" s="87"/>
      <c r="R854" s="87"/>
      <c r="S854" s="87"/>
      <c r="T854" s="88"/>
      <c r="U854" s="41"/>
      <c r="V854" s="41"/>
      <c r="W854" s="41"/>
      <c r="X854" s="41"/>
      <c r="Y854" s="41"/>
      <c r="Z854" s="41"/>
      <c r="AA854" s="41"/>
      <c r="AB854" s="41"/>
      <c r="AC854" s="41"/>
      <c r="AD854" s="41"/>
      <c r="AE854" s="41"/>
      <c r="AT854" s="20" t="s">
        <v>168</v>
      </c>
      <c r="AU854" s="20" t="s">
        <v>85</v>
      </c>
    </row>
    <row r="855" spans="1:47" s="2" customFormat="1" ht="12">
      <c r="A855" s="41"/>
      <c r="B855" s="42"/>
      <c r="C855" s="43"/>
      <c r="D855" s="233" t="s">
        <v>170</v>
      </c>
      <c r="E855" s="43"/>
      <c r="F855" s="234" t="s">
        <v>1311</v>
      </c>
      <c r="G855" s="43"/>
      <c r="H855" s="43"/>
      <c r="I855" s="230"/>
      <c r="J855" s="43"/>
      <c r="K855" s="43"/>
      <c r="L855" s="47"/>
      <c r="M855" s="231"/>
      <c r="N855" s="232"/>
      <c r="O855" s="87"/>
      <c r="P855" s="87"/>
      <c r="Q855" s="87"/>
      <c r="R855" s="87"/>
      <c r="S855" s="87"/>
      <c r="T855" s="88"/>
      <c r="U855" s="41"/>
      <c r="V855" s="41"/>
      <c r="W855" s="41"/>
      <c r="X855" s="41"/>
      <c r="Y855" s="41"/>
      <c r="Z855" s="41"/>
      <c r="AA855" s="41"/>
      <c r="AB855" s="41"/>
      <c r="AC855" s="41"/>
      <c r="AD855" s="41"/>
      <c r="AE855" s="41"/>
      <c r="AT855" s="20" t="s">
        <v>170</v>
      </c>
      <c r="AU855" s="20" t="s">
        <v>85</v>
      </c>
    </row>
    <row r="856" spans="1:65" s="2" customFormat="1" ht="24.15" customHeight="1">
      <c r="A856" s="41"/>
      <c r="B856" s="42"/>
      <c r="C856" s="215" t="s">
        <v>1312</v>
      </c>
      <c r="D856" s="215" t="s">
        <v>161</v>
      </c>
      <c r="E856" s="216" t="s">
        <v>1313</v>
      </c>
      <c r="F856" s="217" t="s">
        <v>1314</v>
      </c>
      <c r="G856" s="218" t="s">
        <v>514</v>
      </c>
      <c r="H856" s="219">
        <v>55</v>
      </c>
      <c r="I856" s="220"/>
      <c r="J856" s="221">
        <f>ROUND(I856*H856,2)</f>
        <v>0</v>
      </c>
      <c r="K856" s="217" t="s">
        <v>165</v>
      </c>
      <c r="L856" s="47"/>
      <c r="M856" s="222" t="s">
        <v>19</v>
      </c>
      <c r="N856" s="223" t="s">
        <v>46</v>
      </c>
      <c r="O856" s="87"/>
      <c r="P856" s="224">
        <f>O856*H856</f>
        <v>0</v>
      </c>
      <c r="Q856" s="224">
        <v>0</v>
      </c>
      <c r="R856" s="224">
        <f>Q856*H856</f>
        <v>0</v>
      </c>
      <c r="S856" s="224">
        <v>0</v>
      </c>
      <c r="T856" s="225">
        <f>S856*H856</f>
        <v>0</v>
      </c>
      <c r="U856" s="41"/>
      <c r="V856" s="41"/>
      <c r="W856" s="41"/>
      <c r="X856" s="41"/>
      <c r="Y856" s="41"/>
      <c r="Z856" s="41"/>
      <c r="AA856" s="41"/>
      <c r="AB856" s="41"/>
      <c r="AC856" s="41"/>
      <c r="AD856" s="41"/>
      <c r="AE856" s="41"/>
      <c r="AR856" s="226" t="s">
        <v>166</v>
      </c>
      <c r="AT856" s="226" t="s">
        <v>161</v>
      </c>
      <c r="AU856" s="226" t="s">
        <v>85</v>
      </c>
      <c r="AY856" s="20" t="s">
        <v>159</v>
      </c>
      <c r="BE856" s="227">
        <f>IF(N856="základní",J856,0)</f>
        <v>0</v>
      </c>
      <c r="BF856" s="227">
        <f>IF(N856="snížená",J856,0)</f>
        <v>0</v>
      </c>
      <c r="BG856" s="227">
        <f>IF(N856="zákl. přenesená",J856,0)</f>
        <v>0</v>
      </c>
      <c r="BH856" s="227">
        <f>IF(N856="sníž. přenesená",J856,0)</f>
        <v>0</v>
      </c>
      <c r="BI856" s="227">
        <f>IF(N856="nulová",J856,0)</f>
        <v>0</v>
      </c>
      <c r="BJ856" s="20" t="s">
        <v>83</v>
      </c>
      <c r="BK856" s="227">
        <f>ROUND(I856*H856,2)</f>
        <v>0</v>
      </c>
      <c r="BL856" s="20" t="s">
        <v>166</v>
      </c>
      <c r="BM856" s="226" t="s">
        <v>1315</v>
      </c>
    </row>
    <row r="857" spans="1:47" s="2" customFormat="1" ht="12">
      <c r="A857" s="41"/>
      <c r="B857" s="42"/>
      <c r="C857" s="43"/>
      <c r="D857" s="228" t="s">
        <v>168</v>
      </c>
      <c r="E857" s="43"/>
      <c r="F857" s="229" t="s">
        <v>1314</v>
      </c>
      <c r="G857" s="43"/>
      <c r="H857" s="43"/>
      <c r="I857" s="230"/>
      <c r="J857" s="43"/>
      <c r="K857" s="43"/>
      <c r="L857" s="47"/>
      <c r="M857" s="231"/>
      <c r="N857" s="232"/>
      <c r="O857" s="87"/>
      <c r="P857" s="87"/>
      <c r="Q857" s="87"/>
      <c r="R857" s="87"/>
      <c r="S857" s="87"/>
      <c r="T857" s="88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T857" s="20" t="s">
        <v>168</v>
      </c>
      <c r="AU857" s="20" t="s">
        <v>85</v>
      </c>
    </row>
    <row r="858" spans="1:47" s="2" customFormat="1" ht="12">
      <c r="A858" s="41"/>
      <c r="B858" s="42"/>
      <c r="C858" s="43"/>
      <c r="D858" s="233" t="s">
        <v>170</v>
      </c>
      <c r="E858" s="43"/>
      <c r="F858" s="234" t="s">
        <v>1316</v>
      </c>
      <c r="G858" s="43"/>
      <c r="H858" s="43"/>
      <c r="I858" s="230"/>
      <c r="J858" s="43"/>
      <c r="K858" s="43"/>
      <c r="L858" s="47"/>
      <c r="M858" s="231"/>
      <c r="N858" s="232"/>
      <c r="O858" s="87"/>
      <c r="P858" s="87"/>
      <c r="Q858" s="87"/>
      <c r="R858" s="87"/>
      <c r="S858" s="87"/>
      <c r="T858" s="88"/>
      <c r="U858" s="41"/>
      <c r="V858" s="41"/>
      <c r="W858" s="41"/>
      <c r="X858" s="41"/>
      <c r="Y858" s="41"/>
      <c r="Z858" s="41"/>
      <c r="AA858" s="41"/>
      <c r="AB858" s="41"/>
      <c r="AC858" s="41"/>
      <c r="AD858" s="41"/>
      <c r="AE858" s="41"/>
      <c r="AT858" s="20" t="s">
        <v>170</v>
      </c>
      <c r="AU858" s="20" t="s">
        <v>85</v>
      </c>
    </row>
    <row r="859" spans="1:65" s="2" customFormat="1" ht="24.15" customHeight="1">
      <c r="A859" s="41"/>
      <c r="B859" s="42"/>
      <c r="C859" s="215" t="s">
        <v>1317</v>
      </c>
      <c r="D859" s="215" t="s">
        <v>161</v>
      </c>
      <c r="E859" s="216" t="s">
        <v>1318</v>
      </c>
      <c r="F859" s="217" t="s">
        <v>1319</v>
      </c>
      <c r="G859" s="218" t="s">
        <v>164</v>
      </c>
      <c r="H859" s="219">
        <v>7.47</v>
      </c>
      <c r="I859" s="220"/>
      <c r="J859" s="221">
        <f>ROUND(I859*H859,2)</f>
        <v>0</v>
      </c>
      <c r="K859" s="217" t="s">
        <v>165</v>
      </c>
      <c r="L859" s="47"/>
      <c r="M859" s="222" t="s">
        <v>19</v>
      </c>
      <c r="N859" s="223" t="s">
        <v>46</v>
      </c>
      <c r="O859" s="87"/>
      <c r="P859" s="224">
        <f>O859*H859</f>
        <v>0</v>
      </c>
      <c r="Q859" s="224">
        <v>0</v>
      </c>
      <c r="R859" s="224">
        <f>Q859*H859</f>
        <v>0</v>
      </c>
      <c r="S859" s="224">
        <v>0.055</v>
      </c>
      <c r="T859" s="225">
        <f>S859*H859</f>
        <v>0.41085</v>
      </c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R859" s="226" t="s">
        <v>166</v>
      </c>
      <c r="AT859" s="226" t="s">
        <v>161</v>
      </c>
      <c r="AU859" s="226" t="s">
        <v>85</v>
      </c>
      <c r="AY859" s="20" t="s">
        <v>159</v>
      </c>
      <c r="BE859" s="227">
        <f>IF(N859="základní",J859,0)</f>
        <v>0</v>
      </c>
      <c r="BF859" s="227">
        <f>IF(N859="snížená",J859,0)</f>
        <v>0</v>
      </c>
      <c r="BG859" s="227">
        <f>IF(N859="zákl. přenesená",J859,0)</f>
        <v>0</v>
      </c>
      <c r="BH859" s="227">
        <f>IF(N859="sníž. přenesená",J859,0)</f>
        <v>0</v>
      </c>
      <c r="BI859" s="227">
        <f>IF(N859="nulová",J859,0)</f>
        <v>0</v>
      </c>
      <c r="BJ859" s="20" t="s">
        <v>83</v>
      </c>
      <c r="BK859" s="227">
        <f>ROUND(I859*H859,2)</f>
        <v>0</v>
      </c>
      <c r="BL859" s="20" t="s">
        <v>166</v>
      </c>
      <c r="BM859" s="226" t="s">
        <v>1320</v>
      </c>
    </row>
    <row r="860" spans="1:47" s="2" customFormat="1" ht="12">
      <c r="A860" s="41"/>
      <c r="B860" s="42"/>
      <c r="C860" s="43"/>
      <c r="D860" s="228" t="s">
        <v>168</v>
      </c>
      <c r="E860" s="43"/>
      <c r="F860" s="229" t="s">
        <v>1321</v>
      </c>
      <c r="G860" s="43"/>
      <c r="H860" s="43"/>
      <c r="I860" s="230"/>
      <c r="J860" s="43"/>
      <c r="K860" s="43"/>
      <c r="L860" s="47"/>
      <c r="M860" s="231"/>
      <c r="N860" s="232"/>
      <c r="O860" s="87"/>
      <c r="P860" s="87"/>
      <c r="Q860" s="87"/>
      <c r="R860" s="87"/>
      <c r="S860" s="87"/>
      <c r="T860" s="88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T860" s="20" t="s">
        <v>168</v>
      </c>
      <c r="AU860" s="20" t="s">
        <v>85</v>
      </c>
    </row>
    <row r="861" spans="1:47" s="2" customFormat="1" ht="12">
      <c r="A861" s="41"/>
      <c r="B861" s="42"/>
      <c r="C861" s="43"/>
      <c r="D861" s="233" t="s">
        <v>170</v>
      </c>
      <c r="E861" s="43"/>
      <c r="F861" s="234" t="s">
        <v>1322</v>
      </c>
      <c r="G861" s="43"/>
      <c r="H861" s="43"/>
      <c r="I861" s="230"/>
      <c r="J861" s="43"/>
      <c r="K861" s="43"/>
      <c r="L861" s="47"/>
      <c r="M861" s="231"/>
      <c r="N861" s="232"/>
      <c r="O861" s="87"/>
      <c r="P861" s="87"/>
      <c r="Q861" s="87"/>
      <c r="R861" s="87"/>
      <c r="S861" s="87"/>
      <c r="T861" s="88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T861" s="20" t="s">
        <v>170</v>
      </c>
      <c r="AU861" s="20" t="s">
        <v>85</v>
      </c>
    </row>
    <row r="862" spans="1:51" s="13" customFormat="1" ht="12">
      <c r="A862" s="13"/>
      <c r="B862" s="235"/>
      <c r="C862" s="236"/>
      <c r="D862" s="228" t="s">
        <v>172</v>
      </c>
      <c r="E862" s="237" t="s">
        <v>19</v>
      </c>
      <c r="F862" s="238" t="s">
        <v>1323</v>
      </c>
      <c r="G862" s="236"/>
      <c r="H862" s="239">
        <v>2.52</v>
      </c>
      <c r="I862" s="240"/>
      <c r="J862" s="236"/>
      <c r="K862" s="236"/>
      <c r="L862" s="241"/>
      <c r="M862" s="242"/>
      <c r="N862" s="243"/>
      <c r="O862" s="243"/>
      <c r="P862" s="243"/>
      <c r="Q862" s="243"/>
      <c r="R862" s="243"/>
      <c r="S862" s="243"/>
      <c r="T862" s="244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5" t="s">
        <v>172</v>
      </c>
      <c r="AU862" s="245" t="s">
        <v>85</v>
      </c>
      <c r="AV862" s="13" t="s">
        <v>85</v>
      </c>
      <c r="AW862" s="13" t="s">
        <v>36</v>
      </c>
      <c r="AX862" s="13" t="s">
        <v>75</v>
      </c>
      <c r="AY862" s="245" t="s">
        <v>159</v>
      </c>
    </row>
    <row r="863" spans="1:51" s="13" customFormat="1" ht="12">
      <c r="A863" s="13"/>
      <c r="B863" s="235"/>
      <c r="C863" s="236"/>
      <c r="D863" s="228" t="s">
        <v>172</v>
      </c>
      <c r="E863" s="237" t="s">
        <v>19</v>
      </c>
      <c r="F863" s="238" t="s">
        <v>1324</v>
      </c>
      <c r="G863" s="236"/>
      <c r="H863" s="239">
        <v>1.26</v>
      </c>
      <c r="I863" s="240"/>
      <c r="J863" s="236"/>
      <c r="K863" s="236"/>
      <c r="L863" s="241"/>
      <c r="M863" s="242"/>
      <c r="N863" s="243"/>
      <c r="O863" s="243"/>
      <c r="P863" s="243"/>
      <c r="Q863" s="243"/>
      <c r="R863" s="243"/>
      <c r="S863" s="243"/>
      <c r="T863" s="244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5" t="s">
        <v>172</v>
      </c>
      <c r="AU863" s="245" t="s">
        <v>85</v>
      </c>
      <c r="AV863" s="13" t="s">
        <v>85</v>
      </c>
      <c r="AW863" s="13" t="s">
        <v>36</v>
      </c>
      <c r="AX863" s="13" t="s">
        <v>75</v>
      </c>
      <c r="AY863" s="245" t="s">
        <v>159</v>
      </c>
    </row>
    <row r="864" spans="1:51" s="13" customFormat="1" ht="12">
      <c r="A864" s="13"/>
      <c r="B864" s="235"/>
      <c r="C864" s="236"/>
      <c r="D864" s="228" t="s">
        <v>172</v>
      </c>
      <c r="E864" s="237" t="s">
        <v>19</v>
      </c>
      <c r="F864" s="238" t="s">
        <v>1325</v>
      </c>
      <c r="G864" s="236"/>
      <c r="H864" s="239">
        <v>3.69</v>
      </c>
      <c r="I864" s="240"/>
      <c r="J864" s="236"/>
      <c r="K864" s="236"/>
      <c r="L864" s="241"/>
      <c r="M864" s="242"/>
      <c r="N864" s="243"/>
      <c r="O864" s="243"/>
      <c r="P864" s="243"/>
      <c r="Q864" s="243"/>
      <c r="R864" s="243"/>
      <c r="S864" s="243"/>
      <c r="T864" s="244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5" t="s">
        <v>172</v>
      </c>
      <c r="AU864" s="245" t="s">
        <v>85</v>
      </c>
      <c r="AV864" s="13" t="s">
        <v>85</v>
      </c>
      <c r="AW864" s="13" t="s">
        <v>36</v>
      </c>
      <c r="AX864" s="13" t="s">
        <v>75</v>
      </c>
      <c r="AY864" s="245" t="s">
        <v>159</v>
      </c>
    </row>
    <row r="865" spans="1:51" s="15" customFormat="1" ht="12">
      <c r="A865" s="15"/>
      <c r="B865" s="256"/>
      <c r="C865" s="257"/>
      <c r="D865" s="228" t="s">
        <v>172</v>
      </c>
      <c r="E865" s="258" t="s">
        <v>19</v>
      </c>
      <c r="F865" s="259" t="s">
        <v>193</v>
      </c>
      <c r="G865" s="257"/>
      <c r="H865" s="260">
        <v>7.47</v>
      </c>
      <c r="I865" s="261"/>
      <c r="J865" s="257"/>
      <c r="K865" s="257"/>
      <c r="L865" s="262"/>
      <c r="M865" s="263"/>
      <c r="N865" s="264"/>
      <c r="O865" s="264"/>
      <c r="P865" s="264"/>
      <c r="Q865" s="264"/>
      <c r="R865" s="264"/>
      <c r="S865" s="264"/>
      <c r="T865" s="26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66" t="s">
        <v>172</v>
      </c>
      <c r="AU865" s="266" t="s">
        <v>85</v>
      </c>
      <c r="AV865" s="15" t="s">
        <v>166</v>
      </c>
      <c r="AW865" s="15" t="s">
        <v>36</v>
      </c>
      <c r="AX865" s="15" t="s">
        <v>83</v>
      </c>
      <c r="AY865" s="266" t="s">
        <v>159</v>
      </c>
    </row>
    <row r="866" spans="1:65" s="2" customFormat="1" ht="24.15" customHeight="1">
      <c r="A866" s="41"/>
      <c r="B866" s="42"/>
      <c r="C866" s="215" t="s">
        <v>1326</v>
      </c>
      <c r="D866" s="215" t="s">
        <v>161</v>
      </c>
      <c r="E866" s="216" t="s">
        <v>1327</v>
      </c>
      <c r="F866" s="217" t="s">
        <v>1328</v>
      </c>
      <c r="G866" s="218" t="s">
        <v>164</v>
      </c>
      <c r="H866" s="219">
        <v>22.853</v>
      </c>
      <c r="I866" s="220"/>
      <c r="J866" s="221">
        <f>ROUND(I866*H866,2)</f>
        <v>0</v>
      </c>
      <c r="K866" s="217" t="s">
        <v>165</v>
      </c>
      <c r="L866" s="47"/>
      <c r="M866" s="222" t="s">
        <v>19</v>
      </c>
      <c r="N866" s="223" t="s">
        <v>46</v>
      </c>
      <c r="O866" s="87"/>
      <c r="P866" s="224">
        <f>O866*H866</f>
        <v>0</v>
      </c>
      <c r="Q866" s="224">
        <v>0</v>
      </c>
      <c r="R866" s="224">
        <f>Q866*H866</f>
        <v>0</v>
      </c>
      <c r="S866" s="224">
        <v>0.054</v>
      </c>
      <c r="T866" s="225">
        <f>S866*H866</f>
        <v>1.234062</v>
      </c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R866" s="226" t="s">
        <v>166</v>
      </c>
      <c r="AT866" s="226" t="s">
        <v>161</v>
      </c>
      <c r="AU866" s="226" t="s">
        <v>85</v>
      </c>
      <c r="AY866" s="20" t="s">
        <v>159</v>
      </c>
      <c r="BE866" s="227">
        <f>IF(N866="základní",J866,0)</f>
        <v>0</v>
      </c>
      <c r="BF866" s="227">
        <f>IF(N866="snížená",J866,0)</f>
        <v>0</v>
      </c>
      <c r="BG866" s="227">
        <f>IF(N866="zákl. přenesená",J866,0)</f>
        <v>0</v>
      </c>
      <c r="BH866" s="227">
        <f>IF(N866="sníž. přenesená",J866,0)</f>
        <v>0</v>
      </c>
      <c r="BI866" s="227">
        <f>IF(N866="nulová",J866,0)</f>
        <v>0</v>
      </c>
      <c r="BJ866" s="20" t="s">
        <v>83</v>
      </c>
      <c r="BK866" s="227">
        <f>ROUND(I866*H866,2)</f>
        <v>0</v>
      </c>
      <c r="BL866" s="20" t="s">
        <v>166</v>
      </c>
      <c r="BM866" s="226" t="s">
        <v>1329</v>
      </c>
    </row>
    <row r="867" spans="1:47" s="2" customFormat="1" ht="12">
      <c r="A867" s="41"/>
      <c r="B867" s="42"/>
      <c r="C867" s="43"/>
      <c r="D867" s="228" t="s">
        <v>168</v>
      </c>
      <c r="E867" s="43"/>
      <c r="F867" s="229" t="s">
        <v>1330</v>
      </c>
      <c r="G867" s="43"/>
      <c r="H867" s="43"/>
      <c r="I867" s="230"/>
      <c r="J867" s="43"/>
      <c r="K867" s="43"/>
      <c r="L867" s="47"/>
      <c r="M867" s="231"/>
      <c r="N867" s="232"/>
      <c r="O867" s="87"/>
      <c r="P867" s="87"/>
      <c r="Q867" s="87"/>
      <c r="R867" s="87"/>
      <c r="S867" s="87"/>
      <c r="T867" s="88"/>
      <c r="U867" s="41"/>
      <c r="V867" s="41"/>
      <c r="W867" s="41"/>
      <c r="X867" s="41"/>
      <c r="Y867" s="41"/>
      <c r="Z867" s="41"/>
      <c r="AA867" s="41"/>
      <c r="AB867" s="41"/>
      <c r="AC867" s="41"/>
      <c r="AD867" s="41"/>
      <c r="AE867" s="41"/>
      <c r="AT867" s="20" t="s">
        <v>168</v>
      </c>
      <c r="AU867" s="20" t="s">
        <v>85</v>
      </c>
    </row>
    <row r="868" spans="1:47" s="2" customFormat="1" ht="12">
      <c r="A868" s="41"/>
      <c r="B868" s="42"/>
      <c r="C868" s="43"/>
      <c r="D868" s="233" t="s">
        <v>170</v>
      </c>
      <c r="E868" s="43"/>
      <c r="F868" s="234" t="s">
        <v>1331</v>
      </c>
      <c r="G868" s="43"/>
      <c r="H868" s="43"/>
      <c r="I868" s="230"/>
      <c r="J868" s="43"/>
      <c r="K868" s="43"/>
      <c r="L868" s="47"/>
      <c r="M868" s="231"/>
      <c r="N868" s="232"/>
      <c r="O868" s="87"/>
      <c r="P868" s="87"/>
      <c r="Q868" s="87"/>
      <c r="R868" s="87"/>
      <c r="S868" s="87"/>
      <c r="T868" s="88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T868" s="20" t="s">
        <v>170</v>
      </c>
      <c r="AU868" s="20" t="s">
        <v>85</v>
      </c>
    </row>
    <row r="869" spans="1:51" s="13" customFormat="1" ht="12">
      <c r="A869" s="13"/>
      <c r="B869" s="235"/>
      <c r="C869" s="236"/>
      <c r="D869" s="228" t="s">
        <v>172</v>
      </c>
      <c r="E869" s="237" t="s">
        <v>19</v>
      </c>
      <c r="F869" s="238" t="s">
        <v>1332</v>
      </c>
      <c r="G869" s="236"/>
      <c r="H869" s="239">
        <v>11.426</v>
      </c>
      <c r="I869" s="240"/>
      <c r="J869" s="236"/>
      <c r="K869" s="236"/>
      <c r="L869" s="241"/>
      <c r="M869" s="242"/>
      <c r="N869" s="243"/>
      <c r="O869" s="243"/>
      <c r="P869" s="243"/>
      <c r="Q869" s="243"/>
      <c r="R869" s="243"/>
      <c r="S869" s="243"/>
      <c r="T869" s="244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5" t="s">
        <v>172</v>
      </c>
      <c r="AU869" s="245" t="s">
        <v>85</v>
      </c>
      <c r="AV869" s="13" t="s">
        <v>85</v>
      </c>
      <c r="AW869" s="13" t="s">
        <v>36</v>
      </c>
      <c r="AX869" s="13" t="s">
        <v>75</v>
      </c>
      <c r="AY869" s="245" t="s">
        <v>159</v>
      </c>
    </row>
    <row r="870" spans="1:51" s="13" customFormat="1" ht="12">
      <c r="A870" s="13"/>
      <c r="B870" s="235"/>
      <c r="C870" s="236"/>
      <c r="D870" s="228" t="s">
        <v>172</v>
      </c>
      <c r="E870" s="237" t="s">
        <v>19</v>
      </c>
      <c r="F870" s="238" t="s">
        <v>1333</v>
      </c>
      <c r="G870" s="236"/>
      <c r="H870" s="239">
        <v>5.713</v>
      </c>
      <c r="I870" s="240"/>
      <c r="J870" s="236"/>
      <c r="K870" s="236"/>
      <c r="L870" s="241"/>
      <c r="M870" s="242"/>
      <c r="N870" s="243"/>
      <c r="O870" s="243"/>
      <c r="P870" s="243"/>
      <c r="Q870" s="243"/>
      <c r="R870" s="243"/>
      <c r="S870" s="243"/>
      <c r="T870" s="244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5" t="s">
        <v>172</v>
      </c>
      <c r="AU870" s="245" t="s">
        <v>85</v>
      </c>
      <c r="AV870" s="13" t="s">
        <v>85</v>
      </c>
      <c r="AW870" s="13" t="s">
        <v>36</v>
      </c>
      <c r="AX870" s="13" t="s">
        <v>75</v>
      </c>
      <c r="AY870" s="245" t="s">
        <v>159</v>
      </c>
    </row>
    <row r="871" spans="1:51" s="13" customFormat="1" ht="12">
      <c r="A871" s="13"/>
      <c r="B871" s="235"/>
      <c r="C871" s="236"/>
      <c r="D871" s="228" t="s">
        <v>172</v>
      </c>
      <c r="E871" s="237" t="s">
        <v>19</v>
      </c>
      <c r="F871" s="238" t="s">
        <v>1334</v>
      </c>
      <c r="G871" s="236"/>
      <c r="H871" s="239">
        <v>2.857</v>
      </c>
      <c r="I871" s="240"/>
      <c r="J871" s="236"/>
      <c r="K871" s="236"/>
      <c r="L871" s="241"/>
      <c r="M871" s="242"/>
      <c r="N871" s="243"/>
      <c r="O871" s="243"/>
      <c r="P871" s="243"/>
      <c r="Q871" s="243"/>
      <c r="R871" s="243"/>
      <c r="S871" s="243"/>
      <c r="T871" s="244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5" t="s">
        <v>172</v>
      </c>
      <c r="AU871" s="245" t="s">
        <v>85</v>
      </c>
      <c r="AV871" s="13" t="s">
        <v>85</v>
      </c>
      <c r="AW871" s="13" t="s">
        <v>36</v>
      </c>
      <c r="AX871" s="13" t="s">
        <v>75</v>
      </c>
      <c r="AY871" s="245" t="s">
        <v>159</v>
      </c>
    </row>
    <row r="872" spans="1:51" s="13" customFormat="1" ht="12">
      <c r="A872" s="13"/>
      <c r="B872" s="235"/>
      <c r="C872" s="236"/>
      <c r="D872" s="228" t="s">
        <v>172</v>
      </c>
      <c r="E872" s="237" t="s">
        <v>19</v>
      </c>
      <c r="F872" s="238" t="s">
        <v>1335</v>
      </c>
      <c r="G872" s="236"/>
      <c r="H872" s="239">
        <v>2.857</v>
      </c>
      <c r="I872" s="240"/>
      <c r="J872" s="236"/>
      <c r="K872" s="236"/>
      <c r="L872" s="241"/>
      <c r="M872" s="242"/>
      <c r="N872" s="243"/>
      <c r="O872" s="243"/>
      <c r="P872" s="243"/>
      <c r="Q872" s="243"/>
      <c r="R872" s="243"/>
      <c r="S872" s="243"/>
      <c r="T872" s="244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5" t="s">
        <v>172</v>
      </c>
      <c r="AU872" s="245" t="s">
        <v>85</v>
      </c>
      <c r="AV872" s="13" t="s">
        <v>85</v>
      </c>
      <c r="AW872" s="13" t="s">
        <v>36</v>
      </c>
      <c r="AX872" s="13" t="s">
        <v>75</v>
      </c>
      <c r="AY872" s="245" t="s">
        <v>159</v>
      </c>
    </row>
    <row r="873" spans="1:51" s="15" customFormat="1" ht="12">
      <c r="A873" s="15"/>
      <c r="B873" s="256"/>
      <c r="C873" s="257"/>
      <c r="D873" s="228" t="s">
        <v>172</v>
      </c>
      <c r="E873" s="258" t="s">
        <v>19</v>
      </c>
      <c r="F873" s="259" t="s">
        <v>193</v>
      </c>
      <c r="G873" s="257"/>
      <c r="H873" s="260">
        <v>22.853</v>
      </c>
      <c r="I873" s="261"/>
      <c r="J873" s="257"/>
      <c r="K873" s="257"/>
      <c r="L873" s="262"/>
      <c r="M873" s="263"/>
      <c r="N873" s="264"/>
      <c r="O873" s="264"/>
      <c r="P873" s="264"/>
      <c r="Q873" s="264"/>
      <c r="R873" s="264"/>
      <c r="S873" s="264"/>
      <c r="T873" s="26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T873" s="266" t="s">
        <v>172</v>
      </c>
      <c r="AU873" s="266" t="s">
        <v>85</v>
      </c>
      <c r="AV873" s="15" t="s">
        <v>166</v>
      </c>
      <c r="AW873" s="15" t="s">
        <v>36</v>
      </c>
      <c r="AX873" s="15" t="s">
        <v>83</v>
      </c>
      <c r="AY873" s="266" t="s">
        <v>159</v>
      </c>
    </row>
    <row r="874" spans="1:65" s="2" customFormat="1" ht="21.75" customHeight="1">
      <c r="A874" s="41"/>
      <c r="B874" s="42"/>
      <c r="C874" s="215" t="s">
        <v>1336</v>
      </c>
      <c r="D874" s="215" t="s">
        <v>161</v>
      </c>
      <c r="E874" s="216" t="s">
        <v>1337</v>
      </c>
      <c r="F874" s="217" t="s">
        <v>1338</v>
      </c>
      <c r="G874" s="218" t="s">
        <v>164</v>
      </c>
      <c r="H874" s="219">
        <v>69.818</v>
      </c>
      <c r="I874" s="220"/>
      <c r="J874" s="221">
        <f>ROUND(I874*H874,2)</f>
        <v>0</v>
      </c>
      <c r="K874" s="217" t="s">
        <v>165</v>
      </c>
      <c r="L874" s="47"/>
      <c r="M874" s="222" t="s">
        <v>19</v>
      </c>
      <c r="N874" s="223" t="s">
        <v>46</v>
      </c>
      <c r="O874" s="87"/>
      <c r="P874" s="224">
        <f>O874*H874</f>
        <v>0</v>
      </c>
      <c r="Q874" s="224">
        <v>0</v>
      </c>
      <c r="R874" s="224">
        <f>Q874*H874</f>
        <v>0</v>
      </c>
      <c r="S874" s="224">
        <v>0.088</v>
      </c>
      <c r="T874" s="225">
        <f>S874*H874</f>
        <v>6.143984</v>
      </c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R874" s="226" t="s">
        <v>166</v>
      </c>
      <c r="AT874" s="226" t="s">
        <v>161</v>
      </c>
      <c r="AU874" s="226" t="s">
        <v>85</v>
      </c>
      <c r="AY874" s="20" t="s">
        <v>159</v>
      </c>
      <c r="BE874" s="227">
        <f>IF(N874="základní",J874,0)</f>
        <v>0</v>
      </c>
      <c r="BF874" s="227">
        <f>IF(N874="snížená",J874,0)</f>
        <v>0</v>
      </c>
      <c r="BG874" s="227">
        <f>IF(N874="zákl. přenesená",J874,0)</f>
        <v>0</v>
      </c>
      <c r="BH874" s="227">
        <f>IF(N874="sníž. přenesená",J874,0)</f>
        <v>0</v>
      </c>
      <c r="BI874" s="227">
        <f>IF(N874="nulová",J874,0)</f>
        <v>0</v>
      </c>
      <c r="BJ874" s="20" t="s">
        <v>83</v>
      </c>
      <c r="BK874" s="227">
        <f>ROUND(I874*H874,2)</f>
        <v>0</v>
      </c>
      <c r="BL874" s="20" t="s">
        <v>166</v>
      </c>
      <c r="BM874" s="226" t="s">
        <v>1339</v>
      </c>
    </row>
    <row r="875" spans="1:47" s="2" customFormat="1" ht="12">
      <c r="A875" s="41"/>
      <c r="B875" s="42"/>
      <c r="C875" s="43"/>
      <c r="D875" s="228" t="s">
        <v>168</v>
      </c>
      <c r="E875" s="43"/>
      <c r="F875" s="229" t="s">
        <v>1340</v>
      </c>
      <c r="G875" s="43"/>
      <c r="H875" s="43"/>
      <c r="I875" s="230"/>
      <c r="J875" s="43"/>
      <c r="K875" s="43"/>
      <c r="L875" s="47"/>
      <c r="M875" s="231"/>
      <c r="N875" s="232"/>
      <c r="O875" s="87"/>
      <c r="P875" s="87"/>
      <c r="Q875" s="87"/>
      <c r="R875" s="87"/>
      <c r="S875" s="87"/>
      <c r="T875" s="88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T875" s="20" t="s">
        <v>168</v>
      </c>
      <c r="AU875" s="20" t="s">
        <v>85</v>
      </c>
    </row>
    <row r="876" spans="1:47" s="2" customFormat="1" ht="12">
      <c r="A876" s="41"/>
      <c r="B876" s="42"/>
      <c r="C876" s="43"/>
      <c r="D876" s="233" t="s">
        <v>170</v>
      </c>
      <c r="E876" s="43"/>
      <c r="F876" s="234" t="s">
        <v>1341</v>
      </c>
      <c r="G876" s="43"/>
      <c r="H876" s="43"/>
      <c r="I876" s="230"/>
      <c r="J876" s="43"/>
      <c r="K876" s="43"/>
      <c r="L876" s="47"/>
      <c r="M876" s="231"/>
      <c r="N876" s="232"/>
      <c r="O876" s="87"/>
      <c r="P876" s="87"/>
      <c r="Q876" s="87"/>
      <c r="R876" s="87"/>
      <c r="S876" s="87"/>
      <c r="T876" s="88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T876" s="20" t="s">
        <v>170</v>
      </c>
      <c r="AU876" s="20" t="s">
        <v>85</v>
      </c>
    </row>
    <row r="877" spans="1:51" s="13" customFormat="1" ht="12">
      <c r="A877" s="13"/>
      <c r="B877" s="235"/>
      <c r="C877" s="236"/>
      <c r="D877" s="228" t="s">
        <v>172</v>
      </c>
      <c r="E877" s="237" t="s">
        <v>19</v>
      </c>
      <c r="F877" s="238" t="s">
        <v>1342</v>
      </c>
      <c r="G877" s="236"/>
      <c r="H877" s="239">
        <v>4.728</v>
      </c>
      <c r="I877" s="240"/>
      <c r="J877" s="236"/>
      <c r="K877" s="236"/>
      <c r="L877" s="241"/>
      <c r="M877" s="242"/>
      <c r="N877" s="243"/>
      <c r="O877" s="243"/>
      <c r="P877" s="243"/>
      <c r="Q877" s="243"/>
      <c r="R877" s="243"/>
      <c r="S877" s="243"/>
      <c r="T877" s="244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45" t="s">
        <v>172</v>
      </c>
      <c r="AU877" s="245" t="s">
        <v>85</v>
      </c>
      <c r="AV877" s="13" t="s">
        <v>85</v>
      </c>
      <c r="AW877" s="13" t="s">
        <v>36</v>
      </c>
      <c r="AX877" s="13" t="s">
        <v>75</v>
      </c>
      <c r="AY877" s="245" t="s">
        <v>159</v>
      </c>
    </row>
    <row r="878" spans="1:51" s="13" customFormat="1" ht="12">
      <c r="A878" s="13"/>
      <c r="B878" s="235"/>
      <c r="C878" s="236"/>
      <c r="D878" s="228" t="s">
        <v>172</v>
      </c>
      <c r="E878" s="237" t="s">
        <v>19</v>
      </c>
      <c r="F878" s="238" t="s">
        <v>1343</v>
      </c>
      <c r="G878" s="236"/>
      <c r="H878" s="239">
        <v>13.002</v>
      </c>
      <c r="I878" s="240"/>
      <c r="J878" s="236"/>
      <c r="K878" s="236"/>
      <c r="L878" s="241"/>
      <c r="M878" s="242"/>
      <c r="N878" s="243"/>
      <c r="O878" s="243"/>
      <c r="P878" s="243"/>
      <c r="Q878" s="243"/>
      <c r="R878" s="243"/>
      <c r="S878" s="243"/>
      <c r="T878" s="244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5" t="s">
        <v>172</v>
      </c>
      <c r="AU878" s="245" t="s">
        <v>85</v>
      </c>
      <c r="AV878" s="13" t="s">
        <v>85</v>
      </c>
      <c r="AW878" s="13" t="s">
        <v>36</v>
      </c>
      <c r="AX878" s="13" t="s">
        <v>75</v>
      </c>
      <c r="AY878" s="245" t="s">
        <v>159</v>
      </c>
    </row>
    <row r="879" spans="1:51" s="13" customFormat="1" ht="12">
      <c r="A879" s="13"/>
      <c r="B879" s="235"/>
      <c r="C879" s="236"/>
      <c r="D879" s="228" t="s">
        <v>172</v>
      </c>
      <c r="E879" s="237" t="s">
        <v>19</v>
      </c>
      <c r="F879" s="238" t="s">
        <v>1344</v>
      </c>
      <c r="G879" s="236"/>
      <c r="H879" s="239">
        <v>6.75</v>
      </c>
      <c r="I879" s="240"/>
      <c r="J879" s="236"/>
      <c r="K879" s="236"/>
      <c r="L879" s="241"/>
      <c r="M879" s="242"/>
      <c r="N879" s="243"/>
      <c r="O879" s="243"/>
      <c r="P879" s="243"/>
      <c r="Q879" s="243"/>
      <c r="R879" s="243"/>
      <c r="S879" s="243"/>
      <c r="T879" s="244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5" t="s">
        <v>172</v>
      </c>
      <c r="AU879" s="245" t="s">
        <v>85</v>
      </c>
      <c r="AV879" s="13" t="s">
        <v>85</v>
      </c>
      <c r="AW879" s="13" t="s">
        <v>36</v>
      </c>
      <c r="AX879" s="13" t="s">
        <v>75</v>
      </c>
      <c r="AY879" s="245" t="s">
        <v>159</v>
      </c>
    </row>
    <row r="880" spans="1:51" s="13" customFormat="1" ht="12">
      <c r="A880" s="13"/>
      <c r="B880" s="235"/>
      <c r="C880" s="236"/>
      <c r="D880" s="228" t="s">
        <v>172</v>
      </c>
      <c r="E880" s="237" t="s">
        <v>19</v>
      </c>
      <c r="F880" s="238" t="s">
        <v>1345</v>
      </c>
      <c r="G880" s="236"/>
      <c r="H880" s="239">
        <v>9</v>
      </c>
      <c r="I880" s="240"/>
      <c r="J880" s="236"/>
      <c r="K880" s="236"/>
      <c r="L880" s="241"/>
      <c r="M880" s="242"/>
      <c r="N880" s="243"/>
      <c r="O880" s="243"/>
      <c r="P880" s="243"/>
      <c r="Q880" s="243"/>
      <c r="R880" s="243"/>
      <c r="S880" s="243"/>
      <c r="T880" s="244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5" t="s">
        <v>172</v>
      </c>
      <c r="AU880" s="245" t="s">
        <v>85</v>
      </c>
      <c r="AV880" s="13" t="s">
        <v>85</v>
      </c>
      <c r="AW880" s="13" t="s">
        <v>36</v>
      </c>
      <c r="AX880" s="13" t="s">
        <v>75</v>
      </c>
      <c r="AY880" s="245" t="s">
        <v>159</v>
      </c>
    </row>
    <row r="881" spans="1:51" s="13" customFormat="1" ht="12">
      <c r="A881" s="13"/>
      <c r="B881" s="235"/>
      <c r="C881" s="236"/>
      <c r="D881" s="228" t="s">
        <v>172</v>
      </c>
      <c r="E881" s="237" t="s">
        <v>19</v>
      </c>
      <c r="F881" s="238" t="s">
        <v>1346</v>
      </c>
      <c r="G881" s="236"/>
      <c r="H881" s="239">
        <v>3</v>
      </c>
      <c r="I881" s="240"/>
      <c r="J881" s="236"/>
      <c r="K881" s="236"/>
      <c r="L881" s="241"/>
      <c r="M881" s="242"/>
      <c r="N881" s="243"/>
      <c r="O881" s="243"/>
      <c r="P881" s="243"/>
      <c r="Q881" s="243"/>
      <c r="R881" s="243"/>
      <c r="S881" s="243"/>
      <c r="T881" s="244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45" t="s">
        <v>172</v>
      </c>
      <c r="AU881" s="245" t="s">
        <v>85</v>
      </c>
      <c r="AV881" s="13" t="s">
        <v>85</v>
      </c>
      <c r="AW881" s="13" t="s">
        <v>36</v>
      </c>
      <c r="AX881" s="13" t="s">
        <v>75</v>
      </c>
      <c r="AY881" s="245" t="s">
        <v>159</v>
      </c>
    </row>
    <row r="882" spans="1:51" s="13" customFormat="1" ht="12">
      <c r="A882" s="13"/>
      <c r="B882" s="235"/>
      <c r="C882" s="236"/>
      <c r="D882" s="228" t="s">
        <v>172</v>
      </c>
      <c r="E882" s="237" t="s">
        <v>19</v>
      </c>
      <c r="F882" s="238" t="s">
        <v>1346</v>
      </c>
      <c r="G882" s="236"/>
      <c r="H882" s="239">
        <v>3</v>
      </c>
      <c r="I882" s="240"/>
      <c r="J882" s="236"/>
      <c r="K882" s="236"/>
      <c r="L882" s="241"/>
      <c r="M882" s="242"/>
      <c r="N882" s="243"/>
      <c r="O882" s="243"/>
      <c r="P882" s="243"/>
      <c r="Q882" s="243"/>
      <c r="R882" s="243"/>
      <c r="S882" s="243"/>
      <c r="T882" s="244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5" t="s">
        <v>172</v>
      </c>
      <c r="AU882" s="245" t="s">
        <v>85</v>
      </c>
      <c r="AV882" s="13" t="s">
        <v>85</v>
      </c>
      <c r="AW882" s="13" t="s">
        <v>36</v>
      </c>
      <c r="AX882" s="13" t="s">
        <v>75</v>
      </c>
      <c r="AY882" s="245" t="s">
        <v>159</v>
      </c>
    </row>
    <row r="883" spans="1:51" s="13" customFormat="1" ht="12">
      <c r="A883" s="13"/>
      <c r="B883" s="235"/>
      <c r="C883" s="236"/>
      <c r="D883" s="228" t="s">
        <v>172</v>
      </c>
      <c r="E883" s="237" t="s">
        <v>19</v>
      </c>
      <c r="F883" s="238" t="s">
        <v>1347</v>
      </c>
      <c r="G883" s="236"/>
      <c r="H883" s="239">
        <v>22.064</v>
      </c>
      <c r="I883" s="240"/>
      <c r="J883" s="236"/>
      <c r="K883" s="236"/>
      <c r="L883" s="241"/>
      <c r="M883" s="242"/>
      <c r="N883" s="243"/>
      <c r="O883" s="243"/>
      <c r="P883" s="243"/>
      <c r="Q883" s="243"/>
      <c r="R883" s="243"/>
      <c r="S883" s="243"/>
      <c r="T883" s="244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5" t="s">
        <v>172</v>
      </c>
      <c r="AU883" s="245" t="s">
        <v>85</v>
      </c>
      <c r="AV883" s="13" t="s">
        <v>85</v>
      </c>
      <c r="AW883" s="13" t="s">
        <v>36</v>
      </c>
      <c r="AX883" s="13" t="s">
        <v>75</v>
      </c>
      <c r="AY883" s="245" t="s">
        <v>159</v>
      </c>
    </row>
    <row r="884" spans="1:51" s="13" customFormat="1" ht="12">
      <c r="A884" s="13"/>
      <c r="B884" s="235"/>
      <c r="C884" s="236"/>
      <c r="D884" s="228" t="s">
        <v>172</v>
      </c>
      <c r="E884" s="237" t="s">
        <v>19</v>
      </c>
      <c r="F884" s="238" t="s">
        <v>1348</v>
      </c>
      <c r="G884" s="236"/>
      <c r="H884" s="239">
        <v>8.274</v>
      </c>
      <c r="I884" s="240"/>
      <c r="J884" s="236"/>
      <c r="K884" s="236"/>
      <c r="L884" s="241"/>
      <c r="M884" s="242"/>
      <c r="N884" s="243"/>
      <c r="O884" s="243"/>
      <c r="P884" s="243"/>
      <c r="Q884" s="243"/>
      <c r="R884" s="243"/>
      <c r="S884" s="243"/>
      <c r="T884" s="244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5" t="s">
        <v>172</v>
      </c>
      <c r="AU884" s="245" t="s">
        <v>85</v>
      </c>
      <c r="AV884" s="13" t="s">
        <v>85</v>
      </c>
      <c r="AW884" s="13" t="s">
        <v>36</v>
      </c>
      <c r="AX884" s="13" t="s">
        <v>75</v>
      </c>
      <c r="AY884" s="245" t="s">
        <v>159</v>
      </c>
    </row>
    <row r="885" spans="1:51" s="15" customFormat="1" ht="12">
      <c r="A885" s="15"/>
      <c r="B885" s="256"/>
      <c r="C885" s="257"/>
      <c r="D885" s="228" t="s">
        <v>172</v>
      </c>
      <c r="E885" s="258" t="s">
        <v>19</v>
      </c>
      <c r="F885" s="259" t="s">
        <v>193</v>
      </c>
      <c r="G885" s="257"/>
      <c r="H885" s="260">
        <v>69.818</v>
      </c>
      <c r="I885" s="261"/>
      <c r="J885" s="257"/>
      <c r="K885" s="257"/>
      <c r="L885" s="262"/>
      <c r="M885" s="263"/>
      <c r="N885" s="264"/>
      <c r="O885" s="264"/>
      <c r="P885" s="264"/>
      <c r="Q885" s="264"/>
      <c r="R885" s="264"/>
      <c r="S885" s="264"/>
      <c r="T885" s="26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66" t="s">
        <v>172</v>
      </c>
      <c r="AU885" s="266" t="s">
        <v>85</v>
      </c>
      <c r="AV885" s="15" t="s">
        <v>166</v>
      </c>
      <c r="AW885" s="15" t="s">
        <v>36</v>
      </c>
      <c r="AX885" s="15" t="s">
        <v>83</v>
      </c>
      <c r="AY885" s="266" t="s">
        <v>159</v>
      </c>
    </row>
    <row r="886" spans="1:65" s="2" customFormat="1" ht="16.5" customHeight="1">
      <c r="A886" s="41"/>
      <c r="B886" s="42"/>
      <c r="C886" s="215" t="s">
        <v>1349</v>
      </c>
      <c r="D886" s="215" t="s">
        <v>161</v>
      </c>
      <c r="E886" s="216" t="s">
        <v>1350</v>
      </c>
      <c r="F886" s="217" t="s">
        <v>1351</v>
      </c>
      <c r="G886" s="218" t="s">
        <v>306</v>
      </c>
      <c r="H886" s="219">
        <v>50</v>
      </c>
      <c r="I886" s="220"/>
      <c r="J886" s="221">
        <f>ROUND(I886*H886,2)</f>
        <v>0</v>
      </c>
      <c r="K886" s="217" t="s">
        <v>165</v>
      </c>
      <c r="L886" s="47"/>
      <c r="M886" s="222" t="s">
        <v>19</v>
      </c>
      <c r="N886" s="223" t="s">
        <v>46</v>
      </c>
      <c r="O886" s="87"/>
      <c r="P886" s="224">
        <f>O886*H886</f>
        <v>0</v>
      </c>
      <c r="Q886" s="224">
        <v>0</v>
      </c>
      <c r="R886" s="224">
        <f>Q886*H886</f>
        <v>0</v>
      </c>
      <c r="S886" s="224">
        <v>0.0022</v>
      </c>
      <c r="T886" s="225">
        <f>S886*H886</f>
        <v>0.11</v>
      </c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R886" s="226" t="s">
        <v>166</v>
      </c>
      <c r="AT886" s="226" t="s">
        <v>161</v>
      </c>
      <c r="AU886" s="226" t="s">
        <v>85</v>
      </c>
      <c r="AY886" s="20" t="s">
        <v>159</v>
      </c>
      <c r="BE886" s="227">
        <f>IF(N886="základní",J886,0)</f>
        <v>0</v>
      </c>
      <c r="BF886" s="227">
        <f>IF(N886="snížená",J886,0)</f>
        <v>0</v>
      </c>
      <c r="BG886" s="227">
        <f>IF(N886="zákl. přenesená",J886,0)</f>
        <v>0</v>
      </c>
      <c r="BH886" s="227">
        <f>IF(N886="sníž. přenesená",J886,0)</f>
        <v>0</v>
      </c>
      <c r="BI886" s="227">
        <f>IF(N886="nulová",J886,0)</f>
        <v>0</v>
      </c>
      <c r="BJ886" s="20" t="s">
        <v>83</v>
      </c>
      <c r="BK886" s="227">
        <f>ROUND(I886*H886,2)</f>
        <v>0</v>
      </c>
      <c r="BL886" s="20" t="s">
        <v>166</v>
      </c>
      <c r="BM886" s="226" t="s">
        <v>1352</v>
      </c>
    </row>
    <row r="887" spans="1:47" s="2" customFormat="1" ht="12">
      <c r="A887" s="41"/>
      <c r="B887" s="42"/>
      <c r="C887" s="43"/>
      <c r="D887" s="228" t="s">
        <v>168</v>
      </c>
      <c r="E887" s="43"/>
      <c r="F887" s="229" t="s">
        <v>1353</v>
      </c>
      <c r="G887" s="43"/>
      <c r="H887" s="43"/>
      <c r="I887" s="230"/>
      <c r="J887" s="43"/>
      <c r="K887" s="43"/>
      <c r="L887" s="47"/>
      <c r="M887" s="231"/>
      <c r="N887" s="232"/>
      <c r="O887" s="87"/>
      <c r="P887" s="87"/>
      <c r="Q887" s="87"/>
      <c r="R887" s="87"/>
      <c r="S887" s="87"/>
      <c r="T887" s="88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T887" s="20" t="s">
        <v>168</v>
      </c>
      <c r="AU887" s="20" t="s">
        <v>85</v>
      </c>
    </row>
    <row r="888" spans="1:47" s="2" customFormat="1" ht="12">
      <c r="A888" s="41"/>
      <c r="B888" s="42"/>
      <c r="C888" s="43"/>
      <c r="D888" s="233" t="s">
        <v>170</v>
      </c>
      <c r="E888" s="43"/>
      <c r="F888" s="234" t="s">
        <v>1354</v>
      </c>
      <c r="G888" s="43"/>
      <c r="H888" s="43"/>
      <c r="I888" s="230"/>
      <c r="J888" s="43"/>
      <c r="K888" s="43"/>
      <c r="L888" s="47"/>
      <c r="M888" s="231"/>
      <c r="N888" s="232"/>
      <c r="O888" s="87"/>
      <c r="P888" s="87"/>
      <c r="Q888" s="87"/>
      <c r="R888" s="87"/>
      <c r="S888" s="87"/>
      <c r="T888" s="88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T888" s="20" t="s">
        <v>170</v>
      </c>
      <c r="AU888" s="20" t="s">
        <v>85</v>
      </c>
    </row>
    <row r="889" spans="1:65" s="2" customFormat="1" ht="24.15" customHeight="1">
      <c r="A889" s="41"/>
      <c r="B889" s="42"/>
      <c r="C889" s="215" t="s">
        <v>1355</v>
      </c>
      <c r="D889" s="215" t="s">
        <v>161</v>
      </c>
      <c r="E889" s="216" t="s">
        <v>1356</v>
      </c>
      <c r="F889" s="217" t="s">
        <v>1357</v>
      </c>
      <c r="G889" s="218" t="s">
        <v>514</v>
      </c>
      <c r="H889" s="219">
        <v>50</v>
      </c>
      <c r="I889" s="220"/>
      <c r="J889" s="221">
        <f>ROUND(I889*H889,2)</f>
        <v>0</v>
      </c>
      <c r="K889" s="217" t="s">
        <v>165</v>
      </c>
      <c r="L889" s="47"/>
      <c r="M889" s="222" t="s">
        <v>19</v>
      </c>
      <c r="N889" s="223" t="s">
        <v>46</v>
      </c>
      <c r="O889" s="87"/>
      <c r="P889" s="224">
        <f>O889*H889</f>
        <v>0</v>
      </c>
      <c r="Q889" s="224">
        <v>0</v>
      </c>
      <c r="R889" s="224">
        <f>Q889*H889</f>
        <v>0</v>
      </c>
      <c r="S889" s="224">
        <v>0.002</v>
      </c>
      <c r="T889" s="225">
        <f>S889*H889</f>
        <v>0.1</v>
      </c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R889" s="226" t="s">
        <v>166</v>
      </c>
      <c r="AT889" s="226" t="s">
        <v>161</v>
      </c>
      <c r="AU889" s="226" t="s">
        <v>85</v>
      </c>
      <c r="AY889" s="20" t="s">
        <v>159</v>
      </c>
      <c r="BE889" s="227">
        <f>IF(N889="základní",J889,0)</f>
        <v>0</v>
      </c>
      <c r="BF889" s="227">
        <f>IF(N889="snížená",J889,0)</f>
        <v>0</v>
      </c>
      <c r="BG889" s="227">
        <f>IF(N889="zákl. přenesená",J889,0)</f>
        <v>0</v>
      </c>
      <c r="BH889" s="227">
        <f>IF(N889="sníž. přenesená",J889,0)</f>
        <v>0</v>
      </c>
      <c r="BI889" s="227">
        <f>IF(N889="nulová",J889,0)</f>
        <v>0</v>
      </c>
      <c r="BJ889" s="20" t="s">
        <v>83</v>
      </c>
      <c r="BK889" s="227">
        <f>ROUND(I889*H889,2)</f>
        <v>0</v>
      </c>
      <c r="BL889" s="20" t="s">
        <v>166</v>
      </c>
      <c r="BM889" s="226" t="s">
        <v>1358</v>
      </c>
    </row>
    <row r="890" spans="1:47" s="2" customFormat="1" ht="12">
      <c r="A890" s="41"/>
      <c r="B890" s="42"/>
      <c r="C890" s="43"/>
      <c r="D890" s="228" t="s">
        <v>168</v>
      </c>
      <c r="E890" s="43"/>
      <c r="F890" s="229" t="s">
        <v>1359</v>
      </c>
      <c r="G890" s="43"/>
      <c r="H890" s="43"/>
      <c r="I890" s="230"/>
      <c r="J890" s="43"/>
      <c r="K890" s="43"/>
      <c r="L890" s="47"/>
      <c r="M890" s="231"/>
      <c r="N890" s="232"/>
      <c r="O890" s="87"/>
      <c r="P890" s="87"/>
      <c r="Q890" s="87"/>
      <c r="R890" s="87"/>
      <c r="S890" s="87"/>
      <c r="T890" s="88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T890" s="20" t="s">
        <v>168</v>
      </c>
      <c r="AU890" s="20" t="s">
        <v>85</v>
      </c>
    </row>
    <row r="891" spans="1:47" s="2" customFormat="1" ht="12">
      <c r="A891" s="41"/>
      <c r="B891" s="42"/>
      <c r="C891" s="43"/>
      <c r="D891" s="233" t="s">
        <v>170</v>
      </c>
      <c r="E891" s="43"/>
      <c r="F891" s="234" t="s">
        <v>1360</v>
      </c>
      <c r="G891" s="43"/>
      <c r="H891" s="43"/>
      <c r="I891" s="230"/>
      <c r="J891" s="43"/>
      <c r="K891" s="43"/>
      <c r="L891" s="47"/>
      <c r="M891" s="231"/>
      <c r="N891" s="232"/>
      <c r="O891" s="87"/>
      <c r="P891" s="87"/>
      <c r="Q891" s="87"/>
      <c r="R891" s="87"/>
      <c r="S891" s="87"/>
      <c r="T891" s="88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T891" s="20" t="s">
        <v>170</v>
      </c>
      <c r="AU891" s="20" t="s">
        <v>85</v>
      </c>
    </row>
    <row r="892" spans="1:65" s="2" customFormat="1" ht="24.15" customHeight="1">
      <c r="A892" s="41"/>
      <c r="B892" s="42"/>
      <c r="C892" s="215" t="s">
        <v>1361</v>
      </c>
      <c r="D892" s="215" t="s">
        <v>161</v>
      </c>
      <c r="E892" s="216" t="s">
        <v>1362</v>
      </c>
      <c r="F892" s="217" t="s">
        <v>1363</v>
      </c>
      <c r="G892" s="218" t="s">
        <v>306</v>
      </c>
      <c r="H892" s="219">
        <v>45</v>
      </c>
      <c r="I892" s="220"/>
      <c r="J892" s="221">
        <f>ROUND(I892*H892,2)</f>
        <v>0</v>
      </c>
      <c r="K892" s="217" t="s">
        <v>165</v>
      </c>
      <c r="L892" s="47"/>
      <c r="M892" s="222" t="s">
        <v>19</v>
      </c>
      <c r="N892" s="223" t="s">
        <v>46</v>
      </c>
      <c r="O892" s="87"/>
      <c r="P892" s="224">
        <f>O892*H892</f>
        <v>0</v>
      </c>
      <c r="Q892" s="224">
        <v>0</v>
      </c>
      <c r="R892" s="224">
        <f>Q892*H892</f>
        <v>0</v>
      </c>
      <c r="S892" s="224">
        <v>0.009</v>
      </c>
      <c r="T892" s="225">
        <f>S892*H892</f>
        <v>0.40499999999999997</v>
      </c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R892" s="226" t="s">
        <v>166</v>
      </c>
      <c r="AT892" s="226" t="s">
        <v>161</v>
      </c>
      <c r="AU892" s="226" t="s">
        <v>85</v>
      </c>
      <c r="AY892" s="20" t="s">
        <v>159</v>
      </c>
      <c r="BE892" s="227">
        <f>IF(N892="základní",J892,0)</f>
        <v>0</v>
      </c>
      <c r="BF892" s="227">
        <f>IF(N892="snížená",J892,0)</f>
        <v>0</v>
      </c>
      <c r="BG892" s="227">
        <f>IF(N892="zákl. přenesená",J892,0)</f>
        <v>0</v>
      </c>
      <c r="BH892" s="227">
        <f>IF(N892="sníž. přenesená",J892,0)</f>
        <v>0</v>
      </c>
      <c r="BI892" s="227">
        <f>IF(N892="nulová",J892,0)</f>
        <v>0</v>
      </c>
      <c r="BJ892" s="20" t="s">
        <v>83</v>
      </c>
      <c r="BK892" s="227">
        <f>ROUND(I892*H892,2)</f>
        <v>0</v>
      </c>
      <c r="BL892" s="20" t="s">
        <v>166</v>
      </c>
      <c r="BM892" s="226" t="s">
        <v>1364</v>
      </c>
    </row>
    <row r="893" spans="1:47" s="2" customFormat="1" ht="12">
      <c r="A893" s="41"/>
      <c r="B893" s="42"/>
      <c r="C893" s="43"/>
      <c r="D893" s="228" t="s">
        <v>168</v>
      </c>
      <c r="E893" s="43"/>
      <c r="F893" s="229" t="s">
        <v>1365</v>
      </c>
      <c r="G893" s="43"/>
      <c r="H893" s="43"/>
      <c r="I893" s="230"/>
      <c r="J893" s="43"/>
      <c r="K893" s="43"/>
      <c r="L893" s="47"/>
      <c r="M893" s="231"/>
      <c r="N893" s="232"/>
      <c r="O893" s="87"/>
      <c r="P893" s="87"/>
      <c r="Q893" s="87"/>
      <c r="R893" s="87"/>
      <c r="S893" s="87"/>
      <c r="T893" s="88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T893" s="20" t="s">
        <v>168</v>
      </c>
      <c r="AU893" s="20" t="s">
        <v>85</v>
      </c>
    </row>
    <row r="894" spans="1:47" s="2" customFormat="1" ht="12">
      <c r="A894" s="41"/>
      <c r="B894" s="42"/>
      <c r="C894" s="43"/>
      <c r="D894" s="233" t="s">
        <v>170</v>
      </c>
      <c r="E894" s="43"/>
      <c r="F894" s="234" t="s">
        <v>1366</v>
      </c>
      <c r="G894" s="43"/>
      <c r="H894" s="43"/>
      <c r="I894" s="230"/>
      <c r="J894" s="43"/>
      <c r="K894" s="43"/>
      <c r="L894" s="47"/>
      <c r="M894" s="231"/>
      <c r="N894" s="232"/>
      <c r="O894" s="87"/>
      <c r="P894" s="87"/>
      <c r="Q894" s="87"/>
      <c r="R894" s="87"/>
      <c r="S894" s="87"/>
      <c r="T894" s="88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T894" s="20" t="s">
        <v>170</v>
      </c>
      <c r="AU894" s="20" t="s">
        <v>85</v>
      </c>
    </row>
    <row r="895" spans="1:65" s="2" customFormat="1" ht="24.15" customHeight="1">
      <c r="A895" s="41"/>
      <c r="B895" s="42"/>
      <c r="C895" s="215" t="s">
        <v>1367</v>
      </c>
      <c r="D895" s="215" t="s">
        <v>161</v>
      </c>
      <c r="E895" s="216" t="s">
        <v>1368</v>
      </c>
      <c r="F895" s="217" t="s">
        <v>1369</v>
      </c>
      <c r="G895" s="218" t="s">
        <v>306</v>
      </c>
      <c r="H895" s="219">
        <v>20.65</v>
      </c>
      <c r="I895" s="220"/>
      <c r="J895" s="221">
        <f>ROUND(I895*H895,2)</f>
        <v>0</v>
      </c>
      <c r="K895" s="217" t="s">
        <v>165</v>
      </c>
      <c r="L895" s="47"/>
      <c r="M895" s="222" t="s">
        <v>19</v>
      </c>
      <c r="N895" s="223" t="s">
        <v>46</v>
      </c>
      <c r="O895" s="87"/>
      <c r="P895" s="224">
        <f>O895*H895</f>
        <v>0</v>
      </c>
      <c r="Q895" s="224">
        <v>0</v>
      </c>
      <c r="R895" s="224">
        <f>Q895*H895</f>
        <v>0</v>
      </c>
      <c r="S895" s="224">
        <v>0.072</v>
      </c>
      <c r="T895" s="225">
        <f>S895*H895</f>
        <v>1.4867999999999997</v>
      </c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R895" s="226" t="s">
        <v>166</v>
      </c>
      <c r="AT895" s="226" t="s">
        <v>161</v>
      </c>
      <c r="AU895" s="226" t="s">
        <v>85</v>
      </c>
      <c r="AY895" s="20" t="s">
        <v>159</v>
      </c>
      <c r="BE895" s="227">
        <f>IF(N895="základní",J895,0)</f>
        <v>0</v>
      </c>
      <c r="BF895" s="227">
        <f>IF(N895="snížená",J895,0)</f>
        <v>0</v>
      </c>
      <c r="BG895" s="227">
        <f>IF(N895="zákl. přenesená",J895,0)</f>
        <v>0</v>
      </c>
      <c r="BH895" s="227">
        <f>IF(N895="sníž. přenesená",J895,0)</f>
        <v>0</v>
      </c>
      <c r="BI895" s="227">
        <f>IF(N895="nulová",J895,0)</f>
        <v>0</v>
      </c>
      <c r="BJ895" s="20" t="s">
        <v>83</v>
      </c>
      <c r="BK895" s="227">
        <f>ROUND(I895*H895,2)</f>
        <v>0</v>
      </c>
      <c r="BL895" s="20" t="s">
        <v>166</v>
      </c>
      <c r="BM895" s="226" t="s">
        <v>1370</v>
      </c>
    </row>
    <row r="896" spans="1:47" s="2" customFormat="1" ht="12">
      <c r="A896" s="41"/>
      <c r="B896" s="42"/>
      <c r="C896" s="43"/>
      <c r="D896" s="228" t="s">
        <v>168</v>
      </c>
      <c r="E896" s="43"/>
      <c r="F896" s="229" t="s">
        <v>1371</v>
      </c>
      <c r="G896" s="43"/>
      <c r="H896" s="43"/>
      <c r="I896" s="230"/>
      <c r="J896" s="43"/>
      <c r="K896" s="43"/>
      <c r="L896" s="47"/>
      <c r="M896" s="231"/>
      <c r="N896" s="232"/>
      <c r="O896" s="87"/>
      <c r="P896" s="87"/>
      <c r="Q896" s="87"/>
      <c r="R896" s="87"/>
      <c r="S896" s="87"/>
      <c r="T896" s="88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T896" s="20" t="s">
        <v>168</v>
      </c>
      <c r="AU896" s="20" t="s">
        <v>85</v>
      </c>
    </row>
    <row r="897" spans="1:47" s="2" customFormat="1" ht="12">
      <c r="A897" s="41"/>
      <c r="B897" s="42"/>
      <c r="C897" s="43"/>
      <c r="D897" s="233" t="s">
        <v>170</v>
      </c>
      <c r="E897" s="43"/>
      <c r="F897" s="234" t="s">
        <v>1372</v>
      </c>
      <c r="G897" s="43"/>
      <c r="H897" s="43"/>
      <c r="I897" s="230"/>
      <c r="J897" s="43"/>
      <c r="K897" s="43"/>
      <c r="L897" s="47"/>
      <c r="M897" s="231"/>
      <c r="N897" s="232"/>
      <c r="O897" s="87"/>
      <c r="P897" s="87"/>
      <c r="Q897" s="87"/>
      <c r="R897" s="87"/>
      <c r="S897" s="87"/>
      <c r="T897" s="88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T897" s="20" t="s">
        <v>170</v>
      </c>
      <c r="AU897" s="20" t="s">
        <v>85</v>
      </c>
    </row>
    <row r="898" spans="1:51" s="13" customFormat="1" ht="12">
      <c r="A898" s="13"/>
      <c r="B898" s="235"/>
      <c r="C898" s="236"/>
      <c r="D898" s="228" t="s">
        <v>172</v>
      </c>
      <c r="E898" s="237" t="s">
        <v>19</v>
      </c>
      <c r="F898" s="238" t="s">
        <v>1373</v>
      </c>
      <c r="G898" s="236"/>
      <c r="H898" s="239">
        <v>5.55</v>
      </c>
      <c r="I898" s="240"/>
      <c r="J898" s="236"/>
      <c r="K898" s="236"/>
      <c r="L898" s="241"/>
      <c r="M898" s="242"/>
      <c r="N898" s="243"/>
      <c r="O898" s="243"/>
      <c r="P898" s="243"/>
      <c r="Q898" s="243"/>
      <c r="R898" s="243"/>
      <c r="S898" s="243"/>
      <c r="T898" s="244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5" t="s">
        <v>172</v>
      </c>
      <c r="AU898" s="245" t="s">
        <v>85</v>
      </c>
      <c r="AV898" s="13" t="s">
        <v>85</v>
      </c>
      <c r="AW898" s="13" t="s">
        <v>36</v>
      </c>
      <c r="AX898" s="13" t="s">
        <v>75</v>
      </c>
      <c r="AY898" s="245" t="s">
        <v>159</v>
      </c>
    </row>
    <row r="899" spans="1:51" s="13" customFormat="1" ht="12">
      <c r="A899" s="13"/>
      <c r="B899" s="235"/>
      <c r="C899" s="236"/>
      <c r="D899" s="228" t="s">
        <v>172</v>
      </c>
      <c r="E899" s="237" t="s">
        <v>19</v>
      </c>
      <c r="F899" s="238" t="s">
        <v>1374</v>
      </c>
      <c r="G899" s="236"/>
      <c r="H899" s="239">
        <v>7.8</v>
      </c>
      <c r="I899" s="240"/>
      <c r="J899" s="236"/>
      <c r="K899" s="236"/>
      <c r="L899" s="241"/>
      <c r="M899" s="242"/>
      <c r="N899" s="243"/>
      <c r="O899" s="243"/>
      <c r="P899" s="243"/>
      <c r="Q899" s="243"/>
      <c r="R899" s="243"/>
      <c r="S899" s="243"/>
      <c r="T899" s="244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45" t="s">
        <v>172</v>
      </c>
      <c r="AU899" s="245" t="s">
        <v>85</v>
      </c>
      <c r="AV899" s="13" t="s">
        <v>85</v>
      </c>
      <c r="AW899" s="13" t="s">
        <v>36</v>
      </c>
      <c r="AX899" s="13" t="s">
        <v>75</v>
      </c>
      <c r="AY899" s="245" t="s">
        <v>159</v>
      </c>
    </row>
    <row r="900" spans="1:51" s="13" customFormat="1" ht="12">
      <c r="A900" s="13"/>
      <c r="B900" s="235"/>
      <c r="C900" s="236"/>
      <c r="D900" s="228" t="s">
        <v>172</v>
      </c>
      <c r="E900" s="237" t="s">
        <v>19</v>
      </c>
      <c r="F900" s="238" t="s">
        <v>1375</v>
      </c>
      <c r="G900" s="236"/>
      <c r="H900" s="239">
        <v>7.3</v>
      </c>
      <c r="I900" s="240"/>
      <c r="J900" s="236"/>
      <c r="K900" s="236"/>
      <c r="L900" s="241"/>
      <c r="M900" s="242"/>
      <c r="N900" s="243"/>
      <c r="O900" s="243"/>
      <c r="P900" s="243"/>
      <c r="Q900" s="243"/>
      <c r="R900" s="243"/>
      <c r="S900" s="243"/>
      <c r="T900" s="244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5" t="s">
        <v>172</v>
      </c>
      <c r="AU900" s="245" t="s">
        <v>85</v>
      </c>
      <c r="AV900" s="13" t="s">
        <v>85</v>
      </c>
      <c r="AW900" s="13" t="s">
        <v>36</v>
      </c>
      <c r="AX900" s="13" t="s">
        <v>75</v>
      </c>
      <c r="AY900" s="245" t="s">
        <v>159</v>
      </c>
    </row>
    <row r="901" spans="1:51" s="15" customFormat="1" ht="12">
      <c r="A901" s="15"/>
      <c r="B901" s="256"/>
      <c r="C901" s="257"/>
      <c r="D901" s="228" t="s">
        <v>172</v>
      </c>
      <c r="E901" s="258" t="s">
        <v>19</v>
      </c>
      <c r="F901" s="259" t="s">
        <v>193</v>
      </c>
      <c r="G901" s="257"/>
      <c r="H901" s="260">
        <v>20.65</v>
      </c>
      <c r="I901" s="261"/>
      <c r="J901" s="257"/>
      <c r="K901" s="257"/>
      <c r="L901" s="262"/>
      <c r="M901" s="263"/>
      <c r="N901" s="264"/>
      <c r="O901" s="264"/>
      <c r="P901" s="264"/>
      <c r="Q901" s="264"/>
      <c r="R901" s="264"/>
      <c r="S901" s="264"/>
      <c r="T901" s="26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T901" s="266" t="s">
        <v>172</v>
      </c>
      <c r="AU901" s="266" t="s">
        <v>85</v>
      </c>
      <c r="AV901" s="15" t="s">
        <v>166</v>
      </c>
      <c r="AW901" s="15" t="s">
        <v>36</v>
      </c>
      <c r="AX901" s="15" t="s">
        <v>83</v>
      </c>
      <c r="AY901" s="266" t="s">
        <v>159</v>
      </c>
    </row>
    <row r="902" spans="1:65" s="2" customFormat="1" ht="24.15" customHeight="1">
      <c r="A902" s="41"/>
      <c r="B902" s="42"/>
      <c r="C902" s="215" t="s">
        <v>1376</v>
      </c>
      <c r="D902" s="215" t="s">
        <v>161</v>
      </c>
      <c r="E902" s="216" t="s">
        <v>1377</v>
      </c>
      <c r="F902" s="217" t="s">
        <v>1378</v>
      </c>
      <c r="G902" s="218" t="s">
        <v>306</v>
      </c>
      <c r="H902" s="219">
        <v>220</v>
      </c>
      <c r="I902" s="220"/>
      <c r="J902" s="221">
        <f>ROUND(I902*H902,2)</f>
        <v>0</v>
      </c>
      <c r="K902" s="217" t="s">
        <v>165</v>
      </c>
      <c r="L902" s="47"/>
      <c r="M902" s="222" t="s">
        <v>19</v>
      </c>
      <c r="N902" s="223" t="s">
        <v>46</v>
      </c>
      <c r="O902" s="87"/>
      <c r="P902" s="224">
        <f>O902*H902</f>
        <v>0</v>
      </c>
      <c r="Q902" s="224">
        <v>0</v>
      </c>
      <c r="R902" s="224">
        <f>Q902*H902</f>
        <v>0</v>
      </c>
      <c r="S902" s="224">
        <v>0.009</v>
      </c>
      <c r="T902" s="225">
        <f>S902*H902</f>
        <v>1.9799999999999998</v>
      </c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R902" s="226" t="s">
        <v>166</v>
      </c>
      <c r="AT902" s="226" t="s">
        <v>161</v>
      </c>
      <c r="AU902" s="226" t="s">
        <v>85</v>
      </c>
      <c r="AY902" s="20" t="s">
        <v>159</v>
      </c>
      <c r="BE902" s="227">
        <f>IF(N902="základní",J902,0)</f>
        <v>0</v>
      </c>
      <c r="BF902" s="227">
        <f>IF(N902="snížená",J902,0)</f>
        <v>0</v>
      </c>
      <c r="BG902" s="227">
        <f>IF(N902="zákl. přenesená",J902,0)</f>
        <v>0</v>
      </c>
      <c r="BH902" s="227">
        <f>IF(N902="sníž. přenesená",J902,0)</f>
        <v>0</v>
      </c>
      <c r="BI902" s="227">
        <f>IF(N902="nulová",J902,0)</f>
        <v>0</v>
      </c>
      <c r="BJ902" s="20" t="s">
        <v>83</v>
      </c>
      <c r="BK902" s="227">
        <f>ROUND(I902*H902,2)</f>
        <v>0</v>
      </c>
      <c r="BL902" s="20" t="s">
        <v>166</v>
      </c>
      <c r="BM902" s="226" t="s">
        <v>1379</v>
      </c>
    </row>
    <row r="903" spans="1:47" s="2" customFormat="1" ht="12">
      <c r="A903" s="41"/>
      <c r="B903" s="42"/>
      <c r="C903" s="43"/>
      <c r="D903" s="228" t="s">
        <v>168</v>
      </c>
      <c r="E903" s="43"/>
      <c r="F903" s="229" t="s">
        <v>1380</v>
      </c>
      <c r="G903" s="43"/>
      <c r="H903" s="43"/>
      <c r="I903" s="230"/>
      <c r="J903" s="43"/>
      <c r="K903" s="43"/>
      <c r="L903" s="47"/>
      <c r="M903" s="231"/>
      <c r="N903" s="232"/>
      <c r="O903" s="87"/>
      <c r="P903" s="87"/>
      <c r="Q903" s="87"/>
      <c r="R903" s="87"/>
      <c r="S903" s="87"/>
      <c r="T903" s="88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T903" s="20" t="s">
        <v>168</v>
      </c>
      <c r="AU903" s="20" t="s">
        <v>85</v>
      </c>
    </row>
    <row r="904" spans="1:47" s="2" customFormat="1" ht="12">
      <c r="A904" s="41"/>
      <c r="B904" s="42"/>
      <c r="C904" s="43"/>
      <c r="D904" s="233" t="s">
        <v>170</v>
      </c>
      <c r="E904" s="43"/>
      <c r="F904" s="234" t="s">
        <v>1381</v>
      </c>
      <c r="G904" s="43"/>
      <c r="H904" s="43"/>
      <c r="I904" s="230"/>
      <c r="J904" s="43"/>
      <c r="K904" s="43"/>
      <c r="L904" s="47"/>
      <c r="M904" s="231"/>
      <c r="N904" s="232"/>
      <c r="O904" s="87"/>
      <c r="P904" s="87"/>
      <c r="Q904" s="87"/>
      <c r="R904" s="87"/>
      <c r="S904" s="87"/>
      <c r="T904" s="88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T904" s="20" t="s">
        <v>170</v>
      </c>
      <c r="AU904" s="20" t="s">
        <v>85</v>
      </c>
    </row>
    <row r="905" spans="1:65" s="2" customFormat="1" ht="24.15" customHeight="1">
      <c r="A905" s="41"/>
      <c r="B905" s="42"/>
      <c r="C905" s="215" t="s">
        <v>1382</v>
      </c>
      <c r="D905" s="215" t="s">
        <v>161</v>
      </c>
      <c r="E905" s="216" t="s">
        <v>1383</v>
      </c>
      <c r="F905" s="217" t="s">
        <v>1384</v>
      </c>
      <c r="G905" s="218" t="s">
        <v>306</v>
      </c>
      <c r="H905" s="219">
        <v>350</v>
      </c>
      <c r="I905" s="220"/>
      <c r="J905" s="221">
        <f>ROUND(I905*H905,2)</f>
        <v>0</v>
      </c>
      <c r="K905" s="217" t="s">
        <v>165</v>
      </c>
      <c r="L905" s="47"/>
      <c r="M905" s="222" t="s">
        <v>19</v>
      </c>
      <c r="N905" s="223" t="s">
        <v>46</v>
      </c>
      <c r="O905" s="87"/>
      <c r="P905" s="224">
        <f>O905*H905</f>
        <v>0</v>
      </c>
      <c r="Q905" s="224">
        <v>0</v>
      </c>
      <c r="R905" s="224">
        <f>Q905*H905</f>
        <v>0</v>
      </c>
      <c r="S905" s="224">
        <v>0.002</v>
      </c>
      <c r="T905" s="225">
        <f>S905*H905</f>
        <v>0.7000000000000001</v>
      </c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R905" s="226" t="s">
        <v>166</v>
      </c>
      <c r="AT905" s="226" t="s">
        <v>161</v>
      </c>
      <c r="AU905" s="226" t="s">
        <v>85</v>
      </c>
      <c r="AY905" s="20" t="s">
        <v>159</v>
      </c>
      <c r="BE905" s="227">
        <f>IF(N905="základní",J905,0)</f>
        <v>0</v>
      </c>
      <c r="BF905" s="227">
        <f>IF(N905="snížená",J905,0)</f>
        <v>0</v>
      </c>
      <c r="BG905" s="227">
        <f>IF(N905="zákl. přenesená",J905,0)</f>
        <v>0</v>
      </c>
      <c r="BH905" s="227">
        <f>IF(N905="sníž. přenesená",J905,0)</f>
        <v>0</v>
      </c>
      <c r="BI905" s="227">
        <f>IF(N905="nulová",J905,0)</f>
        <v>0</v>
      </c>
      <c r="BJ905" s="20" t="s">
        <v>83</v>
      </c>
      <c r="BK905" s="227">
        <f>ROUND(I905*H905,2)</f>
        <v>0</v>
      </c>
      <c r="BL905" s="20" t="s">
        <v>166</v>
      </c>
      <c r="BM905" s="226" t="s">
        <v>1385</v>
      </c>
    </row>
    <row r="906" spans="1:47" s="2" customFormat="1" ht="12">
      <c r="A906" s="41"/>
      <c r="B906" s="42"/>
      <c r="C906" s="43"/>
      <c r="D906" s="228" t="s">
        <v>168</v>
      </c>
      <c r="E906" s="43"/>
      <c r="F906" s="229" t="s">
        <v>1386</v>
      </c>
      <c r="G906" s="43"/>
      <c r="H906" s="43"/>
      <c r="I906" s="230"/>
      <c r="J906" s="43"/>
      <c r="K906" s="43"/>
      <c r="L906" s="47"/>
      <c r="M906" s="231"/>
      <c r="N906" s="232"/>
      <c r="O906" s="87"/>
      <c r="P906" s="87"/>
      <c r="Q906" s="87"/>
      <c r="R906" s="87"/>
      <c r="S906" s="87"/>
      <c r="T906" s="88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T906" s="20" t="s">
        <v>168</v>
      </c>
      <c r="AU906" s="20" t="s">
        <v>85</v>
      </c>
    </row>
    <row r="907" spans="1:47" s="2" customFormat="1" ht="12">
      <c r="A907" s="41"/>
      <c r="B907" s="42"/>
      <c r="C907" s="43"/>
      <c r="D907" s="233" t="s">
        <v>170</v>
      </c>
      <c r="E907" s="43"/>
      <c r="F907" s="234" t="s">
        <v>1387</v>
      </c>
      <c r="G907" s="43"/>
      <c r="H907" s="43"/>
      <c r="I907" s="230"/>
      <c r="J907" s="43"/>
      <c r="K907" s="43"/>
      <c r="L907" s="47"/>
      <c r="M907" s="231"/>
      <c r="N907" s="232"/>
      <c r="O907" s="87"/>
      <c r="P907" s="87"/>
      <c r="Q907" s="87"/>
      <c r="R907" s="87"/>
      <c r="S907" s="87"/>
      <c r="T907" s="88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T907" s="20" t="s">
        <v>170</v>
      </c>
      <c r="AU907" s="20" t="s">
        <v>85</v>
      </c>
    </row>
    <row r="908" spans="1:65" s="2" customFormat="1" ht="37.8" customHeight="1">
      <c r="A908" s="41"/>
      <c r="B908" s="42"/>
      <c r="C908" s="215" t="s">
        <v>1388</v>
      </c>
      <c r="D908" s="215" t="s">
        <v>161</v>
      </c>
      <c r="E908" s="216" t="s">
        <v>1389</v>
      </c>
      <c r="F908" s="217" t="s">
        <v>1390</v>
      </c>
      <c r="G908" s="218" t="s">
        <v>164</v>
      </c>
      <c r="H908" s="219">
        <v>40</v>
      </c>
      <c r="I908" s="220"/>
      <c r="J908" s="221">
        <f>ROUND(I908*H908,2)</f>
        <v>0</v>
      </c>
      <c r="K908" s="217" t="s">
        <v>165</v>
      </c>
      <c r="L908" s="47"/>
      <c r="M908" s="222" t="s">
        <v>19</v>
      </c>
      <c r="N908" s="223" t="s">
        <v>46</v>
      </c>
      <c r="O908" s="87"/>
      <c r="P908" s="224">
        <f>O908*H908</f>
        <v>0</v>
      </c>
      <c r="Q908" s="224">
        <v>0.01919</v>
      </c>
      <c r="R908" s="224">
        <f>Q908*H908</f>
        <v>0.7676</v>
      </c>
      <c r="S908" s="224">
        <v>0</v>
      </c>
      <c r="T908" s="225">
        <f>S908*H908</f>
        <v>0</v>
      </c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R908" s="226" t="s">
        <v>166</v>
      </c>
      <c r="AT908" s="226" t="s">
        <v>161</v>
      </c>
      <c r="AU908" s="226" t="s">
        <v>85</v>
      </c>
      <c r="AY908" s="20" t="s">
        <v>159</v>
      </c>
      <c r="BE908" s="227">
        <f>IF(N908="základní",J908,0)</f>
        <v>0</v>
      </c>
      <c r="BF908" s="227">
        <f>IF(N908="snížená",J908,0)</f>
        <v>0</v>
      </c>
      <c r="BG908" s="227">
        <f>IF(N908="zákl. přenesená",J908,0)</f>
        <v>0</v>
      </c>
      <c r="BH908" s="227">
        <f>IF(N908="sníž. přenesená",J908,0)</f>
        <v>0</v>
      </c>
      <c r="BI908" s="227">
        <f>IF(N908="nulová",J908,0)</f>
        <v>0</v>
      </c>
      <c r="BJ908" s="20" t="s">
        <v>83</v>
      </c>
      <c r="BK908" s="227">
        <f>ROUND(I908*H908,2)</f>
        <v>0</v>
      </c>
      <c r="BL908" s="20" t="s">
        <v>166</v>
      </c>
      <c r="BM908" s="226" t="s">
        <v>1391</v>
      </c>
    </row>
    <row r="909" spans="1:47" s="2" customFormat="1" ht="12">
      <c r="A909" s="41"/>
      <c r="B909" s="42"/>
      <c r="C909" s="43"/>
      <c r="D909" s="228" t="s">
        <v>168</v>
      </c>
      <c r="E909" s="43"/>
      <c r="F909" s="229" t="s">
        <v>1392</v>
      </c>
      <c r="G909" s="43"/>
      <c r="H909" s="43"/>
      <c r="I909" s="230"/>
      <c r="J909" s="43"/>
      <c r="K909" s="43"/>
      <c r="L909" s="47"/>
      <c r="M909" s="231"/>
      <c r="N909" s="232"/>
      <c r="O909" s="87"/>
      <c r="P909" s="87"/>
      <c r="Q909" s="87"/>
      <c r="R909" s="87"/>
      <c r="S909" s="87"/>
      <c r="T909" s="88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T909" s="20" t="s">
        <v>168</v>
      </c>
      <c r="AU909" s="20" t="s">
        <v>85</v>
      </c>
    </row>
    <row r="910" spans="1:47" s="2" customFormat="1" ht="12">
      <c r="A910" s="41"/>
      <c r="B910" s="42"/>
      <c r="C910" s="43"/>
      <c r="D910" s="233" t="s">
        <v>170</v>
      </c>
      <c r="E910" s="43"/>
      <c r="F910" s="234" t="s">
        <v>1393</v>
      </c>
      <c r="G910" s="43"/>
      <c r="H910" s="43"/>
      <c r="I910" s="230"/>
      <c r="J910" s="43"/>
      <c r="K910" s="43"/>
      <c r="L910" s="47"/>
      <c r="M910" s="231"/>
      <c r="N910" s="232"/>
      <c r="O910" s="87"/>
      <c r="P910" s="87"/>
      <c r="Q910" s="87"/>
      <c r="R910" s="87"/>
      <c r="S910" s="87"/>
      <c r="T910" s="88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T910" s="20" t="s">
        <v>170</v>
      </c>
      <c r="AU910" s="20" t="s">
        <v>85</v>
      </c>
    </row>
    <row r="911" spans="1:65" s="2" customFormat="1" ht="24.15" customHeight="1">
      <c r="A911" s="41"/>
      <c r="B911" s="42"/>
      <c r="C911" s="215" t="s">
        <v>1394</v>
      </c>
      <c r="D911" s="215" t="s">
        <v>161</v>
      </c>
      <c r="E911" s="216" t="s">
        <v>1395</v>
      </c>
      <c r="F911" s="217" t="s">
        <v>1396</v>
      </c>
      <c r="G911" s="218" t="s">
        <v>306</v>
      </c>
      <c r="H911" s="219">
        <v>6</v>
      </c>
      <c r="I911" s="220"/>
      <c r="J911" s="221">
        <f>ROUND(I911*H911,2)</f>
        <v>0</v>
      </c>
      <c r="K911" s="217" t="s">
        <v>261</v>
      </c>
      <c r="L911" s="47"/>
      <c r="M911" s="222" t="s">
        <v>19</v>
      </c>
      <c r="N911" s="223" t="s">
        <v>46</v>
      </c>
      <c r="O911" s="87"/>
      <c r="P911" s="224">
        <f>O911*H911</f>
        <v>0</v>
      </c>
      <c r="Q911" s="224">
        <v>0.00096</v>
      </c>
      <c r="R911" s="224">
        <f>Q911*H911</f>
        <v>0.00576</v>
      </c>
      <c r="S911" s="224">
        <v>0.031</v>
      </c>
      <c r="T911" s="225">
        <f>S911*H911</f>
        <v>0.186</v>
      </c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R911" s="226" t="s">
        <v>166</v>
      </c>
      <c r="AT911" s="226" t="s">
        <v>161</v>
      </c>
      <c r="AU911" s="226" t="s">
        <v>85</v>
      </c>
      <c r="AY911" s="20" t="s">
        <v>159</v>
      </c>
      <c r="BE911" s="227">
        <f>IF(N911="základní",J911,0)</f>
        <v>0</v>
      </c>
      <c r="BF911" s="227">
        <f>IF(N911="snížená",J911,0)</f>
        <v>0</v>
      </c>
      <c r="BG911" s="227">
        <f>IF(N911="zákl. přenesená",J911,0)</f>
        <v>0</v>
      </c>
      <c r="BH911" s="227">
        <f>IF(N911="sníž. přenesená",J911,0)</f>
        <v>0</v>
      </c>
      <c r="BI911" s="227">
        <f>IF(N911="nulová",J911,0)</f>
        <v>0</v>
      </c>
      <c r="BJ911" s="20" t="s">
        <v>83</v>
      </c>
      <c r="BK911" s="227">
        <f>ROUND(I911*H911,2)</f>
        <v>0</v>
      </c>
      <c r="BL911" s="20" t="s">
        <v>166</v>
      </c>
      <c r="BM911" s="226" t="s">
        <v>1397</v>
      </c>
    </row>
    <row r="912" spans="1:47" s="2" customFormat="1" ht="12">
      <c r="A912" s="41"/>
      <c r="B912" s="42"/>
      <c r="C912" s="43"/>
      <c r="D912" s="228" t="s">
        <v>168</v>
      </c>
      <c r="E912" s="43"/>
      <c r="F912" s="229" t="s">
        <v>1398</v>
      </c>
      <c r="G912" s="43"/>
      <c r="H912" s="43"/>
      <c r="I912" s="230"/>
      <c r="J912" s="43"/>
      <c r="K912" s="43"/>
      <c r="L912" s="47"/>
      <c r="M912" s="231"/>
      <c r="N912" s="232"/>
      <c r="O912" s="87"/>
      <c r="P912" s="87"/>
      <c r="Q912" s="87"/>
      <c r="R912" s="87"/>
      <c r="S912" s="87"/>
      <c r="T912" s="88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T912" s="20" t="s">
        <v>168</v>
      </c>
      <c r="AU912" s="20" t="s">
        <v>85</v>
      </c>
    </row>
    <row r="913" spans="1:65" s="2" customFormat="1" ht="24.15" customHeight="1">
      <c r="A913" s="41"/>
      <c r="B913" s="42"/>
      <c r="C913" s="215" t="s">
        <v>1399</v>
      </c>
      <c r="D913" s="215" t="s">
        <v>161</v>
      </c>
      <c r="E913" s="216" t="s">
        <v>1400</v>
      </c>
      <c r="F913" s="217" t="s">
        <v>1401</v>
      </c>
      <c r="G913" s="218" t="s">
        <v>306</v>
      </c>
      <c r="H913" s="219">
        <v>75</v>
      </c>
      <c r="I913" s="220"/>
      <c r="J913" s="221">
        <f>ROUND(I913*H913,2)</f>
        <v>0</v>
      </c>
      <c r="K913" s="217" t="s">
        <v>165</v>
      </c>
      <c r="L913" s="47"/>
      <c r="M913" s="222" t="s">
        <v>19</v>
      </c>
      <c r="N913" s="223" t="s">
        <v>46</v>
      </c>
      <c r="O913" s="87"/>
      <c r="P913" s="224">
        <f>O913*H913</f>
        <v>0</v>
      </c>
      <c r="Q913" s="224">
        <v>0</v>
      </c>
      <c r="R913" s="224">
        <f>Q913*H913</f>
        <v>0</v>
      </c>
      <c r="S913" s="224">
        <v>0</v>
      </c>
      <c r="T913" s="225">
        <f>S913*H913</f>
        <v>0</v>
      </c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R913" s="226" t="s">
        <v>166</v>
      </c>
      <c r="AT913" s="226" t="s">
        <v>161</v>
      </c>
      <c r="AU913" s="226" t="s">
        <v>85</v>
      </c>
      <c r="AY913" s="20" t="s">
        <v>159</v>
      </c>
      <c r="BE913" s="227">
        <f>IF(N913="základní",J913,0)</f>
        <v>0</v>
      </c>
      <c r="BF913" s="227">
        <f>IF(N913="snížená",J913,0)</f>
        <v>0</v>
      </c>
      <c r="BG913" s="227">
        <f>IF(N913="zákl. přenesená",J913,0)</f>
        <v>0</v>
      </c>
      <c r="BH913" s="227">
        <f>IF(N913="sníž. přenesená",J913,0)</f>
        <v>0</v>
      </c>
      <c r="BI913" s="227">
        <f>IF(N913="nulová",J913,0)</f>
        <v>0</v>
      </c>
      <c r="BJ913" s="20" t="s">
        <v>83</v>
      </c>
      <c r="BK913" s="227">
        <f>ROUND(I913*H913,2)</f>
        <v>0</v>
      </c>
      <c r="BL913" s="20" t="s">
        <v>166</v>
      </c>
      <c r="BM913" s="226" t="s">
        <v>1402</v>
      </c>
    </row>
    <row r="914" spans="1:47" s="2" customFormat="1" ht="12">
      <c r="A914" s="41"/>
      <c r="B914" s="42"/>
      <c r="C914" s="43"/>
      <c r="D914" s="228" t="s">
        <v>168</v>
      </c>
      <c r="E914" s="43"/>
      <c r="F914" s="229" t="s">
        <v>1403</v>
      </c>
      <c r="G914" s="43"/>
      <c r="H914" s="43"/>
      <c r="I914" s="230"/>
      <c r="J914" s="43"/>
      <c r="K914" s="43"/>
      <c r="L914" s="47"/>
      <c r="M914" s="231"/>
      <c r="N914" s="232"/>
      <c r="O914" s="87"/>
      <c r="P914" s="87"/>
      <c r="Q914" s="87"/>
      <c r="R914" s="87"/>
      <c r="S914" s="87"/>
      <c r="T914" s="88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T914" s="20" t="s">
        <v>168</v>
      </c>
      <c r="AU914" s="20" t="s">
        <v>85</v>
      </c>
    </row>
    <row r="915" spans="1:47" s="2" customFormat="1" ht="12">
      <c r="A915" s="41"/>
      <c r="B915" s="42"/>
      <c r="C915" s="43"/>
      <c r="D915" s="233" t="s">
        <v>170</v>
      </c>
      <c r="E915" s="43"/>
      <c r="F915" s="234" t="s">
        <v>1404</v>
      </c>
      <c r="G915" s="43"/>
      <c r="H915" s="43"/>
      <c r="I915" s="230"/>
      <c r="J915" s="43"/>
      <c r="K915" s="43"/>
      <c r="L915" s="47"/>
      <c r="M915" s="231"/>
      <c r="N915" s="232"/>
      <c r="O915" s="87"/>
      <c r="P915" s="87"/>
      <c r="Q915" s="87"/>
      <c r="R915" s="87"/>
      <c r="S915" s="87"/>
      <c r="T915" s="88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T915" s="20" t="s">
        <v>170</v>
      </c>
      <c r="AU915" s="20" t="s">
        <v>85</v>
      </c>
    </row>
    <row r="916" spans="1:65" s="2" customFormat="1" ht="37.8" customHeight="1">
      <c r="A916" s="41"/>
      <c r="B916" s="42"/>
      <c r="C916" s="215" t="s">
        <v>1405</v>
      </c>
      <c r="D916" s="215" t="s">
        <v>161</v>
      </c>
      <c r="E916" s="216" t="s">
        <v>1406</v>
      </c>
      <c r="F916" s="217" t="s">
        <v>1407</v>
      </c>
      <c r="G916" s="218" t="s">
        <v>164</v>
      </c>
      <c r="H916" s="219">
        <v>64.05</v>
      </c>
      <c r="I916" s="220"/>
      <c r="J916" s="221">
        <f>ROUND(I916*H916,2)</f>
        <v>0</v>
      </c>
      <c r="K916" s="217" t="s">
        <v>165</v>
      </c>
      <c r="L916" s="47"/>
      <c r="M916" s="222" t="s">
        <v>19</v>
      </c>
      <c r="N916" s="223" t="s">
        <v>46</v>
      </c>
      <c r="O916" s="87"/>
      <c r="P916" s="224">
        <f>O916*H916</f>
        <v>0</v>
      </c>
      <c r="Q916" s="224">
        <v>0</v>
      </c>
      <c r="R916" s="224">
        <f>Q916*H916</f>
        <v>0</v>
      </c>
      <c r="S916" s="224">
        <v>0.01</v>
      </c>
      <c r="T916" s="225">
        <f>S916*H916</f>
        <v>0.6405</v>
      </c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R916" s="226" t="s">
        <v>166</v>
      </c>
      <c r="AT916" s="226" t="s">
        <v>161</v>
      </c>
      <c r="AU916" s="226" t="s">
        <v>85</v>
      </c>
      <c r="AY916" s="20" t="s">
        <v>159</v>
      </c>
      <c r="BE916" s="227">
        <f>IF(N916="základní",J916,0)</f>
        <v>0</v>
      </c>
      <c r="BF916" s="227">
        <f>IF(N916="snížená",J916,0)</f>
        <v>0</v>
      </c>
      <c r="BG916" s="227">
        <f>IF(N916="zákl. přenesená",J916,0)</f>
        <v>0</v>
      </c>
      <c r="BH916" s="227">
        <f>IF(N916="sníž. přenesená",J916,0)</f>
        <v>0</v>
      </c>
      <c r="BI916" s="227">
        <f>IF(N916="nulová",J916,0)</f>
        <v>0</v>
      </c>
      <c r="BJ916" s="20" t="s">
        <v>83</v>
      </c>
      <c r="BK916" s="227">
        <f>ROUND(I916*H916,2)</f>
        <v>0</v>
      </c>
      <c r="BL916" s="20" t="s">
        <v>166</v>
      </c>
      <c r="BM916" s="226" t="s">
        <v>1408</v>
      </c>
    </row>
    <row r="917" spans="1:47" s="2" customFormat="1" ht="12">
      <c r="A917" s="41"/>
      <c r="B917" s="42"/>
      <c r="C917" s="43"/>
      <c r="D917" s="228" t="s">
        <v>168</v>
      </c>
      <c r="E917" s="43"/>
      <c r="F917" s="229" t="s">
        <v>1409</v>
      </c>
      <c r="G917" s="43"/>
      <c r="H917" s="43"/>
      <c r="I917" s="230"/>
      <c r="J917" s="43"/>
      <c r="K917" s="43"/>
      <c r="L917" s="47"/>
      <c r="M917" s="231"/>
      <c r="N917" s="232"/>
      <c r="O917" s="87"/>
      <c r="P917" s="87"/>
      <c r="Q917" s="87"/>
      <c r="R917" s="87"/>
      <c r="S917" s="87"/>
      <c r="T917" s="88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T917" s="20" t="s">
        <v>168</v>
      </c>
      <c r="AU917" s="20" t="s">
        <v>85</v>
      </c>
    </row>
    <row r="918" spans="1:47" s="2" customFormat="1" ht="12">
      <c r="A918" s="41"/>
      <c r="B918" s="42"/>
      <c r="C918" s="43"/>
      <c r="D918" s="233" t="s">
        <v>170</v>
      </c>
      <c r="E918" s="43"/>
      <c r="F918" s="234" t="s">
        <v>1410</v>
      </c>
      <c r="G918" s="43"/>
      <c r="H918" s="43"/>
      <c r="I918" s="230"/>
      <c r="J918" s="43"/>
      <c r="K918" s="43"/>
      <c r="L918" s="47"/>
      <c r="M918" s="231"/>
      <c r="N918" s="232"/>
      <c r="O918" s="87"/>
      <c r="P918" s="87"/>
      <c r="Q918" s="87"/>
      <c r="R918" s="87"/>
      <c r="S918" s="87"/>
      <c r="T918" s="88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T918" s="20" t="s">
        <v>170</v>
      </c>
      <c r="AU918" s="20" t="s">
        <v>85</v>
      </c>
    </row>
    <row r="919" spans="1:65" s="2" customFormat="1" ht="37.8" customHeight="1">
      <c r="A919" s="41"/>
      <c r="B919" s="42"/>
      <c r="C919" s="215" t="s">
        <v>1411</v>
      </c>
      <c r="D919" s="215" t="s">
        <v>161</v>
      </c>
      <c r="E919" s="216" t="s">
        <v>1412</v>
      </c>
      <c r="F919" s="217" t="s">
        <v>1413</v>
      </c>
      <c r="G919" s="218" t="s">
        <v>164</v>
      </c>
      <c r="H919" s="219">
        <v>397.074</v>
      </c>
      <c r="I919" s="220"/>
      <c r="J919" s="221">
        <f>ROUND(I919*H919,2)</f>
        <v>0</v>
      </c>
      <c r="K919" s="217" t="s">
        <v>165</v>
      </c>
      <c r="L919" s="47"/>
      <c r="M919" s="222" t="s">
        <v>19</v>
      </c>
      <c r="N919" s="223" t="s">
        <v>46</v>
      </c>
      <c r="O919" s="87"/>
      <c r="P919" s="224">
        <f>O919*H919</f>
        <v>0</v>
      </c>
      <c r="Q919" s="224">
        <v>0</v>
      </c>
      <c r="R919" s="224">
        <f>Q919*H919</f>
        <v>0</v>
      </c>
      <c r="S919" s="224">
        <v>0.01</v>
      </c>
      <c r="T919" s="225">
        <f>S919*H919</f>
        <v>3.97074</v>
      </c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R919" s="226" t="s">
        <v>166</v>
      </c>
      <c r="AT919" s="226" t="s">
        <v>161</v>
      </c>
      <c r="AU919" s="226" t="s">
        <v>85</v>
      </c>
      <c r="AY919" s="20" t="s">
        <v>159</v>
      </c>
      <c r="BE919" s="227">
        <f>IF(N919="základní",J919,0)</f>
        <v>0</v>
      </c>
      <c r="BF919" s="227">
        <f>IF(N919="snížená",J919,0)</f>
        <v>0</v>
      </c>
      <c r="BG919" s="227">
        <f>IF(N919="zákl. přenesená",J919,0)</f>
        <v>0</v>
      </c>
      <c r="BH919" s="227">
        <f>IF(N919="sníž. přenesená",J919,0)</f>
        <v>0</v>
      </c>
      <c r="BI919" s="227">
        <f>IF(N919="nulová",J919,0)</f>
        <v>0</v>
      </c>
      <c r="BJ919" s="20" t="s">
        <v>83</v>
      </c>
      <c r="BK919" s="227">
        <f>ROUND(I919*H919,2)</f>
        <v>0</v>
      </c>
      <c r="BL919" s="20" t="s">
        <v>166</v>
      </c>
      <c r="BM919" s="226" t="s">
        <v>1414</v>
      </c>
    </row>
    <row r="920" spans="1:47" s="2" customFormat="1" ht="12">
      <c r="A920" s="41"/>
      <c r="B920" s="42"/>
      <c r="C920" s="43"/>
      <c r="D920" s="228" t="s">
        <v>168</v>
      </c>
      <c r="E920" s="43"/>
      <c r="F920" s="229" t="s">
        <v>1415</v>
      </c>
      <c r="G920" s="43"/>
      <c r="H920" s="43"/>
      <c r="I920" s="230"/>
      <c r="J920" s="43"/>
      <c r="K920" s="43"/>
      <c r="L920" s="47"/>
      <c r="M920" s="231"/>
      <c r="N920" s="232"/>
      <c r="O920" s="87"/>
      <c r="P920" s="87"/>
      <c r="Q920" s="87"/>
      <c r="R920" s="87"/>
      <c r="S920" s="87"/>
      <c r="T920" s="88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T920" s="20" t="s">
        <v>168</v>
      </c>
      <c r="AU920" s="20" t="s">
        <v>85</v>
      </c>
    </row>
    <row r="921" spans="1:47" s="2" customFormat="1" ht="12">
      <c r="A921" s="41"/>
      <c r="B921" s="42"/>
      <c r="C921" s="43"/>
      <c r="D921" s="233" t="s">
        <v>170</v>
      </c>
      <c r="E921" s="43"/>
      <c r="F921" s="234" t="s">
        <v>1416</v>
      </c>
      <c r="G921" s="43"/>
      <c r="H921" s="43"/>
      <c r="I921" s="230"/>
      <c r="J921" s="43"/>
      <c r="K921" s="43"/>
      <c r="L921" s="47"/>
      <c r="M921" s="231"/>
      <c r="N921" s="232"/>
      <c r="O921" s="87"/>
      <c r="P921" s="87"/>
      <c r="Q921" s="87"/>
      <c r="R921" s="87"/>
      <c r="S921" s="87"/>
      <c r="T921" s="88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T921" s="20" t="s">
        <v>170</v>
      </c>
      <c r="AU921" s="20" t="s">
        <v>85</v>
      </c>
    </row>
    <row r="922" spans="1:65" s="2" customFormat="1" ht="21.75" customHeight="1">
      <c r="A922" s="41"/>
      <c r="B922" s="42"/>
      <c r="C922" s="215" t="s">
        <v>1417</v>
      </c>
      <c r="D922" s="215" t="s">
        <v>161</v>
      </c>
      <c r="E922" s="216" t="s">
        <v>1418</v>
      </c>
      <c r="F922" s="217" t="s">
        <v>1419</v>
      </c>
      <c r="G922" s="218" t="s">
        <v>1420</v>
      </c>
      <c r="H922" s="219">
        <v>1</v>
      </c>
      <c r="I922" s="220"/>
      <c r="J922" s="221">
        <f>ROUND(I922*H922,2)</f>
        <v>0</v>
      </c>
      <c r="K922" s="217" t="s">
        <v>19</v>
      </c>
      <c r="L922" s="47"/>
      <c r="M922" s="222" t="s">
        <v>19</v>
      </c>
      <c r="N922" s="223" t="s">
        <v>46</v>
      </c>
      <c r="O922" s="87"/>
      <c r="P922" s="224">
        <f>O922*H922</f>
        <v>0</v>
      </c>
      <c r="Q922" s="224">
        <v>0</v>
      </c>
      <c r="R922" s="224">
        <f>Q922*H922</f>
        <v>0</v>
      </c>
      <c r="S922" s="224">
        <v>0</v>
      </c>
      <c r="T922" s="225">
        <f>S922*H922</f>
        <v>0</v>
      </c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R922" s="226" t="s">
        <v>166</v>
      </c>
      <c r="AT922" s="226" t="s">
        <v>161</v>
      </c>
      <c r="AU922" s="226" t="s">
        <v>85</v>
      </c>
      <c r="AY922" s="20" t="s">
        <v>159</v>
      </c>
      <c r="BE922" s="227">
        <f>IF(N922="základní",J922,0)</f>
        <v>0</v>
      </c>
      <c r="BF922" s="227">
        <f>IF(N922="snížená",J922,0)</f>
        <v>0</v>
      </c>
      <c r="BG922" s="227">
        <f>IF(N922="zákl. přenesená",J922,0)</f>
        <v>0</v>
      </c>
      <c r="BH922" s="227">
        <f>IF(N922="sníž. přenesená",J922,0)</f>
        <v>0</v>
      </c>
      <c r="BI922" s="227">
        <f>IF(N922="nulová",J922,0)</f>
        <v>0</v>
      </c>
      <c r="BJ922" s="20" t="s">
        <v>83</v>
      </c>
      <c r="BK922" s="227">
        <f>ROUND(I922*H922,2)</f>
        <v>0</v>
      </c>
      <c r="BL922" s="20" t="s">
        <v>166</v>
      </c>
      <c r="BM922" s="226" t="s">
        <v>1421</v>
      </c>
    </row>
    <row r="923" spans="1:47" s="2" customFormat="1" ht="12">
      <c r="A923" s="41"/>
      <c r="B923" s="42"/>
      <c r="C923" s="43"/>
      <c r="D923" s="228" t="s">
        <v>168</v>
      </c>
      <c r="E923" s="43"/>
      <c r="F923" s="229" t="s">
        <v>1422</v>
      </c>
      <c r="G923" s="43"/>
      <c r="H923" s="43"/>
      <c r="I923" s="230"/>
      <c r="J923" s="43"/>
      <c r="K923" s="43"/>
      <c r="L923" s="47"/>
      <c r="M923" s="231"/>
      <c r="N923" s="232"/>
      <c r="O923" s="87"/>
      <c r="P923" s="87"/>
      <c r="Q923" s="87"/>
      <c r="R923" s="87"/>
      <c r="S923" s="87"/>
      <c r="T923" s="88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T923" s="20" t="s">
        <v>168</v>
      </c>
      <c r="AU923" s="20" t="s">
        <v>85</v>
      </c>
    </row>
    <row r="924" spans="1:65" s="2" customFormat="1" ht="16.5" customHeight="1">
      <c r="A924" s="41"/>
      <c r="B924" s="42"/>
      <c r="C924" s="215" t="s">
        <v>1423</v>
      </c>
      <c r="D924" s="215" t="s">
        <v>161</v>
      </c>
      <c r="E924" s="216" t="s">
        <v>1424</v>
      </c>
      <c r="F924" s="217" t="s">
        <v>1425</v>
      </c>
      <c r="G924" s="218" t="s">
        <v>1426</v>
      </c>
      <c r="H924" s="219">
        <v>9</v>
      </c>
      <c r="I924" s="220"/>
      <c r="J924" s="221">
        <f>ROUND(I924*H924,2)</f>
        <v>0</v>
      </c>
      <c r="K924" s="217" t="s">
        <v>19</v>
      </c>
      <c r="L924" s="47"/>
      <c r="M924" s="222" t="s">
        <v>19</v>
      </c>
      <c r="N924" s="223" t="s">
        <v>46</v>
      </c>
      <c r="O924" s="87"/>
      <c r="P924" s="224">
        <f>O924*H924</f>
        <v>0</v>
      </c>
      <c r="Q924" s="224">
        <v>0</v>
      </c>
      <c r="R924" s="224">
        <f>Q924*H924</f>
        <v>0</v>
      </c>
      <c r="S924" s="224">
        <v>0</v>
      </c>
      <c r="T924" s="225">
        <f>S924*H924</f>
        <v>0</v>
      </c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R924" s="226" t="s">
        <v>166</v>
      </c>
      <c r="AT924" s="226" t="s">
        <v>161</v>
      </c>
      <c r="AU924" s="226" t="s">
        <v>85</v>
      </c>
      <c r="AY924" s="20" t="s">
        <v>159</v>
      </c>
      <c r="BE924" s="227">
        <f>IF(N924="základní",J924,0)</f>
        <v>0</v>
      </c>
      <c r="BF924" s="227">
        <f>IF(N924="snížená",J924,0)</f>
        <v>0</v>
      </c>
      <c r="BG924" s="227">
        <f>IF(N924="zákl. přenesená",J924,0)</f>
        <v>0</v>
      </c>
      <c r="BH924" s="227">
        <f>IF(N924="sníž. přenesená",J924,0)</f>
        <v>0</v>
      </c>
      <c r="BI924" s="227">
        <f>IF(N924="nulová",J924,0)</f>
        <v>0</v>
      </c>
      <c r="BJ924" s="20" t="s">
        <v>83</v>
      </c>
      <c r="BK924" s="227">
        <f>ROUND(I924*H924,2)</f>
        <v>0</v>
      </c>
      <c r="BL924" s="20" t="s">
        <v>166</v>
      </c>
      <c r="BM924" s="226" t="s">
        <v>1427</v>
      </c>
    </row>
    <row r="925" spans="1:47" s="2" customFormat="1" ht="12">
      <c r="A925" s="41"/>
      <c r="B925" s="42"/>
      <c r="C925" s="43"/>
      <c r="D925" s="228" t="s">
        <v>168</v>
      </c>
      <c r="E925" s="43"/>
      <c r="F925" s="229" t="s">
        <v>1425</v>
      </c>
      <c r="G925" s="43"/>
      <c r="H925" s="43"/>
      <c r="I925" s="230"/>
      <c r="J925" s="43"/>
      <c r="K925" s="43"/>
      <c r="L925" s="47"/>
      <c r="M925" s="231"/>
      <c r="N925" s="232"/>
      <c r="O925" s="87"/>
      <c r="P925" s="87"/>
      <c r="Q925" s="87"/>
      <c r="R925" s="87"/>
      <c r="S925" s="87"/>
      <c r="T925" s="88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T925" s="20" t="s">
        <v>168</v>
      </c>
      <c r="AU925" s="20" t="s">
        <v>85</v>
      </c>
    </row>
    <row r="926" spans="1:63" s="12" customFormat="1" ht="22.8" customHeight="1">
      <c r="A926" s="12"/>
      <c r="B926" s="199"/>
      <c r="C926" s="200"/>
      <c r="D926" s="201" t="s">
        <v>74</v>
      </c>
      <c r="E926" s="213" t="s">
        <v>1428</v>
      </c>
      <c r="F926" s="213" t="s">
        <v>1429</v>
      </c>
      <c r="G926" s="200"/>
      <c r="H926" s="200"/>
      <c r="I926" s="203"/>
      <c r="J926" s="214">
        <f>BK926</f>
        <v>0</v>
      </c>
      <c r="K926" s="200"/>
      <c r="L926" s="205"/>
      <c r="M926" s="206"/>
      <c r="N926" s="207"/>
      <c r="O926" s="207"/>
      <c r="P926" s="208">
        <f>SUM(P927:P966)</f>
        <v>0</v>
      </c>
      <c r="Q926" s="207"/>
      <c r="R926" s="208">
        <f>SUM(R927:R966)</f>
        <v>0</v>
      </c>
      <c r="S926" s="207"/>
      <c r="T926" s="209">
        <f>SUM(T927:T966)</f>
        <v>75</v>
      </c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R926" s="210" t="s">
        <v>83</v>
      </c>
      <c r="AT926" s="211" t="s">
        <v>74</v>
      </c>
      <c r="AU926" s="211" t="s">
        <v>83</v>
      </c>
      <c r="AY926" s="210" t="s">
        <v>159</v>
      </c>
      <c r="BK926" s="212">
        <f>SUM(BK927:BK966)</f>
        <v>0</v>
      </c>
    </row>
    <row r="927" spans="1:65" s="2" customFormat="1" ht="24.15" customHeight="1">
      <c r="A927" s="41"/>
      <c r="B927" s="42"/>
      <c r="C927" s="215" t="s">
        <v>1430</v>
      </c>
      <c r="D927" s="215" t="s">
        <v>161</v>
      </c>
      <c r="E927" s="216" t="s">
        <v>1431</v>
      </c>
      <c r="F927" s="217" t="s">
        <v>1432</v>
      </c>
      <c r="G927" s="218" t="s">
        <v>176</v>
      </c>
      <c r="H927" s="219">
        <v>50</v>
      </c>
      <c r="I927" s="220"/>
      <c r="J927" s="221">
        <f>ROUND(I927*H927,2)</f>
        <v>0</v>
      </c>
      <c r="K927" s="217" t="s">
        <v>165</v>
      </c>
      <c r="L927" s="47"/>
      <c r="M927" s="222" t="s">
        <v>19</v>
      </c>
      <c r="N927" s="223" t="s">
        <v>46</v>
      </c>
      <c r="O927" s="87"/>
      <c r="P927" s="224">
        <f>O927*H927</f>
        <v>0</v>
      </c>
      <c r="Q927" s="224">
        <v>0</v>
      </c>
      <c r="R927" s="224">
        <f>Q927*H927</f>
        <v>0</v>
      </c>
      <c r="S927" s="224">
        <v>1.5</v>
      </c>
      <c r="T927" s="225">
        <f>S927*H927</f>
        <v>75</v>
      </c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R927" s="226" t="s">
        <v>166</v>
      </c>
      <c r="AT927" s="226" t="s">
        <v>161</v>
      </c>
      <c r="AU927" s="226" t="s">
        <v>85</v>
      </c>
      <c r="AY927" s="20" t="s">
        <v>159</v>
      </c>
      <c r="BE927" s="227">
        <f>IF(N927="základní",J927,0)</f>
        <v>0</v>
      </c>
      <c r="BF927" s="227">
        <f>IF(N927="snížená",J927,0)</f>
        <v>0</v>
      </c>
      <c r="BG927" s="227">
        <f>IF(N927="zákl. přenesená",J927,0)</f>
        <v>0</v>
      </c>
      <c r="BH927" s="227">
        <f>IF(N927="sníž. přenesená",J927,0)</f>
        <v>0</v>
      </c>
      <c r="BI927" s="227">
        <f>IF(N927="nulová",J927,0)</f>
        <v>0</v>
      </c>
      <c r="BJ927" s="20" t="s">
        <v>83</v>
      </c>
      <c r="BK927" s="227">
        <f>ROUND(I927*H927,2)</f>
        <v>0</v>
      </c>
      <c r="BL927" s="20" t="s">
        <v>166</v>
      </c>
      <c r="BM927" s="226" t="s">
        <v>1433</v>
      </c>
    </row>
    <row r="928" spans="1:47" s="2" customFormat="1" ht="12">
      <c r="A928" s="41"/>
      <c r="B928" s="42"/>
      <c r="C928" s="43"/>
      <c r="D928" s="228" t="s">
        <v>168</v>
      </c>
      <c r="E928" s="43"/>
      <c r="F928" s="229" t="s">
        <v>1434</v>
      </c>
      <c r="G928" s="43"/>
      <c r="H928" s="43"/>
      <c r="I928" s="230"/>
      <c r="J928" s="43"/>
      <c r="K928" s="43"/>
      <c r="L928" s="47"/>
      <c r="M928" s="231"/>
      <c r="N928" s="232"/>
      <c r="O928" s="87"/>
      <c r="P928" s="87"/>
      <c r="Q928" s="87"/>
      <c r="R928" s="87"/>
      <c r="S928" s="87"/>
      <c r="T928" s="88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T928" s="20" t="s">
        <v>168</v>
      </c>
      <c r="AU928" s="20" t="s">
        <v>85</v>
      </c>
    </row>
    <row r="929" spans="1:47" s="2" customFormat="1" ht="12">
      <c r="A929" s="41"/>
      <c r="B929" s="42"/>
      <c r="C929" s="43"/>
      <c r="D929" s="233" t="s">
        <v>170</v>
      </c>
      <c r="E929" s="43"/>
      <c r="F929" s="234" t="s">
        <v>1435</v>
      </c>
      <c r="G929" s="43"/>
      <c r="H929" s="43"/>
      <c r="I929" s="230"/>
      <c r="J929" s="43"/>
      <c r="K929" s="43"/>
      <c r="L929" s="47"/>
      <c r="M929" s="231"/>
      <c r="N929" s="232"/>
      <c r="O929" s="87"/>
      <c r="P929" s="87"/>
      <c r="Q929" s="87"/>
      <c r="R929" s="87"/>
      <c r="S929" s="87"/>
      <c r="T929" s="88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T929" s="20" t="s">
        <v>170</v>
      </c>
      <c r="AU929" s="20" t="s">
        <v>85</v>
      </c>
    </row>
    <row r="930" spans="1:47" s="2" customFormat="1" ht="12">
      <c r="A930" s="41"/>
      <c r="B930" s="42"/>
      <c r="C930" s="43"/>
      <c r="D930" s="228" t="s">
        <v>1436</v>
      </c>
      <c r="E930" s="43"/>
      <c r="F930" s="288" t="s">
        <v>1437</v>
      </c>
      <c r="G930" s="43"/>
      <c r="H930" s="43"/>
      <c r="I930" s="230"/>
      <c r="J930" s="43"/>
      <c r="K930" s="43"/>
      <c r="L930" s="47"/>
      <c r="M930" s="231"/>
      <c r="N930" s="232"/>
      <c r="O930" s="87"/>
      <c r="P930" s="87"/>
      <c r="Q930" s="87"/>
      <c r="R930" s="87"/>
      <c r="S930" s="87"/>
      <c r="T930" s="88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T930" s="20" t="s">
        <v>1436</v>
      </c>
      <c r="AU930" s="20" t="s">
        <v>85</v>
      </c>
    </row>
    <row r="931" spans="1:65" s="2" customFormat="1" ht="24.15" customHeight="1">
      <c r="A931" s="41"/>
      <c r="B931" s="42"/>
      <c r="C931" s="215" t="s">
        <v>1438</v>
      </c>
      <c r="D931" s="215" t="s">
        <v>161</v>
      </c>
      <c r="E931" s="216" t="s">
        <v>1439</v>
      </c>
      <c r="F931" s="217" t="s">
        <v>1440</v>
      </c>
      <c r="G931" s="218" t="s">
        <v>176</v>
      </c>
      <c r="H931" s="219">
        <v>50</v>
      </c>
      <c r="I931" s="220"/>
      <c r="J931" s="221">
        <f>ROUND(I931*H931,2)</f>
        <v>0</v>
      </c>
      <c r="K931" s="217" t="s">
        <v>165</v>
      </c>
      <c r="L931" s="47"/>
      <c r="M931" s="222" t="s">
        <v>19</v>
      </c>
      <c r="N931" s="223" t="s">
        <v>46</v>
      </c>
      <c r="O931" s="87"/>
      <c r="P931" s="224">
        <f>O931*H931</f>
        <v>0</v>
      </c>
      <c r="Q931" s="224">
        <v>0</v>
      </c>
      <c r="R931" s="224">
        <f>Q931*H931</f>
        <v>0</v>
      </c>
      <c r="S931" s="224">
        <v>0</v>
      </c>
      <c r="T931" s="225">
        <f>S931*H931</f>
        <v>0</v>
      </c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R931" s="226" t="s">
        <v>166</v>
      </c>
      <c r="AT931" s="226" t="s">
        <v>161</v>
      </c>
      <c r="AU931" s="226" t="s">
        <v>85</v>
      </c>
      <c r="AY931" s="20" t="s">
        <v>159</v>
      </c>
      <c r="BE931" s="227">
        <f>IF(N931="základní",J931,0)</f>
        <v>0</v>
      </c>
      <c r="BF931" s="227">
        <f>IF(N931="snížená",J931,0)</f>
        <v>0</v>
      </c>
      <c r="BG931" s="227">
        <f>IF(N931="zákl. přenesená",J931,0)</f>
        <v>0</v>
      </c>
      <c r="BH931" s="227">
        <f>IF(N931="sníž. přenesená",J931,0)</f>
        <v>0</v>
      </c>
      <c r="BI931" s="227">
        <f>IF(N931="nulová",J931,0)</f>
        <v>0</v>
      </c>
      <c r="BJ931" s="20" t="s">
        <v>83</v>
      </c>
      <c r="BK931" s="227">
        <f>ROUND(I931*H931,2)</f>
        <v>0</v>
      </c>
      <c r="BL931" s="20" t="s">
        <v>166</v>
      </c>
      <c r="BM931" s="226" t="s">
        <v>1441</v>
      </c>
    </row>
    <row r="932" spans="1:47" s="2" customFormat="1" ht="12">
      <c r="A932" s="41"/>
      <c r="B932" s="42"/>
      <c r="C932" s="43"/>
      <c r="D932" s="228" t="s">
        <v>168</v>
      </c>
      <c r="E932" s="43"/>
      <c r="F932" s="229" t="s">
        <v>1442</v>
      </c>
      <c r="G932" s="43"/>
      <c r="H932" s="43"/>
      <c r="I932" s="230"/>
      <c r="J932" s="43"/>
      <c r="K932" s="43"/>
      <c r="L932" s="47"/>
      <c r="M932" s="231"/>
      <c r="N932" s="232"/>
      <c r="O932" s="87"/>
      <c r="P932" s="87"/>
      <c r="Q932" s="87"/>
      <c r="R932" s="87"/>
      <c r="S932" s="87"/>
      <c r="T932" s="88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T932" s="20" t="s">
        <v>168</v>
      </c>
      <c r="AU932" s="20" t="s">
        <v>85</v>
      </c>
    </row>
    <row r="933" spans="1:47" s="2" customFormat="1" ht="12">
      <c r="A933" s="41"/>
      <c r="B933" s="42"/>
      <c r="C933" s="43"/>
      <c r="D933" s="233" t="s">
        <v>170</v>
      </c>
      <c r="E933" s="43"/>
      <c r="F933" s="234" t="s">
        <v>1443</v>
      </c>
      <c r="G933" s="43"/>
      <c r="H933" s="43"/>
      <c r="I933" s="230"/>
      <c r="J933" s="43"/>
      <c r="K933" s="43"/>
      <c r="L933" s="47"/>
      <c r="M933" s="231"/>
      <c r="N933" s="232"/>
      <c r="O933" s="87"/>
      <c r="P933" s="87"/>
      <c r="Q933" s="87"/>
      <c r="R933" s="87"/>
      <c r="S933" s="87"/>
      <c r="T933" s="88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T933" s="20" t="s">
        <v>170</v>
      </c>
      <c r="AU933" s="20" t="s">
        <v>85</v>
      </c>
    </row>
    <row r="934" spans="1:47" s="2" customFormat="1" ht="12">
      <c r="A934" s="41"/>
      <c r="B934" s="42"/>
      <c r="C934" s="43"/>
      <c r="D934" s="228" t="s">
        <v>1436</v>
      </c>
      <c r="E934" s="43"/>
      <c r="F934" s="288" t="s">
        <v>1437</v>
      </c>
      <c r="G934" s="43"/>
      <c r="H934" s="43"/>
      <c r="I934" s="230"/>
      <c r="J934" s="43"/>
      <c r="K934" s="43"/>
      <c r="L934" s="47"/>
      <c r="M934" s="231"/>
      <c r="N934" s="232"/>
      <c r="O934" s="87"/>
      <c r="P934" s="87"/>
      <c r="Q934" s="87"/>
      <c r="R934" s="87"/>
      <c r="S934" s="87"/>
      <c r="T934" s="88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T934" s="20" t="s">
        <v>1436</v>
      </c>
      <c r="AU934" s="20" t="s">
        <v>85</v>
      </c>
    </row>
    <row r="935" spans="1:65" s="2" customFormat="1" ht="33" customHeight="1">
      <c r="A935" s="41"/>
      <c r="B935" s="42"/>
      <c r="C935" s="215" t="s">
        <v>1444</v>
      </c>
      <c r="D935" s="215" t="s">
        <v>161</v>
      </c>
      <c r="E935" s="216" t="s">
        <v>1445</v>
      </c>
      <c r="F935" s="217" t="s">
        <v>1446</v>
      </c>
      <c r="G935" s="218" t="s">
        <v>242</v>
      </c>
      <c r="H935" s="219">
        <v>165</v>
      </c>
      <c r="I935" s="220"/>
      <c r="J935" s="221">
        <f>ROUND(I935*H935,2)</f>
        <v>0</v>
      </c>
      <c r="K935" s="217" t="s">
        <v>165</v>
      </c>
      <c r="L935" s="47"/>
      <c r="M935" s="222" t="s">
        <v>19</v>
      </c>
      <c r="N935" s="223" t="s">
        <v>46</v>
      </c>
      <c r="O935" s="87"/>
      <c r="P935" s="224">
        <f>O935*H935</f>
        <v>0</v>
      </c>
      <c r="Q935" s="224">
        <v>0</v>
      </c>
      <c r="R935" s="224">
        <f>Q935*H935</f>
        <v>0</v>
      </c>
      <c r="S935" s="224">
        <v>0</v>
      </c>
      <c r="T935" s="225">
        <f>S935*H935</f>
        <v>0</v>
      </c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R935" s="226" t="s">
        <v>166</v>
      </c>
      <c r="AT935" s="226" t="s">
        <v>161</v>
      </c>
      <c r="AU935" s="226" t="s">
        <v>85</v>
      </c>
      <c r="AY935" s="20" t="s">
        <v>159</v>
      </c>
      <c r="BE935" s="227">
        <f>IF(N935="základní",J935,0)</f>
        <v>0</v>
      </c>
      <c r="BF935" s="227">
        <f>IF(N935="snížená",J935,0)</f>
        <v>0</v>
      </c>
      <c r="BG935" s="227">
        <f>IF(N935="zákl. přenesená",J935,0)</f>
        <v>0</v>
      </c>
      <c r="BH935" s="227">
        <f>IF(N935="sníž. přenesená",J935,0)</f>
        <v>0</v>
      </c>
      <c r="BI935" s="227">
        <f>IF(N935="nulová",J935,0)</f>
        <v>0</v>
      </c>
      <c r="BJ935" s="20" t="s">
        <v>83</v>
      </c>
      <c r="BK935" s="227">
        <f>ROUND(I935*H935,2)</f>
        <v>0</v>
      </c>
      <c r="BL935" s="20" t="s">
        <v>166</v>
      </c>
      <c r="BM935" s="226" t="s">
        <v>1447</v>
      </c>
    </row>
    <row r="936" spans="1:47" s="2" customFormat="1" ht="12">
      <c r="A936" s="41"/>
      <c r="B936" s="42"/>
      <c r="C936" s="43"/>
      <c r="D936" s="228" t="s">
        <v>168</v>
      </c>
      <c r="E936" s="43"/>
      <c r="F936" s="229" t="s">
        <v>1448</v>
      </c>
      <c r="G936" s="43"/>
      <c r="H936" s="43"/>
      <c r="I936" s="230"/>
      <c r="J936" s="43"/>
      <c r="K936" s="43"/>
      <c r="L936" s="47"/>
      <c r="M936" s="231"/>
      <c r="N936" s="232"/>
      <c r="O936" s="87"/>
      <c r="P936" s="87"/>
      <c r="Q936" s="87"/>
      <c r="R936" s="87"/>
      <c r="S936" s="87"/>
      <c r="T936" s="88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T936" s="20" t="s">
        <v>168</v>
      </c>
      <c r="AU936" s="20" t="s">
        <v>85</v>
      </c>
    </row>
    <row r="937" spans="1:47" s="2" customFormat="1" ht="12">
      <c r="A937" s="41"/>
      <c r="B937" s="42"/>
      <c r="C937" s="43"/>
      <c r="D937" s="233" t="s">
        <v>170</v>
      </c>
      <c r="E937" s="43"/>
      <c r="F937" s="234" t="s">
        <v>1449</v>
      </c>
      <c r="G937" s="43"/>
      <c r="H937" s="43"/>
      <c r="I937" s="230"/>
      <c r="J937" s="43"/>
      <c r="K937" s="43"/>
      <c r="L937" s="47"/>
      <c r="M937" s="231"/>
      <c r="N937" s="232"/>
      <c r="O937" s="87"/>
      <c r="P937" s="87"/>
      <c r="Q937" s="87"/>
      <c r="R937" s="87"/>
      <c r="S937" s="87"/>
      <c r="T937" s="88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T937" s="20" t="s">
        <v>170</v>
      </c>
      <c r="AU937" s="20" t="s">
        <v>85</v>
      </c>
    </row>
    <row r="938" spans="1:47" s="2" customFormat="1" ht="12">
      <c r="A938" s="41"/>
      <c r="B938" s="42"/>
      <c r="C938" s="43"/>
      <c r="D938" s="228" t="s">
        <v>1436</v>
      </c>
      <c r="E938" s="43"/>
      <c r="F938" s="288" t="s">
        <v>1437</v>
      </c>
      <c r="G938" s="43"/>
      <c r="H938" s="43"/>
      <c r="I938" s="230"/>
      <c r="J938" s="43"/>
      <c r="K938" s="43"/>
      <c r="L938" s="47"/>
      <c r="M938" s="231"/>
      <c r="N938" s="232"/>
      <c r="O938" s="87"/>
      <c r="P938" s="87"/>
      <c r="Q938" s="87"/>
      <c r="R938" s="87"/>
      <c r="S938" s="87"/>
      <c r="T938" s="88"/>
      <c r="U938" s="41"/>
      <c r="V938" s="41"/>
      <c r="W938" s="41"/>
      <c r="X938" s="41"/>
      <c r="Y938" s="41"/>
      <c r="Z938" s="41"/>
      <c r="AA938" s="41"/>
      <c r="AB938" s="41"/>
      <c r="AC938" s="41"/>
      <c r="AD938" s="41"/>
      <c r="AE938" s="41"/>
      <c r="AT938" s="20" t="s">
        <v>1436</v>
      </c>
      <c r="AU938" s="20" t="s">
        <v>85</v>
      </c>
    </row>
    <row r="939" spans="1:65" s="2" customFormat="1" ht="21.75" customHeight="1">
      <c r="A939" s="41"/>
      <c r="B939" s="42"/>
      <c r="C939" s="215" t="s">
        <v>1450</v>
      </c>
      <c r="D939" s="215" t="s">
        <v>161</v>
      </c>
      <c r="E939" s="216" t="s">
        <v>1451</v>
      </c>
      <c r="F939" s="217" t="s">
        <v>1452</v>
      </c>
      <c r="G939" s="218" t="s">
        <v>306</v>
      </c>
      <c r="H939" s="219">
        <v>17</v>
      </c>
      <c r="I939" s="220"/>
      <c r="J939" s="221">
        <f>ROUND(I939*H939,2)</f>
        <v>0</v>
      </c>
      <c r="K939" s="217" t="s">
        <v>165</v>
      </c>
      <c r="L939" s="47"/>
      <c r="M939" s="222" t="s">
        <v>19</v>
      </c>
      <c r="N939" s="223" t="s">
        <v>46</v>
      </c>
      <c r="O939" s="87"/>
      <c r="P939" s="224">
        <f>O939*H939</f>
        <v>0</v>
      </c>
      <c r="Q939" s="224">
        <v>0</v>
      </c>
      <c r="R939" s="224">
        <f>Q939*H939</f>
        <v>0</v>
      </c>
      <c r="S939" s="224">
        <v>0</v>
      </c>
      <c r="T939" s="225">
        <f>S939*H939</f>
        <v>0</v>
      </c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R939" s="226" t="s">
        <v>166</v>
      </c>
      <c r="AT939" s="226" t="s">
        <v>161</v>
      </c>
      <c r="AU939" s="226" t="s">
        <v>85</v>
      </c>
      <c r="AY939" s="20" t="s">
        <v>159</v>
      </c>
      <c r="BE939" s="227">
        <f>IF(N939="základní",J939,0)</f>
        <v>0</v>
      </c>
      <c r="BF939" s="227">
        <f>IF(N939="snížená",J939,0)</f>
        <v>0</v>
      </c>
      <c r="BG939" s="227">
        <f>IF(N939="zákl. přenesená",J939,0)</f>
        <v>0</v>
      </c>
      <c r="BH939" s="227">
        <f>IF(N939="sníž. přenesená",J939,0)</f>
        <v>0</v>
      </c>
      <c r="BI939" s="227">
        <f>IF(N939="nulová",J939,0)</f>
        <v>0</v>
      </c>
      <c r="BJ939" s="20" t="s">
        <v>83</v>
      </c>
      <c r="BK939" s="227">
        <f>ROUND(I939*H939,2)</f>
        <v>0</v>
      </c>
      <c r="BL939" s="20" t="s">
        <v>166</v>
      </c>
      <c r="BM939" s="226" t="s">
        <v>1453</v>
      </c>
    </row>
    <row r="940" spans="1:47" s="2" customFormat="1" ht="12">
      <c r="A940" s="41"/>
      <c r="B940" s="42"/>
      <c r="C940" s="43"/>
      <c r="D940" s="228" t="s">
        <v>168</v>
      </c>
      <c r="E940" s="43"/>
      <c r="F940" s="229" t="s">
        <v>1454</v>
      </c>
      <c r="G940" s="43"/>
      <c r="H940" s="43"/>
      <c r="I940" s="230"/>
      <c r="J940" s="43"/>
      <c r="K940" s="43"/>
      <c r="L940" s="47"/>
      <c r="M940" s="231"/>
      <c r="N940" s="232"/>
      <c r="O940" s="87"/>
      <c r="P940" s="87"/>
      <c r="Q940" s="87"/>
      <c r="R940" s="87"/>
      <c r="S940" s="87"/>
      <c r="T940" s="88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T940" s="20" t="s">
        <v>168</v>
      </c>
      <c r="AU940" s="20" t="s">
        <v>85</v>
      </c>
    </row>
    <row r="941" spans="1:47" s="2" customFormat="1" ht="12">
      <c r="A941" s="41"/>
      <c r="B941" s="42"/>
      <c r="C941" s="43"/>
      <c r="D941" s="233" t="s">
        <v>170</v>
      </c>
      <c r="E941" s="43"/>
      <c r="F941" s="234" t="s">
        <v>1455</v>
      </c>
      <c r="G941" s="43"/>
      <c r="H941" s="43"/>
      <c r="I941" s="230"/>
      <c r="J941" s="43"/>
      <c r="K941" s="43"/>
      <c r="L941" s="47"/>
      <c r="M941" s="231"/>
      <c r="N941" s="232"/>
      <c r="O941" s="87"/>
      <c r="P941" s="87"/>
      <c r="Q941" s="87"/>
      <c r="R941" s="87"/>
      <c r="S941" s="87"/>
      <c r="T941" s="88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T941" s="20" t="s">
        <v>170</v>
      </c>
      <c r="AU941" s="20" t="s">
        <v>85</v>
      </c>
    </row>
    <row r="942" spans="1:47" s="2" customFormat="1" ht="12">
      <c r="A942" s="41"/>
      <c r="B942" s="42"/>
      <c r="C942" s="43"/>
      <c r="D942" s="228" t="s">
        <v>1436</v>
      </c>
      <c r="E942" s="43"/>
      <c r="F942" s="288" t="s">
        <v>1437</v>
      </c>
      <c r="G942" s="43"/>
      <c r="H942" s="43"/>
      <c r="I942" s="230"/>
      <c r="J942" s="43"/>
      <c r="K942" s="43"/>
      <c r="L942" s="47"/>
      <c r="M942" s="231"/>
      <c r="N942" s="232"/>
      <c r="O942" s="87"/>
      <c r="P942" s="87"/>
      <c r="Q942" s="87"/>
      <c r="R942" s="87"/>
      <c r="S942" s="87"/>
      <c r="T942" s="88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T942" s="20" t="s">
        <v>1436</v>
      </c>
      <c r="AU942" s="20" t="s">
        <v>85</v>
      </c>
    </row>
    <row r="943" spans="1:65" s="2" customFormat="1" ht="24.15" customHeight="1">
      <c r="A943" s="41"/>
      <c r="B943" s="42"/>
      <c r="C943" s="215" t="s">
        <v>1456</v>
      </c>
      <c r="D943" s="215" t="s">
        <v>161</v>
      </c>
      <c r="E943" s="216" t="s">
        <v>1457</v>
      </c>
      <c r="F943" s="217" t="s">
        <v>1458</v>
      </c>
      <c r="G943" s="218" t="s">
        <v>306</v>
      </c>
      <c r="H943" s="219">
        <v>510</v>
      </c>
      <c r="I943" s="220"/>
      <c r="J943" s="221">
        <f>ROUND(I943*H943,2)</f>
        <v>0</v>
      </c>
      <c r="K943" s="217" t="s">
        <v>165</v>
      </c>
      <c r="L943" s="47"/>
      <c r="M943" s="222" t="s">
        <v>19</v>
      </c>
      <c r="N943" s="223" t="s">
        <v>46</v>
      </c>
      <c r="O943" s="87"/>
      <c r="P943" s="224">
        <f>O943*H943</f>
        <v>0</v>
      </c>
      <c r="Q943" s="224">
        <v>0</v>
      </c>
      <c r="R943" s="224">
        <f>Q943*H943</f>
        <v>0</v>
      </c>
      <c r="S943" s="224">
        <v>0</v>
      </c>
      <c r="T943" s="225">
        <f>S943*H943</f>
        <v>0</v>
      </c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R943" s="226" t="s">
        <v>166</v>
      </c>
      <c r="AT943" s="226" t="s">
        <v>161</v>
      </c>
      <c r="AU943" s="226" t="s">
        <v>85</v>
      </c>
      <c r="AY943" s="20" t="s">
        <v>159</v>
      </c>
      <c r="BE943" s="227">
        <f>IF(N943="základní",J943,0)</f>
        <v>0</v>
      </c>
      <c r="BF943" s="227">
        <f>IF(N943="snížená",J943,0)</f>
        <v>0</v>
      </c>
      <c r="BG943" s="227">
        <f>IF(N943="zákl. přenesená",J943,0)</f>
        <v>0</v>
      </c>
      <c r="BH943" s="227">
        <f>IF(N943="sníž. přenesená",J943,0)</f>
        <v>0</v>
      </c>
      <c r="BI943" s="227">
        <f>IF(N943="nulová",J943,0)</f>
        <v>0</v>
      </c>
      <c r="BJ943" s="20" t="s">
        <v>83</v>
      </c>
      <c r="BK943" s="227">
        <f>ROUND(I943*H943,2)</f>
        <v>0</v>
      </c>
      <c r="BL943" s="20" t="s">
        <v>166</v>
      </c>
      <c r="BM943" s="226" t="s">
        <v>1459</v>
      </c>
    </row>
    <row r="944" spans="1:47" s="2" customFormat="1" ht="12">
      <c r="A944" s="41"/>
      <c r="B944" s="42"/>
      <c r="C944" s="43"/>
      <c r="D944" s="228" t="s">
        <v>168</v>
      </c>
      <c r="E944" s="43"/>
      <c r="F944" s="229" t="s">
        <v>1460</v>
      </c>
      <c r="G944" s="43"/>
      <c r="H944" s="43"/>
      <c r="I944" s="230"/>
      <c r="J944" s="43"/>
      <c r="K944" s="43"/>
      <c r="L944" s="47"/>
      <c r="M944" s="231"/>
      <c r="N944" s="232"/>
      <c r="O944" s="87"/>
      <c r="P944" s="87"/>
      <c r="Q944" s="87"/>
      <c r="R944" s="87"/>
      <c r="S944" s="87"/>
      <c r="T944" s="88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T944" s="20" t="s">
        <v>168</v>
      </c>
      <c r="AU944" s="20" t="s">
        <v>85</v>
      </c>
    </row>
    <row r="945" spans="1:47" s="2" customFormat="1" ht="12">
      <c r="A945" s="41"/>
      <c r="B945" s="42"/>
      <c r="C945" s="43"/>
      <c r="D945" s="233" t="s">
        <v>170</v>
      </c>
      <c r="E945" s="43"/>
      <c r="F945" s="234" t="s">
        <v>1461</v>
      </c>
      <c r="G945" s="43"/>
      <c r="H945" s="43"/>
      <c r="I945" s="230"/>
      <c r="J945" s="43"/>
      <c r="K945" s="43"/>
      <c r="L945" s="47"/>
      <c r="M945" s="231"/>
      <c r="N945" s="232"/>
      <c r="O945" s="87"/>
      <c r="P945" s="87"/>
      <c r="Q945" s="87"/>
      <c r="R945" s="87"/>
      <c r="S945" s="87"/>
      <c r="T945" s="88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T945" s="20" t="s">
        <v>170</v>
      </c>
      <c r="AU945" s="20" t="s">
        <v>85</v>
      </c>
    </row>
    <row r="946" spans="1:47" s="2" customFormat="1" ht="12">
      <c r="A946" s="41"/>
      <c r="B946" s="42"/>
      <c r="C946" s="43"/>
      <c r="D946" s="228" t="s">
        <v>1436</v>
      </c>
      <c r="E946" s="43"/>
      <c r="F946" s="288" t="s">
        <v>1437</v>
      </c>
      <c r="G946" s="43"/>
      <c r="H946" s="43"/>
      <c r="I946" s="230"/>
      <c r="J946" s="43"/>
      <c r="K946" s="43"/>
      <c r="L946" s="47"/>
      <c r="M946" s="231"/>
      <c r="N946" s="232"/>
      <c r="O946" s="87"/>
      <c r="P946" s="87"/>
      <c r="Q946" s="87"/>
      <c r="R946" s="87"/>
      <c r="S946" s="87"/>
      <c r="T946" s="88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T946" s="20" t="s">
        <v>1436</v>
      </c>
      <c r="AU946" s="20" t="s">
        <v>85</v>
      </c>
    </row>
    <row r="947" spans="1:65" s="2" customFormat="1" ht="24.15" customHeight="1">
      <c r="A947" s="41"/>
      <c r="B947" s="42"/>
      <c r="C947" s="215" t="s">
        <v>1462</v>
      </c>
      <c r="D947" s="215" t="s">
        <v>161</v>
      </c>
      <c r="E947" s="216" t="s">
        <v>1463</v>
      </c>
      <c r="F947" s="217" t="s">
        <v>1464</v>
      </c>
      <c r="G947" s="218" t="s">
        <v>242</v>
      </c>
      <c r="H947" s="219">
        <v>165.657</v>
      </c>
      <c r="I947" s="220"/>
      <c r="J947" s="221">
        <f>ROUND(I947*H947,2)</f>
        <v>0</v>
      </c>
      <c r="K947" s="217" t="s">
        <v>165</v>
      </c>
      <c r="L947" s="47"/>
      <c r="M947" s="222" t="s">
        <v>19</v>
      </c>
      <c r="N947" s="223" t="s">
        <v>46</v>
      </c>
      <c r="O947" s="87"/>
      <c r="P947" s="224">
        <f>O947*H947</f>
        <v>0</v>
      </c>
      <c r="Q947" s="224">
        <v>0</v>
      </c>
      <c r="R947" s="224">
        <f>Q947*H947</f>
        <v>0</v>
      </c>
      <c r="S947" s="224">
        <v>0</v>
      </c>
      <c r="T947" s="225">
        <f>S947*H947</f>
        <v>0</v>
      </c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R947" s="226" t="s">
        <v>166</v>
      </c>
      <c r="AT947" s="226" t="s">
        <v>161</v>
      </c>
      <c r="AU947" s="226" t="s">
        <v>85</v>
      </c>
      <c r="AY947" s="20" t="s">
        <v>159</v>
      </c>
      <c r="BE947" s="227">
        <f>IF(N947="základní",J947,0)</f>
        <v>0</v>
      </c>
      <c r="BF947" s="227">
        <f>IF(N947="snížená",J947,0)</f>
        <v>0</v>
      </c>
      <c r="BG947" s="227">
        <f>IF(N947="zákl. přenesená",J947,0)</f>
        <v>0</v>
      </c>
      <c r="BH947" s="227">
        <f>IF(N947="sníž. přenesená",J947,0)</f>
        <v>0</v>
      </c>
      <c r="BI947" s="227">
        <f>IF(N947="nulová",J947,0)</f>
        <v>0</v>
      </c>
      <c r="BJ947" s="20" t="s">
        <v>83</v>
      </c>
      <c r="BK947" s="227">
        <f>ROUND(I947*H947,2)</f>
        <v>0</v>
      </c>
      <c r="BL947" s="20" t="s">
        <v>166</v>
      </c>
      <c r="BM947" s="226" t="s">
        <v>1465</v>
      </c>
    </row>
    <row r="948" spans="1:47" s="2" customFormat="1" ht="12">
      <c r="A948" s="41"/>
      <c r="B948" s="42"/>
      <c r="C948" s="43"/>
      <c r="D948" s="228" t="s">
        <v>168</v>
      </c>
      <c r="E948" s="43"/>
      <c r="F948" s="229" t="s">
        <v>1466</v>
      </c>
      <c r="G948" s="43"/>
      <c r="H948" s="43"/>
      <c r="I948" s="230"/>
      <c r="J948" s="43"/>
      <c r="K948" s="43"/>
      <c r="L948" s="47"/>
      <c r="M948" s="231"/>
      <c r="N948" s="232"/>
      <c r="O948" s="87"/>
      <c r="P948" s="87"/>
      <c r="Q948" s="87"/>
      <c r="R948" s="87"/>
      <c r="S948" s="87"/>
      <c r="T948" s="88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T948" s="20" t="s">
        <v>168</v>
      </c>
      <c r="AU948" s="20" t="s">
        <v>85</v>
      </c>
    </row>
    <row r="949" spans="1:47" s="2" customFormat="1" ht="12">
      <c r="A949" s="41"/>
      <c r="B949" s="42"/>
      <c r="C949" s="43"/>
      <c r="D949" s="233" t="s">
        <v>170</v>
      </c>
      <c r="E949" s="43"/>
      <c r="F949" s="234" t="s">
        <v>1467</v>
      </c>
      <c r="G949" s="43"/>
      <c r="H949" s="43"/>
      <c r="I949" s="230"/>
      <c r="J949" s="43"/>
      <c r="K949" s="43"/>
      <c r="L949" s="47"/>
      <c r="M949" s="231"/>
      <c r="N949" s="232"/>
      <c r="O949" s="87"/>
      <c r="P949" s="87"/>
      <c r="Q949" s="87"/>
      <c r="R949" s="87"/>
      <c r="S949" s="87"/>
      <c r="T949" s="88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T949" s="20" t="s">
        <v>170</v>
      </c>
      <c r="AU949" s="20" t="s">
        <v>85</v>
      </c>
    </row>
    <row r="950" spans="1:47" s="2" customFormat="1" ht="12">
      <c r="A950" s="41"/>
      <c r="B950" s="42"/>
      <c r="C950" s="43"/>
      <c r="D950" s="228" t="s">
        <v>1436</v>
      </c>
      <c r="E950" s="43"/>
      <c r="F950" s="288" t="s">
        <v>1437</v>
      </c>
      <c r="G950" s="43"/>
      <c r="H950" s="43"/>
      <c r="I950" s="230"/>
      <c r="J950" s="43"/>
      <c r="K950" s="43"/>
      <c r="L950" s="47"/>
      <c r="M950" s="231"/>
      <c r="N950" s="232"/>
      <c r="O950" s="87"/>
      <c r="P950" s="87"/>
      <c r="Q950" s="87"/>
      <c r="R950" s="87"/>
      <c r="S950" s="87"/>
      <c r="T950" s="88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T950" s="20" t="s">
        <v>1436</v>
      </c>
      <c r="AU950" s="20" t="s">
        <v>85</v>
      </c>
    </row>
    <row r="951" spans="1:65" s="2" customFormat="1" ht="24.15" customHeight="1">
      <c r="A951" s="41"/>
      <c r="B951" s="42"/>
      <c r="C951" s="215" t="s">
        <v>1468</v>
      </c>
      <c r="D951" s="215" t="s">
        <v>161</v>
      </c>
      <c r="E951" s="216" t="s">
        <v>1469</v>
      </c>
      <c r="F951" s="217" t="s">
        <v>1470</v>
      </c>
      <c r="G951" s="218" t="s">
        <v>242</v>
      </c>
      <c r="H951" s="219">
        <v>2530</v>
      </c>
      <c r="I951" s="220"/>
      <c r="J951" s="221">
        <f>ROUND(I951*H951,2)</f>
        <v>0</v>
      </c>
      <c r="K951" s="217" t="s">
        <v>165</v>
      </c>
      <c r="L951" s="47"/>
      <c r="M951" s="222" t="s">
        <v>19</v>
      </c>
      <c r="N951" s="223" t="s">
        <v>46</v>
      </c>
      <c r="O951" s="87"/>
      <c r="P951" s="224">
        <f>O951*H951</f>
        <v>0</v>
      </c>
      <c r="Q951" s="224">
        <v>0</v>
      </c>
      <c r="R951" s="224">
        <f>Q951*H951</f>
        <v>0</v>
      </c>
      <c r="S951" s="224">
        <v>0</v>
      </c>
      <c r="T951" s="225">
        <f>S951*H951</f>
        <v>0</v>
      </c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R951" s="226" t="s">
        <v>166</v>
      </c>
      <c r="AT951" s="226" t="s">
        <v>161</v>
      </c>
      <c r="AU951" s="226" t="s">
        <v>85</v>
      </c>
      <c r="AY951" s="20" t="s">
        <v>159</v>
      </c>
      <c r="BE951" s="227">
        <f>IF(N951="základní",J951,0)</f>
        <v>0</v>
      </c>
      <c r="BF951" s="227">
        <f>IF(N951="snížená",J951,0)</f>
        <v>0</v>
      </c>
      <c r="BG951" s="227">
        <f>IF(N951="zákl. přenesená",J951,0)</f>
        <v>0</v>
      </c>
      <c r="BH951" s="227">
        <f>IF(N951="sníž. přenesená",J951,0)</f>
        <v>0</v>
      </c>
      <c r="BI951" s="227">
        <f>IF(N951="nulová",J951,0)</f>
        <v>0</v>
      </c>
      <c r="BJ951" s="20" t="s">
        <v>83</v>
      </c>
      <c r="BK951" s="227">
        <f>ROUND(I951*H951,2)</f>
        <v>0</v>
      </c>
      <c r="BL951" s="20" t="s">
        <v>166</v>
      </c>
      <c r="BM951" s="226" t="s">
        <v>1471</v>
      </c>
    </row>
    <row r="952" spans="1:47" s="2" customFormat="1" ht="12">
      <c r="A952" s="41"/>
      <c r="B952" s="42"/>
      <c r="C952" s="43"/>
      <c r="D952" s="228" t="s">
        <v>168</v>
      </c>
      <c r="E952" s="43"/>
      <c r="F952" s="229" t="s">
        <v>1472</v>
      </c>
      <c r="G952" s="43"/>
      <c r="H952" s="43"/>
      <c r="I952" s="230"/>
      <c r="J952" s="43"/>
      <c r="K952" s="43"/>
      <c r="L952" s="47"/>
      <c r="M952" s="231"/>
      <c r="N952" s="232"/>
      <c r="O952" s="87"/>
      <c r="P952" s="87"/>
      <c r="Q952" s="87"/>
      <c r="R952" s="87"/>
      <c r="S952" s="87"/>
      <c r="T952" s="88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T952" s="20" t="s">
        <v>168</v>
      </c>
      <c r="AU952" s="20" t="s">
        <v>85</v>
      </c>
    </row>
    <row r="953" spans="1:47" s="2" customFormat="1" ht="12">
      <c r="A953" s="41"/>
      <c r="B953" s="42"/>
      <c r="C953" s="43"/>
      <c r="D953" s="233" t="s">
        <v>170</v>
      </c>
      <c r="E953" s="43"/>
      <c r="F953" s="234" t="s">
        <v>1473</v>
      </c>
      <c r="G953" s="43"/>
      <c r="H953" s="43"/>
      <c r="I953" s="230"/>
      <c r="J953" s="43"/>
      <c r="K953" s="43"/>
      <c r="L953" s="47"/>
      <c r="M953" s="231"/>
      <c r="N953" s="232"/>
      <c r="O953" s="87"/>
      <c r="P953" s="87"/>
      <c r="Q953" s="87"/>
      <c r="R953" s="87"/>
      <c r="S953" s="87"/>
      <c r="T953" s="88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T953" s="20" t="s">
        <v>170</v>
      </c>
      <c r="AU953" s="20" t="s">
        <v>85</v>
      </c>
    </row>
    <row r="954" spans="1:47" s="2" customFormat="1" ht="12">
      <c r="A954" s="41"/>
      <c r="B954" s="42"/>
      <c r="C954" s="43"/>
      <c r="D954" s="228" t="s">
        <v>1436</v>
      </c>
      <c r="E954" s="43"/>
      <c r="F954" s="288" t="s">
        <v>1437</v>
      </c>
      <c r="G954" s="43"/>
      <c r="H954" s="43"/>
      <c r="I954" s="230"/>
      <c r="J954" s="43"/>
      <c r="K954" s="43"/>
      <c r="L954" s="47"/>
      <c r="M954" s="231"/>
      <c r="N954" s="232"/>
      <c r="O954" s="87"/>
      <c r="P954" s="87"/>
      <c r="Q954" s="87"/>
      <c r="R954" s="87"/>
      <c r="S954" s="87"/>
      <c r="T954" s="88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T954" s="20" t="s">
        <v>1436</v>
      </c>
      <c r="AU954" s="20" t="s">
        <v>85</v>
      </c>
    </row>
    <row r="955" spans="1:65" s="2" customFormat="1" ht="33" customHeight="1">
      <c r="A955" s="41"/>
      <c r="B955" s="42"/>
      <c r="C955" s="215" t="s">
        <v>1474</v>
      </c>
      <c r="D955" s="215" t="s">
        <v>161</v>
      </c>
      <c r="E955" s="216" t="s">
        <v>1475</v>
      </c>
      <c r="F955" s="217" t="s">
        <v>1476</v>
      </c>
      <c r="G955" s="218" t="s">
        <v>242</v>
      </c>
      <c r="H955" s="219">
        <v>70</v>
      </c>
      <c r="I955" s="220"/>
      <c r="J955" s="221">
        <f>ROUND(I955*H955,2)</f>
        <v>0</v>
      </c>
      <c r="K955" s="217" t="s">
        <v>165</v>
      </c>
      <c r="L955" s="47"/>
      <c r="M955" s="222" t="s">
        <v>19</v>
      </c>
      <c r="N955" s="223" t="s">
        <v>46</v>
      </c>
      <c r="O955" s="87"/>
      <c r="P955" s="224">
        <f>O955*H955</f>
        <v>0</v>
      </c>
      <c r="Q955" s="224">
        <v>0</v>
      </c>
      <c r="R955" s="224">
        <f>Q955*H955</f>
        <v>0</v>
      </c>
      <c r="S955" s="224">
        <v>0</v>
      </c>
      <c r="T955" s="225">
        <f>S955*H955</f>
        <v>0</v>
      </c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R955" s="226" t="s">
        <v>166</v>
      </c>
      <c r="AT955" s="226" t="s">
        <v>161</v>
      </c>
      <c r="AU955" s="226" t="s">
        <v>85</v>
      </c>
      <c r="AY955" s="20" t="s">
        <v>159</v>
      </c>
      <c r="BE955" s="227">
        <f>IF(N955="základní",J955,0)</f>
        <v>0</v>
      </c>
      <c r="BF955" s="227">
        <f>IF(N955="snížená",J955,0)</f>
        <v>0</v>
      </c>
      <c r="BG955" s="227">
        <f>IF(N955="zákl. přenesená",J955,0)</f>
        <v>0</v>
      </c>
      <c r="BH955" s="227">
        <f>IF(N955="sníž. přenesená",J955,0)</f>
        <v>0</v>
      </c>
      <c r="BI955" s="227">
        <f>IF(N955="nulová",J955,0)</f>
        <v>0</v>
      </c>
      <c r="BJ955" s="20" t="s">
        <v>83</v>
      </c>
      <c r="BK955" s="227">
        <f>ROUND(I955*H955,2)</f>
        <v>0</v>
      </c>
      <c r="BL955" s="20" t="s">
        <v>166</v>
      </c>
      <c r="BM955" s="226" t="s">
        <v>1477</v>
      </c>
    </row>
    <row r="956" spans="1:47" s="2" customFormat="1" ht="12">
      <c r="A956" s="41"/>
      <c r="B956" s="42"/>
      <c r="C956" s="43"/>
      <c r="D956" s="228" t="s">
        <v>168</v>
      </c>
      <c r="E956" s="43"/>
      <c r="F956" s="229" t="s">
        <v>1478</v>
      </c>
      <c r="G956" s="43"/>
      <c r="H956" s="43"/>
      <c r="I956" s="230"/>
      <c r="J956" s="43"/>
      <c r="K956" s="43"/>
      <c r="L956" s="47"/>
      <c r="M956" s="231"/>
      <c r="N956" s="232"/>
      <c r="O956" s="87"/>
      <c r="P956" s="87"/>
      <c r="Q956" s="87"/>
      <c r="R956" s="87"/>
      <c r="S956" s="87"/>
      <c r="T956" s="88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T956" s="20" t="s">
        <v>168</v>
      </c>
      <c r="AU956" s="20" t="s">
        <v>85</v>
      </c>
    </row>
    <row r="957" spans="1:47" s="2" customFormat="1" ht="12">
      <c r="A957" s="41"/>
      <c r="B957" s="42"/>
      <c r="C957" s="43"/>
      <c r="D957" s="233" t="s">
        <v>170</v>
      </c>
      <c r="E957" s="43"/>
      <c r="F957" s="234" t="s">
        <v>1479</v>
      </c>
      <c r="G957" s="43"/>
      <c r="H957" s="43"/>
      <c r="I957" s="230"/>
      <c r="J957" s="43"/>
      <c r="K957" s="43"/>
      <c r="L957" s="47"/>
      <c r="M957" s="231"/>
      <c r="N957" s="232"/>
      <c r="O957" s="87"/>
      <c r="P957" s="87"/>
      <c r="Q957" s="87"/>
      <c r="R957" s="87"/>
      <c r="S957" s="87"/>
      <c r="T957" s="88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T957" s="20" t="s">
        <v>170</v>
      </c>
      <c r="AU957" s="20" t="s">
        <v>85</v>
      </c>
    </row>
    <row r="958" spans="1:47" s="2" customFormat="1" ht="12">
      <c r="A958" s="41"/>
      <c r="B958" s="42"/>
      <c r="C958" s="43"/>
      <c r="D958" s="228" t="s">
        <v>1436</v>
      </c>
      <c r="E958" s="43"/>
      <c r="F958" s="288" t="s">
        <v>1437</v>
      </c>
      <c r="G958" s="43"/>
      <c r="H958" s="43"/>
      <c r="I958" s="230"/>
      <c r="J958" s="43"/>
      <c r="K958" s="43"/>
      <c r="L958" s="47"/>
      <c r="M958" s="231"/>
      <c r="N958" s="232"/>
      <c r="O958" s="87"/>
      <c r="P958" s="87"/>
      <c r="Q958" s="87"/>
      <c r="R958" s="87"/>
      <c r="S958" s="87"/>
      <c r="T958" s="88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T958" s="20" t="s">
        <v>1436</v>
      </c>
      <c r="AU958" s="20" t="s">
        <v>85</v>
      </c>
    </row>
    <row r="959" spans="1:65" s="2" customFormat="1" ht="33" customHeight="1">
      <c r="A959" s="41"/>
      <c r="B959" s="42"/>
      <c r="C959" s="215" t="s">
        <v>1480</v>
      </c>
      <c r="D959" s="215" t="s">
        <v>161</v>
      </c>
      <c r="E959" s="216" t="s">
        <v>1481</v>
      </c>
      <c r="F959" s="217" t="s">
        <v>1482</v>
      </c>
      <c r="G959" s="218" t="s">
        <v>242</v>
      </c>
      <c r="H959" s="219">
        <v>52</v>
      </c>
      <c r="I959" s="220"/>
      <c r="J959" s="221">
        <f>ROUND(I959*H959,2)</f>
        <v>0</v>
      </c>
      <c r="K959" s="217" t="s">
        <v>165</v>
      </c>
      <c r="L959" s="47"/>
      <c r="M959" s="222" t="s">
        <v>19</v>
      </c>
      <c r="N959" s="223" t="s">
        <v>46</v>
      </c>
      <c r="O959" s="87"/>
      <c r="P959" s="224">
        <f>O959*H959</f>
        <v>0</v>
      </c>
      <c r="Q959" s="224">
        <v>0</v>
      </c>
      <c r="R959" s="224">
        <f>Q959*H959</f>
        <v>0</v>
      </c>
      <c r="S959" s="224">
        <v>0</v>
      </c>
      <c r="T959" s="225">
        <f>S959*H959</f>
        <v>0</v>
      </c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R959" s="226" t="s">
        <v>166</v>
      </c>
      <c r="AT959" s="226" t="s">
        <v>161</v>
      </c>
      <c r="AU959" s="226" t="s">
        <v>85</v>
      </c>
      <c r="AY959" s="20" t="s">
        <v>159</v>
      </c>
      <c r="BE959" s="227">
        <f>IF(N959="základní",J959,0)</f>
        <v>0</v>
      </c>
      <c r="BF959" s="227">
        <f>IF(N959="snížená",J959,0)</f>
        <v>0</v>
      </c>
      <c r="BG959" s="227">
        <f>IF(N959="zákl. přenesená",J959,0)</f>
        <v>0</v>
      </c>
      <c r="BH959" s="227">
        <f>IF(N959="sníž. přenesená",J959,0)</f>
        <v>0</v>
      </c>
      <c r="BI959" s="227">
        <f>IF(N959="nulová",J959,0)</f>
        <v>0</v>
      </c>
      <c r="BJ959" s="20" t="s">
        <v>83</v>
      </c>
      <c r="BK959" s="227">
        <f>ROUND(I959*H959,2)</f>
        <v>0</v>
      </c>
      <c r="BL959" s="20" t="s">
        <v>166</v>
      </c>
      <c r="BM959" s="226" t="s">
        <v>1483</v>
      </c>
    </row>
    <row r="960" spans="1:47" s="2" customFormat="1" ht="12">
      <c r="A960" s="41"/>
      <c r="B960" s="42"/>
      <c r="C960" s="43"/>
      <c r="D960" s="228" t="s">
        <v>168</v>
      </c>
      <c r="E960" s="43"/>
      <c r="F960" s="229" t="s">
        <v>1484</v>
      </c>
      <c r="G960" s="43"/>
      <c r="H960" s="43"/>
      <c r="I960" s="230"/>
      <c r="J960" s="43"/>
      <c r="K960" s="43"/>
      <c r="L960" s="47"/>
      <c r="M960" s="231"/>
      <c r="N960" s="232"/>
      <c r="O960" s="87"/>
      <c r="P960" s="87"/>
      <c r="Q960" s="87"/>
      <c r="R960" s="87"/>
      <c r="S960" s="87"/>
      <c r="T960" s="88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T960" s="20" t="s">
        <v>168</v>
      </c>
      <c r="AU960" s="20" t="s">
        <v>85</v>
      </c>
    </row>
    <row r="961" spans="1:47" s="2" customFormat="1" ht="12">
      <c r="A961" s="41"/>
      <c r="B961" s="42"/>
      <c r="C961" s="43"/>
      <c r="D961" s="233" t="s">
        <v>170</v>
      </c>
      <c r="E961" s="43"/>
      <c r="F961" s="234" t="s">
        <v>1485</v>
      </c>
      <c r="G961" s="43"/>
      <c r="H961" s="43"/>
      <c r="I961" s="230"/>
      <c r="J961" s="43"/>
      <c r="K961" s="43"/>
      <c r="L961" s="47"/>
      <c r="M961" s="231"/>
      <c r="N961" s="232"/>
      <c r="O961" s="87"/>
      <c r="P961" s="87"/>
      <c r="Q961" s="87"/>
      <c r="R961" s="87"/>
      <c r="S961" s="87"/>
      <c r="T961" s="88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T961" s="20" t="s">
        <v>170</v>
      </c>
      <c r="AU961" s="20" t="s">
        <v>85</v>
      </c>
    </row>
    <row r="962" spans="1:47" s="2" customFormat="1" ht="12">
      <c r="A962" s="41"/>
      <c r="B962" s="42"/>
      <c r="C962" s="43"/>
      <c r="D962" s="228" t="s">
        <v>1436</v>
      </c>
      <c r="E962" s="43"/>
      <c r="F962" s="288" t="s">
        <v>1437</v>
      </c>
      <c r="G962" s="43"/>
      <c r="H962" s="43"/>
      <c r="I962" s="230"/>
      <c r="J962" s="43"/>
      <c r="K962" s="43"/>
      <c r="L962" s="47"/>
      <c r="M962" s="231"/>
      <c r="N962" s="232"/>
      <c r="O962" s="87"/>
      <c r="P962" s="87"/>
      <c r="Q962" s="87"/>
      <c r="R962" s="87"/>
      <c r="S962" s="87"/>
      <c r="T962" s="88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T962" s="20" t="s">
        <v>1436</v>
      </c>
      <c r="AU962" s="20" t="s">
        <v>85</v>
      </c>
    </row>
    <row r="963" spans="1:65" s="2" customFormat="1" ht="33" customHeight="1">
      <c r="A963" s="41"/>
      <c r="B963" s="42"/>
      <c r="C963" s="215" t="s">
        <v>1486</v>
      </c>
      <c r="D963" s="215" t="s">
        <v>161</v>
      </c>
      <c r="E963" s="216" t="s">
        <v>1487</v>
      </c>
      <c r="F963" s="217" t="s">
        <v>1488</v>
      </c>
      <c r="G963" s="218" t="s">
        <v>242</v>
      </c>
      <c r="H963" s="219">
        <v>113</v>
      </c>
      <c r="I963" s="220"/>
      <c r="J963" s="221">
        <f>ROUND(I963*H963,2)</f>
        <v>0</v>
      </c>
      <c r="K963" s="217" t="s">
        <v>165</v>
      </c>
      <c r="L963" s="47"/>
      <c r="M963" s="222" t="s">
        <v>19</v>
      </c>
      <c r="N963" s="223" t="s">
        <v>46</v>
      </c>
      <c r="O963" s="87"/>
      <c r="P963" s="224">
        <f>O963*H963</f>
        <v>0</v>
      </c>
      <c r="Q963" s="224">
        <v>0</v>
      </c>
      <c r="R963" s="224">
        <f>Q963*H963</f>
        <v>0</v>
      </c>
      <c r="S963" s="224">
        <v>0</v>
      </c>
      <c r="T963" s="225">
        <f>S963*H963</f>
        <v>0</v>
      </c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R963" s="226" t="s">
        <v>166</v>
      </c>
      <c r="AT963" s="226" t="s">
        <v>161</v>
      </c>
      <c r="AU963" s="226" t="s">
        <v>85</v>
      </c>
      <c r="AY963" s="20" t="s">
        <v>159</v>
      </c>
      <c r="BE963" s="227">
        <f>IF(N963="základní",J963,0)</f>
        <v>0</v>
      </c>
      <c r="BF963" s="227">
        <f>IF(N963="snížená",J963,0)</f>
        <v>0</v>
      </c>
      <c r="BG963" s="227">
        <f>IF(N963="zákl. přenesená",J963,0)</f>
        <v>0</v>
      </c>
      <c r="BH963" s="227">
        <f>IF(N963="sníž. přenesená",J963,0)</f>
        <v>0</v>
      </c>
      <c r="BI963" s="227">
        <f>IF(N963="nulová",J963,0)</f>
        <v>0</v>
      </c>
      <c r="BJ963" s="20" t="s">
        <v>83</v>
      </c>
      <c r="BK963" s="227">
        <f>ROUND(I963*H963,2)</f>
        <v>0</v>
      </c>
      <c r="BL963" s="20" t="s">
        <v>166</v>
      </c>
      <c r="BM963" s="226" t="s">
        <v>1489</v>
      </c>
    </row>
    <row r="964" spans="1:47" s="2" customFormat="1" ht="12">
      <c r="A964" s="41"/>
      <c r="B964" s="42"/>
      <c r="C964" s="43"/>
      <c r="D964" s="228" t="s">
        <v>168</v>
      </c>
      <c r="E964" s="43"/>
      <c r="F964" s="229" t="s">
        <v>1490</v>
      </c>
      <c r="G964" s="43"/>
      <c r="H964" s="43"/>
      <c r="I964" s="230"/>
      <c r="J964" s="43"/>
      <c r="K964" s="43"/>
      <c r="L964" s="47"/>
      <c r="M964" s="231"/>
      <c r="N964" s="232"/>
      <c r="O964" s="87"/>
      <c r="P964" s="87"/>
      <c r="Q964" s="87"/>
      <c r="R964" s="87"/>
      <c r="S964" s="87"/>
      <c r="T964" s="88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T964" s="20" t="s">
        <v>168</v>
      </c>
      <c r="AU964" s="20" t="s">
        <v>85</v>
      </c>
    </row>
    <row r="965" spans="1:47" s="2" customFormat="1" ht="12">
      <c r="A965" s="41"/>
      <c r="B965" s="42"/>
      <c r="C965" s="43"/>
      <c r="D965" s="233" t="s">
        <v>170</v>
      </c>
      <c r="E965" s="43"/>
      <c r="F965" s="234" t="s">
        <v>1491</v>
      </c>
      <c r="G965" s="43"/>
      <c r="H965" s="43"/>
      <c r="I965" s="230"/>
      <c r="J965" s="43"/>
      <c r="K965" s="43"/>
      <c r="L965" s="47"/>
      <c r="M965" s="231"/>
      <c r="N965" s="232"/>
      <c r="O965" s="87"/>
      <c r="P965" s="87"/>
      <c r="Q965" s="87"/>
      <c r="R965" s="87"/>
      <c r="S965" s="87"/>
      <c r="T965" s="88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T965" s="20" t="s">
        <v>170</v>
      </c>
      <c r="AU965" s="20" t="s">
        <v>85</v>
      </c>
    </row>
    <row r="966" spans="1:47" s="2" customFormat="1" ht="12">
      <c r="A966" s="41"/>
      <c r="B966" s="42"/>
      <c r="C966" s="43"/>
      <c r="D966" s="228" t="s">
        <v>1436</v>
      </c>
      <c r="E966" s="43"/>
      <c r="F966" s="288" t="s">
        <v>1437</v>
      </c>
      <c r="G966" s="43"/>
      <c r="H966" s="43"/>
      <c r="I966" s="230"/>
      <c r="J966" s="43"/>
      <c r="K966" s="43"/>
      <c r="L966" s="47"/>
      <c r="M966" s="231"/>
      <c r="N966" s="232"/>
      <c r="O966" s="87"/>
      <c r="P966" s="87"/>
      <c r="Q966" s="87"/>
      <c r="R966" s="87"/>
      <c r="S966" s="87"/>
      <c r="T966" s="88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T966" s="20" t="s">
        <v>1436</v>
      </c>
      <c r="AU966" s="20" t="s">
        <v>85</v>
      </c>
    </row>
    <row r="967" spans="1:63" s="12" customFormat="1" ht="22.8" customHeight="1">
      <c r="A967" s="12"/>
      <c r="B967" s="199"/>
      <c r="C967" s="200"/>
      <c r="D967" s="201" t="s">
        <v>74</v>
      </c>
      <c r="E967" s="213" t="s">
        <v>1492</v>
      </c>
      <c r="F967" s="213" t="s">
        <v>1493</v>
      </c>
      <c r="G967" s="200"/>
      <c r="H967" s="200"/>
      <c r="I967" s="203"/>
      <c r="J967" s="214">
        <f>BK967</f>
        <v>0</v>
      </c>
      <c r="K967" s="200"/>
      <c r="L967" s="205"/>
      <c r="M967" s="206"/>
      <c r="N967" s="207"/>
      <c r="O967" s="207"/>
      <c r="P967" s="208">
        <f>SUM(P968:P970)</f>
        <v>0</v>
      </c>
      <c r="Q967" s="207"/>
      <c r="R967" s="208">
        <f>SUM(R968:R970)</f>
        <v>0</v>
      </c>
      <c r="S967" s="207"/>
      <c r="T967" s="209">
        <f>SUM(T968:T970)</f>
        <v>0</v>
      </c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R967" s="210" t="s">
        <v>83</v>
      </c>
      <c r="AT967" s="211" t="s">
        <v>74</v>
      </c>
      <c r="AU967" s="211" t="s">
        <v>83</v>
      </c>
      <c r="AY967" s="210" t="s">
        <v>159</v>
      </c>
      <c r="BK967" s="212">
        <f>SUM(BK968:BK970)</f>
        <v>0</v>
      </c>
    </row>
    <row r="968" spans="1:65" s="2" customFormat="1" ht="21.75" customHeight="1">
      <c r="A968" s="41"/>
      <c r="B968" s="42"/>
      <c r="C968" s="215" t="s">
        <v>1494</v>
      </c>
      <c r="D968" s="215" t="s">
        <v>161</v>
      </c>
      <c r="E968" s="216" t="s">
        <v>1495</v>
      </c>
      <c r="F968" s="217" t="s">
        <v>1496</v>
      </c>
      <c r="G968" s="218" t="s">
        <v>242</v>
      </c>
      <c r="H968" s="219">
        <v>745.444</v>
      </c>
      <c r="I968" s="220"/>
      <c r="J968" s="221">
        <f>ROUND(I968*H968,2)</f>
        <v>0</v>
      </c>
      <c r="K968" s="217" t="s">
        <v>165</v>
      </c>
      <c r="L968" s="47"/>
      <c r="M968" s="222" t="s">
        <v>19</v>
      </c>
      <c r="N968" s="223" t="s">
        <v>46</v>
      </c>
      <c r="O968" s="87"/>
      <c r="P968" s="224">
        <f>O968*H968</f>
        <v>0</v>
      </c>
      <c r="Q968" s="224">
        <v>0</v>
      </c>
      <c r="R968" s="224">
        <f>Q968*H968</f>
        <v>0</v>
      </c>
      <c r="S968" s="224">
        <v>0</v>
      </c>
      <c r="T968" s="225">
        <f>S968*H968</f>
        <v>0</v>
      </c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R968" s="226" t="s">
        <v>166</v>
      </c>
      <c r="AT968" s="226" t="s">
        <v>161</v>
      </c>
      <c r="AU968" s="226" t="s">
        <v>85</v>
      </c>
      <c r="AY968" s="20" t="s">
        <v>159</v>
      </c>
      <c r="BE968" s="227">
        <f>IF(N968="základní",J968,0)</f>
        <v>0</v>
      </c>
      <c r="BF968" s="227">
        <f>IF(N968="snížená",J968,0)</f>
        <v>0</v>
      </c>
      <c r="BG968" s="227">
        <f>IF(N968="zákl. přenesená",J968,0)</f>
        <v>0</v>
      </c>
      <c r="BH968" s="227">
        <f>IF(N968="sníž. přenesená",J968,0)</f>
        <v>0</v>
      </c>
      <c r="BI968" s="227">
        <f>IF(N968="nulová",J968,0)</f>
        <v>0</v>
      </c>
      <c r="BJ968" s="20" t="s">
        <v>83</v>
      </c>
      <c r="BK968" s="227">
        <f>ROUND(I968*H968,2)</f>
        <v>0</v>
      </c>
      <c r="BL968" s="20" t="s">
        <v>166</v>
      </c>
      <c r="BM968" s="226" t="s">
        <v>1497</v>
      </c>
    </row>
    <row r="969" spans="1:47" s="2" customFormat="1" ht="12">
      <c r="A969" s="41"/>
      <c r="B969" s="42"/>
      <c r="C969" s="43"/>
      <c r="D969" s="228" t="s">
        <v>168</v>
      </c>
      <c r="E969" s="43"/>
      <c r="F969" s="229" t="s">
        <v>1498</v>
      </c>
      <c r="G969" s="43"/>
      <c r="H969" s="43"/>
      <c r="I969" s="230"/>
      <c r="J969" s="43"/>
      <c r="K969" s="43"/>
      <c r="L969" s="47"/>
      <c r="M969" s="231"/>
      <c r="N969" s="232"/>
      <c r="O969" s="87"/>
      <c r="P969" s="87"/>
      <c r="Q969" s="87"/>
      <c r="R969" s="87"/>
      <c r="S969" s="87"/>
      <c r="T969" s="88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T969" s="20" t="s">
        <v>168</v>
      </c>
      <c r="AU969" s="20" t="s">
        <v>85</v>
      </c>
    </row>
    <row r="970" spans="1:47" s="2" customFormat="1" ht="12">
      <c r="A970" s="41"/>
      <c r="B970" s="42"/>
      <c r="C970" s="43"/>
      <c r="D970" s="233" t="s">
        <v>170</v>
      </c>
      <c r="E970" s="43"/>
      <c r="F970" s="234" t="s">
        <v>1499</v>
      </c>
      <c r="G970" s="43"/>
      <c r="H970" s="43"/>
      <c r="I970" s="230"/>
      <c r="J970" s="43"/>
      <c r="K970" s="43"/>
      <c r="L970" s="47"/>
      <c r="M970" s="231"/>
      <c r="N970" s="232"/>
      <c r="O970" s="87"/>
      <c r="P970" s="87"/>
      <c r="Q970" s="87"/>
      <c r="R970" s="87"/>
      <c r="S970" s="87"/>
      <c r="T970" s="88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T970" s="20" t="s">
        <v>170</v>
      </c>
      <c r="AU970" s="20" t="s">
        <v>85</v>
      </c>
    </row>
    <row r="971" spans="1:63" s="12" customFormat="1" ht="25.9" customHeight="1">
      <c r="A971" s="12"/>
      <c r="B971" s="199"/>
      <c r="C971" s="200"/>
      <c r="D971" s="201" t="s">
        <v>74</v>
      </c>
      <c r="E971" s="202" t="s">
        <v>1500</v>
      </c>
      <c r="F971" s="202" t="s">
        <v>1501</v>
      </c>
      <c r="G971" s="200"/>
      <c r="H971" s="200"/>
      <c r="I971" s="203"/>
      <c r="J971" s="204">
        <f>BK971</f>
        <v>0</v>
      </c>
      <c r="K971" s="200"/>
      <c r="L971" s="205"/>
      <c r="M971" s="206"/>
      <c r="N971" s="207"/>
      <c r="O971" s="207"/>
      <c r="P971" s="208">
        <f>P972+P1036+P1065+P1112+P1154+P1175+P1226+P1259+P1305+P1336+P1369+P1379</f>
        <v>0</v>
      </c>
      <c r="Q971" s="207"/>
      <c r="R971" s="208">
        <f>R972+R1036+R1065+R1112+R1154+R1175+R1226+R1259+R1305+R1336+R1369+R1379</f>
        <v>38.96147748</v>
      </c>
      <c r="S971" s="207"/>
      <c r="T971" s="209">
        <f>T972+T1036+T1065+T1112+T1154+T1175+T1226+T1259+T1305+T1336+T1369+T1379</f>
        <v>0.47180185</v>
      </c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R971" s="210" t="s">
        <v>85</v>
      </c>
      <c r="AT971" s="211" t="s">
        <v>74</v>
      </c>
      <c r="AU971" s="211" t="s">
        <v>75</v>
      </c>
      <c r="AY971" s="210" t="s">
        <v>159</v>
      </c>
      <c r="BK971" s="212">
        <f>BK972+BK1036+BK1065+BK1112+BK1154+BK1175+BK1226+BK1259+BK1305+BK1336+BK1369+BK1379</f>
        <v>0</v>
      </c>
    </row>
    <row r="972" spans="1:63" s="12" customFormat="1" ht="22.8" customHeight="1">
      <c r="A972" s="12"/>
      <c r="B972" s="199"/>
      <c r="C972" s="200"/>
      <c r="D972" s="201" t="s">
        <v>74</v>
      </c>
      <c r="E972" s="213" t="s">
        <v>1502</v>
      </c>
      <c r="F972" s="213" t="s">
        <v>1503</v>
      </c>
      <c r="G972" s="200"/>
      <c r="H972" s="200"/>
      <c r="I972" s="203"/>
      <c r="J972" s="214">
        <f>BK972</f>
        <v>0</v>
      </c>
      <c r="K972" s="200"/>
      <c r="L972" s="205"/>
      <c r="M972" s="206"/>
      <c r="N972" s="207"/>
      <c r="O972" s="207"/>
      <c r="P972" s="208">
        <f>SUM(P973:P1035)</f>
        <v>0</v>
      </c>
      <c r="Q972" s="207"/>
      <c r="R972" s="208">
        <f>SUM(R973:R1035)</f>
        <v>3.2177399999999996</v>
      </c>
      <c r="S972" s="207"/>
      <c r="T972" s="209">
        <f>SUM(T973:T1035)</f>
        <v>0</v>
      </c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R972" s="210" t="s">
        <v>85</v>
      </c>
      <c r="AT972" s="211" t="s">
        <v>74</v>
      </c>
      <c r="AU972" s="211" t="s">
        <v>83</v>
      </c>
      <c r="AY972" s="210" t="s">
        <v>159</v>
      </c>
      <c r="BK972" s="212">
        <f>SUM(BK973:BK1035)</f>
        <v>0</v>
      </c>
    </row>
    <row r="973" spans="1:65" s="2" customFormat="1" ht="24.15" customHeight="1">
      <c r="A973" s="41"/>
      <c r="B973" s="42"/>
      <c r="C973" s="215" t="s">
        <v>1504</v>
      </c>
      <c r="D973" s="215" t="s">
        <v>161</v>
      </c>
      <c r="E973" s="216" t="s">
        <v>1505</v>
      </c>
      <c r="F973" s="217" t="s">
        <v>1506</v>
      </c>
      <c r="G973" s="218" t="s">
        <v>164</v>
      </c>
      <c r="H973" s="219">
        <v>228</v>
      </c>
      <c r="I973" s="220"/>
      <c r="J973" s="221">
        <f>ROUND(I973*H973,2)</f>
        <v>0</v>
      </c>
      <c r="K973" s="217" t="s">
        <v>165</v>
      </c>
      <c r="L973" s="47"/>
      <c r="M973" s="222" t="s">
        <v>19</v>
      </c>
      <c r="N973" s="223" t="s">
        <v>46</v>
      </c>
      <c r="O973" s="87"/>
      <c r="P973" s="224">
        <f>O973*H973</f>
        <v>0</v>
      </c>
      <c r="Q973" s="224">
        <v>3E-05</v>
      </c>
      <c r="R973" s="224">
        <f>Q973*H973</f>
        <v>0.006840000000000001</v>
      </c>
      <c r="S973" s="224">
        <v>0</v>
      </c>
      <c r="T973" s="225">
        <f>S973*H973</f>
        <v>0</v>
      </c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R973" s="226" t="s">
        <v>268</v>
      </c>
      <c r="AT973" s="226" t="s">
        <v>161</v>
      </c>
      <c r="AU973" s="226" t="s">
        <v>85</v>
      </c>
      <c r="AY973" s="20" t="s">
        <v>159</v>
      </c>
      <c r="BE973" s="227">
        <f>IF(N973="základní",J973,0)</f>
        <v>0</v>
      </c>
      <c r="BF973" s="227">
        <f>IF(N973="snížená",J973,0)</f>
        <v>0</v>
      </c>
      <c r="BG973" s="227">
        <f>IF(N973="zákl. přenesená",J973,0)</f>
        <v>0</v>
      </c>
      <c r="BH973" s="227">
        <f>IF(N973="sníž. přenesená",J973,0)</f>
        <v>0</v>
      </c>
      <c r="BI973" s="227">
        <f>IF(N973="nulová",J973,0)</f>
        <v>0</v>
      </c>
      <c r="BJ973" s="20" t="s">
        <v>83</v>
      </c>
      <c r="BK973" s="227">
        <f>ROUND(I973*H973,2)</f>
        <v>0</v>
      </c>
      <c r="BL973" s="20" t="s">
        <v>268</v>
      </c>
      <c r="BM973" s="226" t="s">
        <v>1507</v>
      </c>
    </row>
    <row r="974" spans="1:47" s="2" customFormat="1" ht="12">
      <c r="A974" s="41"/>
      <c r="B974" s="42"/>
      <c r="C974" s="43"/>
      <c r="D974" s="228" t="s">
        <v>168</v>
      </c>
      <c r="E974" s="43"/>
      <c r="F974" s="229" t="s">
        <v>1508</v>
      </c>
      <c r="G974" s="43"/>
      <c r="H974" s="43"/>
      <c r="I974" s="230"/>
      <c r="J974" s="43"/>
      <c r="K974" s="43"/>
      <c r="L974" s="47"/>
      <c r="M974" s="231"/>
      <c r="N974" s="232"/>
      <c r="O974" s="87"/>
      <c r="P974" s="87"/>
      <c r="Q974" s="87"/>
      <c r="R974" s="87"/>
      <c r="S974" s="87"/>
      <c r="T974" s="88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T974" s="20" t="s">
        <v>168</v>
      </c>
      <c r="AU974" s="20" t="s">
        <v>85</v>
      </c>
    </row>
    <row r="975" spans="1:47" s="2" customFormat="1" ht="12">
      <c r="A975" s="41"/>
      <c r="B975" s="42"/>
      <c r="C975" s="43"/>
      <c r="D975" s="233" t="s">
        <v>170</v>
      </c>
      <c r="E975" s="43"/>
      <c r="F975" s="234" t="s">
        <v>1509</v>
      </c>
      <c r="G975" s="43"/>
      <c r="H975" s="43"/>
      <c r="I975" s="230"/>
      <c r="J975" s="43"/>
      <c r="K975" s="43"/>
      <c r="L975" s="47"/>
      <c r="M975" s="231"/>
      <c r="N975" s="232"/>
      <c r="O975" s="87"/>
      <c r="P975" s="87"/>
      <c r="Q975" s="87"/>
      <c r="R975" s="87"/>
      <c r="S975" s="87"/>
      <c r="T975" s="88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T975" s="20" t="s">
        <v>170</v>
      </c>
      <c r="AU975" s="20" t="s">
        <v>85</v>
      </c>
    </row>
    <row r="976" spans="1:51" s="14" customFormat="1" ht="12">
      <c r="A976" s="14"/>
      <c r="B976" s="246"/>
      <c r="C976" s="247"/>
      <c r="D976" s="228" t="s">
        <v>172</v>
      </c>
      <c r="E976" s="248" t="s">
        <v>19</v>
      </c>
      <c r="F976" s="249" t="s">
        <v>1510</v>
      </c>
      <c r="G976" s="247"/>
      <c r="H976" s="248" t="s">
        <v>19</v>
      </c>
      <c r="I976" s="250"/>
      <c r="J976" s="247"/>
      <c r="K976" s="247"/>
      <c r="L976" s="251"/>
      <c r="M976" s="252"/>
      <c r="N976" s="253"/>
      <c r="O976" s="253"/>
      <c r="P976" s="253"/>
      <c r="Q976" s="253"/>
      <c r="R976" s="253"/>
      <c r="S976" s="253"/>
      <c r="T976" s="25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55" t="s">
        <v>172</v>
      </c>
      <c r="AU976" s="255" t="s">
        <v>85</v>
      </c>
      <c r="AV976" s="14" t="s">
        <v>83</v>
      </c>
      <c r="AW976" s="14" t="s">
        <v>36</v>
      </c>
      <c r="AX976" s="14" t="s">
        <v>75</v>
      </c>
      <c r="AY976" s="255" t="s">
        <v>159</v>
      </c>
    </row>
    <row r="977" spans="1:51" s="13" customFormat="1" ht="12">
      <c r="A977" s="13"/>
      <c r="B977" s="235"/>
      <c r="C977" s="236"/>
      <c r="D977" s="228" t="s">
        <v>172</v>
      </c>
      <c r="E977" s="237" t="s">
        <v>19</v>
      </c>
      <c r="F977" s="238" t="s">
        <v>1511</v>
      </c>
      <c r="G977" s="236"/>
      <c r="H977" s="239">
        <v>192</v>
      </c>
      <c r="I977" s="240"/>
      <c r="J977" s="236"/>
      <c r="K977" s="236"/>
      <c r="L977" s="241"/>
      <c r="M977" s="242"/>
      <c r="N977" s="243"/>
      <c r="O977" s="243"/>
      <c r="P977" s="243"/>
      <c r="Q977" s="243"/>
      <c r="R977" s="243"/>
      <c r="S977" s="243"/>
      <c r="T977" s="244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5" t="s">
        <v>172</v>
      </c>
      <c r="AU977" s="245" t="s">
        <v>85</v>
      </c>
      <c r="AV977" s="13" t="s">
        <v>85</v>
      </c>
      <c r="AW977" s="13" t="s">
        <v>36</v>
      </c>
      <c r="AX977" s="13" t="s">
        <v>75</v>
      </c>
      <c r="AY977" s="245" t="s">
        <v>159</v>
      </c>
    </row>
    <row r="978" spans="1:51" s="13" customFormat="1" ht="12">
      <c r="A978" s="13"/>
      <c r="B978" s="235"/>
      <c r="C978" s="236"/>
      <c r="D978" s="228" t="s">
        <v>172</v>
      </c>
      <c r="E978" s="237" t="s">
        <v>19</v>
      </c>
      <c r="F978" s="238" t="s">
        <v>1512</v>
      </c>
      <c r="G978" s="236"/>
      <c r="H978" s="239">
        <v>36</v>
      </c>
      <c r="I978" s="240"/>
      <c r="J978" s="236"/>
      <c r="K978" s="236"/>
      <c r="L978" s="241"/>
      <c r="M978" s="242"/>
      <c r="N978" s="243"/>
      <c r="O978" s="243"/>
      <c r="P978" s="243"/>
      <c r="Q978" s="243"/>
      <c r="R978" s="243"/>
      <c r="S978" s="243"/>
      <c r="T978" s="244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5" t="s">
        <v>172</v>
      </c>
      <c r="AU978" s="245" t="s">
        <v>85</v>
      </c>
      <c r="AV978" s="13" t="s">
        <v>85</v>
      </c>
      <c r="AW978" s="13" t="s">
        <v>36</v>
      </c>
      <c r="AX978" s="13" t="s">
        <v>75</v>
      </c>
      <c r="AY978" s="245" t="s">
        <v>159</v>
      </c>
    </row>
    <row r="979" spans="1:51" s="15" customFormat="1" ht="12">
      <c r="A979" s="15"/>
      <c r="B979" s="256"/>
      <c r="C979" s="257"/>
      <c r="D979" s="228" t="s">
        <v>172</v>
      </c>
      <c r="E979" s="258" t="s">
        <v>19</v>
      </c>
      <c r="F979" s="259" t="s">
        <v>193</v>
      </c>
      <c r="G979" s="257"/>
      <c r="H979" s="260">
        <v>228</v>
      </c>
      <c r="I979" s="261"/>
      <c r="J979" s="257"/>
      <c r="K979" s="257"/>
      <c r="L979" s="262"/>
      <c r="M979" s="263"/>
      <c r="N979" s="264"/>
      <c r="O979" s="264"/>
      <c r="P979" s="264"/>
      <c r="Q979" s="264"/>
      <c r="R979" s="264"/>
      <c r="S979" s="264"/>
      <c r="T979" s="26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T979" s="266" t="s">
        <v>172</v>
      </c>
      <c r="AU979" s="266" t="s">
        <v>85</v>
      </c>
      <c r="AV979" s="15" t="s">
        <v>166</v>
      </c>
      <c r="AW979" s="15" t="s">
        <v>36</v>
      </c>
      <c r="AX979" s="15" t="s">
        <v>83</v>
      </c>
      <c r="AY979" s="266" t="s">
        <v>159</v>
      </c>
    </row>
    <row r="980" spans="1:65" s="2" customFormat="1" ht="16.5" customHeight="1">
      <c r="A980" s="41"/>
      <c r="B980" s="42"/>
      <c r="C980" s="267" t="s">
        <v>1513</v>
      </c>
      <c r="D980" s="267" t="s">
        <v>317</v>
      </c>
      <c r="E980" s="268" t="s">
        <v>1514</v>
      </c>
      <c r="F980" s="269" t="s">
        <v>1515</v>
      </c>
      <c r="G980" s="270" t="s">
        <v>242</v>
      </c>
      <c r="H980" s="271">
        <v>0.2</v>
      </c>
      <c r="I980" s="272"/>
      <c r="J980" s="273">
        <f>ROUND(I980*H980,2)</f>
        <v>0</v>
      </c>
      <c r="K980" s="269" t="s">
        <v>165</v>
      </c>
      <c r="L980" s="274"/>
      <c r="M980" s="275" t="s">
        <v>19</v>
      </c>
      <c r="N980" s="276" t="s">
        <v>46</v>
      </c>
      <c r="O980" s="87"/>
      <c r="P980" s="224">
        <f>O980*H980</f>
        <v>0</v>
      </c>
      <c r="Q980" s="224">
        <v>1</v>
      </c>
      <c r="R980" s="224">
        <f>Q980*H980</f>
        <v>0.2</v>
      </c>
      <c r="S980" s="224">
        <v>0</v>
      </c>
      <c r="T980" s="225">
        <f>S980*H980</f>
        <v>0</v>
      </c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R980" s="226" t="s">
        <v>383</v>
      </c>
      <c r="AT980" s="226" t="s">
        <v>317</v>
      </c>
      <c r="AU980" s="226" t="s">
        <v>85</v>
      </c>
      <c r="AY980" s="20" t="s">
        <v>159</v>
      </c>
      <c r="BE980" s="227">
        <f>IF(N980="základní",J980,0)</f>
        <v>0</v>
      </c>
      <c r="BF980" s="227">
        <f>IF(N980="snížená",J980,0)</f>
        <v>0</v>
      </c>
      <c r="BG980" s="227">
        <f>IF(N980="zákl. přenesená",J980,0)</f>
        <v>0</v>
      </c>
      <c r="BH980" s="227">
        <f>IF(N980="sníž. přenesená",J980,0)</f>
        <v>0</v>
      </c>
      <c r="BI980" s="227">
        <f>IF(N980="nulová",J980,0)</f>
        <v>0</v>
      </c>
      <c r="BJ980" s="20" t="s">
        <v>83</v>
      </c>
      <c r="BK980" s="227">
        <f>ROUND(I980*H980,2)</f>
        <v>0</v>
      </c>
      <c r="BL980" s="20" t="s">
        <v>268</v>
      </c>
      <c r="BM980" s="226" t="s">
        <v>1516</v>
      </c>
    </row>
    <row r="981" spans="1:47" s="2" customFormat="1" ht="12">
      <c r="A981" s="41"/>
      <c r="B981" s="42"/>
      <c r="C981" s="43"/>
      <c r="D981" s="228" t="s">
        <v>168</v>
      </c>
      <c r="E981" s="43"/>
      <c r="F981" s="229" t="s">
        <v>1517</v>
      </c>
      <c r="G981" s="43"/>
      <c r="H981" s="43"/>
      <c r="I981" s="230"/>
      <c r="J981" s="43"/>
      <c r="K981" s="43"/>
      <c r="L981" s="47"/>
      <c r="M981" s="231"/>
      <c r="N981" s="232"/>
      <c r="O981" s="87"/>
      <c r="P981" s="87"/>
      <c r="Q981" s="87"/>
      <c r="R981" s="87"/>
      <c r="S981" s="87"/>
      <c r="T981" s="88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T981" s="20" t="s">
        <v>168</v>
      </c>
      <c r="AU981" s="20" t="s">
        <v>85</v>
      </c>
    </row>
    <row r="982" spans="1:51" s="13" customFormat="1" ht="12">
      <c r="A982" s="13"/>
      <c r="B982" s="235"/>
      <c r="C982" s="236"/>
      <c r="D982" s="228" t="s">
        <v>172</v>
      </c>
      <c r="E982" s="236"/>
      <c r="F982" s="238" t="s">
        <v>1518</v>
      </c>
      <c r="G982" s="236"/>
      <c r="H982" s="239">
        <v>0.2</v>
      </c>
      <c r="I982" s="240"/>
      <c r="J982" s="236"/>
      <c r="K982" s="236"/>
      <c r="L982" s="241"/>
      <c r="M982" s="242"/>
      <c r="N982" s="243"/>
      <c r="O982" s="243"/>
      <c r="P982" s="243"/>
      <c r="Q982" s="243"/>
      <c r="R982" s="243"/>
      <c r="S982" s="243"/>
      <c r="T982" s="244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45" t="s">
        <v>172</v>
      </c>
      <c r="AU982" s="245" t="s">
        <v>85</v>
      </c>
      <c r="AV982" s="13" t="s">
        <v>85</v>
      </c>
      <c r="AW982" s="13" t="s">
        <v>4</v>
      </c>
      <c r="AX982" s="13" t="s">
        <v>83</v>
      </c>
      <c r="AY982" s="245" t="s">
        <v>159</v>
      </c>
    </row>
    <row r="983" spans="1:65" s="2" customFormat="1" ht="24.15" customHeight="1">
      <c r="A983" s="41"/>
      <c r="B983" s="42"/>
      <c r="C983" s="215" t="s">
        <v>1519</v>
      </c>
      <c r="D983" s="215" t="s">
        <v>161</v>
      </c>
      <c r="E983" s="216" t="s">
        <v>1520</v>
      </c>
      <c r="F983" s="217" t="s">
        <v>1521</v>
      </c>
      <c r="G983" s="218" t="s">
        <v>164</v>
      </c>
      <c r="H983" s="219">
        <v>67.4</v>
      </c>
      <c r="I983" s="220"/>
      <c r="J983" s="221">
        <f>ROUND(I983*H983,2)</f>
        <v>0</v>
      </c>
      <c r="K983" s="217" t="s">
        <v>165</v>
      </c>
      <c r="L983" s="47"/>
      <c r="M983" s="222" t="s">
        <v>19</v>
      </c>
      <c r="N983" s="223" t="s">
        <v>46</v>
      </c>
      <c r="O983" s="87"/>
      <c r="P983" s="224">
        <f>O983*H983</f>
        <v>0</v>
      </c>
      <c r="Q983" s="224">
        <v>0</v>
      </c>
      <c r="R983" s="224">
        <f>Q983*H983</f>
        <v>0</v>
      </c>
      <c r="S983" s="224">
        <v>0</v>
      </c>
      <c r="T983" s="225">
        <f>S983*H983</f>
        <v>0</v>
      </c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R983" s="226" t="s">
        <v>268</v>
      </c>
      <c r="AT983" s="226" t="s">
        <v>161</v>
      </c>
      <c r="AU983" s="226" t="s">
        <v>85</v>
      </c>
      <c r="AY983" s="20" t="s">
        <v>159</v>
      </c>
      <c r="BE983" s="227">
        <f>IF(N983="základní",J983,0)</f>
        <v>0</v>
      </c>
      <c r="BF983" s="227">
        <f>IF(N983="snížená",J983,0)</f>
        <v>0</v>
      </c>
      <c r="BG983" s="227">
        <f>IF(N983="zákl. přenesená",J983,0)</f>
        <v>0</v>
      </c>
      <c r="BH983" s="227">
        <f>IF(N983="sníž. přenesená",J983,0)</f>
        <v>0</v>
      </c>
      <c r="BI983" s="227">
        <f>IF(N983="nulová",J983,0)</f>
        <v>0</v>
      </c>
      <c r="BJ983" s="20" t="s">
        <v>83</v>
      </c>
      <c r="BK983" s="227">
        <f>ROUND(I983*H983,2)</f>
        <v>0</v>
      </c>
      <c r="BL983" s="20" t="s">
        <v>268</v>
      </c>
      <c r="BM983" s="226" t="s">
        <v>1522</v>
      </c>
    </row>
    <row r="984" spans="1:47" s="2" customFormat="1" ht="12">
      <c r="A984" s="41"/>
      <c r="B984" s="42"/>
      <c r="C984" s="43"/>
      <c r="D984" s="228" t="s">
        <v>168</v>
      </c>
      <c r="E984" s="43"/>
      <c r="F984" s="229" t="s">
        <v>1523</v>
      </c>
      <c r="G984" s="43"/>
      <c r="H984" s="43"/>
      <c r="I984" s="230"/>
      <c r="J984" s="43"/>
      <c r="K984" s="43"/>
      <c r="L984" s="47"/>
      <c r="M984" s="231"/>
      <c r="N984" s="232"/>
      <c r="O984" s="87"/>
      <c r="P984" s="87"/>
      <c r="Q984" s="87"/>
      <c r="R984" s="87"/>
      <c r="S984" s="87"/>
      <c r="T984" s="88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T984" s="20" t="s">
        <v>168</v>
      </c>
      <c r="AU984" s="20" t="s">
        <v>85</v>
      </c>
    </row>
    <row r="985" spans="1:47" s="2" customFormat="1" ht="12">
      <c r="A985" s="41"/>
      <c r="B985" s="42"/>
      <c r="C985" s="43"/>
      <c r="D985" s="233" t="s">
        <v>170</v>
      </c>
      <c r="E985" s="43"/>
      <c r="F985" s="234" t="s">
        <v>1524</v>
      </c>
      <c r="G985" s="43"/>
      <c r="H985" s="43"/>
      <c r="I985" s="230"/>
      <c r="J985" s="43"/>
      <c r="K985" s="43"/>
      <c r="L985" s="47"/>
      <c r="M985" s="231"/>
      <c r="N985" s="232"/>
      <c r="O985" s="87"/>
      <c r="P985" s="87"/>
      <c r="Q985" s="87"/>
      <c r="R985" s="87"/>
      <c r="S985" s="87"/>
      <c r="T985" s="88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T985" s="20" t="s">
        <v>170</v>
      </c>
      <c r="AU985" s="20" t="s">
        <v>85</v>
      </c>
    </row>
    <row r="986" spans="1:51" s="13" customFormat="1" ht="12">
      <c r="A986" s="13"/>
      <c r="B986" s="235"/>
      <c r="C986" s="236"/>
      <c r="D986" s="228" t="s">
        <v>172</v>
      </c>
      <c r="E986" s="237" t="s">
        <v>19</v>
      </c>
      <c r="F986" s="238" t="s">
        <v>1525</v>
      </c>
      <c r="G986" s="236"/>
      <c r="H986" s="239">
        <v>18.6</v>
      </c>
      <c r="I986" s="240"/>
      <c r="J986" s="236"/>
      <c r="K986" s="236"/>
      <c r="L986" s="241"/>
      <c r="M986" s="242"/>
      <c r="N986" s="243"/>
      <c r="O986" s="243"/>
      <c r="P986" s="243"/>
      <c r="Q986" s="243"/>
      <c r="R986" s="243"/>
      <c r="S986" s="243"/>
      <c r="T986" s="244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5" t="s">
        <v>172</v>
      </c>
      <c r="AU986" s="245" t="s">
        <v>85</v>
      </c>
      <c r="AV986" s="13" t="s">
        <v>85</v>
      </c>
      <c r="AW986" s="13" t="s">
        <v>36</v>
      </c>
      <c r="AX986" s="13" t="s">
        <v>75</v>
      </c>
      <c r="AY986" s="245" t="s">
        <v>159</v>
      </c>
    </row>
    <row r="987" spans="1:51" s="13" customFormat="1" ht="12">
      <c r="A987" s="13"/>
      <c r="B987" s="235"/>
      <c r="C987" s="236"/>
      <c r="D987" s="228" t="s">
        <v>172</v>
      </c>
      <c r="E987" s="237" t="s">
        <v>19</v>
      </c>
      <c r="F987" s="238" t="s">
        <v>1526</v>
      </c>
      <c r="G987" s="236"/>
      <c r="H987" s="239">
        <v>3</v>
      </c>
      <c r="I987" s="240"/>
      <c r="J987" s="236"/>
      <c r="K987" s="236"/>
      <c r="L987" s="241"/>
      <c r="M987" s="242"/>
      <c r="N987" s="243"/>
      <c r="O987" s="243"/>
      <c r="P987" s="243"/>
      <c r="Q987" s="243"/>
      <c r="R987" s="243"/>
      <c r="S987" s="243"/>
      <c r="T987" s="244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5" t="s">
        <v>172</v>
      </c>
      <c r="AU987" s="245" t="s">
        <v>85</v>
      </c>
      <c r="AV987" s="13" t="s">
        <v>85</v>
      </c>
      <c r="AW987" s="13" t="s">
        <v>36</v>
      </c>
      <c r="AX987" s="13" t="s">
        <v>75</v>
      </c>
      <c r="AY987" s="245" t="s">
        <v>159</v>
      </c>
    </row>
    <row r="988" spans="1:51" s="13" customFormat="1" ht="12">
      <c r="A988" s="13"/>
      <c r="B988" s="235"/>
      <c r="C988" s="236"/>
      <c r="D988" s="228" t="s">
        <v>172</v>
      </c>
      <c r="E988" s="237" t="s">
        <v>19</v>
      </c>
      <c r="F988" s="238" t="s">
        <v>1527</v>
      </c>
      <c r="G988" s="236"/>
      <c r="H988" s="239">
        <v>32</v>
      </c>
      <c r="I988" s="240"/>
      <c r="J988" s="236"/>
      <c r="K988" s="236"/>
      <c r="L988" s="241"/>
      <c r="M988" s="242"/>
      <c r="N988" s="243"/>
      <c r="O988" s="243"/>
      <c r="P988" s="243"/>
      <c r="Q988" s="243"/>
      <c r="R988" s="243"/>
      <c r="S988" s="243"/>
      <c r="T988" s="244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5" t="s">
        <v>172</v>
      </c>
      <c r="AU988" s="245" t="s">
        <v>85</v>
      </c>
      <c r="AV988" s="13" t="s">
        <v>85</v>
      </c>
      <c r="AW988" s="13" t="s">
        <v>36</v>
      </c>
      <c r="AX988" s="13" t="s">
        <v>75</v>
      </c>
      <c r="AY988" s="245" t="s">
        <v>159</v>
      </c>
    </row>
    <row r="989" spans="1:51" s="14" customFormat="1" ht="12">
      <c r="A989" s="14"/>
      <c r="B989" s="246"/>
      <c r="C989" s="247"/>
      <c r="D989" s="228" t="s">
        <v>172</v>
      </c>
      <c r="E989" s="248" t="s">
        <v>19</v>
      </c>
      <c r="F989" s="249" t="s">
        <v>1528</v>
      </c>
      <c r="G989" s="247"/>
      <c r="H989" s="248" t="s">
        <v>19</v>
      </c>
      <c r="I989" s="250"/>
      <c r="J989" s="247"/>
      <c r="K989" s="247"/>
      <c r="L989" s="251"/>
      <c r="M989" s="252"/>
      <c r="N989" s="253"/>
      <c r="O989" s="253"/>
      <c r="P989" s="253"/>
      <c r="Q989" s="253"/>
      <c r="R989" s="253"/>
      <c r="S989" s="253"/>
      <c r="T989" s="25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55" t="s">
        <v>172</v>
      </c>
      <c r="AU989" s="255" t="s">
        <v>85</v>
      </c>
      <c r="AV989" s="14" t="s">
        <v>83</v>
      </c>
      <c r="AW989" s="14" t="s">
        <v>36</v>
      </c>
      <c r="AX989" s="14" t="s">
        <v>75</v>
      </c>
      <c r="AY989" s="255" t="s">
        <v>159</v>
      </c>
    </row>
    <row r="990" spans="1:51" s="13" customFormat="1" ht="12">
      <c r="A990" s="13"/>
      <c r="B990" s="235"/>
      <c r="C990" s="236"/>
      <c r="D990" s="228" t="s">
        <v>172</v>
      </c>
      <c r="E990" s="237" t="s">
        <v>19</v>
      </c>
      <c r="F990" s="238" t="s">
        <v>1529</v>
      </c>
      <c r="G990" s="236"/>
      <c r="H990" s="239">
        <v>13.8</v>
      </c>
      <c r="I990" s="240"/>
      <c r="J990" s="236"/>
      <c r="K990" s="236"/>
      <c r="L990" s="241"/>
      <c r="M990" s="242"/>
      <c r="N990" s="243"/>
      <c r="O990" s="243"/>
      <c r="P990" s="243"/>
      <c r="Q990" s="243"/>
      <c r="R990" s="243"/>
      <c r="S990" s="243"/>
      <c r="T990" s="244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45" t="s">
        <v>172</v>
      </c>
      <c r="AU990" s="245" t="s">
        <v>85</v>
      </c>
      <c r="AV990" s="13" t="s">
        <v>85</v>
      </c>
      <c r="AW990" s="13" t="s">
        <v>36</v>
      </c>
      <c r="AX990" s="13" t="s">
        <v>75</v>
      </c>
      <c r="AY990" s="245" t="s">
        <v>159</v>
      </c>
    </row>
    <row r="991" spans="1:51" s="15" customFormat="1" ht="12">
      <c r="A991" s="15"/>
      <c r="B991" s="256"/>
      <c r="C991" s="257"/>
      <c r="D991" s="228" t="s">
        <v>172</v>
      </c>
      <c r="E991" s="258" t="s">
        <v>19</v>
      </c>
      <c r="F991" s="259" t="s">
        <v>193</v>
      </c>
      <c r="G991" s="257"/>
      <c r="H991" s="260">
        <v>67.4</v>
      </c>
      <c r="I991" s="261"/>
      <c r="J991" s="257"/>
      <c r="K991" s="257"/>
      <c r="L991" s="262"/>
      <c r="M991" s="263"/>
      <c r="N991" s="264"/>
      <c r="O991" s="264"/>
      <c r="P991" s="264"/>
      <c r="Q991" s="264"/>
      <c r="R991" s="264"/>
      <c r="S991" s="264"/>
      <c r="T991" s="26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T991" s="266" t="s">
        <v>172</v>
      </c>
      <c r="AU991" s="266" t="s">
        <v>85</v>
      </c>
      <c r="AV991" s="15" t="s">
        <v>166</v>
      </c>
      <c r="AW991" s="15" t="s">
        <v>36</v>
      </c>
      <c r="AX991" s="15" t="s">
        <v>83</v>
      </c>
      <c r="AY991" s="266" t="s">
        <v>159</v>
      </c>
    </row>
    <row r="992" spans="1:65" s="2" customFormat="1" ht="24.15" customHeight="1">
      <c r="A992" s="41"/>
      <c r="B992" s="42"/>
      <c r="C992" s="215" t="s">
        <v>1530</v>
      </c>
      <c r="D992" s="215" t="s">
        <v>161</v>
      </c>
      <c r="E992" s="216" t="s">
        <v>1531</v>
      </c>
      <c r="F992" s="217" t="s">
        <v>1532</v>
      </c>
      <c r="G992" s="218" t="s">
        <v>164</v>
      </c>
      <c r="H992" s="219">
        <v>331.2</v>
      </c>
      <c r="I992" s="220"/>
      <c r="J992" s="221">
        <f>ROUND(I992*H992,2)</f>
        <v>0</v>
      </c>
      <c r="K992" s="217" t="s">
        <v>165</v>
      </c>
      <c r="L992" s="47"/>
      <c r="M992" s="222" t="s">
        <v>19</v>
      </c>
      <c r="N992" s="223" t="s">
        <v>46</v>
      </c>
      <c r="O992" s="87"/>
      <c r="P992" s="224">
        <f>O992*H992</f>
        <v>0</v>
      </c>
      <c r="Q992" s="224">
        <v>0.0004</v>
      </c>
      <c r="R992" s="224">
        <f>Q992*H992</f>
        <v>0.13248000000000001</v>
      </c>
      <c r="S992" s="224">
        <v>0</v>
      </c>
      <c r="T992" s="225">
        <f>S992*H992</f>
        <v>0</v>
      </c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R992" s="226" t="s">
        <v>268</v>
      </c>
      <c r="AT992" s="226" t="s">
        <v>161</v>
      </c>
      <c r="AU992" s="226" t="s">
        <v>85</v>
      </c>
      <c r="AY992" s="20" t="s">
        <v>159</v>
      </c>
      <c r="BE992" s="227">
        <f>IF(N992="základní",J992,0)</f>
        <v>0</v>
      </c>
      <c r="BF992" s="227">
        <f>IF(N992="snížená",J992,0)</f>
        <v>0</v>
      </c>
      <c r="BG992" s="227">
        <f>IF(N992="zákl. přenesená",J992,0)</f>
        <v>0</v>
      </c>
      <c r="BH992" s="227">
        <f>IF(N992="sníž. přenesená",J992,0)</f>
        <v>0</v>
      </c>
      <c r="BI992" s="227">
        <f>IF(N992="nulová",J992,0)</f>
        <v>0</v>
      </c>
      <c r="BJ992" s="20" t="s">
        <v>83</v>
      </c>
      <c r="BK992" s="227">
        <f>ROUND(I992*H992,2)</f>
        <v>0</v>
      </c>
      <c r="BL992" s="20" t="s">
        <v>268</v>
      </c>
      <c r="BM992" s="226" t="s">
        <v>1533</v>
      </c>
    </row>
    <row r="993" spans="1:47" s="2" customFormat="1" ht="12">
      <c r="A993" s="41"/>
      <c r="B993" s="42"/>
      <c r="C993" s="43"/>
      <c r="D993" s="228" t="s">
        <v>168</v>
      </c>
      <c r="E993" s="43"/>
      <c r="F993" s="229" t="s">
        <v>1534</v>
      </c>
      <c r="G993" s="43"/>
      <c r="H993" s="43"/>
      <c r="I993" s="230"/>
      <c r="J993" s="43"/>
      <c r="K993" s="43"/>
      <c r="L993" s="47"/>
      <c r="M993" s="231"/>
      <c r="N993" s="232"/>
      <c r="O993" s="87"/>
      <c r="P993" s="87"/>
      <c r="Q993" s="87"/>
      <c r="R993" s="87"/>
      <c r="S993" s="87"/>
      <c r="T993" s="88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T993" s="20" t="s">
        <v>168</v>
      </c>
      <c r="AU993" s="20" t="s">
        <v>85</v>
      </c>
    </row>
    <row r="994" spans="1:47" s="2" customFormat="1" ht="12">
      <c r="A994" s="41"/>
      <c r="B994" s="42"/>
      <c r="C994" s="43"/>
      <c r="D994" s="233" t="s">
        <v>170</v>
      </c>
      <c r="E994" s="43"/>
      <c r="F994" s="234" t="s">
        <v>1535</v>
      </c>
      <c r="G994" s="43"/>
      <c r="H994" s="43"/>
      <c r="I994" s="230"/>
      <c r="J994" s="43"/>
      <c r="K994" s="43"/>
      <c r="L994" s="47"/>
      <c r="M994" s="231"/>
      <c r="N994" s="232"/>
      <c r="O994" s="87"/>
      <c r="P994" s="87"/>
      <c r="Q994" s="87"/>
      <c r="R994" s="87"/>
      <c r="S994" s="87"/>
      <c r="T994" s="88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T994" s="20" t="s">
        <v>170</v>
      </c>
      <c r="AU994" s="20" t="s">
        <v>85</v>
      </c>
    </row>
    <row r="995" spans="1:51" s="13" customFormat="1" ht="12">
      <c r="A995" s="13"/>
      <c r="B995" s="235"/>
      <c r="C995" s="236"/>
      <c r="D995" s="228" t="s">
        <v>172</v>
      </c>
      <c r="E995" s="237" t="s">
        <v>19</v>
      </c>
      <c r="F995" s="238" t="s">
        <v>1511</v>
      </c>
      <c r="G995" s="236"/>
      <c r="H995" s="239">
        <v>192</v>
      </c>
      <c r="I995" s="240"/>
      <c r="J995" s="236"/>
      <c r="K995" s="236"/>
      <c r="L995" s="241"/>
      <c r="M995" s="242"/>
      <c r="N995" s="243"/>
      <c r="O995" s="243"/>
      <c r="P995" s="243"/>
      <c r="Q995" s="243"/>
      <c r="R995" s="243"/>
      <c r="S995" s="243"/>
      <c r="T995" s="244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5" t="s">
        <v>172</v>
      </c>
      <c r="AU995" s="245" t="s">
        <v>85</v>
      </c>
      <c r="AV995" s="13" t="s">
        <v>85</v>
      </c>
      <c r="AW995" s="13" t="s">
        <v>36</v>
      </c>
      <c r="AX995" s="13" t="s">
        <v>75</v>
      </c>
      <c r="AY995" s="245" t="s">
        <v>159</v>
      </c>
    </row>
    <row r="996" spans="1:51" s="13" customFormat="1" ht="12">
      <c r="A996" s="13"/>
      <c r="B996" s="235"/>
      <c r="C996" s="236"/>
      <c r="D996" s="228" t="s">
        <v>172</v>
      </c>
      <c r="E996" s="237" t="s">
        <v>19</v>
      </c>
      <c r="F996" s="238" t="s">
        <v>1536</v>
      </c>
      <c r="G996" s="236"/>
      <c r="H996" s="239">
        <v>72</v>
      </c>
      <c r="I996" s="240"/>
      <c r="J996" s="236"/>
      <c r="K996" s="236"/>
      <c r="L996" s="241"/>
      <c r="M996" s="242"/>
      <c r="N996" s="243"/>
      <c r="O996" s="243"/>
      <c r="P996" s="243"/>
      <c r="Q996" s="243"/>
      <c r="R996" s="243"/>
      <c r="S996" s="243"/>
      <c r="T996" s="244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45" t="s">
        <v>172</v>
      </c>
      <c r="AU996" s="245" t="s">
        <v>85</v>
      </c>
      <c r="AV996" s="13" t="s">
        <v>85</v>
      </c>
      <c r="AW996" s="13" t="s">
        <v>36</v>
      </c>
      <c r="AX996" s="13" t="s">
        <v>75</v>
      </c>
      <c r="AY996" s="245" t="s">
        <v>159</v>
      </c>
    </row>
    <row r="997" spans="1:51" s="14" customFormat="1" ht="12">
      <c r="A997" s="14"/>
      <c r="B997" s="246"/>
      <c r="C997" s="247"/>
      <c r="D997" s="228" t="s">
        <v>172</v>
      </c>
      <c r="E997" s="248" t="s">
        <v>19</v>
      </c>
      <c r="F997" s="249" t="s">
        <v>1537</v>
      </c>
      <c r="G997" s="247"/>
      <c r="H997" s="248" t="s">
        <v>19</v>
      </c>
      <c r="I997" s="250"/>
      <c r="J997" s="247"/>
      <c r="K997" s="247"/>
      <c r="L997" s="251"/>
      <c r="M997" s="252"/>
      <c r="N997" s="253"/>
      <c r="O997" s="253"/>
      <c r="P997" s="253"/>
      <c r="Q997" s="253"/>
      <c r="R997" s="253"/>
      <c r="S997" s="253"/>
      <c r="T997" s="25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T997" s="255" t="s">
        <v>172</v>
      </c>
      <c r="AU997" s="255" t="s">
        <v>85</v>
      </c>
      <c r="AV997" s="14" t="s">
        <v>83</v>
      </c>
      <c r="AW997" s="14" t="s">
        <v>36</v>
      </c>
      <c r="AX997" s="14" t="s">
        <v>75</v>
      </c>
      <c r="AY997" s="255" t="s">
        <v>159</v>
      </c>
    </row>
    <row r="998" spans="1:51" s="13" customFormat="1" ht="12">
      <c r="A998" s="13"/>
      <c r="B998" s="235"/>
      <c r="C998" s="236"/>
      <c r="D998" s="228" t="s">
        <v>172</v>
      </c>
      <c r="E998" s="237" t="s">
        <v>19</v>
      </c>
      <c r="F998" s="238" t="s">
        <v>1538</v>
      </c>
      <c r="G998" s="236"/>
      <c r="H998" s="239">
        <v>67.2</v>
      </c>
      <c r="I998" s="240"/>
      <c r="J998" s="236"/>
      <c r="K998" s="236"/>
      <c r="L998" s="241"/>
      <c r="M998" s="242"/>
      <c r="N998" s="243"/>
      <c r="O998" s="243"/>
      <c r="P998" s="243"/>
      <c r="Q998" s="243"/>
      <c r="R998" s="243"/>
      <c r="S998" s="243"/>
      <c r="T998" s="244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45" t="s">
        <v>172</v>
      </c>
      <c r="AU998" s="245" t="s">
        <v>85</v>
      </c>
      <c r="AV998" s="13" t="s">
        <v>85</v>
      </c>
      <c r="AW998" s="13" t="s">
        <v>36</v>
      </c>
      <c r="AX998" s="13" t="s">
        <v>75</v>
      </c>
      <c r="AY998" s="245" t="s">
        <v>159</v>
      </c>
    </row>
    <row r="999" spans="1:51" s="15" customFormat="1" ht="12">
      <c r="A999" s="15"/>
      <c r="B999" s="256"/>
      <c r="C999" s="257"/>
      <c r="D999" s="228" t="s">
        <v>172</v>
      </c>
      <c r="E999" s="258" t="s">
        <v>19</v>
      </c>
      <c r="F999" s="259" t="s">
        <v>193</v>
      </c>
      <c r="G999" s="257"/>
      <c r="H999" s="260">
        <v>331.2</v>
      </c>
      <c r="I999" s="261"/>
      <c r="J999" s="257"/>
      <c r="K999" s="257"/>
      <c r="L999" s="262"/>
      <c r="M999" s="263"/>
      <c r="N999" s="264"/>
      <c r="O999" s="264"/>
      <c r="P999" s="264"/>
      <c r="Q999" s="264"/>
      <c r="R999" s="264"/>
      <c r="S999" s="264"/>
      <c r="T999" s="26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T999" s="266" t="s">
        <v>172</v>
      </c>
      <c r="AU999" s="266" t="s">
        <v>85</v>
      </c>
      <c r="AV999" s="15" t="s">
        <v>166</v>
      </c>
      <c r="AW999" s="15" t="s">
        <v>36</v>
      </c>
      <c r="AX999" s="15" t="s">
        <v>83</v>
      </c>
      <c r="AY999" s="266" t="s">
        <v>159</v>
      </c>
    </row>
    <row r="1000" spans="1:65" s="2" customFormat="1" ht="44.25" customHeight="1">
      <c r="A1000" s="41"/>
      <c r="B1000" s="42"/>
      <c r="C1000" s="267" t="s">
        <v>1539</v>
      </c>
      <c r="D1000" s="267" t="s">
        <v>317</v>
      </c>
      <c r="E1000" s="268" t="s">
        <v>1540</v>
      </c>
      <c r="F1000" s="269" t="s">
        <v>1541</v>
      </c>
      <c r="G1000" s="270" t="s">
        <v>164</v>
      </c>
      <c r="H1000" s="271">
        <v>367.4</v>
      </c>
      <c r="I1000" s="272"/>
      <c r="J1000" s="273">
        <f>ROUND(I1000*H1000,2)</f>
        <v>0</v>
      </c>
      <c r="K1000" s="269" t="s">
        <v>165</v>
      </c>
      <c r="L1000" s="274"/>
      <c r="M1000" s="275" t="s">
        <v>19</v>
      </c>
      <c r="N1000" s="276" t="s">
        <v>46</v>
      </c>
      <c r="O1000" s="87"/>
      <c r="P1000" s="224">
        <f>O1000*H1000</f>
        <v>0</v>
      </c>
      <c r="Q1000" s="224">
        <v>0.0054</v>
      </c>
      <c r="R1000" s="224">
        <f>Q1000*H1000</f>
        <v>1.98396</v>
      </c>
      <c r="S1000" s="224">
        <v>0</v>
      </c>
      <c r="T1000" s="225">
        <f>S1000*H1000</f>
        <v>0</v>
      </c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R1000" s="226" t="s">
        <v>383</v>
      </c>
      <c r="AT1000" s="226" t="s">
        <v>317</v>
      </c>
      <c r="AU1000" s="226" t="s">
        <v>85</v>
      </c>
      <c r="AY1000" s="20" t="s">
        <v>159</v>
      </c>
      <c r="BE1000" s="227">
        <f>IF(N1000="základní",J1000,0)</f>
        <v>0</v>
      </c>
      <c r="BF1000" s="227">
        <f>IF(N1000="snížená",J1000,0)</f>
        <v>0</v>
      </c>
      <c r="BG1000" s="227">
        <f>IF(N1000="zákl. přenesená",J1000,0)</f>
        <v>0</v>
      </c>
      <c r="BH1000" s="227">
        <f>IF(N1000="sníž. přenesená",J1000,0)</f>
        <v>0</v>
      </c>
      <c r="BI1000" s="227">
        <f>IF(N1000="nulová",J1000,0)</f>
        <v>0</v>
      </c>
      <c r="BJ1000" s="20" t="s">
        <v>83</v>
      </c>
      <c r="BK1000" s="227">
        <f>ROUND(I1000*H1000,2)</f>
        <v>0</v>
      </c>
      <c r="BL1000" s="20" t="s">
        <v>268</v>
      </c>
      <c r="BM1000" s="226" t="s">
        <v>1542</v>
      </c>
    </row>
    <row r="1001" spans="1:47" s="2" customFormat="1" ht="12">
      <c r="A1001" s="41"/>
      <c r="B1001" s="42"/>
      <c r="C1001" s="43"/>
      <c r="D1001" s="228" t="s">
        <v>168</v>
      </c>
      <c r="E1001" s="43"/>
      <c r="F1001" s="229" t="s">
        <v>1541</v>
      </c>
      <c r="G1001" s="43"/>
      <c r="H1001" s="43"/>
      <c r="I1001" s="230"/>
      <c r="J1001" s="43"/>
      <c r="K1001" s="43"/>
      <c r="L1001" s="47"/>
      <c r="M1001" s="231"/>
      <c r="N1001" s="232"/>
      <c r="O1001" s="87"/>
      <c r="P1001" s="87"/>
      <c r="Q1001" s="87"/>
      <c r="R1001" s="87"/>
      <c r="S1001" s="87"/>
      <c r="T1001" s="88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T1001" s="20" t="s">
        <v>168</v>
      </c>
      <c r="AU1001" s="20" t="s">
        <v>85</v>
      </c>
    </row>
    <row r="1002" spans="1:51" s="13" customFormat="1" ht="12">
      <c r="A1002" s="13"/>
      <c r="B1002" s="235"/>
      <c r="C1002" s="236"/>
      <c r="D1002" s="228" t="s">
        <v>172</v>
      </c>
      <c r="E1002" s="237" t="s">
        <v>19</v>
      </c>
      <c r="F1002" s="238" t="s">
        <v>1543</v>
      </c>
      <c r="G1002" s="236"/>
      <c r="H1002" s="239">
        <v>105.6</v>
      </c>
      <c r="I1002" s="240"/>
      <c r="J1002" s="236"/>
      <c r="K1002" s="236"/>
      <c r="L1002" s="241"/>
      <c r="M1002" s="242"/>
      <c r="N1002" s="243"/>
      <c r="O1002" s="243"/>
      <c r="P1002" s="243"/>
      <c r="Q1002" s="243"/>
      <c r="R1002" s="243"/>
      <c r="S1002" s="243"/>
      <c r="T1002" s="244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45" t="s">
        <v>172</v>
      </c>
      <c r="AU1002" s="245" t="s">
        <v>85</v>
      </c>
      <c r="AV1002" s="13" t="s">
        <v>85</v>
      </c>
      <c r="AW1002" s="13" t="s">
        <v>36</v>
      </c>
      <c r="AX1002" s="13" t="s">
        <v>75</v>
      </c>
      <c r="AY1002" s="245" t="s">
        <v>159</v>
      </c>
    </row>
    <row r="1003" spans="1:51" s="13" customFormat="1" ht="12">
      <c r="A1003" s="13"/>
      <c r="B1003" s="235"/>
      <c r="C1003" s="236"/>
      <c r="D1003" s="228" t="s">
        <v>172</v>
      </c>
      <c r="E1003" s="237" t="s">
        <v>19</v>
      </c>
      <c r="F1003" s="238" t="s">
        <v>1544</v>
      </c>
      <c r="G1003" s="236"/>
      <c r="H1003" s="239">
        <v>39.6</v>
      </c>
      <c r="I1003" s="240"/>
      <c r="J1003" s="236"/>
      <c r="K1003" s="236"/>
      <c r="L1003" s="241"/>
      <c r="M1003" s="242"/>
      <c r="N1003" s="243"/>
      <c r="O1003" s="243"/>
      <c r="P1003" s="243"/>
      <c r="Q1003" s="243"/>
      <c r="R1003" s="243"/>
      <c r="S1003" s="243"/>
      <c r="T1003" s="244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45" t="s">
        <v>172</v>
      </c>
      <c r="AU1003" s="245" t="s">
        <v>85</v>
      </c>
      <c r="AV1003" s="13" t="s">
        <v>85</v>
      </c>
      <c r="AW1003" s="13" t="s">
        <v>36</v>
      </c>
      <c r="AX1003" s="13" t="s">
        <v>75</v>
      </c>
      <c r="AY1003" s="245" t="s">
        <v>159</v>
      </c>
    </row>
    <row r="1004" spans="1:51" s="14" customFormat="1" ht="12">
      <c r="A1004" s="14"/>
      <c r="B1004" s="246"/>
      <c r="C1004" s="247"/>
      <c r="D1004" s="228" t="s">
        <v>172</v>
      </c>
      <c r="E1004" s="248" t="s">
        <v>19</v>
      </c>
      <c r="F1004" s="249" t="s">
        <v>1537</v>
      </c>
      <c r="G1004" s="247"/>
      <c r="H1004" s="248" t="s">
        <v>19</v>
      </c>
      <c r="I1004" s="250"/>
      <c r="J1004" s="247"/>
      <c r="K1004" s="247"/>
      <c r="L1004" s="251"/>
      <c r="M1004" s="252"/>
      <c r="N1004" s="253"/>
      <c r="O1004" s="253"/>
      <c r="P1004" s="253"/>
      <c r="Q1004" s="253"/>
      <c r="R1004" s="253"/>
      <c r="S1004" s="253"/>
      <c r="T1004" s="25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55" t="s">
        <v>172</v>
      </c>
      <c r="AU1004" s="255" t="s">
        <v>85</v>
      </c>
      <c r="AV1004" s="14" t="s">
        <v>83</v>
      </c>
      <c r="AW1004" s="14" t="s">
        <v>36</v>
      </c>
      <c r="AX1004" s="14" t="s">
        <v>75</v>
      </c>
      <c r="AY1004" s="255" t="s">
        <v>159</v>
      </c>
    </row>
    <row r="1005" spans="1:51" s="13" customFormat="1" ht="12">
      <c r="A1005" s="13"/>
      <c r="B1005" s="235"/>
      <c r="C1005" s="236"/>
      <c r="D1005" s="228" t="s">
        <v>172</v>
      </c>
      <c r="E1005" s="237" t="s">
        <v>19</v>
      </c>
      <c r="F1005" s="238" t="s">
        <v>1545</v>
      </c>
      <c r="G1005" s="236"/>
      <c r="H1005" s="239">
        <v>73.92</v>
      </c>
      <c r="I1005" s="240"/>
      <c r="J1005" s="236"/>
      <c r="K1005" s="236"/>
      <c r="L1005" s="241"/>
      <c r="M1005" s="242"/>
      <c r="N1005" s="243"/>
      <c r="O1005" s="243"/>
      <c r="P1005" s="243"/>
      <c r="Q1005" s="243"/>
      <c r="R1005" s="243"/>
      <c r="S1005" s="243"/>
      <c r="T1005" s="244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5" t="s">
        <v>172</v>
      </c>
      <c r="AU1005" s="245" t="s">
        <v>85</v>
      </c>
      <c r="AV1005" s="13" t="s">
        <v>85</v>
      </c>
      <c r="AW1005" s="13" t="s">
        <v>36</v>
      </c>
      <c r="AX1005" s="13" t="s">
        <v>75</v>
      </c>
      <c r="AY1005" s="245" t="s">
        <v>159</v>
      </c>
    </row>
    <row r="1006" spans="1:51" s="14" customFormat="1" ht="12">
      <c r="A1006" s="14"/>
      <c r="B1006" s="246"/>
      <c r="C1006" s="247"/>
      <c r="D1006" s="228" t="s">
        <v>172</v>
      </c>
      <c r="E1006" s="248" t="s">
        <v>19</v>
      </c>
      <c r="F1006" s="249" t="s">
        <v>1546</v>
      </c>
      <c r="G1006" s="247"/>
      <c r="H1006" s="248" t="s">
        <v>19</v>
      </c>
      <c r="I1006" s="250"/>
      <c r="J1006" s="247"/>
      <c r="K1006" s="247"/>
      <c r="L1006" s="251"/>
      <c r="M1006" s="252"/>
      <c r="N1006" s="253"/>
      <c r="O1006" s="253"/>
      <c r="P1006" s="253"/>
      <c r="Q1006" s="253"/>
      <c r="R1006" s="253"/>
      <c r="S1006" s="253"/>
      <c r="T1006" s="25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55" t="s">
        <v>172</v>
      </c>
      <c r="AU1006" s="255" t="s">
        <v>85</v>
      </c>
      <c r="AV1006" s="14" t="s">
        <v>83</v>
      </c>
      <c r="AW1006" s="14" t="s">
        <v>36</v>
      </c>
      <c r="AX1006" s="14" t="s">
        <v>75</v>
      </c>
      <c r="AY1006" s="255" t="s">
        <v>159</v>
      </c>
    </row>
    <row r="1007" spans="1:51" s="13" customFormat="1" ht="12">
      <c r="A1007" s="13"/>
      <c r="B1007" s="235"/>
      <c r="C1007" s="236"/>
      <c r="D1007" s="228" t="s">
        <v>172</v>
      </c>
      <c r="E1007" s="237" t="s">
        <v>19</v>
      </c>
      <c r="F1007" s="238" t="s">
        <v>1547</v>
      </c>
      <c r="G1007" s="236"/>
      <c r="H1007" s="239">
        <v>148.28</v>
      </c>
      <c r="I1007" s="240"/>
      <c r="J1007" s="236"/>
      <c r="K1007" s="236"/>
      <c r="L1007" s="241"/>
      <c r="M1007" s="242"/>
      <c r="N1007" s="243"/>
      <c r="O1007" s="243"/>
      <c r="P1007" s="243"/>
      <c r="Q1007" s="243"/>
      <c r="R1007" s="243"/>
      <c r="S1007" s="243"/>
      <c r="T1007" s="244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T1007" s="245" t="s">
        <v>172</v>
      </c>
      <c r="AU1007" s="245" t="s">
        <v>85</v>
      </c>
      <c r="AV1007" s="13" t="s">
        <v>85</v>
      </c>
      <c r="AW1007" s="13" t="s">
        <v>36</v>
      </c>
      <c r="AX1007" s="13" t="s">
        <v>75</v>
      </c>
      <c r="AY1007" s="245" t="s">
        <v>159</v>
      </c>
    </row>
    <row r="1008" spans="1:51" s="15" customFormat="1" ht="12">
      <c r="A1008" s="15"/>
      <c r="B1008" s="256"/>
      <c r="C1008" s="257"/>
      <c r="D1008" s="228" t="s">
        <v>172</v>
      </c>
      <c r="E1008" s="258" t="s">
        <v>19</v>
      </c>
      <c r="F1008" s="259" t="s">
        <v>193</v>
      </c>
      <c r="G1008" s="257"/>
      <c r="H1008" s="260">
        <v>367.4</v>
      </c>
      <c r="I1008" s="261"/>
      <c r="J1008" s="257"/>
      <c r="K1008" s="257"/>
      <c r="L1008" s="262"/>
      <c r="M1008" s="263"/>
      <c r="N1008" s="264"/>
      <c r="O1008" s="264"/>
      <c r="P1008" s="264"/>
      <c r="Q1008" s="264"/>
      <c r="R1008" s="264"/>
      <c r="S1008" s="264"/>
      <c r="T1008" s="26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T1008" s="266" t="s">
        <v>172</v>
      </c>
      <c r="AU1008" s="266" t="s">
        <v>85</v>
      </c>
      <c r="AV1008" s="15" t="s">
        <v>166</v>
      </c>
      <c r="AW1008" s="15" t="s">
        <v>36</v>
      </c>
      <c r="AX1008" s="15" t="s">
        <v>83</v>
      </c>
      <c r="AY1008" s="266" t="s">
        <v>159</v>
      </c>
    </row>
    <row r="1009" spans="1:65" s="2" customFormat="1" ht="49.05" customHeight="1">
      <c r="A1009" s="41"/>
      <c r="B1009" s="42"/>
      <c r="C1009" s="267" t="s">
        <v>1548</v>
      </c>
      <c r="D1009" s="267" t="s">
        <v>317</v>
      </c>
      <c r="E1009" s="268" t="s">
        <v>1549</v>
      </c>
      <c r="F1009" s="269" t="s">
        <v>1550</v>
      </c>
      <c r="G1009" s="270" t="s">
        <v>164</v>
      </c>
      <c r="H1009" s="271">
        <v>145.2</v>
      </c>
      <c r="I1009" s="272"/>
      <c r="J1009" s="273">
        <f>ROUND(I1009*H1009,2)</f>
        <v>0</v>
      </c>
      <c r="K1009" s="269" t="s">
        <v>165</v>
      </c>
      <c r="L1009" s="274"/>
      <c r="M1009" s="275" t="s">
        <v>19</v>
      </c>
      <c r="N1009" s="276" t="s">
        <v>46</v>
      </c>
      <c r="O1009" s="87"/>
      <c r="P1009" s="224">
        <f>O1009*H1009</f>
        <v>0</v>
      </c>
      <c r="Q1009" s="224">
        <v>0.0053</v>
      </c>
      <c r="R1009" s="224">
        <f>Q1009*H1009</f>
        <v>0.7695599999999999</v>
      </c>
      <c r="S1009" s="224">
        <v>0</v>
      </c>
      <c r="T1009" s="225">
        <f>S1009*H1009</f>
        <v>0</v>
      </c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R1009" s="226" t="s">
        <v>383</v>
      </c>
      <c r="AT1009" s="226" t="s">
        <v>317</v>
      </c>
      <c r="AU1009" s="226" t="s">
        <v>85</v>
      </c>
      <c r="AY1009" s="20" t="s">
        <v>159</v>
      </c>
      <c r="BE1009" s="227">
        <f>IF(N1009="základní",J1009,0)</f>
        <v>0</v>
      </c>
      <c r="BF1009" s="227">
        <f>IF(N1009="snížená",J1009,0)</f>
        <v>0</v>
      </c>
      <c r="BG1009" s="227">
        <f>IF(N1009="zákl. přenesená",J1009,0)</f>
        <v>0</v>
      </c>
      <c r="BH1009" s="227">
        <f>IF(N1009="sníž. přenesená",J1009,0)</f>
        <v>0</v>
      </c>
      <c r="BI1009" s="227">
        <f>IF(N1009="nulová",J1009,0)</f>
        <v>0</v>
      </c>
      <c r="BJ1009" s="20" t="s">
        <v>83</v>
      </c>
      <c r="BK1009" s="227">
        <f>ROUND(I1009*H1009,2)</f>
        <v>0</v>
      </c>
      <c r="BL1009" s="20" t="s">
        <v>268</v>
      </c>
      <c r="BM1009" s="226" t="s">
        <v>1551</v>
      </c>
    </row>
    <row r="1010" spans="1:47" s="2" customFormat="1" ht="12">
      <c r="A1010" s="41"/>
      <c r="B1010" s="42"/>
      <c r="C1010" s="43"/>
      <c r="D1010" s="228" t="s">
        <v>168</v>
      </c>
      <c r="E1010" s="43"/>
      <c r="F1010" s="229" t="s">
        <v>1550</v>
      </c>
      <c r="G1010" s="43"/>
      <c r="H1010" s="43"/>
      <c r="I1010" s="230"/>
      <c r="J1010" s="43"/>
      <c r="K1010" s="43"/>
      <c r="L1010" s="47"/>
      <c r="M1010" s="231"/>
      <c r="N1010" s="232"/>
      <c r="O1010" s="87"/>
      <c r="P1010" s="87"/>
      <c r="Q1010" s="87"/>
      <c r="R1010" s="87"/>
      <c r="S1010" s="87"/>
      <c r="T1010" s="88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T1010" s="20" t="s">
        <v>168</v>
      </c>
      <c r="AU1010" s="20" t="s">
        <v>85</v>
      </c>
    </row>
    <row r="1011" spans="1:51" s="13" customFormat="1" ht="12">
      <c r="A1011" s="13"/>
      <c r="B1011" s="235"/>
      <c r="C1011" s="236"/>
      <c r="D1011" s="228" t="s">
        <v>172</v>
      </c>
      <c r="E1011" s="237" t="s">
        <v>19</v>
      </c>
      <c r="F1011" s="238" t="s">
        <v>1543</v>
      </c>
      <c r="G1011" s="236"/>
      <c r="H1011" s="239">
        <v>105.6</v>
      </c>
      <c r="I1011" s="240"/>
      <c r="J1011" s="236"/>
      <c r="K1011" s="236"/>
      <c r="L1011" s="241"/>
      <c r="M1011" s="242"/>
      <c r="N1011" s="243"/>
      <c r="O1011" s="243"/>
      <c r="P1011" s="243"/>
      <c r="Q1011" s="243"/>
      <c r="R1011" s="243"/>
      <c r="S1011" s="243"/>
      <c r="T1011" s="244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5" t="s">
        <v>172</v>
      </c>
      <c r="AU1011" s="245" t="s">
        <v>85</v>
      </c>
      <c r="AV1011" s="13" t="s">
        <v>85</v>
      </c>
      <c r="AW1011" s="13" t="s">
        <v>36</v>
      </c>
      <c r="AX1011" s="13" t="s">
        <v>75</v>
      </c>
      <c r="AY1011" s="245" t="s">
        <v>159</v>
      </c>
    </row>
    <row r="1012" spans="1:51" s="13" customFormat="1" ht="12">
      <c r="A1012" s="13"/>
      <c r="B1012" s="235"/>
      <c r="C1012" s="236"/>
      <c r="D1012" s="228" t="s">
        <v>172</v>
      </c>
      <c r="E1012" s="237" t="s">
        <v>19</v>
      </c>
      <c r="F1012" s="238" t="s">
        <v>1544</v>
      </c>
      <c r="G1012" s="236"/>
      <c r="H1012" s="239">
        <v>39.6</v>
      </c>
      <c r="I1012" s="240"/>
      <c r="J1012" s="236"/>
      <c r="K1012" s="236"/>
      <c r="L1012" s="241"/>
      <c r="M1012" s="242"/>
      <c r="N1012" s="243"/>
      <c r="O1012" s="243"/>
      <c r="P1012" s="243"/>
      <c r="Q1012" s="243"/>
      <c r="R1012" s="243"/>
      <c r="S1012" s="243"/>
      <c r="T1012" s="244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45" t="s">
        <v>172</v>
      </c>
      <c r="AU1012" s="245" t="s">
        <v>85</v>
      </c>
      <c r="AV1012" s="13" t="s">
        <v>85</v>
      </c>
      <c r="AW1012" s="13" t="s">
        <v>36</v>
      </c>
      <c r="AX1012" s="13" t="s">
        <v>75</v>
      </c>
      <c r="AY1012" s="245" t="s">
        <v>159</v>
      </c>
    </row>
    <row r="1013" spans="1:51" s="15" customFormat="1" ht="12">
      <c r="A1013" s="15"/>
      <c r="B1013" s="256"/>
      <c r="C1013" s="257"/>
      <c r="D1013" s="228" t="s">
        <v>172</v>
      </c>
      <c r="E1013" s="258" t="s">
        <v>19</v>
      </c>
      <c r="F1013" s="259" t="s">
        <v>193</v>
      </c>
      <c r="G1013" s="257"/>
      <c r="H1013" s="260">
        <v>145.2</v>
      </c>
      <c r="I1013" s="261"/>
      <c r="J1013" s="257"/>
      <c r="K1013" s="257"/>
      <c r="L1013" s="262"/>
      <c r="M1013" s="263"/>
      <c r="N1013" s="264"/>
      <c r="O1013" s="264"/>
      <c r="P1013" s="264"/>
      <c r="Q1013" s="264"/>
      <c r="R1013" s="264"/>
      <c r="S1013" s="264"/>
      <c r="T1013" s="26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T1013" s="266" t="s">
        <v>172</v>
      </c>
      <c r="AU1013" s="266" t="s">
        <v>85</v>
      </c>
      <c r="AV1013" s="15" t="s">
        <v>166</v>
      </c>
      <c r="AW1013" s="15" t="s">
        <v>36</v>
      </c>
      <c r="AX1013" s="15" t="s">
        <v>83</v>
      </c>
      <c r="AY1013" s="266" t="s">
        <v>159</v>
      </c>
    </row>
    <row r="1014" spans="1:65" s="2" customFormat="1" ht="24.15" customHeight="1">
      <c r="A1014" s="41"/>
      <c r="B1014" s="42"/>
      <c r="C1014" s="215" t="s">
        <v>1552</v>
      </c>
      <c r="D1014" s="215" t="s">
        <v>161</v>
      </c>
      <c r="E1014" s="216" t="s">
        <v>1553</v>
      </c>
      <c r="F1014" s="217" t="s">
        <v>1554</v>
      </c>
      <c r="G1014" s="218" t="s">
        <v>164</v>
      </c>
      <c r="H1014" s="219">
        <v>134.8</v>
      </c>
      <c r="I1014" s="220"/>
      <c r="J1014" s="221">
        <f>ROUND(I1014*H1014,2)</f>
        <v>0</v>
      </c>
      <c r="K1014" s="217" t="s">
        <v>165</v>
      </c>
      <c r="L1014" s="47"/>
      <c r="M1014" s="222" t="s">
        <v>19</v>
      </c>
      <c r="N1014" s="223" t="s">
        <v>46</v>
      </c>
      <c r="O1014" s="87"/>
      <c r="P1014" s="224">
        <f>O1014*H1014</f>
        <v>0</v>
      </c>
      <c r="Q1014" s="224">
        <v>0.0004</v>
      </c>
      <c r="R1014" s="224">
        <f>Q1014*H1014</f>
        <v>0.05392000000000001</v>
      </c>
      <c r="S1014" s="224">
        <v>0</v>
      </c>
      <c r="T1014" s="225">
        <f>S1014*H1014</f>
        <v>0</v>
      </c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R1014" s="226" t="s">
        <v>268</v>
      </c>
      <c r="AT1014" s="226" t="s">
        <v>161</v>
      </c>
      <c r="AU1014" s="226" t="s">
        <v>85</v>
      </c>
      <c r="AY1014" s="20" t="s">
        <v>159</v>
      </c>
      <c r="BE1014" s="227">
        <f>IF(N1014="základní",J1014,0)</f>
        <v>0</v>
      </c>
      <c r="BF1014" s="227">
        <f>IF(N1014="snížená",J1014,0)</f>
        <v>0</v>
      </c>
      <c r="BG1014" s="227">
        <f>IF(N1014="zákl. přenesená",J1014,0)</f>
        <v>0</v>
      </c>
      <c r="BH1014" s="227">
        <f>IF(N1014="sníž. přenesená",J1014,0)</f>
        <v>0</v>
      </c>
      <c r="BI1014" s="227">
        <f>IF(N1014="nulová",J1014,0)</f>
        <v>0</v>
      </c>
      <c r="BJ1014" s="20" t="s">
        <v>83</v>
      </c>
      <c r="BK1014" s="227">
        <f>ROUND(I1014*H1014,2)</f>
        <v>0</v>
      </c>
      <c r="BL1014" s="20" t="s">
        <v>268</v>
      </c>
      <c r="BM1014" s="226" t="s">
        <v>1555</v>
      </c>
    </row>
    <row r="1015" spans="1:47" s="2" customFormat="1" ht="12">
      <c r="A1015" s="41"/>
      <c r="B1015" s="42"/>
      <c r="C1015" s="43"/>
      <c r="D1015" s="228" t="s">
        <v>168</v>
      </c>
      <c r="E1015" s="43"/>
      <c r="F1015" s="229" t="s">
        <v>1556</v>
      </c>
      <c r="G1015" s="43"/>
      <c r="H1015" s="43"/>
      <c r="I1015" s="230"/>
      <c r="J1015" s="43"/>
      <c r="K1015" s="43"/>
      <c r="L1015" s="47"/>
      <c r="M1015" s="231"/>
      <c r="N1015" s="232"/>
      <c r="O1015" s="87"/>
      <c r="P1015" s="87"/>
      <c r="Q1015" s="87"/>
      <c r="R1015" s="87"/>
      <c r="S1015" s="87"/>
      <c r="T1015" s="88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T1015" s="20" t="s">
        <v>168</v>
      </c>
      <c r="AU1015" s="20" t="s">
        <v>85</v>
      </c>
    </row>
    <row r="1016" spans="1:47" s="2" customFormat="1" ht="12">
      <c r="A1016" s="41"/>
      <c r="B1016" s="42"/>
      <c r="C1016" s="43"/>
      <c r="D1016" s="233" t="s">
        <v>170</v>
      </c>
      <c r="E1016" s="43"/>
      <c r="F1016" s="234" t="s">
        <v>1557</v>
      </c>
      <c r="G1016" s="43"/>
      <c r="H1016" s="43"/>
      <c r="I1016" s="230"/>
      <c r="J1016" s="43"/>
      <c r="K1016" s="43"/>
      <c r="L1016" s="47"/>
      <c r="M1016" s="231"/>
      <c r="N1016" s="232"/>
      <c r="O1016" s="87"/>
      <c r="P1016" s="87"/>
      <c r="Q1016" s="87"/>
      <c r="R1016" s="87"/>
      <c r="S1016" s="87"/>
      <c r="T1016" s="88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T1016" s="20" t="s">
        <v>170</v>
      </c>
      <c r="AU1016" s="20" t="s">
        <v>85</v>
      </c>
    </row>
    <row r="1017" spans="1:51" s="14" customFormat="1" ht="12">
      <c r="A1017" s="14"/>
      <c r="B1017" s="246"/>
      <c r="C1017" s="247"/>
      <c r="D1017" s="228" t="s">
        <v>172</v>
      </c>
      <c r="E1017" s="248" t="s">
        <v>19</v>
      </c>
      <c r="F1017" s="249" t="s">
        <v>1558</v>
      </c>
      <c r="G1017" s="247"/>
      <c r="H1017" s="248" t="s">
        <v>19</v>
      </c>
      <c r="I1017" s="250"/>
      <c r="J1017" s="247"/>
      <c r="K1017" s="247"/>
      <c r="L1017" s="251"/>
      <c r="M1017" s="252"/>
      <c r="N1017" s="253"/>
      <c r="O1017" s="253"/>
      <c r="P1017" s="253"/>
      <c r="Q1017" s="253"/>
      <c r="R1017" s="253"/>
      <c r="S1017" s="253"/>
      <c r="T1017" s="25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55" t="s">
        <v>172</v>
      </c>
      <c r="AU1017" s="255" t="s">
        <v>85</v>
      </c>
      <c r="AV1017" s="14" t="s">
        <v>83</v>
      </c>
      <c r="AW1017" s="14" t="s">
        <v>36</v>
      </c>
      <c r="AX1017" s="14" t="s">
        <v>75</v>
      </c>
      <c r="AY1017" s="255" t="s">
        <v>159</v>
      </c>
    </row>
    <row r="1018" spans="1:51" s="13" customFormat="1" ht="12">
      <c r="A1018" s="13"/>
      <c r="B1018" s="235"/>
      <c r="C1018" s="236"/>
      <c r="D1018" s="228" t="s">
        <v>172</v>
      </c>
      <c r="E1018" s="237" t="s">
        <v>19</v>
      </c>
      <c r="F1018" s="238" t="s">
        <v>1559</v>
      </c>
      <c r="G1018" s="236"/>
      <c r="H1018" s="239">
        <v>134.8</v>
      </c>
      <c r="I1018" s="240"/>
      <c r="J1018" s="236"/>
      <c r="K1018" s="236"/>
      <c r="L1018" s="241"/>
      <c r="M1018" s="242"/>
      <c r="N1018" s="243"/>
      <c r="O1018" s="243"/>
      <c r="P1018" s="243"/>
      <c r="Q1018" s="243"/>
      <c r="R1018" s="243"/>
      <c r="S1018" s="243"/>
      <c r="T1018" s="244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45" t="s">
        <v>172</v>
      </c>
      <c r="AU1018" s="245" t="s">
        <v>85</v>
      </c>
      <c r="AV1018" s="13" t="s">
        <v>85</v>
      </c>
      <c r="AW1018" s="13" t="s">
        <v>36</v>
      </c>
      <c r="AX1018" s="13" t="s">
        <v>83</v>
      </c>
      <c r="AY1018" s="245" t="s">
        <v>159</v>
      </c>
    </row>
    <row r="1019" spans="1:65" s="2" customFormat="1" ht="33" customHeight="1">
      <c r="A1019" s="41"/>
      <c r="B1019" s="42"/>
      <c r="C1019" s="215" t="s">
        <v>1560</v>
      </c>
      <c r="D1019" s="215" t="s">
        <v>161</v>
      </c>
      <c r="E1019" s="216" t="s">
        <v>1561</v>
      </c>
      <c r="F1019" s="217" t="s">
        <v>1562</v>
      </c>
      <c r="G1019" s="218" t="s">
        <v>164</v>
      </c>
      <c r="H1019" s="219">
        <v>53.6</v>
      </c>
      <c r="I1019" s="220"/>
      <c r="J1019" s="221">
        <f>ROUND(I1019*H1019,2)</f>
        <v>0</v>
      </c>
      <c r="K1019" s="217" t="s">
        <v>19</v>
      </c>
      <c r="L1019" s="47"/>
      <c r="M1019" s="222" t="s">
        <v>19</v>
      </c>
      <c r="N1019" s="223" t="s">
        <v>46</v>
      </c>
      <c r="O1019" s="87"/>
      <c r="P1019" s="224">
        <f>O1019*H1019</f>
        <v>0</v>
      </c>
      <c r="Q1019" s="224">
        <v>0.00075</v>
      </c>
      <c r="R1019" s="224">
        <f>Q1019*H1019</f>
        <v>0.0402</v>
      </c>
      <c r="S1019" s="224">
        <v>0</v>
      </c>
      <c r="T1019" s="225">
        <f>S1019*H1019</f>
        <v>0</v>
      </c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R1019" s="226" t="s">
        <v>268</v>
      </c>
      <c r="AT1019" s="226" t="s">
        <v>161</v>
      </c>
      <c r="AU1019" s="226" t="s">
        <v>85</v>
      </c>
      <c r="AY1019" s="20" t="s">
        <v>159</v>
      </c>
      <c r="BE1019" s="227">
        <f>IF(N1019="základní",J1019,0)</f>
        <v>0</v>
      </c>
      <c r="BF1019" s="227">
        <f>IF(N1019="snížená",J1019,0)</f>
        <v>0</v>
      </c>
      <c r="BG1019" s="227">
        <f>IF(N1019="zákl. přenesená",J1019,0)</f>
        <v>0</v>
      </c>
      <c r="BH1019" s="227">
        <f>IF(N1019="sníž. přenesená",J1019,0)</f>
        <v>0</v>
      </c>
      <c r="BI1019" s="227">
        <f>IF(N1019="nulová",J1019,0)</f>
        <v>0</v>
      </c>
      <c r="BJ1019" s="20" t="s">
        <v>83</v>
      </c>
      <c r="BK1019" s="227">
        <f>ROUND(I1019*H1019,2)</f>
        <v>0</v>
      </c>
      <c r="BL1019" s="20" t="s">
        <v>268</v>
      </c>
      <c r="BM1019" s="226" t="s">
        <v>1563</v>
      </c>
    </row>
    <row r="1020" spans="1:47" s="2" customFormat="1" ht="12">
      <c r="A1020" s="41"/>
      <c r="B1020" s="42"/>
      <c r="C1020" s="43"/>
      <c r="D1020" s="228" t="s">
        <v>168</v>
      </c>
      <c r="E1020" s="43"/>
      <c r="F1020" s="229" t="s">
        <v>1562</v>
      </c>
      <c r="G1020" s="43"/>
      <c r="H1020" s="43"/>
      <c r="I1020" s="230"/>
      <c r="J1020" s="43"/>
      <c r="K1020" s="43"/>
      <c r="L1020" s="47"/>
      <c r="M1020" s="231"/>
      <c r="N1020" s="232"/>
      <c r="O1020" s="87"/>
      <c r="P1020" s="87"/>
      <c r="Q1020" s="87"/>
      <c r="R1020" s="87"/>
      <c r="S1020" s="87"/>
      <c r="T1020" s="88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T1020" s="20" t="s">
        <v>168</v>
      </c>
      <c r="AU1020" s="20" t="s">
        <v>85</v>
      </c>
    </row>
    <row r="1021" spans="1:65" s="2" customFormat="1" ht="24.15" customHeight="1">
      <c r="A1021" s="41"/>
      <c r="B1021" s="42"/>
      <c r="C1021" s="215" t="s">
        <v>1564</v>
      </c>
      <c r="D1021" s="215" t="s">
        <v>161</v>
      </c>
      <c r="E1021" s="216" t="s">
        <v>1565</v>
      </c>
      <c r="F1021" s="217" t="s">
        <v>1566</v>
      </c>
      <c r="G1021" s="218" t="s">
        <v>306</v>
      </c>
      <c r="H1021" s="219">
        <v>18</v>
      </c>
      <c r="I1021" s="220"/>
      <c r="J1021" s="221">
        <f>ROUND(I1021*H1021,2)</f>
        <v>0</v>
      </c>
      <c r="K1021" s="217" t="s">
        <v>165</v>
      </c>
      <c r="L1021" s="47"/>
      <c r="M1021" s="222" t="s">
        <v>19</v>
      </c>
      <c r="N1021" s="223" t="s">
        <v>46</v>
      </c>
      <c r="O1021" s="87"/>
      <c r="P1021" s="224">
        <f>O1021*H1021</f>
        <v>0</v>
      </c>
      <c r="Q1021" s="224">
        <v>0.00016</v>
      </c>
      <c r="R1021" s="224">
        <f>Q1021*H1021</f>
        <v>0.00288</v>
      </c>
      <c r="S1021" s="224">
        <v>0</v>
      </c>
      <c r="T1021" s="225">
        <f>S1021*H1021</f>
        <v>0</v>
      </c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R1021" s="226" t="s">
        <v>268</v>
      </c>
      <c r="AT1021" s="226" t="s">
        <v>161</v>
      </c>
      <c r="AU1021" s="226" t="s">
        <v>85</v>
      </c>
      <c r="AY1021" s="20" t="s">
        <v>159</v>
      </c>
      <c r="BE1021" s="227">
        <f>IF(N1021="základní",J1021,0)</f>
        <v>0</v>
      </c>
      <c r="BF1021" s="227">
        <f>IF(N1021="snížená",J1021,0)</f>
        <v>0</v>
      </c>
      <c r="BG1021" s="227">
        <f>IF(N1021="zákl. přenesená",J1021,0)</f>
        <v>0</v>
      </c>
      <c r="BH1021" s="227">
        <f>IF(N1021="sníž. přenesená",J1021,0)</f>
        <v>0</v>
      </c>
      <c r="BI1021" s="227">
        <f>IF(N1021="nulová",J1021,0)</f>
        <v>0</v>
      </c>
      <c r="BJ1021" s="20" t="s">
        <v>83</v>
      </c>
      <c r="BK1021" s="227">
        <f>ROUND(I1021*H1021,2)</f>
        <v>0</v>
      </c>
      <c r="BL1021" s="20" t="s">
        <v>268</v>
      </c>
      <c r="BM1021" s="226" t="s">
        <v>1567</v>
      </c>
    </row>
    <row r="1022" spans="1:47" s="2" customFormat="1" ht="12">
      <c r="A1022" s="41"/>
      <c r="B1022" s="42"/>
      <c r="C1022" s="43"/>
      <c r="D1022" s="228" t="s">
        <v>168</v>
      </c>
      <c r="E1022" s="43"/>
      <c r="F1022" s="229" t="s">
        <v>1568</v>
      </c>
      <c r="G1022" s="43"/>
      <c r="H1022" s="43"/>
      <c r="I1022" s="230"/>
      <c r="J1022" s="43"/>
      <c r="K1022" s="43"/>
      <c r="L1022" s="47"/>
      <c r="M1022" s="231"/>
      <c r="N1022" s="232"/>
      <c r="O1022" s="87"/>
      <c r="P1022" s="87"/>
      <c r="Q1022" s="87"/>
      <c r="R1022" s="87"/>
      <c r="S1022" s="87"/>
      <c r="T1022" s="88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T1022" s="20" t="s">
        <v>168</v>
      </c>
      <c r="AU1022" s="20" t="s">
        <v>85</v>
      </c>
    </row>
    <row r="1023" spans="1:47" s="2" customFormat="1" ht="12">
      <c r="A1023" s="41"/>
      <c r="B1023" s="42"/>
      <c r="C1023" s="43"/>
      <c r="D1023" s="233" t="s">
        <v>170</v>
      </c>
      <c r="E1023" s="43"/>
      <c r="F1023" s="234" t="s">
        <v>1569</v>
      </c>
      <c r="G1023" s="43"/>
      <c r="H1023" s="43"/>
      <c r="I1023" s="230"/>
      <c r="J1023" s="43"/>
      <c r="K1023" s="43"/>
      <c r="L1023" s="47"/>
      <c r="M1023" s="231"/>
      <c r="N1023" s="232"/>
      <c r="O1023" s="87"/>
      <c r="P1023" s="87"/>
      <c r="Q1023" s="87"/>
      <c r="R1023" s="87"/>
      <c r="S1023" s="87"/>
      <c r="T1023" s="88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T1023" s="20" t="s">
        <v>170</v>
      </c>
      <c r="AU1023" s="20" t="s">
        <v>85</v>
      </c>
    </row>
    <row r="1024" spans="1:65" s="2" customFormat="1" ht="24.15" customHeight="1">
      <c r="A1024" s="41"/>
      <c r="B1024" s="42"/>
      <c r="C1024" s="215" t="s">
        <v>1570</v>
      </c>
      <c r="D1024" s="215" t="s">
        <v>161</v>
      </c>
      <c r="E1024" s="216" t="s">
        <v>1571</v>
      </c>
      <c r="F1024" s="217" t="s">
        <v>1572</v>
      </c>
      <c r="G1024" s="218" t="s">
        <v>164</v>
      </c>
      <c r="H1024" s="219">
        <v>96</v>
      </c>
      <c r="I1024" s="220"/>
      <c r="J1024" s="221">
        <f>ROUND(I1024*H1024,2)</f>
        <v>0</v>
      </c>
      <c r="K1024" s="217" t="s">
        <v>165</v>
      </c>
      <c r="L1024" s="47"/>
      <c r="M1024" s="222" t="s">
        <v>19</v>
      </c>
      <c r="N1024" s="223" t="s">
        <v>46</v>
      </c>
      <c r="O1024" s="87"/>
      <c r="P1024" s="224">
        <f>O1024*H1024</f>
        <v>0</v>
      </c>
      <c r="Q1024" s="224">
        <v>0</v>
      </c>
      <c r="R1024" s="224">
        <f>Q1024*H1024</f>
        <v>0</v>
      </c>
      <c r="S1024" s="224">
        <v>0</v>
      </c>
      <c r="T1024" s="225">
        <f>S1024*H1024</f>
        <v>0</v>
      </c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R1024" s="226" t="s">
        <v>268</v>
      </c>
      <c r="AT1024" s="226" t="s">
        <v>161</v>
      </c>
      <c r="AU1024" s="226" t="s">
        <v>85</v>
      </c>
      <c r="AY1024" s="20" t="s">
        <v>159</v>
      </c>
      <c r="BE1024" s="227">
        <f>IF(N1024="základní",J1024,0)</f>
        <v>0</v>
      </c>
      <c r="BF1024" s="227">
        <f>IF(N1024="snížená",J1024,0)</f>
        <v>0</v>
      </c>
      <c r="BG1024" s="227">
        <f>IF(N1024="zákl. přenesená",J1024,0)</f>
        <v>0</v>
      </c>
      <c r="BH1024" s="227">
        <f>IF(N1024="sníž. přenesená",J1024,0)</f>
        <v>0</v>
      </c>
      <c r="BI1024" s="227">
        <f>IF(N1024="nulová",J1024,0)</f>
        <v>0</v>
      </c>
      <c r="BJ1024" s="20" t="s">
        <v>83</v>
      </c>
      <c r="BK1024" s="227">
        <f>ROUND(I1024*H1024,2)</f>
        <v>0</v>
      </c>
      <c r="BL1024" s="20" t="s">
        <v>268</v>
      </c>
      <c r="BM1024" s="226" t="s">
        <v>1573</v>
      </c>
    </row>
    <row r="1025" spans="1:47" s="2" customFormat="1" ht="12">
      <c r="A1025" s="41"/>
      <c r="B1025" s="42"/>
      <c r="C1025" s="43"/>
      <c r="D1025" s="228" t="s">
        <v>168</v>
      </c>
      <c r="E1025" s="43"/>
      <c r="F1025" s="229" t="s">
        <v>1574</v>
      </c>
      <c r="G1025" s="43"/>
      <c r="H1025" s="43"/>
      <c r="I1025" s="230"/>
      <c r="J1025" s="43"/>
      <c r="K1025" s="43"/>
      <c r="L1025" s="47"/>
      <c r="M1025" s="231"/>
      <c r="N1025" s="232"/>
      <c r="O1025" s="87"/>
      <c r="P1025" s="87"/>
      <c r="Q1025" s="87"/>
      <c r="R1025" s="87"/>
      <c r="S1025" s="87"/>
      <c r="T1025" s="88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T1025" s="20" t="s">
        <v>168</v>
      </c>
      <c r="AU1025" s="20" t="s">
        <v>85</v>
      </c>
    </row>
    <row r="1026" spans="1:47" s="2" customFormat="1" ht="12">
      <c r="A1026" s="41"/>
      <c r="B1026" s="42"/>
      <c r="C1026" s="43"/>
      <c r="D1026" s="233" t="s">
        <v>170</v>
      </c>
      <c r="E1026" s="43"/>
      <c r="F1026" s="234" t="s">
        <v>1575</v>
      </c>
      <c r="G1026" s="43"/>
      <c r="H1026" s="43"/>
      <c r="I1026" s="230"/>
      <c r="J1026" s="43"/>
      <c r="K1026" s="43"/>
      <c r="L1026" s="47"/>
      <c r="M1026" s="231"/>
      <c r="N1026" s="232"/>
      <c r="O1026" s="87"/>
      <c r="P1026" s="87"/>
      <c r="Q1026" s="87"/>
      <c r="R1026" s="87"/>
      <c r="S1026" s="87"/>
      <c r="T1026" s="88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T1026" s="20" t="s">
        <v>170</v>
      </c>
      <c r="AU1026" s="20" t="s">
        <v>85</v>
      </c>
    </row>
    <row r="1027" spans="1:65" s="2" customFormat="1" ht="24.15" customHeight="1">
      <c r="A1027" s="41"/>
      <c r="B1027" s="42"/>
      <c r="C1027" s="267" t="s">
        <v>1576</v>
      </c>
      <c r="D1027" s="267" t="s">
        <v>317</v>
      </c>
      <c r="E1027" s="268" t="s">
        <v>1577</v>
      </c>
      <c r="F1027" s="269" t="s">
        <v>1578</v>
      </c>
      <c r="G1027" s="270" t="s">
        <v>164</v>
      </c>
      <c r="H1027" s="271">
        <v>155</v>
      </c>
      <c r="I1027" s="272"/>
      <c r="J1027" s="273">
        <f>ROUND(I1027*H1027,2)</f>
        <v>0</v>
      </c>
      <c r="K1027" s="269" t="s">
        <v>165</v>
      </c>
      <c r="L1027" s="274"/>
      <c r="M1027" s="275" t="s">
        <v>19</v>
      </c>
      <c r="N1027" s="276" t="s">
        <v>46</v>
      </c>
      <c r="O1027" s="87"/>
      <c r="P1027" s="224">
        <f>O1027*H1027</f>
        <v>0</v>
      </c>
      <c r="Q1027" s="224">
        <v>0.00018</v>
      </c>
      <c r="R1027" s="224">
        <f>Q1027*H1027</f>
        <v>0.0279</v>
      </c>
      <c r="S1027" s="224">
        <v>0</v>
      </c>
      <c r="T1027" s="225">
        <f>S1027*H1027</f>
        <v>0</v>
      </c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R1027" s="226" t="s">
        <v>383</v>
      </c>
      <c r="AT1027" s="226" t="s">
        <v>317</v>
      </c>
      <c r="AU1027" s="226" t="s">
        <v>85</v>
      </c>
      <c r="AY1027" s="20" t="s">
        <v>159</v>
      </c>
      <c r="BE1027" s="227">
        <f>IF(N1027="základní",J1027,0)</f>
        <v>0</v>
      </c>
      <c r="BF1027" s="227">
        <f>IF(N1027="snížená",J1027,0)</f>
        <v>0</v>
      </c>
      <c r="BG1027" s="227">
        <f>IF(N1027="zákl. přenesená",J1027,0)</f>
        <v>0</v>
      </c>
      <c r="BH1027" s="227">
        <f>IF(N1027="sníž. přenesená",J1027,0)</f>
        <v>0</v>
      </c>
      <c r="BI1027" s="227">
        <f>IF(N1027="nulová",J1027,0)</f>
        <v>0</v>
      </c>
      <c r="BJ1027" s="20" t="s">
        <v>83</v>
      </c>
      <c r="BK1027" s="227">
        <f>ROUND(I1027*H1027,2)</f>
        <v>0</v>
      </c>
      <c r="BL1027" s="20" t="s">
        <v>268</v>
      </c>
      <c r="BM1027" s="226" t="s">
        <v>1579</v>
      </c>
    </row>
    <row r="1028" spans="1:47" s="2" customFormat="1" ht="12">
      <c r="A1028" s="41"/>
      <c r="B1028" s="42"/>
      <c r="C1028" s="43"/>
      <c r="D1028" s="228" t="s">
        <v>168</v>
      </c>
      <c r="E1028" s="43"/>
      <c r="F1028" s="229" t="s">
        <v>1578</v>
      </c>
      <c r="G1028" s="43"/>
      <c r="H1028" s="43"/>
      <c r="I1028" s="230"/>
      <c r="J1028" s="43"/>
      <c r="K1028" s="43"/>
      <c r="L1028" s="47"/>
      <c r="M1028" s="231"/>
      <c r="N1028" s="232"/>
      <c r="O1028" s="87"/>
      <c r="P1028" s="87"/>
      <c r="Q1028" s="87"/>
      <c r="R1028" s="87"/>
      <c r="S1028" s="87"/>
      <c r="T1028" s="88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T1028" s="20" t="s">
        <v>168</v>
      </c>
      <c r="AU1028" s="20" t="s">
        <v>85</v>
      </c>
    </row>
    <row r="1029" spans="1:51" s="13" customFormat="1" ht="12">
      <c r="A1029" s="13"/>
      <c r="B1029" s="235"/>
      <c r="C1029" s="236"/>
      <c r="D1029" s="228" t="s">
        <v>172</v>
      </c>
      <c r="E1029" s="236"/>
      <c r="F1029" s="238" t="s">
        <v>1580</v>
      </c>
      <c r="G1029" s="236"/>
      <c r="H1029" s="239">
        <v>155</v>
      </c>
      <c r="I1029" s="240"/>
      <c r="J1029" s="236"/>
      <c r="K1029" s="236"/>
      <c r="L1029" s="241"/>
      <c r="M1029" s="242"/>
      <c r="N1029" s="243"/>
      <c r="O1029" s="243"/>
      <c r="P1029" s="243"/>
      <c r="Q1029" s="243"/>
      <c r="R1029" s="243"/>
      <c r="S1029" s="243"/>
      <c r="T1029" s="244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45" t="s">
        <v>172</v>
      </c>
      <c r="AU1029" s="245" t="s">
        <v>85</v>
      </c>
      <c r="AV1029" s="13" t="s">
        <v>85</v>
      </c>
      <c r="AW1029" s="13" t="s">
        <v>4</v>
      </c>
      <c r="AX1029" s="13" t="s">
        <v>83</v>
      </c>
      <c r="AY1029" s="245" t="s">
        <v>159</v>
      </c>
    </row>
    <row r="1030" spans="1:65" s="2" customFormat="1" ht="24.15" customHeight="1">
      <c r="A1030" s="41"/>
      <c r="B1030" s="42"/>
      <c r="C1030" s="215" t="s">
        <v>1581</v>
      </c>
      <c r="D1030" s="215" t="s">
        <v>161</v>
      </c>
      <c r="E1030" s="216" t="s">
        <v>1582</v>
      </c>
      <c r="F1030" s="217" t="s">
        <v>1583</v>
      </c>
      <c r="G1030" s="218" t="s">
        <v>164</v>
      </c>
      <c r="H1030" s="219">
        <v>53.6</v>
      </c>
      <c r="I1030" s="220"/>
      <c r="J1030" s="221">
        <f>ROUND(I1030*H1030,2)</f>
        <v>0</v>
      </c>
      <c r="K1030" s="217" t="s">
        <v>165</v>
      </c>
      <c r="L1030" s="47"/>
      <c r="M1030" s="222" t="s">
        <v>19</v>
      </c>
      <c r="N1030" s="223" t="s">
        <v>46</v>
      </c>
      <c r="O1030" s="87"/>
      <c r="P1030" s="224">
        <f>O1030*H1030</f>
        <v>0</v>
      </c>
      <c r="Q1030" s="224">
        <v>0</v>
      </c>
      <c r="R1030" s="224">
        <f>Q1030*H1030</f>
        <v>0</v>
      </c>
      <c r="S1030" s="224">
        <v>0</v>
      </c>
      <c r="T1030" s="225">
        <f>S1030*H1030</f>
        <v>0</v>
      </c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R1030" s="226" t="s">
        <v>268</v>
      </c>
      <c r="AT1030" s="226" t="s">
        <v>161</v>
      </c>
      <c r="AU1030" s="226" t="s">
        <v>85</v>
      </c>
      <c r="AY1030" s="20" t="s">
        <v>159</v>
      </c>
      <c r="BE1030" s="227">
        <f>IF(N1030="základní",J1030,0)</f>
        <v>0</v>
      </c>
      <c r="BF1030" s="227">
        <f>IF(N1030="snížená",J1030,0)</f>
        <v>0</v>
      </c>
      <c r="BG1030" s="227">
        <f>IF(N1030="zákl. přenesená",J1030,0)</f>
        <v>0</v>
      </c>
      <c r="BH1030" s="227">
        <f>IF(N1030="sníž. přenesená",J1030,0)</f>
        <v>0</v>
      </c>
      <c r="BI1030" s="227">
        <f>IF(N1030="nulová",J1030,0)</f>
        <v>0</v>
      </c>
      <c r="BJ1030" s="20" t="s">
        <v>83</v>
      </c>
      <c r="BK1030" s="227">
        <f>ROUND(I1030*H1030,2)</f>
        <v>0</v>
      </c>
      <c r="BL1030" s="20" t="s">
        <v>268</v>
      </c>
      <c r="BM1030" s="226" t="s">
        <v>1584</v>
      </c>
    </row>
    <row r="1031" spans="1:47" s="2" customFormat="1" ht="12">
      <c r="A1031" s="41"/>
      <c r="B1031" s="42"/>
      <c r="C1031" s="43"/>
      <c r="D1031" s="228" t="s">
        <v>168</v>
      </c>
      <c r="E1031" s="43"/>
      <c r="F1031" s="229" t="s">
        <v>1585</v>
      </c>
      <c r="G1031" s="43"/>
      <c r="H1031" s="43"/>
      <c r="I1031" s="230"/>
      <c r="J1031" s="43"/>
      <c r="K1031" s="43"/>
      <c r="L1031" s="47"/>
      <c r="M1031" s="231"/>
      <c r="N1031" s="232"/>
      <c r="O1031" s="87"/>
      <c r="P1031" s="87"/>
      <c r="Q1031" s="87"/>
      <c r="R1031" s="87"/>
      <c r="S1031" s="87"/>
      <c r="T1031" s="88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T1031" s="20" t="s">
        <v>168</v>
      </c>
      <c r="AU1031" s="20" t="s">
        <v>85</v>
      </c>
    </row>
    <row r="1032" spans="1:47" s="2" customFormat="1" ht="12">
      <c r="A1032" s="41"/>
      <c r="B1032" s="42"/>
      <c r="C1032" s="43"/>
      <c r="D1032" s="233" t="s">
        <v>170</v>
      </c>
      <c r="E1032" s="43"/>
      <c r="F1032" s="234" t="s">
        <v>1586</v>
      </c>
      <c r="G1032" s="43"/>
      <c r="H1032" s="43"/>
      <c r="I1032" s="230"/>
      <c r="J1032" s="43"/>
      <c r="K1032" s="43"/>
      <c r="L1032" s="47"/>
      <c r="M1032" s="231"/>
      <c r="N1032" s="232"/>
      <c r="O1032" s="87"/>
      <c r="P1032" s="87"/>
      <c r="Q1032" s="87"/>
      <c r="R1032" s="87"/>
      <c r="S1032" s="87"/>
      <c r="T1032" s="88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T1032" s="20" t="s">
        <v>170</v>
      </c>
      <c r="AU1032" s="20" t="s">
        <v>85</v>
      </c>
    </row>
    <row r="1033" spans="1:65" s="2" customFormat="1" ht="33" customHeight="1">
      <c r="A1033" s="41"/>
      <c r="B1033" s="42"/>
      <c r="C1033" s="215" t="s">
        <v>1587</v>
      </c>
      <c r="D1033" s="215" t="s">
        <v>161</v>
      </c>
      <c r="E1033" s="216" t="s">
        <v>1588</v>
      </c>
      <c r="F1033" s="217" t="s">
        <v>1589</v>
      </c>
      <c r="G1033" s="218" t="s">
        <v>1590</v>
      </c>
      <c r="H1033" s="289"/>
      <c r="I1033" s="220"/>
      <c r="J1033" s="221">
        <f>ROUND(I1033*H1033,2)</f>
        <v>0</v>
      </c>
      <c r="K1033" s="217" t="s">
        <v>165</v>
      </c>
      <c r="L1033" s="47"/>
      <c r="M1033" s="222" t="s">
        <v>19</v>
      </c>
      <c r="N1033" s="223" t="s">
        <v>46</v>
      </c>
      <c r="O1033" s="87"/>
      <c r="P1033" s="224">
        <f>O1033*H1033</f>
        <v>0</v>
      </c>
      <c r="Q1033" s="224">
        <v>0</v>
      </c>
      <c r="R1033" s="224">
        <f>Q1033*H1033</f>
        <v>0</v>
      </c>
      <c r="S1033" s="224">
        <v>0</v>
      </c>
      <c r="T1033" s="225">
        <f>S1033*H1033</f>
        <v>0</v>
      </c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R1033" s="226" t="s">
        <v>268</v>
      </c>
      <c r="AT1033" s="226" t="s">
        <v>161</v>
      </c>
      <c r="AU1033" s="226" t="s">
        <v>85</v>
      </c>
      <c r="AY1033" s="20" t="s">
        <v>159</v>
      </c>
      <c r="BE1033" s="227">
        <f>IF(N1033="základní",J1033,0)</f>
        <v>0</v>
      </c>
      <c r="BF1033" s="227">
        <f>IF(N1033="snížená",J1033,0)</f>
        <v>0</v>
      </c>
      <c r="BG1033" s="227">
        <f>IF(N1033="zákl. přenesená",J1033,0)</f>
        <v>0</v>
      </c>
      <c r="BH1033" s="227">
        <f>IF(N1033="sníž. přenesená",J1033,0)</f>
        <v>0</v>
      </c>
      <c r="BI1033" s="227">
        <f>IF(N1033="nulová",J1033,0)</f>
        <v>0</v>
      </c>
      <c r="BJ1033" s="20" t="s">
        <v>83</v>
      </c>
      <c r="BK1033" s="227">
        <f>ROUND(I1033*H1033,2)</f>
        <v>0</v>
      </c>
      <c r="BL1033" s="20" t="s">
        <v>268</v>
      </c>
      <c r="BM1033" s="226" t="s">
        <v>1591</v>
      </c>
    </row>
    <row r="1034" spans="1:47" s="2" customFormat="1" ht="12">
      <c r="A1034" s="41"/>
      <c r="B1034" s="42"/>
      <c r="C1034" s="43"/>
      <c r="D1034" s="228" t="s">
        <v>168</v>
      </c>
      <c r="E1034" s="43"/>
      <c r="F1034" s="229" t="s">
        <v>1592</v>
      </c>
      <c r="G1034" s="43"/>
      <c r="H1034" s="43"/>
      <c r="I1034" s="230"/>
      <c r="J1034" s="43"/>
      <c r="K1034" s="43"/>
      <c r="L1034" s="47"/>
      <c r="M1034" s="231"/>
      <c r="N1034" s="232"/>
      <c r="O1034" s="87"/>
      <c r="P1034" s="87"/>
      <c r="Q1034" s="87"/>
      <c r="R1034" s="87"/>
      <c r="S1034" s="87"/>
      <c r="T1034" s="88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T1034" s="20" t="s">
        <v>168</v>
      </c>
      <c r="AU1034" s="20" t="s">
        <v>85</v>
      </c>
    </row>
    <row r="1035" spans="1:47" s="2" customFormat="1" ht="12">
      <c r="A1035" s="41"/>
      <c r="B1035" s="42"/>
      <c r="C1035" s="43"/>
      <c r="D1035" s="233" t="s">
        <v>170</v>
      </c>
      <c r="E1035" s="43"/>
      <c r="F1035" s="234" t="s">
        <v>1593</v>
      </c>
      <c r="G1035" s="43"/>
      <c r="H1035" s="43"/>
      <c r="I1035" s="230"/>
      <c r="J1035" s="43"/>
      <c r="K1035" s="43"/>
      <c r="L1035" s="47"/>
      <c r="M1035" s="231"/>
      <c r="N1035" s="232"/>
      <c r="O1035" s="87"/>
      <c r="P1035" s="87"/>
      <c r="Q1035" s="87"/>
      <c r="R1035" s="87"/>
      <c r="S1035" s="87"/>
      <c r="T1035" s="88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T1035" s="20" t="s">
        <v>170</v>
      </c>
      <c r="AU1035" s="20" t="s">
        <v>85</v>
      </c>
    </row>
    <row r="1036" spans="1:63" s="12" customFormat="1" ht="22.8" customHeight="1">
      <c r="A1036" s="12"/>
      <c r="B1036" s="199"/>
      <c r="C1036" s="200"/>
      <c r="D1036" s="201" t="s">
        <v>74</v>
      </c>
      <c r="E1036" s="213" t="s">
        <v>1594</v>
      </c>
      <c r="F1036" s="213" t="s">
        <v>1595</v>
      </c>
      <c r="G1036" s="200"/>
      <c r="H1036" s="200"/>
      <c r="I1036" s="203"/>
      <c r="J1036" s="214">
        <f>BK1036</f>
        <v>0</v>
      </c>
      <c r="K1036" s="200"/>
      <c r="L1036" s="205"/>
      <c r="M1036" s="206"/>
      <c r="N1036" s="207"/>
      <c r="O1036" s="207"/>
      <c r="P1036" s="208">
        <f>SUM(P1037:P1064)</f>
        <v>0</v>
      </c>
      <c r="Q1036" s="207"/>
      <c r="R1036" s="208">
        <f>SUM(R1037:R1064)</f>
        <v>0.4051832</v>
      </c>
      <c r="S1036" s="207"/>
      <c r="T1036" s="209">
        <f>SUM(T1037:T1064)</f>
        <v>0</v>
      </c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R1036" s="210" t="s">
        <v>85</v>
      </c>
      <c r="AT1036" s="211" t="s">
        <v>74</v>
      </c>
      <c r="AU1036" s="211" t="s">
        <v>83</v>
      </c>
      <c r="AY1036" s="210" t="s">
        <v>159</v>
      </c>
      <c r="BK1036" s="212">
        <f>SUM(BK1037:BK1064)</f>
        <v>0</v>
      </c>
    </row>
    <row r="1037" spans="1:65" s="2" customFormat="1" ht="24.15" customHeight="1">
      <c r="A1037" s="41"/>
      <c r="B1037" s="42"/>
      <c r="C1037" s="215" t="s">
        <v>1596</v>
      </c>
      <c r="D1037" s="215" t="s">
        <v>161</v>
      </c>
      <c r="E1037" s="216" t="s">
        <v>1597</v>
      </c>
      <c r="F1037" s="217" t="s">
        <v>1598</v>
      </c>
      <c r="G1037" s="218" t="s">
        <v>164</v>
      </c>
      <c r="H1037" s="219">
        <v>140.8</v>
      </c>
      <c r="I1037" s="220"/>
      <c r="J1037" s="221">
        <f>ROUND(I1037*H1037,2)</f>
        <v>0</v>
      </c>
      <c r="K1037" s="217" t="s">
        <v>19</v>
      </c>
      <c r="L1037" s="47"/>
      <c r="M1037" s="222" t="s">
        <v>19</v>
      </c>
      <c r="N1037" s="223" t="s">
        <v>46</v>
      </c>
      <c r="O1037" s="87"/>
      <c r="P1037" s="224">
        <f>O1037*H1037</f>
        <v>0</v>
      </c>
      <c r="Q1037" s="224">
        <v>0</v>
      </c>
      <c r="R1037" s="224">
        <f>Q1037*H1037</f>
        <v>0</v>
      </c>
      <c r="S1037" s="224">
        <v>0</v>
      </c>
      <c r="T1037" s="225">
        <f>S1037*H1037</f>
        <v>0</v>
      </c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R1037" s="226" t="s">
        <v>268</v>
      </c>
      <c r="AT1037" s="226" t="s">
        <v>161</v>
      </c>
      <c r="AU1037" s="226" t="s">
        <v>85</v>
      </c>
      <c r="AY1037" s="20" t="s">
        <v>159</v>
      </c>
      <c r="BE1037" s="227">
        <f>IF(N1037="základní",J1037,0)</f>
        <v>0</v>
      </c>
      <c r="BF1037" s="227">
        <f>IF(N1037="snížená",J1037,0)</f>
        <v>0</v>
      </c>
      <c r="BG1037" s="227">
        <f>IF(N1037="zákl. přenesená",J1037,0)</f>
        <v>0</v>
      </c>
      <c r="BH1037" s="227">
        <f>IF(N1037="sníž. přenesená",J1037,0)</f>
        <v>0</v>
      </c>
      <c r="BI1037" s="227">
        <f>IF(N1037="nulová",J1037,0)</f>
        <v>0</v>
      </c>
      <c r="BJ1037" s="20" t="s">
        <v>83</v>
      </c>
      <c r="BK1037" s="227">
        <f>ROUND(I1037*H1037,2)</f>
        <v>0</v>
      </c>
      <c r="BL1037" s="20" t="s">
        <v>268</v>
      </c>
      <c r="BM1037" s="226" t="s">
        <v>1599</v>
      </c>
    </row>
    <row r="1038" spans="1:47" s="2" customFormat="1" ht="12">
      <c r="A1038" s="41"/>
      <c r="B1038" s="42"/>
      <c r="C1038" s="43"/>
      <c r="D1038" s="228" t="s">
        <v>168</v>
      </c>
      <c r="E1038" s="43"/>
      <c r="F1038" s="229" t="s">
        <v>1598</v>
      </c>
      <c r="G1038" s="43"/>
      <c r="H1038" s="43"/>
      <c r="I1038" s="230"/>
      <c r="J1038" s="43"/>
      <c r="K1038" s="43"/>
      <c r="L1038" s="47"/>
      <c r="M1038" s="231"/>
      <c r="N1038" s="232"/>
      <c r="O1038" s="87"/>
      <c r="P1038" s="87"/>
      <c r="Q1038" s="87"/>
      <c r="R1038" s="87"/>
      <c r="S1038" s="87"/>
      <c r="T1038" s="88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T1038" s="20" t="s">
        <v>168</v>
      </c>
      <c r="AU1038" s="20" t="s">
        <v>85</v>
      </c>
    </row>
    <row r="1039" spans="1:65" s="2" customFormat="1" ht="24.15" customHeight="1">
      <c r="A1039" s="41"/>
      <c r="B1039" s="42"/>
      <c r="C1039" s="267" t="s">
        <v>1600</v>
      </c>
      <c r="D1039" s="267" t="s">
        <v>317</v>
      </c>
      <c r="E1039" s="268" t="s">
        <v>1601</v>
      </c>
      <c r="F1039" s="269" t="s">
        <v>1602</v>
      </c>
      <c r="G1039" s="270" t="s">
        <v>164</v>
      </c>
      <c r="H1039" s="271">
        <v>162.624</v>
      </c>
      <c r="I1039" s="272"/>
      <c r="J1039" s="273">
        <f>ROUND(I1039*H1039,2)</f>
        <v>0</v>
      </c>
      <c r="K1039" s="269" t="s">
        <v>165</v>
      </c>
      <c r="L1039" s="274"/>
      <c r="M1039" s="275" t="s">
        <v>19</v>
      </c>
      <c r="N1039" s="276" t="s">
        <v>46</v>
      </c>
      <c r="O1039" s="87"/>
      <c r="P1039" s="224">
        <f>O1039*H1039</f>
        <v>0</v>
      </c>
      <c r="Q1039" s="224">
        <v>0.0003</v>
      </c>
      <c r="R1039" s="224">
        <f>Q1039*H1039</f>
        <v>0.048787199999999996</v>
      </c>
      <c r="S1039" s="224">
        <v>0</v>
      </c>
      <c r="T1039" s="225">
        <f>S1039*H1039</f>
        <v>0</v>
      </c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R1039" s="226" t="s">
        <v>383</v>
      </c>
      <c r="AT1039" s="226" t="s">
        <v>317</v>
      </c>
      <c r="AU1039" s="226" t="s">
        <v>85</v>
      </c>
      <c r="AY1039" s="20" t="s">
        <v>159</v>
      </c>
      <c r="BE1039" s="227">
        <f>IF(N1039="základní",J1039,0)</f>
        <v>0</v>
      </c>
      <c r="BF1039" s="227">
        <f>IF(N1039="snížená",J1039,0)</f>
        <v>0</v>
      </c>
      <c r="BG1039" s="227">
        <f>IF(N1039="zákl. přenesená",J1039,0)</f>
        <v>0</v>
      </c>
      <c r="BH1039" s="227">
        <f>IF(N1039="sníž. přenesená",J1039,0)</f>
        <v>0</v>
      </c>
      <c r="BI1039" s="227">
        <f>IF(N1039="nulová",J1039,0)</f>
        <v>0</v>
      </c>
      <c r="BJ1039" s="20" t="s">
        <v>83</v>
      </c>
      <c r="BK1039" s="227">
        <f>ROUND(I1039*H1039,2)</f>
        <v>0</v>
      </c>
      <c r="BL1039" s="20" t="s">
        <v>268</v>
      </c>
      <c r="BM1039" s="226" t="s">
        <v>1603</v>
      </c>
    </row>
    <row r="1040" spans="1:47" s="2" customFormat="1" ht="12">
      <c r="A1040" s="41"/>
      <c r="B1040" s="42"/>
      <c r="C1040" s="43"/>
      <c r="D1040" s="228" t="s">
        <v>168</v>
      </c>
      <c r="E1040" s="43"/>
      <c r="F1040" s="229" t="s">
        <v>1602</v>
      </c>
      <c r="G1040" s="43"/>
      <c r="H1040" s="43"/>
      <c r="I1040" s="230"/>
      <c r="J1040" s="43"/>
      <c r="K1040" s="43"/>
      <c r="L1040" s="47"/>
      <c r="M1040" s="231"/>
      <c r="N1040" s="232"/>
      <c r="O1040" s="87"/>
      <c r="P1040" s="87"/>
      <c r="Q1040" s="87"/>
      <c r="R1040" s="87"/>
      <c r="S1040" s="87"/>
      <c r="T1040" s="88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T1040" s="20" t="s">
        <v>168</v>
      </c>
      <c r="AU1040" s="20" t="s">
        <v>85</v>
      </c>
    </row>
    <row r="1041" spans="1:51" s="13" customFormat="1" ht="12">
      <c r="A1041" s="13"/>
      <c r="B1041" s="235"/>
      <c r="C1041" s="236"/>
      <c r="D1041" s="228" t="s">
        <v>172</v>
      </c>
      <c r="E1041" s="236"/>
      <c r="F1041" s="238" t="s">
        <v>1604</v>
      </c>
      <c r="G1041" s="236"/>
      <c r="H1041" s="239">
        <v>162.624</v>
      </c>
      <c r="I1041" s="240"/>
      <c r="J1041" s="236"/>
      <c r="K1041" s="236"/>
      <c r="L1041" s="241"/>
      <c r="M1041" s="242"/>
      <c r="N1041" s="243"/>
      <c r="O1041" s="243"/>
      <c r="P1041" s="243"/>
      <c r="Q1041" s="243"/>
      <c r="R1041" s="243"/>
      <c r="S1041" s="243"/>
      <c r="T1041" s="244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T1041" s="245" t="s">
        <v>172</v>
      </c>
      <c r="AU1041" s="245" t="s">
        <v>85</v>
      </c>
      <c r="AV1041" s="13" t="s">
        <v>85</v>
      </c>
      <c r="AW1041" s="13" t="s">
        <v>4</v>
      </c>
      <c r="AX1041" s="13" t="s">
        <v>83</v>
      </c>
      <c r="AY1041" s="245" t="s">
        <v>159</v>
      </c>
    </row>
    <row r="1042" spans="1:65" s="2" customFormat="1" ht="24.15" customHeight="1">
      <c r="A1042" s="41"/>
      <c r="B1042" s="42"/>
      <c r="C1042" s="215" t="s">
        <v>1605</v>
      </c>
      <c r="D1042" s="215" t="s">
        <v>161</v>
      </c>
      <c r="E1042" s="216" t="s">
        <v>1606</v>
      </c>
      <c r="F1042" s="217" t="s">
        <v>1607</v>
      </c>
      <c r="G1042" s="218" t="s">
        <v>164</v>
      </c>
      <c r="H1042" s="219">
        <v>113.2</v>
      </c>
      <c r="I1042" s="220"/>
      <c r="J1042" s="221">
        <f>ROUND(I1042*H1042,2)</f>
        <v>0</v>
      </c>
      <c r="K1042" s="217" t="s">
        <v>19</v>
      </c>
      <c r="L1042" s="47"/>
      <c r="M1042" s="222" t="s">
        <v>19</v>
      </c>
      <c r="N1042" s="223" t="s">
        <v>46</v>
      </c>
      <c r="O1042" s="87"/>
      <c r="P1042" s="224">
        <f>O1042*H1042</f>
        <v>0</v>
      </c>
      <c r="Q1042" s="224">
        <v>3E-05</v>
      </c>
      <c r="R1042" s="224">
        <f>Q1042*H1042</f>
        <v>0.003396</v>
      </c>
      <c r="S1042" s="224">
        <v>0</v>
      </c>
      <c r="T1042" s="225">
        <f>S1042*H1042</f>
        <v>0</v>
      </c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R1042" s="226" t="s">
        <v>268</v>
      </c>
      <c r="AT1042" s="226" t="s">
        <v>161</v>
      </c>
      <c r="AU1042" s="226" t="s">
        <v>85</v>
      </c>
      <c r="AY1042" s="20" t="s">
        <v>159</v>
      </c>
      <c r="BE1042" s="227">
        <f>IF(N1042="základní",J1042,0)</f>
        <v>0</v>
      </c>
      <c r="BF1042" s="227">
        <f>IF(N1042="snížená",J1042,0)</f>
        <v>0</v>
      </c>
      <c r="BG1042" s="227">
        <f>IF(N1042="zákl. přenesená",J1042,0)</f>
        <v>0</v>
      </c>
      <c r="BH1042" s="227">
        <f>IF(N1042="sníž. přenesená",J1042,0)</f>
        <v>0</v>
      </c>
      <c r="BI1042" s="227">
        <f>IF(N1042="nulová",J1042,0)</f>
        <v>0</v>
      </c>
      <c r="BJ1042" s="20" t="s">
        <v>83</v>
      </c>
      <c r="BK1042" s="227">
        <f>ROUND(I1042*H1042,2)</f>
        <v>0</v>
      </c>
      <c r="BL1042" s="20" t="s">
        <v>268</v>
      </c>
      <c r="BM1042" s="226" t="s">
        <v>1608</v>
      </c>
    </row>
    <row r="1043" spans="1:47" s="2" customFormat="1" ht="12">
      <c r="A1043" s="41"/>
      <c r="B1043" s="42"/>
      <c r="C1043" s="43"/>
      <c r="D1043" s="228" t="s">
        <v>168</v>
      </c>
      <c r="E1043" s="43"/>
      <c r="F1043" s="229" t="s">
        <v>1607</v>
      </c>
      <c r="G1043" s="43"/>
      <c r="H1043" s="43"/>
      <c r="I1043" s="230"/>
      <c r="J1043" s="43"/>
      <c r="K1043" s="43"/>
      <c r="L1043" s="47"/>
      <c r="M1043" s="231"/>
      <c r="N1043" s="232"/>
      <c r="O1043" s="87"/>
      <c r="P1043" s="87"/>
      <c r="Q1043" s="87"/>
      <c r="R1043" s="87"/>
      <c r="S1043" s="87"/>
      <c r="T1043" s="88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T1043" s="20" t="s">
        <v>168</v>
      </c>
      <c r="AU1043" s="20" t="s">
        <v>85</v>
      </c>
    </row>
    <row r="1044" spans="1:51" s="13" customFormat="1" ht="12">
      <c r="A1044" s="13"/>
      <c r="B1044" s="235"/>
      <c r="C1044" s="236"/>
      <c r="D1044" s="228" t="s">
        <v>172</v>
      </c>
      <c r="E1044" s="237" t="s">
        <v>19</v>
      </c>
      <c r="F1044" s="238" t="s">
        <v>1512</v>
      </c>
      <c r="G1044" s="236"/>
      <c r="H1044" s="239">
        <v>36</v>
      </c>
      <c r="I1044" s="240"/>
      <c r="J1044" s="236"/>
      <c r="K1044" s="236"/>
      <c r="L1044" s="241"/>
      <c r="M1044" s="242"/>
      <c r="N1044" s="243"/>
      <c r="O1044" s="243"/>
      <c r="P1044" s="243"/>
      <c r="Q1044" s="243"/>
      <c r="R1044" s="243"/>
      <c r="S1044" s="243"/>
      <c r="T1044" s="244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T1044" s="245" t="s">
        <v>172</v>
      </c>
      <c r="AU1044" s="245" t="s">
        <v>85</v>
      </c>
      <c r="AV1044" s="13" t="s">
        <v>85</v>
      </c>
      <c r="AW1044" s="13" t="s">
        <v>36</v>
      </c>
      <c r="AX1044" s="13" t="s">
        <v>75</v>
      </c>
      <c r="AY1044" s="245" t="s">
        <v>159</v>
      </c>
    </row>
    <row r="1045" spans="1:51" s="13" customFormat="1" ht="12">
      <c r="A1045" s="13"/>
      <c r="B1045" s="235"/>
      <c r="C1045" s="236"/>
      <c r="D1045" s="228" t="s">
        <v>172</v>
      </c>
      <c r="E1045" s="237" t="s">
        <v>19</v>
      </c>
      <c r="F1045" s="238" t="s">
        <v>1609</v>
      </c>
      <c r="G1045" s="236"/>
      <c r="H1045" s="239">
        <v>67.2</v>
      </c>
      <c r="I1045" s="240"/>
      <c r="J1045" s="236"/>
      <c r="K1045" s="236"/>
      <c r="L1045" s="241"/>
      <c r="M1045" s="242"/>
      <c r="N1045" s="243"/>
      <c r="O1045" s="243"/>
      <c r="P1045" s="243"/>
      <c r="Q1045" s="243"/>
      <c r="R1045" s="243"/>
      <c r="S1045" s="243"/>
      <c r="T1045" s="244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45" t="s">
        <v>172</v>
      </c>
      <c r="AU1045" s="245" t="s">
        <v>85</v>
      </c>
      <c r="AV1045" s="13" t="s">
        <v>85</v>
      </c>
      <c r="AW1045" s="13" t="s">
        <v>36</v>
      </c>
      <c r="AX1045" s="13" t="s">
        <v>75</v>
      </c>
      <c r="AY1045" s="245" t="s">
        <v>159</v>
      </c>
    </row>
    <row r="1046" spans="1:51" s="14" customFormat="1" ht="12">
      <c r="A1046" s="14"/>
      <c r="B1046" s="246"/>
      <c r="C1046" s="247"/>
      <c r="D1046" s="228" t="s">
        <v>172</v>
      </c>
      <c r="E1046" s="248" t="s">
        <v>19</v>
      </c>
      <c r="F1046" s="249" t="s">
        <v>1610</v>
      </c>
      <c r="G1046" s="247"/>
      <c r="H1046" s="248" t="s">
        <v>19</v>
      </c>
      <c r="I1046" s="250"/>
      <c r="J1046" s="247"/>
      <c r="K1046" s="247"/>
      <c r="L1046" s="251"/>
      <c r="M1046" s="252"/>
      <c r="N1046" s="253"/>
      <c r="O1046" s="253"/>
      <c r="P1046" s="253"/>
      <c r="Q1046" s="253"/>
      <c r="R1046" s="253"/>
      <c r="S1046" s="253"/>
      <c r="T1046" s="25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T1046" s="255" t="s">
        <v>172</v>
      </c>
      <c r="AU1046" s="255" t="s">
        <v>85</v>
      </c>
      <c r="AV1046" s="14" t="s">
        <v>83</v>
      </c>
      <c r="AW1046" s="14" t="s">
        <v>36</v>
      </c>
      <c r="AX1046" s="14" t="s">
        <v>75</v>
      </c>
      <c r="AY1046" s="255" t="s">
        <v>159</v>
      </c>
    </row>
    <row r="1047" spans="1:51" s="13" customFormat="1" ht="12">
      <c r="A1047" s="13"/>
      <c r="B1047" s="235"/>
      <c r="C1047" s="236"/>
      <c r="D1047" s="228" t="s">
        <v>172</v>
      </c>
      <c r="E1047" s="237" t="s">
        <v>19</v>
      </c>
      <c r="F1047" s="238" t="s">
        <v>1611</v>
      </c>
      <c r="G1047" s="236"/>
      <c r="H1047" s="239">
        <v>10</v>
      </c>
      <c r="I1047" s="240"/>
      <c r="J1047" s="236"/>
      <c r="K1047" s="236"/>
      <c r="L1047" s="241"/>
      <c r="M1047" s="242"/>
      <c r="N1047" s="243"/>
      <c r="O1047" s="243"/>
      <c r="P1047" s="243"/>
      <c r="Q1047" s="243"/>
      <c r="R1047" s="243"/>
      <c r="S1047" s="243"/>
      <c r="T1047" s="244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5" t="s">
        <v>172</v>
      </c>
      <c r="AU1047" s="245" t="s">
        <v>85</v>
      </c>
      <c r="AV1047" s="13" t="s">
        <v>85</v>
      </c>
      <c r="AW1047" s="13" t="s">
        <v>36</v>
      </c>
      <c r="AX1047" s="13" t="s">
        <v>75</v>
      </c>
      <c r="AY1047" s="245" t="s">
        <v>159</v>
      </c>
    </row>
    <row r="1048" spans="1:51" s="15" customFormat="1" ht="12">
      <c r="A1048" s="15"/>
      <c r="B1048" s="256"/>
      <c r="C1048" s="257"/>
      <c r="D1048" s="228" t="s">
        <v>172</v>
      </c>
      <c r="E1048" s="258" t="s">
        <v>19</v>
      </c>
      <c r="F1048" s="259" t="s">
        <v>193</v>
      </c>
      <c r="G1048" s="257"/>
      <c r="H1048" s="260">
        <v>113.2</v>
      </c>
      <c r="I1048" s="261"/>
      <c r="J1048" s="257"/>
      <c r="K1048" s="257"/>
      <c r="L1048" s="262"/>
      <c r="M1048" s="263"/>
      <c r="N1048" s="264"/>
      <c r="O1048" s="264"/>
      <c r="P1048" s="264"/>
      <c r="Q1048" s="264"/>
      <c r="R1048" s="264"/>
      <c r="S1048" s="264"/>
      <c r="T1048" s="26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T1048" s="266" t="s">
        <v>172</v>
      </c>
      <c r="AU1048" s="266" t="s">
        <v>85</v>
      </c>
      <c r="AV1048" s="15" t="s">
        <v>166</v>
      </c>
      <c r="AW1048" s="15" t="s">
        <v>36</v>
      </c>
      <c r="AX1048" s="15" t="s">
        <v>83</v>
      </c>
      <c r="AY1048" s="266" t="s">
        <v>159</v>
      </c>
    </row>
    <row r="1049" spans="1:65" s="2" customFormat="1" ht="24.15" customHeight="1">
      <c r="A1049" s="41"/>
      <c r="B1049" s="42"/>
      <c r="C1049" s="267" t="s">
        <v>1612</v>
      </c>
      <c r="D1049" s="267" t="s">
        <v>317</v>
      </c>
      <c r="E1049" s="268" t="s">
        <v>1613</v>
      </c>
      <c r="F1049" s="269" t="s">
        <v>1614</v>
      </c>
      <c r="G1049" s="270" t="s">
        <v>164</v>
      </c>
      <c r="H1049" s="271">
        <v>170</v>
      </c>
      <c r="I1049" s="272"/>
      <c r="J1049" s="273">
        <f>ROUND(I1049*H1049,2)</f>
        <v>0</v>
      </c>
      <c r="K1049" s="269" t="s">
        <v>165</v>
      </c>
      <c r="L1049" s="274"/>
      <c r="M1049" s="275" t="s">
        <v>19</v>
      </c>
      <c r="N1049" s="276" t="s">
        <v>46</v>
      </c>
      <c r="O1049" s="87"/>
      <c r="P1049" s="224">
        <f>O1049*H1049</f>
        <v>0</v>
      </c>
      <c r="Q1049" s="224">
        <v>0.0019</v>
      </c>
      <c r="R1049" s="224">
        <f>Q1049*H1049</f>
        <v>0.323</v>
      </c>
      <c r="S1049" s="224">
        <v>0</v>
      </c>
      <c r="T1049" s="225">
        <f>S1049*H1049</f>
        <v>0</v>
      </c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R1049" s="226" t="s">
        <v>383</v>
      </c>
      <c r="AT1049" s="226" t="s">
        <v>317</v>
      </c>
      <c r="AU1049" s="226" t="s">
        <v>85</v>
      </c>
      <c r="AY1049" s="20" t="s">
        <v>159</v>
      </c>
      <c r="BE1049" s="227">
        <f>IF(N1049="základní",J1049,0)</f>
        <v>0</v>
      </c>
      <c r="BF1049" s="227">
        <f>IF(N1049="snížená",J1049,0)</f>
        <v>0</v>
      </c>
      <c r="BG1049" s="227">
        <f>IF(N1049="zákl. přenesená",J1049,0)</f>
        <v>0</v>
      </c>
      <c r="BH1049" s="227">
        <f>IF(N1049="sníž. přenesená",J1049,0)</f>
        <v>0</v>
      </c>
      <c r="BI1049" s="227">
        <f>IF(N1049="nulová",J1049,0)</f>
        <v>0</v>
      </c>
      <c r="BJ1049" s="20" t="s">
        <v>83</v>
      </c>
      <c r="BK1049" s="227">
        <f>ROUND(I1049*H1049,2)</f>
        <v>0</v>
      </c>
      <c r="BL1049" s="20" t="s">
        <v>268</v>
      </c>
      <c r="BM1049" s="226" t="s">
        <v>1615</v>
      </c>
    </row>
    <row r="1050" spans="1:47" s="2" customFormat="1" ht="12">
      <c r="A1050" s="41"/>
      <c r="B1050" s="42"/>
      <c r="C1050" s="43"/>
      <c r="D1050" s="228" t="s">
        <v>168</v>
      </c>
      <c r="E1050" s="43"/>
      <c r="F1050" s="229" t="s">
        <v>1614</v>
      </c>
      <c r="G1050" s="43"/>
      <c r="H1050" s="43"/>
      <c r="I1050" s="230"/>
      <c r="J1050" s="43"/>
      <c r="K1050" s="43"/>
      <c r="L1050" s="47"/>
      <c r="M1050" s="231"/>
      <c r="N1050" s="232"/>
      <c r="O1050" s="87"/>
      <c r="P1050" s="87"/>
      <c r="Q1050" s="87"/>
      <c r="R1050" s="87"/>
      <c r="S1050" s="87"/>
      <c r="T1050" s="88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T1050" s="20" t="s">
        <v>168</v>
      </c>
      <c r="AU1050" s="20" t="s">
        <v>85</v>
      </c>
    </row>
    <row r="1051" spans="1:65" s="2" customFormat="1" ht="16.5" customHeight="1">
      <c r="A1051" s="41"/>
      <c r="B1051" s="42"/>
      <c r="C1051" s="215" t="s">
        <v>1616</v>
      </c>
      <c r="D1051" s="215" t="s">
        <v>161</v>
      </c>
      <c r="E1051" s="216" t="s">
        <v>1617</v>
      </c>
      <c r="F1051" s="217" t="s">
        <v>1618</v>
      </c>
      <c r="G1051" s="218" t="s">
        <v>164</v>
      </c>
      <c r="H1051" s="219">
        <v>37.6</v>
      </c>
      <c r="I1051" s="220"/>
      <c r="J1051" s="221">
        <f>ROUND(I1051*H1051,2)</f>
        <v>0</v>
      </c>
      <c r="K1051" s="217" t="s">
        <v>19</v>
      </c>
      <c r="L1051" s="47"/>
      <c r="M1051" s="222" t="s">
        <v>19</v>
      </c>
      <c r="N1051" s="223" t="s">
        <v>46</v>
      </c>
      <c r="O1051" s="87"/>
      <c r="P1051" s="224">
        <f>O1051*H1051</f>
        <v>0</v>
      </c>
      <c r="Q1051" s="224">
        <v>0</v>
      </c>
      <c r="R1051" s="224">
        <f>Q1051*H1051</f>
        <v>0</v>
      </c>
      <c r="S1051" s="224">
        <v>0</v>
      </c>
      <c r="T1051" s="225">
        <f>S1051*H1051</f>
        <v>0</v>
      </c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R1051" s="226" t="s">
        <v>268</v>
      </c>
      <c r="AT1051" s="226" t="s">
        <v>161</v>
      </c>
      <c r="AU1051" s="226" t="s">
        <v>85</v>
      </c>
      <c r="AY1051" s="20" t="s">
        <v>159</v>
      </c>
      <c r="BE1051" s="227">
        <f>IF(N1051="základní",J1051,0)</f>
        <v>0</v>
      </c>
      <c r="BF1051" s="227">
        <f>IF(N1051="snížená",J1051,0)</f>
        <v>0</v>
      </c>
      <c r="BG1051" s="227">
        <f>IF(N1051="zákl. přenesená",J1051,0)</f>
        <v>0</v>
      </c>
      <c r="BH1051" s="227">
        <f>IF(N1051="sníž. přenesená",J1051,0)</f>
        <v>0</v>
      </c>
      <c r="BI1051" s="227">
        <f>IF(N1051="nulová",J1051,0)</f>
        <v>0</v>
      </c>
      <c r="BJ1051" s="20" t="s">
        <v>83</v>
      </c>
      <c r="BK1051" s="227">
        <f>ROUND(I1051*H1051,2)</f>
        <v>0</v>
      </c>
      <c r="BL1051" s="20" t="s">
        <v>268</v>
      </c>
      <c r="BM1051" s="226" t="s">
        <v>1619</v>
      </c>
    </row>
    <row r="1052" spans="1:47" s="2" customFormat="1" ht="12">
      <c r="A1052" s="41"/>
      <c r="B1052" s="42"/>
      <c r="C1052" s="43"/>
      <c r="D1052" s="228" t="s">
        <v>168</v>
      </c>
      <c r="E1052" s="43"/>
      <c r="F1052" s="229" t="s">
        <v>1618</v>
      </c>
      <c r="G1052" s="43"/>
      <c r="H1052" s="43"/>
      <c r="I1052" s="230"/>
      <c r="J1052" s="43"/>
      <c r="K1052" s="43"/>
      <c r="L1052" s="47"/>
      <c r="M1052" s="231"/>
      <c r="N1052" s="232"/>
      <c r="O1052" s="87"/>
      <c r="P1052" s="87"/>
      <c r="Q1052" s="87"/>
      <c r="R1052" s="87"/>
      <c r="S1052" s="87"/>
      <c r="T1052" s="88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T1052" s="20" t="s">
        <v>168</v>
      </c>
      <c r="AU1052" s="20" t="s">
        <v>85</v>
      </c>
    </row>
    <row r="1053" spans="1:51" s="13" customFormat="1" ht="12">
      <c r="A1053" s="13"/>
      <c r="B1053" s="235"/>
      <c r="C1053" s="236"/>
      <c r="D1053" s="228" t="s">
        <v>172</v>
      </c>
      <c r="E1053" s="237" t="s">
        <v>19</v>
      </c>
      <c r="F1053" s="238" t="s">
        <v>1620</v>
      </c>
      <c r="G1053" s="236"/>
      <c r="H1053" s="239">
        <v>19.2</v>
      </c>
      <c r="I1053" s="240"/>
      <c r="J1053" s="236"/>
      <c r="K1053" s="236"/>
      <c r="L1053" s="241"/>
      <c r="M1053" s="242"/>
      <c r="N1053" s="243"/>
      <c r="O1053" s="243"/>
      <c r="P1053" s="243"/>
      <c r="Q1053" s="243"/>
      <c r="R1053" s="243"/>
      <c r="S1053" s="243"/>
      <c r="T1053" s="244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T1053" s="245" t="s">
        <v>172</v>
      </c>
      <c r="AU1053" s="245" t="s">
        <v>85</v>
      </c>
      <c r="AV1053" s="13" t="s">
        <v>85</v>
      </c>
      <c r="AW1053" s="13" t="s">
        <v>36</v>
      </c>
      <c r="AX1053" s="13" t="s">
        <v>75</v>
      </c>
      <c r="AY1053" s="245" t="s">
        <v>159</v>
      </c>
    </row>
    <row r="1054" spans="1:51" s="13" customFormat="1" ht="12">
      <c r="A1054" s="13"/>
      <c r="B1054" s="235"/>
      <c r="C1054" s="236"/>
      <c r="D1054" s="228" t="s">
        <v>172</v>
      </c>
      <c r="E1054" s="237" t="s">
        <v>19</v>
      </c>
      <c r="F1054" s="238" t="s">
        <v>1621</v>
      </c>
      <c r="G1054" s="236"/>
      <c r="H1054" s="239">
        <v>18.4</v>
      </c>
      <c r="I1054" s="240"/>
      <c r="J1054" s="236"/>
      <c r="K1054" s="236"/>
      <c r="L1054" s="241"/>
      <c r="M1054" s="242"/>
      <c r="N1054" s="243"/>
      <c r="O1054" s="243"/>
      <c r="P1054" s="243"/>
      <c r="Q1054" s="243"/>
      <c r="R1054" s="243"/>
      <c r="S1054" s="243"/>
      <c r="T1054" s="244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45" t="s">
        <v>172</v>
      </c>
      <c r="AU1054" s="245" t="s">
        <v>85</v>
      </c>
      <c r="AV1054" s="13" t="s">
        <v>85</v>
      </c>
      <c r="AW1054" s="13" t="s">
        <v>36</v>
      </c>
      <c r="AX1054" s="13" t="s">
        <v>75</v>
      </c>
      <c r="AY1054" s="245" t="s">
        <v>159</v>
      </c>
    </row>
    <row r="1055" spans="1:51" s="15" customFormat="1" ht="12">
      <c r="A1055" s="15"/>
      <c r="B1055" s="256"/>
      <c r="C1055" s="257"/>
      <c r="D1055" s="228" t="s">
        <v>172</v>
      </c>
      <c r="E1055" s="258" t="s">
        <v>19</v>
      </c>
      <c r="F1055" s="259" t="s">
        <v>193</v>
      </c>
      <c r="G1055" s="257"/>
      <c r="H1055" s="260">
        <v>37.6</v>
      </c>
      <c r="I1055" s="261"/>
      <c r="J1055" s="257"/>
      <c r="K1055" s="257"/>
      <c r="L1055" s="262"/>
      <c r="M1055" s="263"/>
      <c r="N1055" s="264"/>
      <c r="O1055" s="264"/>
      <c r="P1055" s="264"/>
      <c r="Q1055" s="264"/>
      <c r="R1055" s="264"/>
      <c r="S1055" s="264"/>
      <c r="T1055" s="26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T1055" s="266" t="s">
        <v>172</v>
      </c>
      <c r="AU1055" s="266" t="s">
        <v>85</v>
      </c>
      <c r="AV1055" s="15" t="s">
        <v>166</v>
      </c>
      <c r="AW1055" s="15" t="s">
        <v>36</v>
      </c>
      <c r="AX1055" s="15" t="s">
        <v>83</v>
      </c>
      <c r="AY1055" s="266" t="s">
        <v>159</v>
      </c>
    </row>
    <row r="1056" spans="1:65" s="2" customFormat="1" ht="33" customHeight="1">
      <c r="A1056" s="41"/>
      <c r="B1056" s="42"/>
      <c r="C1056" s="215" t="s">
        <v>1622</v>
      </c>
      <c r="D1056" s="215" t="s">
        <v>161</v>
      </c>
      <c r="E1056" s="216" t="s">
        <v>1623</v>
      </c>
      <c r="F1056" s="217" t="s">
        <v>1624</v>
      </c>
      <c r="G1056" s="218" t="s">
        <v>306</v>
      </c>
      <c r="H1056" s="219">
        <v>37.6</v>
      </c>
      <c r="I1056" s="220"/>
      <c r="J1056" s="221">
        <f>ROUND(I1056*H1056,2)</f>
        <v>0</v>
      </c>
      <c r="K1056" s="217" t="s">
        <v>19</v>
      </c>
      <c r="L1056" s="47"/>
      <c r="M1056" s="222" t="s">
        <v>19</v>
      </c>
      <c r="N1056" s="223" t="s">
        <v>46</v>
      </c>
      <c r="O1056" s="87"/>
      <c r="P1056" s="224">
        <f>O1056*H1056</f>
        <v>0</v>
      </c>
      <c r="Q1056" s="224">
        <v>0</v>
      </c>
      <c r="R1056" s="224">
        <f>Q1056*H1056</f>
        <v>0</v>
      </c>
      <c r="S1056" s="224">
        <v>0</v>
      </c>
      <c r="T1056" s="225">
        <f>S1056*H1056</f>
        <v>0</v>
      </c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R1056" s="226" t="s">
        <v>268</v>
      </c>
      <c r="AT1056" s="226" t="s">
        <v>161</v>
      </c>
      <c r="AU1056" s="226" t="s">
        <v>85</v>
      </c>
      <c r="AY1056" s="20" t="s">
        <v>159</v>
      </c>
      <c r="BE1056" s="227">
        <f>IF(N1056="základní",J1056,0)</f>
        <v>0</v>
      </c>
      <c r="BF1056" s="227">
        <f>IF(N1056="snížená",J1056,0)</f>
        <v>0</v>
      </c>
      <c r="BG1056" s="227">
        <f>IF(N1056="zákl. přenesená",J1056,0)</f>
        <v>0</v>
      </c>
      <c r="BH1056" s="227">
        <f>IF(N1056="sníž. přenesená",J1056,0)</f>
        <v>0</v>
      </c>
      <c r="BI1056" s="227">
        <f>IF(N1056="nulová",J1056,0)</f>
        <v>0</v>
      </c>
      <c r="BJ1056" s="20" t="s">
        <v>83</v>
      </c>
      <c r="BK1056" s="227">
        <f>ROUND(I1056*H1056,2)</f>
        <v>0</v>
      </c>
      <c r="BL1056" s="20" t="s">
        <v>268</v>
      </c>
      <c r="BM1056" s="226" t="s">
        <v>1625</v>
      </c>
    </row>
    <row r="1057" spans="1:47" s="2" customFormat="1" ht="12">
      <c r="A1057" s="41"/>
      <c r="B1057" s="42"/>
      <c r="C1057" s="43"/>
      <c r="D1057" s="228" t="s">
        <v>168</v>
      </c>
      <c r="E1057" s="43"/>
      <c r="F1057" s="229" t="s">
        <v>1624</v>
      </c>
      <c r="G1057" s="43"/>
      <c r="H1057" s="43"/>
      <c r="I1057" s="230"/>
      <c r="J1057" s="43"/>
      <c r="K1057" s="43"/>
      <c r="L1057" s="47"/>
      <c r="M1057" s="231"/>
      <c r="N1057" s="232"/>
      <c r="O1057" s="87"/>
      <c r="P1057" s="87"/>
      <c r="Q1057" s="87"/>
      <c r="R1057" s="87"/>
      <c r="S1057" s="87"/>
      <c r="T1057" s="88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T1057" s="20" t="s">
        <v>168</v>
      </c>
      <c r="AU1057" s="20" t="s">
        <v>85</v>
      </c>
    </row>
    <row r="1058" spans="1:65" s="2" customFormat="1" ht="33" customHeight="1">
      <c r="A1058" s="41"/>
      <c r="B1058" s="42"/>
      <c r="C1058" s="215" t="s">
        <v>1626</v>
      </c>
      <c r="D1058" s="215" t="s">
        <v>161</v>
      </c>
      <c r="E1058" s="216" t="s">
        <v>1627</v>
      </c>
      <c r="F1058" s="217" t="s">
        <v>1628</v>
      </c>
      <c r="G1058" s="218" t="s">
        <v>514</v>
      </c>
      <c r="H1058" s="219">
        <v>4</v>
      </c>
      <c r="I1058" s="220"/>
      <c r="J1058" s="221">
        <f>ROUND(I1058*H1058,2)</f>
        <v>0</v>
      </c>
      <c r="K1058" s="217" t="s">
        <v>19</v>
      </c>
      <c r="L1058" s="47"/>
      <c r="M1058" s="222" t="s">
        <v>19</v>
      </c>
      <c r="N1058" s="223" t="s">
        <v>46</v>
      </c>
      <c r="O1058" s="87"/>
      <c r="P1058" s="224">
        <f>O1058*H1058</f>
        <v>0</v>
      </c>
      <c r="Q1058" s="224">
        <v>0.0075</v>
      </c>
      <c r="R1058" s="224">
        <f>Q1058*H1058</f>
        <v>0.03</v>
      </c>
      <c r="S1058" s="224">
        <v>0</v>
      </c>
      <c r="T1058" s="225">
        <f>S1058*H1058</f>
        <v>0</v>
      </c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R1058" s="226" t="s">
        <v>268</v>
      </c>
      <c r="AT1058" s="226" t="s">
        <v>161</v>
      </c>
      <c r="AU1058" s="226" t="s">
        <v>85</v>
      </c>
      <c r="AY1058" s="20" t="s">
        <v>159</v>
      </c>
      <c r="BE1058" s="227">
        <f>IF(N1058="základní",J1058,0)</f>
        <v>0</v>
      </c>
      <c r="BF1058" s="227">
        <f>IF(N1058="snížená",J1058,0)</f>
        <v>0</v>
      </c>
      <c r="BG1058" s="227">
        <f>IF(N1058="zákl. přenesená",J1058,0)</f>
        <v>0</v>
      </c>
      <c r="BH1058" s="227">
        <f>IF(N1058="sníž. přenesená",J1058,0)</f>
        <v>0</v>
      </c>
      <c r="BI1058" s="227">
        <f>IF(N1058="nulová",J1058,0)</f>
        <v>0</v>
      </c>
      <c r="BJ1058" s="20" t="s">
        <v>83</v>
      </c>
      <c r="BK1058" s="227">
        <f>ROUND(I1058*H1058,2)</f>
        <v>0</v>
      </c>
      <c r="BL1058" s="20" t="s">
        <v>268</v>
      </c>
      <c r="BM1058" s="226" t="s">
        <v>1629</v>
      </c>
    </row>
    <row r="1059" spans="1:47" s="2" customFormat="1" ht="12">
      <c r="A1059" s="41"/>
      <c r="B1059" s="42"/>
      <c r="C1059" s="43"/>
      <c r="D1059" s="228" t="s">
        <v>168</v>
      </c>
      <c r="E1059" s="43"/>
      <c r="F1059" s="229" t="s">
        <v>1628</v>
      </c>
      <c r="G1059" s="43"/>
      <c r="H1059" s="43"/>
      <c r="I1059" s="230"/>
      <c r="J1059" s="43"/>
      <c r="K1059" s="43"/>
      <c r="L1059" s="47"/>
      <c r="M1059" s="231"/>
      <c r="N1059" s="232"/>
      <c r="O1059" s="87"/>
      <c r="P1059" s="87"/>
      <c r="Q1059" s="87"/>
      <c r="R1059" s="87"/>
      <c r="S1059" s="87"/>
      <c r="T1059" s="88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T1059" s="20" t="s">
        <v>168</v>
      </c>
      <c r="AU1059" s="20" t="s">
        <v>85</v>
      </c>
    </row>
    <row r="1060" spans="1:65" s="2" customFormat="1" ht="24.15" customHeight="1">
      <c r="A1060" s="41"/>
      <c r="B1060" s="42"/>
      <c r="C1060" s="215" t="s">
        <v>1630</v>
      </c>
      <c r="D1060" s="215" t="s">
        <v>161</v>
      </c>
      <c r="E1060" s="216" t="s">
        <v>1631</v>
      </c>
      <c r="F1060" s="217" t="s">
        <v>1632</v>
      </c>
      <c r="G1060" s="218" t="s">
        <v>306</v>
      </c>
      <c r="H1060" s="219">
        <v>37.6</v>
      </c>
      <c r="I1060" s="220"/>
      <c r="J1060" s="221">
        <f>ROUND(I1060*H1060,2)</f>
        <v>0</v>
      </c>
      <c r="K1060" s="217" t="s">
        <v>19</v>
      </c>
      <c r="L1060" s="47"/>
      <c r="M1060" s="222" t="s">
        <v>19</v>
      </c>
      <c r="N1060" s="223" t="s">
        <v>46</v>
      </c>
      <c r="O1060" s="87"/>
      <c r="P1060" s="224">
        <f>O1060*H1060</f>
        <v>0</v>
      </c>
      <c r="Q1060" s="224">
        <v>0</v>
      </c>
      <c r="R1060" s="224">
        <f>Q1060*H1060</f>
        <v>0</v>
      </c>
      <c r="S1060" s="224">
        <v>0</v>
      </c>
      <c r="T1060" s="225">
        <f>S1060*H1060</f>
        <v>0</v>
      </c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R1060" s="226" t="s">
        <v>268</v>
      </c>
      <c r="AT1060" s="226" t="s">
        <v>161</v>
      </c>
      <c r="AU1060" s="226" t="s">
        <v>85</v>
      </c>
      <c r="AY1060" s="20" t="s">
        <v>159</v>
      </c>
      <c r="BE1060" s="227">
        <f>IF(N1060="základní",J1060,0)</f>
        <v>0</v>
      </c>
      <c r="BF1060" s="227">
        <f>IF(N1060="snížená",J1060,0)</f>
        <v>0</v>
      </c>
      <c r="BG1060" s="227">
        <f>IF(N1060="zákl. přenesená",J1060,0)</f>
        <v>0</v>
      </c>
      <c r="BH1060" s="227">
        <f>IF(N1060="sníž. přenesená",J1060,0)</f>
        <v>0</v>
      </c>
      <c r="BI1060" s="227">
        <f>IF(N1060="nulová",J1060,0)</f>
        <v>0</v>
      </c>
      <c r="BJ1060" s="20" t="s">
        <v>83</v>
      </c>
      <c r="BK1060" s="227">
        <f>ROUND(I1060*H1060,2)</f>
        <v>0</v>
      </c>
      <c r="BL1060" s="20" t="s">
        <v>268</v>
      </c>
      <c r="BM1060" s="226" t="s">
        <v>1633</v>
      </c>
    </row>
    <row r="1061" spans="1:47" s="2" customFormat="1" ht="12">
      <c r="A1061" s="41"/>
      <c r="B1061" s="42"/>
      <c r="C1061" s="43"/>
      <c r="D1061" s="228" t="s">
        <v>168</v>
      </c>
      <c r="E1061" s="43"/>
      <c r="F1061" s="229" t="s">
        <v>1632</v>
      </c>
      <c r="G1061" s="43"/>
      <c r="H1061" s="43"/>
      <c r="I1061" s="230"/>
      <c r="J1061" s="43"/>
      <c r="K1061" s="43"/>
      <c r="L1061" s="47"/>
      <c r="M1061" s="231"/>
      <c r="N1061" s="232"/>
      <c r="O1061" s="87"/>
      <c r="P1061" s="87"/>
      <c r="Q1061" s="87"/>
      <c r="R1061" s="87"/>
      <c r="S1061" s="87"/>
      <c r="T1061" s="88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T1061" s="20" t="s">
        <v>168</v>
      </c>
      <c r="AU1061" s="20" t="s">
        <v>85</v>
      </c>
    </row>
    <row r="1062" spans="1:65" s="2" customFormat="1" ht="24.15" customHeight="1">
      <c r="A1062" s="41"/>
      <c r="B1062" s="42"/>
      <c r="C1062" s="215" t="s">
        <v>1634</v>
      </c>
      <c r="D1062" s="215" t="s">
        <v>161</v>
      </c>
      <c r="E1062" s="216" t="s">
        <v>1635</v>
      </c>
      <c r="F1062" s="217" t="s">
        <v>1636</v>
      </c>
      <c r="G1062" s="218" t="s">
        <v>1590</v>
      </c>
      <c r="H1062" s="289"/>
      <c r="I1062" s="220"/>
      <c r="J1062" s="221">
        <f>ROUND(I1062*H1062,2)</f>
        <v>0</v>
      </c>
      <c r="K1062" s="217" t="s">
        <v>165</v>
      </c>
      <c r="L1062" s="47"/>
      <c r="M1062" s="222" t="s">
        <v>19</v>
      </c>
      <c r="N1062" s="223" t="s">
        <v>46</v>
      </c>
      <c r="O1062" s="87"/>
      <c r="P1062" s="224">
        <f>O1062*H1062</f>
        <v>0</v>
      </c>
      <c r="Q1062" s="224">
        <v>0</v>
      </c>
      <c r="R1062" s="224">
        <f>Q1062*H1062</f>
        <v>0</v>
      </c>
      <c r="S1062" s="224">
        <v>0</v>
      </c>
      <c r="T1062" s="225">
        <f>S1062*H1062</f>
        <v>0</v>
      </c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R1062" s="226" t="s">
        <v>268</v>
      </c>
      <c r="AT1062" s="226" t="s">
        <v>161</v>
      </c>
      <c r="AU1062" s="226" t="s">
        <v>85</v>
      </c>
      <c r="AY1062" s="20" t="s">
        <v>159</v>
      </c>
      <c r="BE1062" s="227">
        <f>IF(N1062="základní",J1062,0)</f>
        <v>0</v>
      </c>
      <c r="BF1062" s="227">
        <f>IF(N1062="snížená",J1062,0)</f>
        <v>0</v>
      </c>
      <c r="BG1062" s="227">
        <f>IF(N1062="zákl. přenesená",J1062,0)</f>
        <v>0</v>
      </c>
      <c r="BH1062" s="227">
        <f>IF(N1062="sníž. přenesená",J1062,0)</f>
        <v>0</v>
      </c>
      <c r="BI1062" s="227">
        <f>IF(N1062="nulová",J1062,0)</f>
        <v>0</v>
      </c>
      <c r="BJ1062" s="20" t="s">
        <v>83</v>
      </c>
      <c r="BK1062" s="227">
        <f>ROUND(I1062*H1062,2)</f>
        <v>0</v>
      </c>
      <c r="BL1062" s="20" t="s">
        <v>268</v>
      </c>
      <c r="BM1062" s="226" t="s">
        <v>1637</v>
      </c>
    </row>
    <row r="1063" spans="1:47" s="2" customFormat="1" ht="12">
      <c r="A1063" s="41"/>
      <c r="B1063" s="42"/>
      <c r="C1063" s="43"/>
      <c r="D1063" s="228" t="s">
        <v>168</v>
      </c>
      <c r="E1063" s="43"/>
      <c r="F1063" s="229" t="s">
        <v>1638</v>
      </c>
      <c r="G1063" s="43"/>
      <c r="H1063" s="43"/>
      <c r="I1063" s="230"/>
      <c r="J1063" s="43"/>
      <c r="K1063" s="43"/>
      <c r="L1063" s="47"/>
      <c r="M1063" s="231"/>
      <c r="N1063" s="232"/>
      <c r="O1063" s="87"/>
      <c r="P1063" s="87"/>
      <c r="Q1063" s="87"/>
      <c r="R1063" s="87"/>
      <c r="S1063" s="87"/>
      <c r="T1063" s="88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T1063" s="20" t="s">
        <v>168</v>
      </c>
      <c r="AU1063" s="20" t="s">
        <v>85</v>
      </c>
    </row>
    <row r="1064" spans="1:47" s="2" customFormat="1" ht="12">
      <c r="A1064" s="41"/>
      <c r="B1064" s="42"/>
      <c r="C1064" s="43"/>
      <c r="D1064" s="233" t="s">
        <v>170</v>
      </c>
      <c r="E1064" s="43"/>
      <c r="F1064" s="234" t="s">
        <v>1639</v>
      </c>
      <c r="G1064" s="43"/>
      <c r="H1064" s="43"/>
      <c r="I1064" s="230"/>
      <c r="J1064" s="43"/>
      <c r="K1064" s="43"/>
      <c r="L1064" s="47"/>
      <c r="M1064" s="231"/>
      <c r="N1064" s="232"/>
      <c r="O1064" s="87"/>
      <c r="P1064" s="87"/>
      <c r="Q1064" s="87"/>
      <c r="R1064" s="87"/>
      <c r="S1064" s="87"/>
      <c r="T1064" s="88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T1064" s="20" t="s">
        <v>170</v>
      </c>
      <c r="AU1064" s="20" t="s">
        <v>85</v>
      </c>
    </row>
    <row r="1065" spans="1:63" s="12" customFormat="1" ht="22.8" customHeight="1">
      <c r="A1065" s="12"/>
      <c r="B1065" s="199"/>
      <c r="C1065" s="200"/>
      <c r="D1065" s="201" t="s">
        <v>74</v>
      </c>
      <c r="E1065" s="213" t="s">
        <v>1640</v>
      </c>
      <c r="F1065" s="213" t="s">
        <v>1641</v>
      </c>
      <c r="G1065" s="200"/>
      <c r="H1065" s="200"/>
      <c r="I1065" s="203"/>
      <c r="J1065" s="214">
        <f>BK1065</f>
        <v>0</v>
      </c>
      <c r="K1065" s="200"/>
      <c r="L1065" s="205"/>
      <c r="M1065" s="206"/>
      <c r="N1065" s="207"/>
      <c r="O1065" s="207"/>
      <c r="P1065" s="208">
        <f>SUM(P1066:P1111)</f>
        <v>0</v>
      </c>
      <c r="Q1065" s="207"/>
      <c r="R1065" s="208">
        <f>SUM(R1066:R1111)</f>
        <v>1.8214535000000003</v>
      </c>
      <c r="S1065" s="207"/>
      <c r="T1065" s="209">
        <f>SUM(T1066:T1111)</f>
        <v>0</v>
      </c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R1065" s="210" t="s">
        <v>85</v>
      </c>
      <c r="AT1065" s="211" t="s">
        <v>74</v>
      </c>
      <c r="AU1065" s="211" t="s">
        <v>83</v>
      </c>
      <c r="AY1065" s="210" t="s">
        <v>159</v>
      </c>
      <c r="BK1065" s="212">
        <f>SUM(BK1066:BK1111)</f>
        <v>0</v>
      </c>
    </row>
    <row r="1066" spans="1:65" s="2" customFormat="1" ht="24.15" customHeight="1">
      <c r="A1066" s="41"/>
      <c r="B1066" s="42"/>
      <c r="C1066" s="215" t="s">
        <v>1642</v>
      </c>
      <c r="D1066" s="215" t="s">
        <v>161</v>
      </c>
      <c r="E1066" s="216" t="s">
        <v>1643</v>
      </c>
      <c r="F1066" s="217" t="s">
        <v>1644</v>
      </c>
      <c r="G1066" s="218" t="s">
        <v>164</v>
      </c>
      <c r="H1066" s="219">
        <v>197.4</v>
      </c>
      <c r="I1066" s="220"/>
      <c r="J1066" s="221">
        <f>ROUND(I1066*H1066,2)</f>
        <v>0</v>
      </c>
      <c r="K1066" s="217" t="s">
        <v>165</v>
      </c>
      <c r="L1066" s="47"/>
      <c r="M1066" s="222" t="s">
        <v>19</v>
      </c>
      <c r="N1066" s="223" t="s">
        <v>46</v>
      </c>
      <c r="O1066" s="87"/>
      <c r="P1066" s="224">
        <f>O1066*H1066</f>
        <v>0</v>
      </c>
      <c r="Q1066" s="224">
        <v>0</v>
      </c>
      <c r="R1066" s="224">
        <f>Q1066*H1066</f>
        <v>0</v>
      </c>
      <c r="S1066" s="224">
        <v>0</v>
      </c>
      <c r="T1066" s="225">
        <f>S1066*H1066</f>
        <v>0</v>
      </c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R1066" s="226" t="s">
        <v>268</v>
      </c>
      <c r="AT1066" s="226" t="s">
        <v>161</v>
      </c>
      <c r="AU1066" s="226" t="s">
        <v>85</v>
      </c>
      <c r="AY1066" s="20" t="s">
        <v>159</v>
      </c>
      <c r="BE1066" s="227">
        <f>IF(N1066="základní",J1066,0)</f>
        <v>0</v>
      </c>
      <c r="BF1066" s="227">
        <f>IF(N1066="snížená",J1066,0)</f>
        <v>0</v>
      </c>
      <c r="BG1066" s="227">
        <f>IF(N1066="zákl. přenesená",J1066,0)</f>
        <v>0</v>
      </c>
      <c r="BH1066" s="227">
        <f>IF(N1066="sníž. přenesená",J1066,0)</f>
        <v>0</v>
      </c>
      <c r="BI1066" s="227">
        <f>IF(N1066="nulová",J1066,0)</f>
        <v>0</v>
      </c>
      <c r="BJ1066" s="20" t="s">
        <v>83</v>
      </c>
      <c r="BK1066" s="227">
        <f>ROUND(I1066*H1066,2)</f>
        <v>0</v>
      </c>
      <c r="BL1066" s="20" t="s">
        <v>268</v>
      </c>
      <c r="BM1066" s="226" t="s">
        <v>1645</v>
      </c>
    </row>
    <row r="1067" spans="1:47" s="2" customFormat="1" ht="12">
      <c r="A1067" s="41"/>
      <c r="B1067" s="42"/>
      <c r="C1067" s="43"/>
      <c r="D1067" s="228" t="s">
        <v>168</v>
      </c>
      <c r="E1067" s="43"/>
      <c r="F1067" s="229" t="s">
        <v>1646</v>
      </c>
      <c r="G1067" s="43"/>
      <c r="H1067" s="43"/>
      <c r="I1067" s="230"/>
      <c r="J1067" s="43"/>
      <c r="K1067" s="43"/>
      <c r="L1067" s="47"/>
      <c r="M1067" s="231"/>
      <c r="N1067" s="232"/>
      <c r="O1067" s="87"/>
      <c r="P1067" s="87"/>
      <c r="Q1067" s="87"/>
      <c r="R1067" s="87"/>
      <c r="S1067" s="87"/>
      <c r="T1067" s="88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T1067" s="20" t="s">
        <v>168</v>
      </c>
      <c r="AU1067" s="20" t="s">
        <v>85</v>
      </c>
    </row>
    <row r="1068" spans="1:47" s="2" customFormat="1" ht="12">
      <c r="A1068" s="41"/>
      <c r="B1068" s="42"/>
      <c r="C1068" s="43"/>
      <c r="D1068" s="233" t="s">
        <v>170</v>
      </c>
      <c r="E1068" s="43"/>
      <c r="F1068" s="234" t="s">
        <v>1647</v>
      </c>
      <c r="G1068" s="43"/>
      <c r="H1068" s="43"/>
      <c r="I1068" s="230"/>
      <c r="J1068" s="43"/>
      <c r="K1068" s="43"/>
      <c r="L1068" s="47"/>
      <c r="M1068" s="231"/>
      <c r="N1068" s="232"/>
      <c r="O1068" s="87"/>
      <c r="P1068" s="87"/>
      <c r="Q1068" s="87"/>
      <c r="R1068" s="87"/>
      <c r="S1068" s="87"/>
      <c r="T1068" s="88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T1068" s="20" t="s">
        <v>170</v>
      </c>
      <c r="AU1068" s="20" t="s">
        <v>85</v>
      </c>
    </row>
    <row r="1069" spans="1:51" s="14" customFormat="1" ht="12">
      <c r="A1069" s="14"/>
      <c r="B1069" s="246"/>
      <c r="C1069" s="247"/>
      <c r="D1069" s="228" t="s">
        <v>172</v>
      </c>
      <c r="E1069" s="248" t="s">
        <v>19</v>
      </c>
      <c r="F1069" s="249" t="s">
        <v>1648</v>
      </c>
      <c r="G1069" s="247"/>
      <c r="H1069" s="248" t="s">
        <v>19</v>
      </c>
      <c r="I1069" s="250"/>
      <c r="J1069" s="247"/>
      <c r="K1069" s="247"/>
      <c r="L1069" s="251"/>
      <c r="M1069" s="252"/>
      <c r="N1069" s="253"/>
      <c r="O1069" s="253"/>
      <c r="P1069" s="253"/>
      <c r="Q1069" s="253"/>
      <c r="R1069" s="253"/>
      <c r="S1069" s="253"/>
      <c r="T1069" s="25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55" t="s">
        <v>172</v>
      </c>
      <c r="AU1069" s="255" t="s">
        <v>85</v>
      </c>
      <c r="AV1069" s="14" t="s">
        <v>83</v>
      </c>
      <c r="AW1069" s="14" t="s">
        <v>36</v>
      </c>
      <c r="AX1069" s="14" t="s">
        <v>75</v>
      </c>
      <c r="AY1069" s="255" t="s">
        <v>159</v>
      </c>
    </row>
    <row r="1070" spans="1:51" s="13" customFormat="1" ht="12">
      <c r="A1070" s="13"/>
      <c r="B1070" s="235"/>
      <c r="C1070" s="236"/>
      <c r="D1070" s="228" t="s">
        <v>172</v>
      </c>
      <c r="E1070" s="237" t="s">
        <v>19</v>
      </c>
      <c r="F1070" s="238" t="s">
        <v>705</v>
      </c>
      <c r="G1070" s="236"/>
      <c r="H1070" s="239">
        <v>72</v>
      </c>
      <c r="I1070" s="240"/>
      <c r="J1070" s="236"/>
      <c r="K1070" s="236"/>
      <c r="L1070" s="241"/>
      <c r="M1070" s="242"/>
      <c r="N1070" s="243"/>
      <c r="O1070" s="243"/>
      <c r="P1070" s="243"/>
      <c r="Q1070" s="243"/>
      <c r="R1070" s="243"/>
      <c r="S1070" s="243"/>
      <c r="T1070" s="244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45" t="s">
        <v>172</v>
      </c>
      <c r="AU1070" s="245" t="s">
        <v>85</v>
      </c>
      <c r="AV1070" s="13" t="s">
        <v>85</v>
      </c>
      <c r="AW1070" s="13" t="s">
        <v>36</v>
      </c>
      <c r="AX1070" s="13" t="s">
        <v>75</v>
      </c>
      <c r="AY1070" s="245" t="s">
        <v>159</v>
      </c>
    </row>
    <row r="1071" spans="1:51" s="14" customFormat="1" ht="12">
      <c r="A1071" s="14"/>
      <c r="B1071" s="246"/>
      <c r="C1071" s="247"/>
      <c r="D1071" s="228" t="s">
        <v>172</v>
      </c>
      <c r="E1071" s="248" t="s">
        <v>19</v>
      </c>
      <c r="F1071" s="249" t="s">
        <v>1649</v>
      </c>
      <c r="G1071" s="247"/>
      <c r="H1071" s="248" t="s">
        <v>19</v>
      </c>
      <c r="I1071" s="250"/>
      <c r="J1071" s="247"/>
      <c r="K1071" s="247"/>
      <c r="L1071" s="251"/>
      <c r="M1071" s="252"/>
      <c r="N1071" s="253"/>
      <c r="O1071" s="253"/>
      <c r="P1071" s="253"/>
      <c r="Q1071" s="253"/>
      <c r="R1071" s="253"/>
      <c r="S1071" s="253"/>
      <c r="T1071" s="25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55" t="s">
        <v>172</v>
      </c>
      <c r="AU1071" s="255" t="s">
        <v>85</v>
      </c>
      <c r="AV1071" s="14" t="s">
        <v>83</v>
      </c>
      <c r="AW1071" s="14" t="s">
        <v>36</v>
      </c>
      <c r="AX1071" s="14" t="s">
        <v>75</v>
      </c>
      <c r="AY1071" s="255" t="s">
        <v>159</v>
      </c>
    </row>
    <row r="1072" spans="1:51" s="13" customFormat="1" ht="12">
      <c r="A1072" s="13"/>
      <c r="B1072" s="235"/>
      <c r="C1072" s="236"/>
      <c r="D1072" s="228" t="s">
        <v>172</v>
      </c>
      <c r="E1072" s="237" t="s">
        <v>19</v>
      </c>
      <c r="F1072" s="238" t="s">
        <v>1650</v>
      </c>
      <c r="G1072" s="236"/>
      <c r="H1072" s="239">
        <v>125.4</v>
      </c>
      <c r="I1072" s="240"/>
      <c r="J1072" s="236"/>
      <c r="K1072" s="236"/>
      <c r="L1072" s="241"/>
      <c r="M1072" s="242"/>
      <c r="N1072" s="243"/>
      <c r="O1072" s="243"/>
      <c r="P1072" s="243"/>
      <c r="Q1072" s="243"/>
      <c r="R1072" s="243"/>
      <c r="S1072" s="243"/>
      <c r="T1072" s="244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45" t="s">
        <v>172</v>
      </c>
      <c r="AU1072" s="245" t="s">
        <v>85</v>
      </c>
      <c r="AV1072" s="13" t="s">
        <v>85</v>
      </c>
      <c r="AW1072" s="13" t="s">
        <v>36</v>
      </c>
      <c r="AX1072" s="13" t="s">
        <v>75</v>
      </c>
      <c r="AY1072" s="245" t="s">
        <v>159</v>
      </c>
    </row>
    <row r="1073" spans="1:51" s="15" customFormat="1" ht="12">
      <c r="A1073" s="15"/>
      <c r="B1073" s="256"/>
      <c r="C1073" s="257"/>
      <c r="D1073" s="228" t="s">
        <v>172</v>
      </c>
      <c r="E1073" s="258" t="s">
        <v>19</v>
      </c>
      <c r="F1073" s="259" t="s">
        <v>193</v>
      </c>
      <c r="G1073" s="257"/>
      <c r="H1073" s="260">
        <v>197.4</v>
      </c>
      <c r="I1073" s="261"/>
      <c r="J1073" s="257"/>
      <c r="K1073" s="257"/>
      <c r="L1073" s="262"/>
      <c r="M1073" s="263"/>
      <c r="N1073" s="264"/>
      <c r="O1073" s="264"/>
      <c r="P1073" s="264"/>
      <c r="Q1073" s="264"/>
      <c r="R1073" s="264"/>
      <c r="S1073" s="264"/>
      <c r="T1073" s="26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T1073" s="266" t="s">
        <v>172</v>
      </c>
      <c r="AU1073" s="266" t="s">
        <v>85</v>
      </c>
      <c r="AV1073" s="15" t="s">
        <v>166</v>
      </c>
      <c r="AW1073" s="15" t="s">
        <v>36</v>
      </c>
      <c r="AX1073" s="15" t="s">
        <v>83</v>
      </c>
      <c r="AY1073" s="266" t="s">
        <v>159</v>
      </c>
    </row>
    <row r="1074" spans="1:65" s="2" customFormat="1" ht="24.15" customHeight="1">
      <c r="A1074" s="41"/>
      <c r="B1074" s="42"/>
      <c r="C1074" s="215" t="s">
        <v>1651</v>
      </c>
      <c r="D1074" s="215" t="s">
        <v>161</v>
      </c>
      <c r="E1074" s="216" t="s">
        <v>1652</v>
      </c>
      <c r="F1074" s="217" t="s">
        <v>1653</v>
      </c>
      <c r="G1074" s="218" t="s">
        <v>164</v>
      </c>
      <c r="H1074" s="219">
        <v>96</v>
      </c>
      <c r="I1074" s="220"/>
      <c r="J1074" s="221">
        <f>ROUND(I1074*H1074,2)</f>
        <v>0</v>
      </c>
      <c r="K1074" s="217" t="s">
        <v>165</v>
      </c>
      <c r="L1074" s="47"/>
      <c r="M1074" s="222" t="s">
        <v>19</v>
      </c>
      <c r="N1074" s="223" t="s">
        <v>46</v>
      </c>
      <c r="O1074" s="87"/>
      <c r="P1074" s="224">
        <f>O1074*H1074</f>
        <v>0</v>
      </c>
      <c r="Q1074" s="224">
        <v>0</v>
      </c>
      <c r="R1074" s="224">
        <f>Q1074*H1074</f>
        <v>0</v>
      </c>
      <c r="S1074" s="224">
        <v>0</v>
      </c>
      <c r="T1074" s="225">
        <f>S1074*H1074</f>
        <v>0</v>
      </c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R1074" s="226" t="s">
        <v>268</v>
      </c>
      <c r="AT1074" s="226" t="s">
        <v>161</v>
      </c>
      <c r="AU1074" s="226" t="s">
        <v>85</v>
      </c>
      <c r="AY1074" s="20" t="s">
        <v>159</v>
      </c>
      <c r="BE1074" s="227">
        <f>IF(N1074="základní",J1074,0)</f>
        <v>0</v>
      </c>
      <c r="BF1074" s="227">
        <f>IF(N1074="snížená",J1074,0)</f>
        <v>0</v>
      </c>
      <c r="BG1074" s="227">
        <f>IF(N1074="zákl. přenesená",J1074,0)</f>
        <v>0</v>
      </c>
      <c r="BH1074" s="227">
        <f>IF(N1074="sníž. přenesená",J1074,0)</f>
        <v>0</v>
      </c>
      <c r="BI1074" s="227">
        <f>IF(N1074="nulová",J1074,0)</f>
        <v>0</v>
      </c>
      <c r="BJ1074" s="20" t="s">
        <v>83</v>
      </c>
      <c r="BK1074" s="227">
        <f>ROUND(I1074*H1074,2)</f>
        <v>0</v>
      </c>
      <c r="BL1074" s="20" t="s">
        <v>268</v>
      </c>
      <c r="BM1074" s="226" t="s">
        <v>1654</v>
      </c>
    </row>
    <row r="1075" spans="1:47" s="2" customFormat="1" ht="12">
      <c r="A1075" s="41"/>
      <c r="B1075" s="42"/>
      <c r="C1075" s="43"/>
      <c r="D1075" s="228" t="s">
        <v>168</v>
      </c>
      <c r="E1075" s="43"/>
      <c r="F1075" s="229" t="s">
        <v>1655</v>
      </c>
      <c r="G1075" s="43"/>
      <c r="H1075" s="43"/>
      <c r="I1075" s="230"/>
      <c r="J1075" s="43"/>
      <c r="K1075" s="43"/>
      <c r="L1075" s="47"/>
      <c r="M1075" s="231"/>
      <c r="N1075" s="232"/>
      <c r="O1075" s="87"/>
      <c r="P1075" s="87"/>
      <c r="Q1075" s="87"/>
      <c r="R1075" s="87"/>
      <c r="S1075" s="87"/>
      <c r="T1075" s="88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T1075" s="20" t="s">
        <v>168</v>
      </c>
      <c r="AU1075" s="20" t="s">
        <v>85</v>
      </c>
    </row>
    <row r="1076" spans="1:47" s="2" customFormat="1" ht="12">
      <c r="A1076" s="41"/>
      <c r="B1076" s="42"/>
      <c r="C1076" s="43"/>
      <c r="D1076" s="233" t="s">
        <v>170</v>
      </c>
      <c r="E1076" s="43"/>
      <c r="F1076" s="234" t="s">
        <v>1656</v>
      </c>
      <c r="G1076" s="43"/>
      <c r="H1076" s="43"/>
      <c r="I1076" s="230"/>
      <c r="J1076" s="43"/>
      <c r="K1076" s="43"/>
      <c r="L1076" s="47"/>
      <c r="M1076" s="231"/>
      <c r="N1076" s="232"/>
      <c r="O1076" s="87"/>
      <c r="P1076" s="87"/>
      <c r="Q1076" s="87"/>
      <c r="R1076" s="87"/>
      <c r="S1076" s="87"/>
      <c r="T1076" s="88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T1076" s="20" t="s">
        <v>170</v>
      </c>
      <c r="AU1076" s="20" t="s">
        <v>85</v>
      </c>
    </row>
    <row r="1077" spans="1:65" s="2" customFormat="1" ht="66.75" customHeight="1">
      <c r="A1077" s="41"/>
      <c r="B1077" s="42"/>
      <c r="C1077" s="267" t="s">
        <v>1657</v>
      </c>
      <c r="D1077" s="267" t="s">
        <v>317</v>
      </c>
      <c r="E1077" s="268" t="s">
        <v>1658</v>
      </c>
      <c r="F1077" s="269" t="s">
        <v>1659</v>
      </c>
      <c r="G1077" s="270" t="s">
        <v>164</v>
      </c>
      <c r="H1077" s="271">
        <v>100</v>
      </c>
      <c r="I1077" s="272"/>
      <c r="J1077" s="273">
        <f>ROUND(I1077*H1077,2)</f>
        <v>0</v>
      </c>
      <c r="K1077" s="269" t="s">
        <v>19</v>
      </c>
      <c r="L1077" s="274"/>
      <c r="M1077" s="275" t="s">
        <v>19</v>
      </c>
      <c r="N1077" s="276" t="s">
        <v>46</v>
      </c>
      <c r="O1077" s="87"/>
      <c r="P1077" s="224">
        <f>O1077*H1077</f>
        <v>0</v>
      </c>
      <c r="Q1077" s="224">
        <v>0.0025</v>
      </c>
      <c r="R1077" s="224">
        <f>Q1077*H1077</f>
        <v>0.25</v>
      </c>
      <c r="S1077" s="224">
        <v>0</v>
      </c>
      <c r="T1077" s="225">
        <f>S1077*H1077</f>
        <v>0</v>
      </c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R1077" s="226" t="s">
        <v>383</v>
      </c>
      <c r="AT1077" s="226" t="s">
        <v>317</v>
      </c>
      <c r="AU1077" s="226" t="s">
        <v>85</v>
      </c>
      <c r="AY1077" s="20" t="s">
        <v>159</v>
      </c>
      <c r="BE1077" s="227">
        <f>IF(N1077="základní",J1077,0)</f>
        <v>0</v>
      </c>
      <c r="BF1077" s="227">
        <f>IF(N1077="snížená",J1077,0)</f>
        <v>0</v>
      </c>
      <c r="BG1077" s="227">
        <f>IF(N1077="zákl. přenesená",J1077,0)</f>
        <v>0</v>
      </c>
      <c r="BH1077" s="227">
        <f>IF(N1077="sníž. přenesená",J1077,0)</f>
        <v>0</v>
      </c>
      <c r="BI1077" s="227">
        <f>IF(N1077="nulová",J1077,0)</f>
        <v>0</v>
      </c>
      <c r="BJ1077" s="20" t="s">
        <v>83</v>
      </c>
      <c r="BK1077" s="227">
        <f>ROUND(I1077*H1077,2)</f>
        <v>0</v>
      </c>
      <c r="BL1077" s="20" t="s">
        <v>268</v>
      </c>
      <c r="BM1077" s="226" t="s">
        <v>1660</v>
      </c>
    </row>
    <row r="1078" spans="1:47" s="2" customFormat="1" ht="12">
      <c r="A1078" s="41"/>
      <c r="B1078" s="42"/>
      <c r="C1078" s="43"/>
      <c r="D1078" s="228" t="s">
        <v>168</v>
      </c>
      <c r="E1078" s="43"/>
      <c r="F1078" s="229" t="s">
        <v>1661</v>
      </c>
      <c r="G1078" s="43"/>
      <c r="H1078" s="43"/>
      <c r="I1078" s="230"/>
      <c r="J1078" s="43"/>
      <c r="K1078" s="43"/>
      <c r="L1078" s="47"/>
      <c r="M1078" s="231"/>
      <c r="N1078" s="232"/>
      <c r="O1078" s="87"/>
      <c r="P1078" s="87"/>
      <c r="Q1078" s="87"/>
      <c r="R1078" s="87"/>
      <c r="S1078" s="87"/>
      <c r="T1078" s="88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T1078" s="20" t="s">
        <v>168</v>
      </c>
      <c r="AU1078" s="20" t="s">
        <v>85</v>
      </c>
    </row>
    <row r="1079" spans="1:51" s="13" customFormat="1" ht="12">
      <c r="A1079" s="13"/>
      <c r="B1079" s="235"/>
      <c r="C1079" s="236"/>
      <c r="D1079" s="228" t="s">
        <v>172</v>
      </c>
      <c r="E1079" s="236"/>
      <c r="F1079" s="238" t="s">
        <v>1662</v>
      </c>
      <c r="G1079" s="236"/>
      <c r="H1079" s="239">
        <v>100</v>
      </c>
      <c r="I1079" s="240"/>
      <c r="J1079" s="236"/>
      <c r="K1079" s="236"/>
      <c r="L1079" s="241"/>
      <c r="M1079" s="242"/>
      <c r="N1079" s="243"/>
      <c r="O1079" s="243"/>
      <c r="P1079" s="243"/>
      <c r="Q1079" s="243"/>
      <c r="R1079" s="243"/>
      <c r="S1079" s="243"/>
      <c r="T1079" s="244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T1079" s="245" t="s">
        <v>172</v>
      </c>
      <c r="AU1079" s="245" t="s">
        <v>85</v>
      </c>
      <c r="AV1079" s="13" t="s">
        <v>85</v>
      </c>
      <c r="AW1079" s="13" t="s">
        <v>4</v>
      </c>
      <c r="AX1079" s="13" t="s">
        <v>83</v>
      </c>
      <c r="AY1079" s="245" t="s">
        <v>159</v>
      </c>
    </row>
    <row r="1080" spans="1:65" s="2" customFormat="1" ht="24.15" customHeight="1">
      <c r="A1080" s="41"/>
      <c r="B1080" s="42"/>
      <c r="C1080" s="267" t="s">
        <v>1663</v>
      </c>
      <c r="D1080" s="267" t="s">
        <v>317</v>
      </c>
      <c r="E1080" s="268" t="s">
        <v>1664</v>
      </c>
      <c r="F1080" s="269" t="s">
        <v>1665</v>
      </c>
      <c r="G1080" s="270" t="s">
        <v>164</v>
      </c>
      <c r="H1080" s="271">
        <v>75</v>
      </c>
      <c r="I1080" s="272"/>
      <c r="J1080" s="273">
        <f>ROUND(I1080*H1080,2)</f>
        <v>0</v>
      </c>
      <c r="K1080" s="269" t="s">
        <v>165</v>
      </c>
      <c r="L1080" s="274"/>
      <c r="M1080" s="275" t="s">
        <v>19</v>
      </c>
      <c r="N1080" s="276" t="s">
        <v>46</v>
      </c>
      <c r="O1080" s="87"/>
      <c r="P1080" s="224">
        <f>O1080*H1080</f>
        <v>0</v>
      </c>
      <c r="Q1080" s="224">
        <v>0.00386</v>
      </c>
      <c r="R1080" s="224">
        <f>Q1080*H1080</f>
        <v>0.28950000000000004</v>
      </c>
      <c r="S1080" s="224">
        <v>0</v>
      </c>
      <c r="T1080" s="225">
        <f>S1080*H1080</f>
        <v>0</v>
      </c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R1080" s="226" t="s">
        <v>383</v>
      </c>
      <c r="AT1080" s="226" t="s">
        <v>317</v>
      </c>
      <c r="AU1080" s="226" t="s">
        <v>85</v>
      </c>
      <c r="AY1080" s="20" t="s">
        <v>159</v>
      </c>
      <c r="BE1080" s="227">
        <f>IF(N1080="základní",J1080,0)</f>
        <v>0</v>
      </c>
      <c r="BF1080" s="227">
        <f>IF(N1080="snížená",J1080,0)</f>
        <v>0</v>
      </c>
      <c r="BG1080" s="227">
        <f>IF(N1080="zákl. přenesená",J1080,0)</f>
        <v>0</v>
      </c>
      <c r="BH1080" s="227">
        <f>IF(N1080="sníž. přenesená",J1080,0)</f>
        <v>0</v>
      </c>
      <c r="BI1080" s="227">
        <f>IF(N1080="nulová",J1080,0)</f>
        <v>0</v>
      </c>
      <c r="BJ1080" s="20" t="s">
        <v>83</v>
      </c>
      <c r="BK1080" s="227">
        <f>ROUND(I1080*H1080,2)</f>
        <v>0</v>
      </c>
      <c r="BL1080" s="20" t="s">
        <v>268</v>
      </c>
      <c r="BM1080" s="226" t="s">
        <v>1666</v>
      </c>
    </row>
    <row r="1081" spans="1:47" s="2" customFormat="1" ht="12">
      <c r="A1081" s="41"/>
      <c r="B1081" s="42"/>
      <c r="C1081" s="43"/>
      <c r="D1081" s="228" t="s">
        <v>168</v>
      </c>
      <c r="E1081" s="43"/>
      <c r="F1081" s="229" t="s">
        <v>1665</v>
      </c>
      <c r="G1081" s="43"/>
      <c r="H1081" s="43"/>
      <c r="I1081" s="230"/>
      <c r="J1081" s="43"/>
      <c r="K1081" s="43"/>
      <c r="L1081" s="47"/>
      <c r="M1081" s="231"/>
      <c r="N1081" s="232"/>
      <c r="O1081" s="87"/>
      <c r="P1081" s="87"/>
      <c r="Q1081" s="87"/>
      <c r="R1081" s="87"/>
      <c r="S1081" s="87"/>
      <c r="T1081" s="88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T1081" s="20" t="s">
        <v>168</v>
      </c>
      <c r="AU1081" s="20" t="s">
        <v>85</v>
      </c>
    </row>
    <row r="1082" spans="1:51" s="13" customFormat="1" ht="12">
      <c r="A1082" s="13"/>
      <c r="B1082" s="235"/>
      <c r="C1082" s="236"/>
      <c r="D1082" s="228" t="s">
        <v>172</v>
      </c>
      <c r="E1082" s="236"/>
      <c r="F1082" s="238" t="s">
        <v>1667</v>
      </c>
      <c r="G1082" s="236"/>
      <c r="H1082" s="239">
        <v>75</v>
      </c>
      <c r="I1082" s="240"/>
      <c r="J1082" s="236"/>
      <c r="K1082" s="236"/>
      <c r="L1082" s="241"/>
      <c r="M1082" s="242"/>
      <c r="N1082" s="243"/>
      <c r="O1082" s="243"/>
      <c r="P1082" s="243"/>
      <c r="Q1082" s="243"/>
      <c r="R1082" s="243"/>
      <c r="S1082" s="243"/>
      <c r="T1082" s="244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T1082" s="245" t="s">
        <v>172</v>
      </c>
      <c r="AU1082" s="245" t="s">
        <v>85</v>
      </c>
      <c r="AV1082" s="13" t="s">
        <v>85</v>
      </c>
      <c r="AW1082" s="13" t="s">
        <v>4</v>
      </c>
      <c r="AX1082" s="13" t="s">
        <v>83</v>
      </c>
      <c r="AY1082" s="245" t="s">
        <v>159</v>
      </c>
    </row>
    <row r="1083" spans="1:65" s="2" customFormat="1" ht="66.75" customHeight="1">
      <c r="A1083" s="41"/>
      <c r="B1083" s="42"/>
      <c r="C1083" s="267" t="s">
        <v>1668</v>
      </c>
      <c r="D1083" s="267" t="s">
        <v>317</v>
      </c>
      <c r="E1083" s="268" t="s">
        <v>1669</v>
      </c>
      <c r="F1083" s="269" t="s">
        <v>1670</v>
      </c>
      <c r="G1083" s="270" t="s">
        <v>164</v>
      </c>
      <c r="H1083" s="271">
        <v>135.001</v>
      </c>
      <c r="I1083" s="272"/>
      <c r="J1083" s="273">
        <f>ROUND(I1083*H1083,2)</f>
        <v>0</v>
      </c>
      <c r="K1083" s="269" t="s">
        <v>19</v>
      </c>
      <c r="L1083" s="274"/>
      <c r="M1083" s="275" t="s">
        <v>19</v>
      </c>
      <c r="N1083" s="276" t="s">
        <v>46</v>
      </c>
      <c r="O1083" s="87"/>
      <c r="P1083" s="224">
        <f>O1083*H1083</f>
        <v>0</v>
      </c>
      <c r="Q1083" s="224">
        <v>0.0035</v>
      </c>
      <c r="R1083" s="224">
        <f>Q1083*H1083</f>
        <v>0.4725035</v>
      </c>
      <c r="S1083" s="224">
        <v>0</v>
      </c>
      <c r="T1083" s="225">
        <f>S1083*H1083</f>
        <v>0</v>
      </c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R1083" s="226" t="s">
        <v>383</v>
      </c>
      <c r="AT1083" s="226" t="s">
        <v>317</v>
      </c>
      <c r="AU1083" s="226" t="s">
        <v>85</v>
      </c>
      <c r="AY1083" s="20" t="s">
        <v>159</v>
      </c>
      <c r="BE1083" s="227">
        <f>IF(N1083="základní",J1083,0)</f>
        <v>0</v>
      </c>
      <c r="BF1083" s="227">
        <f>IF(N1083="snížená",J1083,0)</f>
        <v>0</v>
      </c>
      <c r="BG1083" s="227">
        <f>IF(N1083="zákl. přenesená",J1083,0)</f>
        <v>0</v>
      </c>
      <c r="BH1083" s="227">
        <f>IF(N1083="sníž. přenesená",J1083,0)</f>
        <v>0</v>
      </c>
      <c r="BI1083" s="227">
        <f>IF(N1083="nulová",J1083,0)</f>
        <v>0</v>
      </c>
      <c r="BJ1083" s="20" t="s">
        <v>83</v>
      </c>
      <c r="BK1083" s="227">
        <f>ROUND(I1083*H1083,2)</f>
        <v>0</v>
      </c>
      <c r="BL1083" s="20" t="s">
        <v>268</v>
      </c>
      <c r="BM1083" s="226" t="s">
        <v>1671</v>
      </c>
    </row>
    <row r="1084" spans="1:47" s="2" customFormat="1" ht="12">
      <c r="A1084" s="41"/>
      <c r="B1084" s="42"/>
      <c r="C1084" s="43"/>
      <c r="D1084" s="228" t="s">
        <v>168</v>
      </c>
      <c r="E1084" s="43"/>
      <c r="F1084" s="229" t="s">
        <v>1670</v>
      </c>
      <c r="G1084" s="43"/>
      <c r="H1084" s="43"/>
      <c r="I1084" s="230"/>
      <c r="J1084" s="43"/>
      <c r="K1084" s="43"/>
      <c r="L1084" s="47"/>
      <c r="M1084" s="231"/>
      <c r="N1084" s="232"/>
      <c r="O1084" s="87"/>
      <c r="P1084" s="87"/>
      <c r="Q1084" s="87"/>
      <c r="R1084" s="87"/>
      <c r="S1084" s="87"/>
      <c r="T1084" s="88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T1084" s="20" t="s">
        <v>168</v>
      </c>
      <c r="AU1084" s="20" t="s">
        <v>85</v>
      </c>
    </row>
    <row r="1085" spans="1:51" s="13" customFormat="1" ht="12">
      <c r="A1085" s="13"/>
      <c r="B1085" s="235"/>
      <c r="C1085" s="236"/>
      <c r="D1085" s="228" t="s">
        <v>172</v>
      </c>
      <c r="E1085" s="236"/>
      <c r="F1085" s="238" t="s">
        <v>1672</v>
      </c>
      <c r="G1085" s="236"/>
      <c r="H1085" s="239">
        <v>135.001</v>
      </c>
      <c r="I1085" s="240"/>
      <c r="J1085" s="236"/>
      <c r="K1085" s="236"/>
      <c r="L1085" s="241"/>
      <c r="M1085" s="242"/>
      <c r="N1085" s="243"/>
      <c r="O1085" s="243"/>
      <c r="P1085" s="243"/>
      <c r="Q1085" s="243"/>
      <c r="R1085" s="243"/>
      <c r="S1085" s="243"/>
      <c r="T1085" s="244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45" t="s">
        <v>172</v>
      </c>
      <c r="AU1085" s="245" t="s">
        <v>85</v>
      </c>
      <c r="AV1085" s="13" t="s">
        <v>85</v>
      </c>
      <c r="AW1085" s="13" t="s">
        <v>4</v>
      </c>
      <c r="AX1085" s="13" t="s">
        <v>83</v>
      </c>
      <c r="AY1085" s="245" t="s">
        <v>159</v>
      </c>
    </row>
    <row r="1086" spans="1:65" s="2" customFormat="1" ht="24.15" customHeight="1">
      <c r="A1086" s="41"/>
      <c r="B1086" s="42"/>
      <c r="C1086" s="215" t="s">
        <v>1673</v>
      </c>
      <c r="D1086" s="215" t="s">
        <v>161</v>
      </c>
      <c r="E1086" s="216" t="s">
        <v>1674</v>
      </c>
      <c r="F1086" s="217" t="s">
        <v>1675</v>
      </c>
      <c r="G1086" s="218" t="s">
        <v>164</v>
      </c>
      <c r="H1086" s="219">
        <v>91.2</v>
      </c>
      <c r="I1086" s="220"/>
      <c r="J1086" s="221">
        <f>ROUND(I1086*H1086,2)</f>
        <v>0</v>
      </c>
      <c r="K1086" s="217" t="s">
        <v>165</v>
      </c>
      <c r="L1086" s="47"/>
      <c r="M1086" s="222" t="s">
        <v>19</v>
      </c>
      <c r="N1086" s="223" t="s">
        <v>46</v>
      </c>
      <c r="O1086" s="87"/>
      <c r="P1086" s="224">
        <f>O1086*H1086</f>
        <v>0</v>
      </c>
      <c r="Q1086" s="224">
        <v>0.006</v>
      </c>
      <c r="R1086" s="224">
        <f>Q1086*H1086</f>
        <v>0.5472</v>
      </c>
      <c r="S1086" s="224">
        <v>0</v>
      </c>
      <c r="T1086" s="225">
        <f>S1086*H1086</f>
        <v>0</v>
      </c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R1086" s="226" t="s">
        <v>268</v>
      </c>
      <c r="AT1086" s="226" t="s">
        <v>161</v>
      </c>
      <c r="AU1086" s="226" t="s">
        <v>85</v>
      </c>
      <c r="AY1086" s="20" t="s">
        <v>159</v>
      </c>
      <c r="BE1086" s="227">
        <f>IF(N1086="základní",J1086,0)</f>
        <v>0</v>
      </c>
      <c r="BF1086" s="227">
        <f>IF(N1086="snížená",J1086,0)</f>
        <v>0</v>
      </c>
      <c r="BG1086" s="227">
        <f>IF(N1086="zákl. přenesená",J1086,0)</f>
        <v>0</v>
      </c>
      <c r="BH1086" s="227">
        <f>IF(N1086="sníž. přenesená",J1086,0)</f>
        <v>0</v>
      </c>
      <c r="BI1086" s="227">
        <f>IF(N1086="nulová",J1086,0)</f>
        <v>0</v>
      </c>
      <c r="BJ1086" s="20" t="s">
        <v>83</v>
      </c>
      <c r="BK1086" s="227">
        <f>ROUND(I1086*H1086,2)</f>
        <v>0</v>
      </c>
      <c r="BL1086" s="20" t="s">
        <v>268</v>
      </c>
      <c r="BM1086" s="226" t="s">
        <v>1676</v>
      </c>
    </row>
    <row r="1087" spans="1:47" s="2" customFormat="1" ht="12">
      <c r="A1087" s="41"/>
      <c r="B1087" s="42"/>
      <c r="C1087" s="43"/>
      <c r="D1087" s="228" t="s">
        <v>168</v>
      </c>
      <c r="E1087" s="43"/>
      <c r="F1087" s="229" t="s">
        <v>1677</v>
      </c>
      <c r="G1087" s="43"/>
      <c r="H1087" s="43"/>
      <c r="I1087" s="230"/>
      <c r="J1087" s="43"/>
      <c r="K1087" s="43"/>
      <c r="L1087" s="47"/>
      <c r="M1087" s="231"/>
      <c r="N1087" s="232"/>
      <c r="O1087" s="87"/>
      <c r="P1087" s="87"/>
      <c r="Q1087" s="87"/>
      <c r="R1087" s="87"/>
      <c r="S1087" s="87"/>
      <c r="T1087" s="88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T1087" s="20" t="s">
        <v>168</v>
      </c>
      <c r="AU1087" s="20" t="s">
        <v>85</v>
      </c>
    </row>
    <row r="1088" spans="1:47" s="2" customFormat="1" ht="12">
      <c r="A1088" s="41"/>
      <c r="B1088" s="42"/>
      <c r="C1088" s="43"/>
      <c r="D1088" s="233" t="s">
        <v>170</v>
      </c>
      <c r="E1088" s="43"/>
      <c r="F1088" s="234" t="s">
        <v>1678</v>
      </c>
      <c r="G1088" s="43"/>
      <c r="H1088" s="43"/>
      <c r="I1088" s="230"/>
      <c r="J1088" s="43"/>
      <c r="K1088" s="43"/>
      <c r="L1088" s="47"/>
      <c r="M1088" s="231"/>
      <c r="N1088" s="232"/>
      <c r="O1088" s="87"/>
      <c r="P1088" s="87"/>
      <c r="Q1088" s="87"/>
      <c r="R1088" s="87"/>
      <c r="S1088" s="87"/>
      <c r="T1088" s="88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T1088" s="20" t="s">
        <v>170</v>
      </c>
      <c r="AU1088" s="20" t="s">
        <v>85</v>
      </c>
    </row>
    <row r="1089" spans="1:51" s="14" customFormat="1" ht="12">
      <c r="A1089" s="14"/>
      <c r="B1089" s="246"/>
      <c r="C1089" s="247"/>
      <c r="D1089" s="228" t="s">
        <v>172</v>
      </c>
      <c r="E1089" s="248" t="s">
        <v>19</v>
      </c>
      <c r="F1089" s="249" t="s">
        <v>1679</v>
      </c>
      <c r="G1089" s="247"/>
      <c r="H1089" s="248" t="s">
        <v>19</v>
      </c>
      <c r="I1089" s="250"/>
      <c r="J1089" s="247"/>
      <c r="K1089" s="247"/>
      <c r="L1089" s="251"/>
      <c r="M1089" s="252"/>
      <c r="N1089" s="253"/>
      <c r="O1089" s="253"/>
      <c r="P1089" s="253"/>
      <c r="Q1089" s="253"/>
      <c r="R1089" s="253"/>
      <c r="S1089" s="253"/>
      <c r="T1089" s="25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55" t="s">
        <v>172</v>
      </c>
      <c r="AU1089" s="255" t="s">
        <v>85</v>
      </c>
      <c r="AV1089" s="14" t="s">
        <v>83</v>
      </c>
      <c r="AW1089" s="14" t="s">
        <v>36</v>
      </c>
      <c r="AX1089" s="14" t="s">
        <v>75</v>
      </c>
      <c r="AY1089" s="255" t="s">
        <v>159</v>
      </c>
    </row>
    <row r="1090" spans="1:51" s="13" customFormat="1" ht="12">
      <c r="A1090" s="13"/>
      <c r="B1090" s="235"/>
      <c r="C1090" s="236"/>
      <c r="D1090" s="228" t="s">
        <v>172</v>
      </c>
      <c r="E1090" s="237" t="s">
        <v>19</v>
      </c>
      <c r="F1090" s="238" t="s">
        <v>1525</v>
      </c>
      <c r="G1090" s="236"/>
      <c r="H1090" s="239">
        <v>18.6</v>
      </c>
      <c r="I1090" s="240"/>
      <c r="J1090" s="236"/>
      <c r="K1090" s="236"/>
      <c r="L1090" s="241"/>
      <c r="M1090" s="242"/>
      <c r="N1090" s="243"/>
      <c r="O1090" s="243"/>
      <c r="P1090" s="243"/>
      <c r="Q1090" s="243"/>
      <c r="R1090" s="243"/>
      <c r="S1090" s="243"/>
      <c r="T1090" s="244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45" t="s">
        <v>172</v>
      </c>
      <c r="AU1090" s="245" t="s">
        <v>85</v>
      </c>
      <c r="AV1090" s="13" t="s">
        <v>85</v>
      </c>
      <c r="AW1090" s="13" t="s">
        <v>36</v>
      </c>
      <c r="AX1090" s="13" t="s">
        <v>75</v>
      </c>
      <c r="AY1090" s="245" t="s">
        <v>159</v>
      </c>
    </row>
    <row r="1091" spans="1:51" s="13" customFormat="1" ht="12">
      <c r="A1091" s="13"/>
      <c r="B1091" s="235"/>
      <c r="C1091" s="236"/>
      <c r="D1091" s="228" t="s">
        <v>172</v>
      </c>
      <c r="E1091" s="237" t="s">
        <v>19</v>
      </c>
      <c r="F1091" s="238" t="s">
        <v>1526</v>
      </c>
      <c r="G1091" s="236"/>
      <c r="H1091" s="239">
        <v>3</v>
      </c>
      <c r="I1091" s="240"/>
      <c r="J1091" s="236"/>
      <c r="K1091" s="236"/>
      <c r="L1091" s="241"/>
      <c r="M1091" s="242"/>
      <c r="N1091" s="243"/>
      <c r="O1091" s="243"/>
      <c r="P1091" s="243"/>
      <c r="Q1091" s="243"/>
      <c r="R1091" s="243"/>
      <c r="S1091" s="243"/>
      <c r="T1091" s="244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45" t="s">
        <v>172</v>
      </c>
      <c r="AU1091" s="245" t="s">
        <v>85</v>
      </c>
      <c r="AV1091" s="13" t="s">
        <v>85</v>
      </c>
      <c r="AW1091" s="13" t="s">
        <v>36</v>
      </c>
      <c r="AX1091" s="13" t="s">
        <v>75</v>
      </c>
      <c r="AY1091" s="245" t="s">
        <v>159</v>
      </c>
    </row>
    <row r="1092" spans="1:51" s="13" customFormat="1" ht="12">
      <c r="A1092" s="13"/>
      <c r="B1092" s="235"/>
      <c r="C1092" s="236"/>
      <c r="D1092" s="228" t="s">
        <v>172</v>
      </c>
      <c r="E1092" s="237" t="s">
        <v>19</v>
      </c>
      <c r="F1092" s="238" t="s">
        <v>1527</v>
      </c>
      <c r="G1092" s="236"/>
      <c r="H1092" s="239">
        <v>32</v>
      </c>
      <c r="I1092" s="240"/>
      <c r="J1092" s="236"/>
      <c r="K1092" s="236"/>
      <c r="L1092" s="241"/>
      <c r="M1092" s="242"/>
      <c r="N1092" s="243"/>
      <c r="O1092" s="243"/>
      <c r="P1092" s="243"/>
      <c r="Q1092" s="243"/>
      <c r="R1092" s="243"/>
      <c r="S1092" s="243"/>
      <c r="T1092" s="244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T1092" s="245" t="s">
        <v>172</v>
      </c>
      <c r="AU1092" s="245" t="s">
        <v>85</v>
      </c>
      <c r="AV1092" s="13" t="s">
        <v>85</v>
      </c>
      <c r="AW1092" s="13" t="s">
        <v>36</v>
      </c>
      <c r="AX1092" s="13" t="s">
        <v>75</v>
      </c>
      <c r="AY1092" s="245" t="s">
        <v>159</v>
      </c>
    </row>
    <row r="1093" spans="1:51" s="14" customFormat="1" ht="12">
      <c r="A1093" s="14"/>
      <c r="B1093" s="246"/>
      <c r="C1093" s="247"/>
      <c r="D1093" s="228" t="s">
        <v>172</v>
      </c>
      <c r="E1093" s="248" t="s">
        <v>19</v>
      </c>
      <c r="F1093" s="249" t="s">
        <v>489</v>
      </c>
      <c r="G1093" s="247"/>
      <c r="H1093" s="248" t="s">
        <v>19</v>
      </c>
      <c r="I1093" s="250"/>
      <c r="J1093" s="247"/>
      <c r="K1093" s="247"/>
      <c r="L1093" s="251"/>
      <c r="M1093" s="252"/>
      <c r="N1093" s="253"/>
      <c r="O1093" s="253"/>
      <c r="P1093" s="253"/>
      <c r="Q1093" s="253"/>
      <c r="R1093" s="253"/>
      <c r="S1093" s="253"/>
      <c r="T1093" s="25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T1093" s="255" t="s">
        <v>172</v>
      </c>
      <c r="AU1093" s="255" t="s">
        <v>85</v>
      </c>
      <c r="AV1093" s="14" t="s">
        <v>83</v>
      </c>
      <c r="AW1093" s="14" t="s">
        <v>36</v>
      </c>
      <c r="AX1093" s="14" t="s">
        <v>75</v>
      </c>
      <c r="AY1093" s="255" t="s">
        <v>159</v>
      </c>
    </row>
    <row r="1094" spans="1:51" s="13" customFormat="1" ht="12">
      <c r="A1094" s="13"/>
      <c r="B1094" s="235"/>
      <c r="C1094" s="236"/>
      <c r="D1094" s="228" t="s">
        <v>172</v>
      </c>
      <c r="E1094" s="237" t="s">
        <v>19</v>
      </c>
      <c r="F1094" s="238" t="s">
        <v>1620</v>
      </c>
      <c r="G1094" s="236"/>
      <c r="H1094" s="239">
        <v>19.2</v>
      </c>
      <c r="I1094" s="240"/>
      <c r="J1094" s="236"/>
      <c r="K1094" s="236"/>
      <c r="L1094" s="241"/>
      <c r="M1094" s="242"/>
      <c r="N1094" s="243"/>
      <c r="O1094" s="243"/>
      <c r="P1094" s="243"/>
      <c r="Q1094" s="243"/>
      <c r="R1094" s="243"/>
      <c r="S1094" s="243"/>
      <c r="T1094" s="244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T1094" s="245" t="s">
        <v>172</v>
      </c>
      <c r="AU1094" s="245" t="s">
        <v>85</v>
      </c>
      <c r="AV1094" s="13" t="s">
        <v>85</v>
      </c>
      <c r="AW1094" s="13" t="s">
        <v>36</v>
      </c>
      <c r="AX1094" s="13" t="s">
        <v>75</v>
      </c>
      <c r="AY1094" s="245" t="s">
        <v>159</v>
      </c>
    </row>
    <row r="1095" spans="1:51" s="13" customFormat="1" ht="12">
      <c r="A1095" s="13"/>
      <c r="B1095" s="235"/>
      <c r="C1095" s="236"/>
      <c r="D1095" s="228" t="s">
        <v>172</v>
      </c>
      <c r="E1095" s="237" t="s">
        <v>19</v>
      </c>
      <c r="F1095" s="238" t="s">
        <v>1621</v>
      </c>
      <c r="G1095" s="236"/>
      <c r="H1095" s="239">
        <v>18.4</v>
      </c>
      <c r="I1095" s="240"/>
      <c r="J1095" s="236"/>
      <c r="K1095" s="236"/>
      <c r="L1095" s="241"/>
      <c r="M1095" s="242"/>
      <c r="N1095" s="243"/>
      <c r="O1095" s="243"/>
      <c r="P1095" s="243"/>
      <c r="Q1095" s="243"/>
      <c r="R1095" s="243"/>
      <c r="S1095" s="243"/>
      <c r="T1095" s="244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45" t="s">
        <v>172</v>
      </c>
      <c r="AU1095" s="245" t="s">
        <v>85</v>
      </c>
      <c r="AV1095" s="13" t="s">
        <v>85</v>
      </c>
      <c r="AW1095" s="13" t="s">
        <v>36</v>
      </c>
      <c r="AX1095" s="13" t="s">
        <v>75</v>
      </c>
      <c r="AY1095" s="245" t="s">
        <v>159</v>
      </c>
    </row>
    <row r="1096" spans="1:51" s="15" customFormat="1" ht="12">
      <c r="A1096" s="15"/>
      <c r="B1096" s="256"/>
      <c r="C1096" s="257"/>
      <c r="D1096" s="228" t="s">
        <v>172</v>
      </c>
      <c r="E1096" s="258" t="s">
        <v>19</v>
      </c>
      <c r="F1096" s="259" t="s">
        <v>193</v>
      </c>
      <c r="G1096" s="257"/>
      <c r="H1096" s="260">
        <v>91.2</v>
      </c>
      <c r="I1096" s="261"/>
      <c r="J1096" s="257"/>
      <c r="K1096" s="257"/>
      <c r="L1096" s="262"/>
      <c r="M1096" s="263"/>
      <c r="N1096" s="264"/>
      <c r="O1096" s="264"/>
      <c r="P1096" s="264"/>
      <c r="Q1096" s="264"/>
      <c r="R1096" s="264"/>
      <c r="S1096" s="264"/>
      <c r="T1096" s="26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T1096" s="266" t="s">
        <v>172</v>
      </c>
      <c r="AU1096" s="266" t="s">
        <v>85</v>
      </c>
      <c r="AV1096" s="15" t="s">
        <v>166</v>
      </c>
      <c r="AW1096" s="15" t="s">
        <v>36</v>
      </c>
      <c r="AX1096" s="15" t="s">
        <v>83</v>
      </c>
      <c r="AY1096" s="266" t="s">
        <v>159</v>
      </c>
    </row>
    <row r="1097" spans="1:65" s="2" customFormat="1" ht="24.15" customHeight="1">
      <c r="A1097" s="41"/>
      <c r="B1097" s="42"/>
      <c r="C1097" s="267" t="s">
        <v>1680</v>
      </c>
      <c r="D1097" s="267" t="s">
        <v>317</v>
      </c>
      <c r="E1097" s="268" t="s">
        <v>1681</v>
      </c>
      <c r="F1097" s="269" t="s">
        <v>1682</v>
      </c>
      <c r="G1097" s="270" t="s">
        <v>164</v>
      </c>
      <c r="H1097" s="271">
        <v>99</v>
      </c>
      <c r="I1097" s="272"/>
      <c r="J1097" s="273">
        <f>ROUND(I1097*H1097,2)</f>
        <v>0</v>
      </c>
      <c r="K1097" s="269" t="s">
        <v>19</v>
      </c>
      <c r="L1097" s="274"/>
      <c r="M1097" s="275" t="s">
        <v>19</v>
      </c>
      <c r="N1097" s="276" t="s">
        <v>46</v>
      </c>
      <c r="O1097" s="87"/>
      <c r="P1097" s="224">
        <f>O1097*H1097</f>
        <v>0</v>
      </c>
      <c r="Q1097" s="224">
        <v>0.0024</v>
      </c>
      <c r="R1097" s="224">
        <f>Q1097*H1097</f>
        <v>0.23759999999999998</v>
      </c>
      <c r="S1097" s="224">
        <v>0</v>
      </c>
      <c r="T1097" s="225">
        <f>S1097*H1097</f>
        <v>0</v>
      </c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R1097" s="226" t="s">
        <v>383</v>
      </c>
      <c r="AT1097" s="226" t="s">
        <v>317</v>
      </c>
      <c r="AU1097" s="226" t="s">
        <v>85</v>
      </c>
      <c r="AY1097" s="20" t="s">
        <v>159</v>
      </c>
      <c r="BE1097" s="227">
        <f>IF(N1097="základní",J1097,0)</f>
        <v>0</v>
      </c>
      <c r="BF1097" s="227">
        <f>IF(N1097="snížená",J1097,0)</f>
        <v>0</v>
      </c>
      <c r="BG1097" s="227">
        <f>IF(N1097="zákl. přenesená",J1097,0)</f>
        <v>0</v>
      </c>
      <c r="BH1097" s="227">
        <f>IF(N1097="sníž. přenesená",J1097,0)</f>
        <v>0</v>
      </c>
      <c r="BI1097" s="227">
        <f>IF(N1097="nulová",J1097,0)</f>
        <v>0</v>
      </c>
      <c r="BJ1097" s="20" t="s">
        <v>83</v>
      </c>
      <c r="BK1097" s="227">
        <f>ROUND(I1097*H1097,2)</f>
        <v>0</v>
      </c>
      <c r="BL1097" s="20" t="s">
        <v>268</v>
      </c>
      <c r="BM1097" s="226" t="s">
        <v>1683</v>
      </c>
    </row>
    <row r="1098" spans="1:47" s="2" customFormat="1" ht="12">
      <c r="A1098" s="41"/>
      <c r="B1098" s="42"/>
      <c r="C1098" s="43"/>
      <c r="D1098" s="228" t="s">
        <v>168</v>
      </c>
      <c r="E1098" s="43"/>
      <c r="F1098" s="229" t="s">
        <v>1684</v>
      </c>
      <c r="G1098" s="43"/>
      <c r="H1098" s="43"/>
      <c r="I1098" s="230"/>
      <c r="J1098" s="43"/>
      <c r="K1098" s="43"/>
      <c r="L1098" s="47"/>
      <c r="M1098" s="231"/>
      <c r="N1098" s="232"/>
      <c r="O1098" s="87"/>
      <c r="P1098" s="87"/>
      <c r="Q1098" s="87"/>
      <c r="R1098" s="87"/>
      <c r="S1098" s="87"/>
      <c r="T1098" s="88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T1098" s="20" t="s">
        <v>168</v>
      </c>
      <c r="AU1098" s="20" t="s">
        <v>85</v>
      </c>
    </row>
    <row r="1099" spans="1:65" s="2" customFormat="1" ht="24.15" customHeight="1">
      <c r="A1099" s="41"/>
      <c r="B1099" s="42"/>
      <c r="C1099" s="215" t="s">
        <v>1685</v>
      </c>
      <c r="D1099" s="215" t="s">
        <v>161</v>
      </c>
      <c r="E1099" s="216" t="s">
        <v>1686</v>
      </c>
      <c r="F1099" s="217" t="s">
        <v>1687</v>
      </c>
      <c r="G1099" s="218" t="s">
        <v>164</v>
      </c>
      <c r="H1099" s="219">
        <v>132</v>
      </c>
      <c r="I1099" s="220"/>
      <c r="J1099" s="221">
        <f>ROUND(I1099*H1099,2)</f>
        <v>0</v>
      </c>
      <c r="K1099" s="217" t="s">
        <v>165</v>
      </c>
      <c r="L1099" s="47"/>
      <c r="M1099" s="222" t="s">
        <v>19</v>
      </c>
      <c r="N1099" s="223" t="s">
        <v>46</v>
      </c>
      <c r="O1099" s="87"/>
      <c r="P1099" s="224">
        <f>O1099*H1099</f>
        <v>0</v>
      </c>
      <c r="Q1099" s="224">
        <v>0</v>
      </c>
      <c r="R1099" s="224">
        <f>Q1099*H1099</f>
        <v>0</v>
      </c>
      <c r="S1099" s="224">
        <v>0</v>
      </c>
      <c r="T1099" s="225">
        <f>S1099*H1099</f>
        <v>0</v>
      </c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R1099" s="226" t="s">
        <v>268</v>
      </c>
      <c r="AT1099" s="226" t="s">
        <v>161</v>
      </c>
      <c r="AU1099" s="226" t="s">
        <v>85</v>
      </c>
      <c r="AY1099" s="20" t="s">
        <v>159</v>
      </c>
      <c r="BE1099" s="227">
        <f>IF(N1099="základní",J1099,0)</f>
        <v>0</v>
      </c>
      <c r="BF1099" s="227">
        <f>IF(N1099="snížená",J1099,0)</f>
        <v>0</v>
      </c>
      <c r="BG1099" s="227">
        <f>IF(N1099="zákl. přenesená",J1099,0)</f>
        <v>0</v>
      </c>
      <c r="BH1099" s="227">
        <f>IF(N1099="sníž. přenesená",J1099,0)</f>
        <v>0</v>
      </c>
      <c r="BI1099" s="227">
        <f>IF(N1099="nulová",J1099,0)</f>
        <v>0</v>
      </c>
      <c r="BJ1099" s="20" t="s">
        <v>83</v>
      </c>
      <c r="BK1099" s="227">
        <f>ROUND(I1099*H1099,2)</f>
        <v>0</v>
      </c>
      <c r="BL1099" s="20" t="s">
        <v>268</v>
      </c>
      <c r="BM1099" s="226" t="s">
        <v>1688</v>
      </c>
    </row>
    <row r="1100" spans="1:47" s="2" customFormat="1" ht="12">
      <c r="A1100" s="41"/>
      <c r="B1100" s="42"/>
      <c r="C1100" s="43"/>
      <c r="D1100" s="228" t="s">
        <v>168</v>
      </c>
      <c r="E1100" s="43"/>
      <c r="F1100" s="229" t="s">
        <v>1689</v>
      </c>
      <c r="G1100" s="43"/>
      <c r="H1100" s="43"/>
      <c r="I1100" s="230"/>
      <c r="J1100" s="43"/>
      <c r="K1100" s="43"/>
      <c r="L1100" s="47"/>
      <c r="M1100" s="231"/>
      <c r="N1100" s="232"/>
      <c r="O1100" s="87"/>
      <c r="P1100" s="87"/>
      <c r="Q1100" s="87"/>
      <c r="R1100" s="87"/>
      <c r="S1100" s="87"/>
      <c r="T1100" s="88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T1100" s="20" t="s">
        <v>168</v>
      </c>
      <c r="AU1100" s="20" t="s">
        <v>85</v>
      </c>
    </row>
    <row r="1101" spans="1:47" s="2" customFormat="1" ht="12">
      <c r="A1101" s="41"/>
      <c r="B1101" s="42"/>
      <c r="C1101" s="43"/>
      <c r="D1101" s="233" t="s">
        <v>170</v>
      </c>
      <c r="E1101" s="43"/>
      <c r="F1101" s="234" t="s">
        <v>1690</v>
      </c>
      <c r="G1101" s="43"/>
      <c r="H1101" s="43"/>
      <c r="I1101" s="230"/>
      <c r="J1101" s="43"/>
      <c r="K1101" s="43"/>
      <c r="L1101" s="47"/>
      <c r="M1101" s="231"/>
      <c r="N1101" s="232"/>
      <c r="O1101" s="87"/>
      <c r="P1101" s="87"/>
      <c r="Q1101" s="87"/>
      <c r="R1101" s="87"/>
      <c r="S1101" s="87"/>
      <c r="T1101" s="88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T1101" s="20" t="s">
        <v>170</v>
      </c>
      <c r="AU1101" s="20" t="s">
        <v>85</v>
      </c>
    </row>
    <row r="1102" spans="1:51" s="14" customFormat="1" ht="12">
      <c r="A1102" s="14"/>
      <c r="B1102" s="246"/>
      <c r="C1102" s="247"/>
      <c r="D1102" s="228" t="s">
        <v>172</v>
      </c>
      <c r="E1102" s="248" t="s">
        <v>19</v>
      </c>
      <c r="F1102" s="249" t="s">
        <v>1691</v>
      </c>
      <c r="G1102" s="247"/>
      <c r="H1102" s="248" t="s">
        <v>19</v>
      </c>
      <c r="I1102" s="250"/>
      <c r="J1102" s="247"/>
      <c r="K1102" s="247"/>
      <c r="L1102" s="251"/>
      <c r="M1102" s="252"/>
      <c r="N1102" s="253"/>
      <c r="O1102" s="253"/>
      <c r="P1102" s="253"/>
      <c r="Q1102" s="253"/>
      <c r="R1102" s="253"/>
      <c r="S1102" s="253"/>
      <c r="T1102" s="25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5" t="s">
        <v>172</v>
      </c>
      <c r="AU1102" s="255" t="s">
        <v>85</v>
      </c>
      <c r="AV1102" s="14" t="s">
        <v>83</v>
      </c>
      <c r="AW1102" s="14" t="s">
        <v>36</v>
      </c>
      <c r="AX1102" s="14" t="s">
        <v>75</v>
      </c>
      <c r="AY1102" s="255" t="s">
        <v>159</v>
      </c>
    </row>
    <row r="1103" spans="1:51" s="13" customFormat="1" ht="12">
      <c r="A1103" s="13"/>
      <c r="B1103" s="235"/>
      <c r="C1103" s="236"/>
      <c r="D1103" s="228" t="s">
        <v>172</v>
      </c>
      <c r="E1103" s="237" t="s">
        <v>19</v>
      </c>
      <c r="F1103" s="238" t="s">
        <v>1692</v>
      </c>
      <c r="G1103" s="236"/>
      <c r="H1103" s="239">
        <v>96</v>
      </c>
      <c r="I1103" s="240"/>
      <c r="J1103" s="236"/>
      <c r="K1103" s="236"/>
      <c r="L1103" s="241"/>
      <c r="M1103" s="242"/>
      <c r="N1103" s="243"/>
      <c r="O1103" s="243"/>
      <c r="P1103" s="243"/>
      <c r="Q1103" s="243"/>
      <c r="R1103" s="243"/>
      <c r="S1103" s="243"/>
      <c r="T1103" s="244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45" t="s">
        <v>172</v>
      </c>
      <c r="AU1103" s="245" t="s">
        <v>85</v>
      </c>
      <c r="AV1103" s="13" t="s">
        <v>85</v>
      </c>
      <c r="AW1103" s="13" t="s">
        <v>36</v>
      </c>
      <c r="AX1103" s="13" t="s">
        <v>75</v>
      </c>
      <c r="AY1103" s="245" t="s">
        <v>159</v>
      </c>
    </row>
    <row r="1104" spans="1:51" s="13" customFormat="1" ht="12">
      <c r="A1104" s="13"/>
      <c r="B1104" s="235"/>
      <c r="C1104" s="236"/>
      <c r="D1104" s="228" t="s">
        <v>172</v>
      </c>
      <c r="E1104" s="237" t="s">
        <v>19</v>
      </c>
      <c r="F1104" s="238" t="s">
        <v>1512</v>
      </c>
      <c r="G1104" s="236"/>
      <c r="H1104" s="239">
        <v>36</v>
      </c>
      <c r="I1104" s="240"/>
      <c r="J1104" s="236"/>
      <c r="K1104" s="236"/>
      <c r="L1104" s="241"/>
      <c r="M1104" s="242"/>
      <c r="N1104" s="243"/>
      <c r="O1104" s="243"/>
      <c r="P1104" s="243"/>
      <c r="Q1104" s="243"/>
      <c r="R1104" s="243"/>
      <c r="S1104" s="243"/>
      <c r="T1104" s="244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45" t="s">
        <v>172</v>
      </c>
      <c r="AU1104" s="245" t="s">
        <v>85</v>
      </c>
      <c r="AV1104" s="13" t="s">
        <v>85</v>
      </c>
      <c r="AW1104" s="13" t="s">
        <v>36</v>
      </c>
      <c r="AX1104" s="13" t="s">
        <v>75</v>
      </c>
      <c r="AY1104" s="245" t="s">
        <v>159</v>
      </c>
    </row>
    <row r="1105" spans="1:51" s="15" customFormat="1" ht="12">
      <c r="A1105" s="15"/>
      <c r="B1105" s="256"/>
      <c r="C1105" s="257"/>
      <c r="D1105" s="228" t="s">
        <v>172</v>
      </c>
      <c r="E1105" s="258" t="s">
        <v>19</v>
      </c>
      <c r="F1105" s="259" t="s">
        <v>193</v>
      </c>
      <c r="G1105" s="257"/>
      <c r="H1105" s="260">
        <v>132</v>
      </c>
      <c r="I1105" s="261"/>
      <c r="J1105" s="257"/>
      <c r="K1105" s="257"/>
      <c r="L1105" s="262"/>
      <c r="M1105" s="263"/>
      <c r="N1105" s="264"/>
      <c r="O1105" s="264"/>
      <c r="P1105" s="264"/>
      <c r="Q1105" s="264"/>
      <c r="R1105" s="264"/>
      <c r="S1105" s="264"/>
      <c r="T1105" s="26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T1105" s="266" t="s">
        <v>172</v>
      </c>
      <c r="AU1105" s="266" t="s">
        <v>85</v>
      </c>
      <c r="AV1105" s="15" t="s">
        <v>166</v>
      </c>
      <c r="AW1105" s="15" t="s">
        <v>36</v>
      </c>
      <c r="AX1105" s="15" t="s">
        <v>83</v>
      </c>
      <c r="AY1105" s="266" t="s">
        <v>159</v>
      </c>
    </row>
    <row r="1106" spans="1:65" s="2" customFormat="1" ht="16.5" customHeight="1">
      <c r="A1106" s="41"/>
      <c r="B1106" s="42"/>
      <c r="C1106" s="267" t="s">
        <v>1693</v>
      </c>
      <c r="D1106" s="267" t="s">
        <v>317</v>
      </c>
      <c r="E1106" s="268" t="s">
        <v>1694</v>
      </c>
      <c r="F1106" s="269" t="s">
        <v>1695</v>
      </c>
      <c r="G1106" s="270" t="s">
        <v>164</v>
      </c>
      <c r="H1106" s="271">
        <v>145</v>
      </c>
      <c r="I1106" s="272"/>
      <c r="J1106" s="273">
        <f>ROUND(I1106*H1106,2)</f>
        <v>0</v>
      </c>
      <c r="K1106" s="269" t="s">
        <v>19</v>
      </c>
      <c r="L1106" s="274"/>
      <c r="M1106" s="275" t="s">
        <v>19</v>
      </c>
      <c r="N1106" s="276" t="s">
        <v>46</v>
      </c>
      <c r="O1106" s="87"/>
      <c r="P1106" s="224">
        <f>O1106*H1106</f>
        <v>0</v>
      </c>
      <c r="Q1106" s="224">
        <v>0.00017</v>
      </c>
      <c r="R1106" s="224">
        <f>Q1106*H1106</f>
        <v>0.024650000000000002</v>
      </c>
      <c r="S1106" s="224">
        <v>0</v>
      </c>
      <c r="T1106" s="225">
        <f>S1106*H1106</f>
        <v>0</v>
      </c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R1106" s="226" t="s">
        <v>383</v>
      </c>
      <c r="AT1106" s="226" t="s">
        <v>317</v>
      </c>
      <c r="AU1106" s="226" t="s">
        <v>85</v>
      </c>
      <c r="AY1106" s="20" t="s">
        <v>159</v>
      </c>
      <c r="BE1106" s="227">
        <f>IF(N1106="základní",J1106,0)</f>
        <v>0</v>
      </c>
      <c r="BF1106" s="227">
        <f>IF(N1106="snížená",J1106,0)</f>
        <v>0</v>
      </c>
      <c r="BG1106" s="227">
        <f>IF(N1106="zákl. přenesená",J1106,0)</f>
        <v>0</v>
      </c>
      <c r="BH1106" s="227">
        <f>IF(N1106="sníž. přenesená",J1106,0)</f>
        <v>0</v>
      </c>
      <c r="BI1106" s="227">
        <f>IF(N1106="nulová",J1106,0)</f>
        <v>0</v>
      </c>
      <c r="BJ1106" s="20" t="s">
        <v>83</v>
      </c>
      <c r="BK1106" s="227">
        <f>ROUND(I1106*H1106,2)</f>
        <v>0</v>
      </c>
      <c r="BL1106" s="20" t="s">
        <v>268</v>
      </c>
      <c r="BM1106" s="226" t="s">
        <v>1696</v>
      </c>
    </row>
    <row r="1107" spans="1:47" s="2" customFormat="1" ht="12">
      <c r="A1107" s="41"/>
      <c r="B1107" s="42"/>
      <c r="C1107" s="43"/>
      <c r="D1107" s="228" t="s">
        <v>168</v>
      </c>
      <c r="E1107" s="43"/>
      <c r="F1107" s="229" t="s">
        <v>1695</v>
      </c>
      <c r="G1107" s="43"/>
      <c r="H1107" s="43"/>
      <c r="I1107" s="230"/>
      <c r="J1107" s="43"/>
      <c r="K1107" s="43"/>
      <c r="L1107" s="47"/>
      <c r="M1107" s="231"/>
      <c r="N1107" s="232"/>
      <c r="O1107" s="87"/>
      <c r="P1107" s="87"/>
      <c r="Q1107" s="87"/>
      <c r="R1107" s="87"/>
      <c r="S1107" s="87"/>
      <c r="T1107" s="88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T1107" s="20" t="s">
        <v>168</v>
      </c>
      <c r="AU1107" s="20" t="s">
        <v>85</v>
      </c>
    </row>
    <row r="1108" spans="1:51" s="13" customFormat="1" ht="12">
      <c r="A1108" s="13"/>
      <c r="B1108" s="235"/>
      <c r="C1108" s="236"/>
      <c r="D1108" s="228" t="s">
        <v>172</v>
      </c>
      <c r="E1108" s="236"/>
      <c r="F1108" s="238" t="s">
        <v>1697</v>
      </c>
      <c r="G1108" s="236"/>
      <c r="H1108" s="239">
        <v>145</v>
      </c>
      <c r="I1108" s="240"/>
      <c r="J1108" s="236"/>
      <c r="K1108" s="236"/>
      <c r="L1108" s="241"/>
      <c r="M1108" s="242"/>
      <c r="N1108" s="243"/>
      <c r="O1108" s="243"/>
      <c r="P1108" s="243"/>
      <c r="Q1108" s="243"/>
      <c r="R1108" s="243"/>
      <c r="S1108" s="243"/>
      <c r="T1108" s="244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45" t="s">
        <v>172</v>
      </c>
      <c r="AU1108" s="245" t="s">
        <v>85</v>
      </c>
      <c r="AV1108" s="13" t="s">
        <v>85</v>
      </c>
      <c r="AW1108" s="13" t="s">
        <v>4</v>
      </c>
      <c r="AX1108" s="13" t="s">
        <v>83</v>
      </c>
      <c r="AY1108" s="245" t="s">
        <v>159</v>
      </c>
    </row>
    <row r="1109" spans="1:65" s="2" customFormat="1" ht="24.15" customHeight="1">
      <c r="A1109" s="41"/>
      <c r="B1109" s="42"/>
      <c r="C1109" s="215" t="s">
        <v>1698</v>
      </c>
      <c r="D1109" s="215" t="s">
        <v>161</v>
      </c>
      <c r="E1109" s="216" t="s">
        <v>1699</v>
      </c>
      <c r="F1109" s="217" t="s">
        <v>1700</v>
      </c>
      <c r="G1109" s="218" t="s">
        <v>1590</v>
      </c>
      <c r="H1109" s="289"/>
      <c r="I1109" s="220"/>
      <c r="J1109" s="221">
        <f>ROUND(I1109*H1109,2)</f>
        <v>0</v>
      </c>
      <c r="K1109" s="217" t="s">
        <v>165</v>
      </c>
      <c r="L1109" s="47"/>
      <c r="M1109" s="222" t="s">
        <v>19</v>
      </c>
      <c r="N1109" s="223" t="s">
        <v>46</v>
      </c>
      <c r="O1109" s="87"/>
      <c r="P1109" s="224">
        <f>O1109*H1109</f>
        <v>0</v>
      </c>
      <c r="Q1109" s="224">
        <v>0</v>
      </c>
      <c r="R1109" s="224">
        <f>Q1109*H1109</f>
        <v>0</v>
      </c>
      <c r="S1109" s="224">
        <v>0</v>
      </c>
      <c r="T1109" s="225">
        <f>S1109*H1109</f>
        <v>0</v>
      </c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R1109" s="226" t="s">
        <v>268</v>
      </c>
      <c r="AT1109" s="226" t="s">
        <v>161</v>
      </c>
      <c r="AU1109" s="226" t="s">
        <v>85</v>
      </c>
      <c r="AY1109" s="20" t="s">
        <v>159</v>
      </c>
      <c r="BE1109" s="227">
        <f>IF(N1109="základní",J1109,0)</f>
        <v>0</v>
      </c>
      <c r="BF1109" s="227">
        <f>IF(N1109="snížená",J1109,0)</f>
        <v>0</v>
      </c>
      <c r="BG1109" s="227">
        <f>IF(N1109="zákl. přenesená",J1109,0)</f>
        <v>0</v>
      </c>
      <c r="BH1109" s="227">
        <f>IF(N1109="sníž. přenesená",J1109,0)</f>
        <v>0</v>
      </c>
      <c r="BI1109" s="227">
        <f>IF(N1109="nulová",J1109,0)</f>
        <v>0</v>
      </c>
      <c r="BJ1109" s="20" t="s">
        <v>83</v>
      </c>
      <c r="BK1109" s="227">
        <f>ROUND(I1109*H1109,2)</f>
        <v>0</v>
      </c>
      <c r="BL1109" s="20" t="s">
        <v>268</v>
      </c>
      <c r="BM1109" s="226" t="s">
        <v>1701</v>
      </c>
    </row>
    <row r="1110" spans="1:47" s="2" customFormat="1" ht="12">
      <c r="A1110" s="41"/>
      <c r="B1110" s="42"/>
      <c r="C1110" s="43"/>
      <c r="D1110" s="228" t="s">
        <v>168</v>
      </c>
      <c r="E1110" s="43"/>
      <c r="F1110" s="229" t="s">
        <v>1702</v>
      </c>
      <c r="G1110" s="43"/>
      <c r="H1110" s="43"/>
      <c r="I1110" s="230"/>
      <c r="J1110" s="43"/>
      <c r="K1110" s="43"/>
      <c r="L1110" s="47"/>
      <c r="M1110" s="231"/>
      <c r="N1110" s="232"/>
      <c r="O1110" s="87"/>
      <c r="P1110" s="87"/>
      <c r="Q1110" s="87"/>
      <c r="R1110" s="87"/>
      <c r="S1110" s="87"/>
      <c r="T1110" s="88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T1110" s="20" t="s">
        <v>168</v>
      </c>
      <c r="AU1110" s="20" t="s">
        <v>85</v>
      </c>
    </row>
    <row r="1111" spans="1:47" s="2" customFormat="1" ht="12">
      <c r="A1111" s="41"/>
      <c r="B1111" s="42"/>
      <c r="C1111" s="43"/>
      <c r="D1111" s="233" t="s">
        <v>170</v>
      </c>
      <c r="E1111" s="43"/>
      <c r="F1111" s="234" t="s">
        <v>1703</v>
      </c>
      <c r="G1111" s="43"/>
      <c r="H1111" s="43"/>
      <c r="I1111" s="230"/>
      <c r="J1111" s="43"/>
      <c r="K1111" s="43"/>
      <c r="L1111" s="47"/>
      <c r="M1111" s="231"/>
      <c r="N1111" s="232"/>
      <c r="O1111" s="87"/>
      <c r="P1111" s="87"/>
      <c r="Q1111" s="87"/>
      <c r="R1111" s="87"/>
      <c r="S1111" s="87"/>
      <c r="T1111" s="88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T1111" s="20" t="s">
        <v>170</v>
      </c>
      <c r="AU1111" s="20" t="s">
        <v>85</v>
      </c>
    </row>
    <row r="1112" spans="1:63" s="12" customFormat="1" ht="22.8" customHeight="1">
      <c r="A1112" s="12"/>
      <c r="B1112" s="199"/>
      <c r="C1112" s="200"/>
      <c r="D1112" s="201" t="s">
        <v>74</v>
      </c>
      <c r="E1112" s="213" t="s">
        <v>1704</v>
      </c>
      <c r="F1112" s="213" t="s">
        <v>1705</v>
      </c>
      <c r="G1112" s="200"/>
      <c r="H1112" s="200"/>
      <c r="I1112" s="203"/>
      <c r="J1112" s="214">
        <f>BK1112</f>
        <v>0</v>
      </c>
      <c r="K1112" s="200"/>
      <c r="L1112" s="205"/>
      <c r="M1112" s="206"/>
      <c r="N1112" s="207"/>
      <c r="O1112" s="207"/>
      <c r="P1112" s="208">
        <f>SUM(P1113:P1153)</f>
        <v>0</v>
      </c>
      <c r="Q1112" s="207"/>
      <c r="R1112" s="208">
        <f>SUM(R1113:R1153)</f>
        <v>13.57849</v>
      </c>
      <c r="S1112" s="207"/>
      <c r="T1112" s="209">
        <f>SUM(T1113:T1153)</f>
        <v>0</v>
      </c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R1112" s="210" t="s">
        <v>85</v>
      </c>
      <c r="AT1112" s="211" t="s">
        <v>74</v>
      </c>
      <c r="AU1112" s="211" t="s">
        <v>83</v>
      </c>
      <c r="AY1112" s="210" t="s">
        <v>159</v>
      </c>
      <c r="BK1112" s="212">
        <f>SUM(BK1113:BK1153)</f>
        <v>0</v>
      </c>
    </row>
    <row r="1113" spans="1:65" s="2" customFormat="1" ht="33" customHeight="1">
      <c r="A1113" s="41"/>
      <c r="B1113" s="42"/>
      <c r="C1113" s="215" t="s">
        <v>1706</v>
      </c>
      <c r="D1113" s="215" t="s">
        <v>161</v>
      </c>
      <c r="E1113" s="216" t="s">
        <v>1707</v>
      </c>
      <c r="F1113" s="217" t="s">
        <v>1708</v>
      </c>
      <c r="G1113" s="218" t="s">
        <v>164</v>
      </c>
      <c r="H1113" s="219">
        <v>490</v>
      </c>
      <c r="I1113" s="220"/>
      <c r="J1113" s="221">
        <f>ROUND(I1113*H1113,2)</f>
        <v>0</v>
      </c>
      <c r="K1113" s="217" t="s">
        <v>19</v>
      </c>
      <c r="L1113" s="47"/>
      <c r="M1113" s="222" t="s">
        <v>19</v>
      </c>
      <c r="N1113" s="223" t="s">
        <v>46</v>
      </c>
      <c r="O1113" s="87"/>
      <c r="P1113" s="224">
        <f>O1113*H1113</f>
        <v>0</v>
      </c>
      <c r="Q1113" s="224">
        <v>0.01691</v>
      </c>
      <c r="R1113" s="224">
        <f>Q1113*H1113</f>
        <v>8.2859</v>
      </c>
      <c r="S1113" s="224">
        <v>0</v>
      </c>
      <c r="T1113" s="225">
        <f>S1113*H1113</f>
        <v>0</v>
      </c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R1113" s="226" t="s">
        <v>268</v>
      </c>
      <c r="AT1113" s="226" t="s">
        <v>161</v>
      </c>
      <c r="AU1113" s="226" t="s">
        <v>85</v>
      </c>
      <c r="AY1113" s="20" t="s">
        <v>159</v>
      </c>
      <c r="BE1113" s="227">
        <f>IF(N1113="základní",J1113,0)</f>
        <v>0</v>
      </c>
      <c r="BF1113" s="227">
        <f>IF(N1113="snížená",J1113,0)</f>
        <v>0</v>
      </c>
      <c r="BG1113" s="227">
        <f>IF(N1113="zákl. přenesená",J1113,0)</f>
        <v>0</v>
      </c>
      <c r="BH1113" s="227">
        <f>IF(N1113="sníž. přenesená",J1113,0)</f>
        <v>0</v>
      </c>
      <c r="BI1113" s="227">
        <f>IF(N1113="nulová",J1113,0)</f>
        <v>0</v>
      </c>
      <c r="BJ1113" s="20" t="s">
        <v>83</v>
      </c>
      <c r="BK1113" s="227">
        <f>ROUND(I1113*H1113,2)</f>
        <v>0</v>
      </c>
      <c r="BL1113" s="20" t="s">
        <v>268</v>
      </c>
      <c r="BM1113" s="226" t="s">
        <v>1709</v>
      </c>
    </row>
    <row r="1114" spans="1:47" s="2" customFormat="1" ht="12">
      <c r="A1114" s="41"/>
      <c r="B1114" s="42"/>
      <c r="C1114" s="43"/>
      <c r="D1114" s="228" t="s">
        <v>168</v>
      </c>
      <c r="E1114" s="43"/>
      <c r="F1114" s="229" t="s">
        <v>1708</v>
      </c>
      <c r="G1114" s="43"/>
      <c r="H1114" s="43"/>
      <c r="I1114" s="230"/>
      <c r="J1114" s="43"/>
      <c r="K1114" s="43"/>
      <c r="L1114" s="47"/>
      <c r="M1114" s="231"/>
      <c r="N1114" s="232"/>
      <c r="O1114" s="87"/>
      <c r="P1114" s="87"/>
      <c r="Q1114" s="87"/>
      <c r="R1114" s="87"/>
      <c r="S1114" s="87"/>
      <c r="T1114" s="88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T1114" s="20" t="s">
        <v>168</v>
      </c>
      <c r="AU1114" s="20" t="s">
        <v>85</v>
      </c>
    </row>
    <row r="1115" spans="1:51" s="14" customFormat="1" ht="12">
      <c r="A1115" s="14"/>
      <c r="B1115" s="246"/>
      <c r="C1115" s="247"/>
      <c r="D1115" s="228" t="s">
        <v>172</v>
      </c>
      <c r="E1115" s="248" t="s">
        <v>19</v>
      </c>
      <c r="F1115" s="249" t="s">
        <v>1710</v>
      </c>
      <c r="G1115" s="247"/>
      <c r="H1115" s="248" t="s">
        <v>19</v>
      </c>
      <c r="I1115" s="250"/>
      <c r="J1115" s="247"/>
      <c r="K1115" s="247"/>
      <c r="L1115" s="251"/>
      <c r="M1115" s="252"/>
      <c r="N1115" s="253"/>
      <c r="O1115" s="253"/>
      <c r="P1115" s="253"/>
      <c r="Q1115" s="253"/>
      <c r="R1115" s="253"/>
      <c r="S1115" s="253"/>
      <c r="T1115" s="25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55" t="s">
        <v>172</v>
      </c>
      <c r="AU1115" s="255" t="s">
        <v>85</v>
      </c>
      <c r="AV1115" s="14" t="s">
        <v>83</v>
      </c>
      <c r="AW1115" s="14" t="s">
        <v>36</v>
      </c>
      <c r="AX1115" s="14" t="s">
        <v>75</v>
      </c>
      <c r="AY1115" s="255" t="s">
        <v>159</v>
      </c>
    </row>
    <row r="1116" spans="1:51" s="13" customFormat="1" ht="12">
      <c r="A1116" s="13"/>
      <c r="B1116" s="235"/>
      <c r="C1116" s="236"/>
      <c r="D1116" s="228" t="s">
        <v>172</v>
      </c>
      <c r="E1116" s="237" t="s">
        <v>19</v>
      </c>
      <c r="F1116" s="238" t="s">
        <v>1711</v>
      </c>
      <c r="G1116" s="236"/>
      <c r="H1116" s="239">
        <v>490</v>
      </c>
      <c r="I1116" s="240"/>
      <c r="J1116" s="236"/>
      <c r="K1116" s="236"/>
      <c r="L1116" s="241"/>
      <c r="M1116" s="242"/>
      <c r="N1116" s="243"/>
      <c r="O1116" s="243"/>
      <c r="P1116" s="243"/>
      <c r="Q1116" s="243"/>
      <c r="R1116" s="243"/>
      <c r="S1116" s="243"/>
      <c r="T1116" s="244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T1116" s="245" t="s">
        <v>172</v>
      </c>
      <c r="AU1116" s="245" t="s">
        <v>85</v>
      </c>
      <c r="AV1116" s="13" t="s">
        <v>85</v>
      </c>
      <c r="AW1116" s="13" t="s">
        <v>36</v>
      </c>
      <c r="AX1116" s="13" t="s">
        <v>83</v>
      </c>
      <c r="AY1116" s="245" t="s">
        <v>159</v>
      </c>
    </row>
    <row r="1117" spans="1:65" s="2" customFormat="1" ht="33" customHeight="1">
      <c r="A1117" s="41"/>
      <c r="B1117" s="42"/>
      <c r="C1117" s="215" t="s">
        <v>1712</v>
      </c>
      <c r="D1117" s="215" t="s">
        <v>161</v>
      </c>
      <c r="E1117" s="216" t="s">
        <v>1713</v>
      </c>
      <c r="F1117" s="217" t="s">
        <v>1714</v>
      </c>
      <c r="G1117" s="218" t="s">
        <v>164</v>
      </c>
      <c r="H1117" s="219">
        <v>50.94</v>
      </c>
      <c r="I1117" s="220"/>
      <c r="J1117" s="221">
        <f>ROUND(I1117*H1117,2)</f>
        <v>0</v>
      </c>
      <c r="K1117" s="217" t="s">
        <v>19</v>
      </c>
      <c r="L1117" s="47"/>
      <c r="M1117" s="222" t="s">
        <v>19</v>
      </c>
      <c r="N1117" s="223" t="s">
        <v>46</v>
      </c>
      <c r="O1117" s="87"/>
      <c r="P1117" s="224">
        <f>O1117*H1117</f>
        <v>0</v>
      </c>
      <c r="Q1117" s="224">
        <v>0.0125</v>
      </c>
      <c r="R1117" s="224">
        <f>Q1117*H1117</f>
        <v>0.63675</v>
      </c>
      <c r="S1117" s="224">
        <v>0</v>
      </c>
      <c r="T1117" s="225">
        <f>S1117*H1117</f>
        <v>0</v>
      </c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R1117" s="226" t="s">
        <v>268</v>
      </c>
      <c r="AT1117" s="226" t="s">
        <v>161</v>
      </c>
      <c r="AU1117" s="226" t="s">
        <v>85</v>
      </c>
      <c r="AY1117" s="20" t="s">
        <v>159</v>
      </c>
      <c r="BE1117" s="227">
        <f>IF(N1117="základní",J1117,0)</f>
        <v>0</v>
      </c>
      <c r="BF1117" s="227">
        <f>IF(N1117="snížená",J1117,0)</f>
        <v>0</v>
      </c>
      <c r="BG1117" s="227">
        <f>IF(N1117="zákl. přenesená",J1117,0)</f>
        <v>0</v>
      </c>
      <c r="BH1117" s="227">
        <f>IF(N1117="sníž. přenesená",J1117,0)</f>
        <v>0</v>
      </c>
      <c r="BI1117" s="227">
        <f>IF(N1117="nulová",J1117,0)</f>
        <v>0</v>
      </c>
      <c r="BJ1117" s="20" t="s">
        <v>83</v>
      </c>
      <c r="BK1117" s="227">
        <f>ROUND(I1117*H1117,2)</f>
        <v>0</v>
      </c>
      <c r="BL1117" s="20" t="s">
        <v>268</v>
      </c>
      <c r="BM1117" s="226" t="s">
        <v>1715</v>
      </c>
    </row>
    <row r="1118" spans="1:47" s="2" customFormat="1" ht="12">
      <c r="A1118" s="41"/>
      <c r="B1118" s="42"/>
      <c r="C1118" s="43"/>
      <c r="D1118" s="228" t="s">
        <v>168</v>
      </c>
      <c r="E1118" s="43"/>
      <c r="F1118" s="229" t="s">
        <v>1714</v>
      </c>
      <c r="G1118" s="43"/>
      <c r="H1118" s="43"/>
      <c r="I1118" s="230"/>
      <c r="J1118" s="43"/>
      <c r="K1118" s="43"/>
      <c r="L1118" s="47"/>
      <c r="M1118" s="231"/>
      <c r="N1118" s="232"/>
      <c r="O1118" s="87"/>
      <c r="P1118" s="87"/>
      <c r="Q1118" s="87"/>
      <c r="R1118" s="87"/>
      <c r="S1118" s="87"/>
      <c r="T1118" s="88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T1118" s="20" t="s">
        <v>168</v>
      </c>
      <c r="AU1118" s="20" t="s">
        <v>85</v>
      </c>
    </row>
    <row r="1119" spans="1:51" s="14" customFormat="1" ht="12">
      <c r="A1119" s="14"/>
      <c r="B1119" s="246"/>
      <c r="C1119" s="247"/>
      <c r="D1119" s="228" t="s">
        <v>172</v>
      </c>
      <c r="E1119" s="248" t="s">
        <v>19</v>
      </c>
      <c r="F1119" s="249" t="s">
        <v>462</v>
      </c>
      <c r="G1119" s="247"/>
      <c r="H1119" s="248" t="s">
        <v>19</v>
      </c>
      <c r="I1119" s="250"/>
      <c r="J1119" s="247"/>
      <c r="K1119" s="247"/>
      <c r="L1119" s="251"/>
      <c r="M1119" s="252"/>
      <c r="N1119" s="253"/>
      <c r="O1119" s="253"/>
      <c r="P1119" s="253"/>
      <c r="Q1119" s="253"/>
      <c r="R1119" s="253"/>
      <c r="S1119" s="253"/>
      <c r="T1119" s="25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55" t="s">
        <v>172</v>
      </c>
      <c r="AU1119" s="255" t="s">
        <v>85</v>
      </c>
      <c r="AV1119" s="14" t="s">
        <v>83</v>
      </c>
      <c r="AW1119" s="14" t="s">
        <v>36</v>
      </c>
      <c r="AX1119" s="14" t="s">
        <v>75</v>
      </c>
      <c r="AY1119" s="255" t="s">
        <v>159</v>
      </c>
    </row>
    <row r="1120" spans="1:51" s="13" customFormat="1" ht="12">
      <c r="A1120" s="13"/>
      <c r="B1120" s="235"/>
      <c r="C1120" s="236"/>
      <c r="D1120" s="228" t="s">
        <v>172</v>
      </c>
      <c r="E1120" s="237" t="s">
        <v>19</v>
      </c>
      <c r="F1120" s="238" t="s">
        <v>1716</v>
      </c>
      <c r="G1120" s="236"/>
      <c r="H1120" s="239">
        <v>16.41</v>
      </c>
      <c r="I1120" s="240"/>
      <c r="J1120" s="236"/>
      <c r="K1120" s="236"/>
      <c r="L1120" s="241"/>
      <c r="M1120" s="242"/>
      <c r="N1120" s="243"/>
      <c r="O1120" s="243"/>
      <c r="P1120" s="243"/>
      <c r="Q1120" s="243"/>
      <c r="R1120" s="243"/>
      <c r="S1120" s="243"/>
      <c r="T1120" s="244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45" t="s">
        <v>172</v>
      </c>
      <c r="AU1120" s="245" t="s">
        <v>85</v>
      </c>
      <c r="AV1120" s="13" t="s">
        <v>85</v>
      </c>
      <c r="AW1120" s="13" t="s">
        <v>36</v>
      </c>
      <c r="AX1120" s="13" t="s">
        <v>75</v>
      </c>
      <c r="AY1120" s="245" t="s">
        <v>159</v>
      </c>
    </row>
    <row r="1121" spans="1:51" s="14" customFormat="1" ht="12">
      <c r="A1121" s="14"/>
      <c r="B1121" s="246"/>
      <c r="C1121" s="247"/>
      <c r="D1121" s="228" t="s">
        <v>172</v>
      </c>
      <c r="E1121" s="248" t="s">
        <v>19</v>
      </c>
      <c r="F1121" s="249" t="s">
        <v>459</v>
      </c>
      <c r="G1121" s="247"/>
      <c r="H1121" s="248" t="s">
        <v>19</v>
      </c>
      <c r="I1121" s="250"/>
      <c r="J1121" s="247"/>
      <c r="K1121" s="247"/>
      <c r="L1121" s="251"/>
      <c r="M1121" s="252"/>
      <c r="N1121" s="253"/>
      <c r="O1121" s="253"/>
      <c r="P1121" s="253"/>
      <c r="Q1121" s="253"/>
      <c r="R1121" s="253"/>
      <c r="S1121" s="253"/>
      <c r="T1121" s="25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55" t="s">
        <v>172</v>
      </c>
      <c r="AU1121" s="255" t="s">
        <v>85</v>
      </c>
      <c r="AV1121" s="14" t="s">
        <v>83</v>
      </c>
      <c r="AW1121" s="14" t="s">
        <v>36</v>
      </c>
      <c r="AX1121" s="14" t="s">
        <v>75</v>
      </c>
      <c r="AY1121" s="255" t="s">
        <v>159</v>
      </c>
    </row>
    <row r="1122" spans="1:51" s="13" customFormat="1" ht="12">
      <c r="A1122" s="13"/>
      <c r="B1122" s="235"/>
      <c r="C1122" s="236"/>
      <c r="D1122" s="228" t="s">
        <v>172</v>
      </c>
      <c r="E1122" s="237" t="s">
        <v>19</v>
      </c>
      <c r="F1122" s="238" t="s">
        <v>1717</v>
      </c>
      <c r="G1122" s="236"/>
      <c r="H1122" s="239">
        <v>34.53</v>
      </c>
      <c r="I1122" s="240"/>
      <c r="J1122" s="236"/>
      <c r="K1122" s="236"/>
      <c r="L1122" s="241"/>
      <c r="M1122" s="242"/>
      <c r="N1122" s="243"/>
      <c r="O1122" s="243"/>
      <c r="P1122" s="243"/>
      <c r="Q1122" s="243"/>
      <c r="R1122" s="243"/>
      <c r="S1122" s="243"/>
      <c r="T1122" s="244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45" t="s">
        <v>172</v>
      </c>
      <c r="AU1122" s="245" t="s">
        <v>85</v>
      </c>
      <c r="AV1122" s="13" t="s">
        <v>85</v>
      </c>
      <c r="AW1122" s="13" t="s">
        <v>36</v>
      </c>
      <c r="AX1122" s="13" t="s">
        <v>75</v>
      </c>
      <c r="AY1122" s="245" t="s">
        <v>159</v>
      </c>
    </row>
    <row r="1123" spans="1:51" s="15" customFormat="1" ht="12">
      <c r="A1123" s="15"/>
      <c r="B1123" s="256"/>
      <c r="C1123" s="257"/>
      <c r="D1123" s="228" t="s">
        <v>172</v>
      </c>
      <c r="E1123" s="258" t="s">
        <v>19</v>
      </c>
      <c r="F1123" s="259" t="s">
        <v>193</v>
      </c>
      <c r="G1123" s="257"/>
      <c r="H1123" s="260">
        <v>50.94</v>
      </c>
      <c r="I1123" s="261"/>
      <c r="J1123" s="257"/>
      <c r="K1123" s="257"/>
      <c r="L1123" s="262"/>
      <c r="M1123" s="263"/>
      <c r="N1123" s="264"/>
      <c r="O1123" s="264"/>
      <c r="P1123" s="264"/>
      <c r="Q1123" s="264"/>
      <c r="R1123" s="264"/>
      <c r="S1123" s="264"/>
      <c r="T1123" s="26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T1123" s="266" t="s">
        <v>172</v>
      </c>
      <c r="AU1123" s="266" t="s">
        <v>85</v>
      </c>
      <c r="AV1123" s="15" t="s">
        <v>166</v>
      </c>
      <c r="AW1123" s="15" t="s">
        <v>36</v>
      </c>
      <c r="AX1123" s="15" t="s">
        <v>83</v>
      </c>
      <c r="AY1123" s="266" t="s">
        <v>159</v>
      </c>
    </row>
    <row r="1124" spans="1:65" s="2" customFormat="1" ht="16.5" customHeight="1">
      <c r="A1124" s="41"/>
      <c r="B1124" s="42"/>
      <c r="C1124" s="215" t="s">
        <v>1718</v>
      </c>
      <c r="D1124" s="215" t="s">
        <v>161</v>
      </c>
      <c r="E1124" s="216" t="s">
        <v>1719</v>
      </c>
      <c r="F1124" s="217" t="s">
        <v>1720</v>
      </c>
      <c r="G1124" s="218" t="s">
        <v>306</v>
      </c>
      <c r="H1124" s="219">
        <v>290</v>
      </c>
      <c r="I1124" s="220"/>
      <c r="J1124" s="221">
        <f>ROUND(I1124*H1124,2)</f>
        <v>0</v>
      </c>
      <c r="K1124" s="217" t="s">
        <v>165</v>
      </c>
      <c r="L1124" s="47"/>
      <c r="M1124" s="222" t="s">
        <v>19</v>
      </c>
      <c r="N1124" s="223" t="s">
        <v>46</v>
      </c>
      <c r="O1124" s="87"/>
      <c r="P1124" s="224">
        <f>O1124*H1124</f>
        <v>0</v>
      </c>
      <c r="Q1124" s="224">
        <v>1E-05</v>
      </c>
      <c r="R1124" s="224">
        <f>Q1124*H1124</f>
        <v>0.0029000000000000002</v>
      </c>
      <c r="S1124" s="224">
        <v>0</v>
      </c>
      <c r="T1124" s="225">
        <f>S1124*H1124</f>
        <v>0</v>
      </c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R1124" s="226" t="s">
        <v>268</v>
      </c>
      <c r="AT1124" s="226" t="s">
        <v>161</v>
      </c>
      <c r="AU1124" s="226" t="s">
        <v>85</v>
      </c>
      <c r="AY1124" s="20" t="s">
        <v>159</v>
      </c>
      <c r="BE1124" s="227">
        <f>IF(N1124="základní",J1124,0)</f>
        <v>0</v>
      </c>
      <c r="BF1124" s="227">
        <f>IF(N1124="snížená",J1124,0)</f>
        <v>0</v>
      </c>
      <c r="BG1124" s="227">
        <f>IF(N1124="zákl. přenesená",J1124,0)</f>
        <v>0</v>
      </c>
      <c r="BH1124" s="227">
        <f>IF(N1124="sníž. přenesená",J1124,0)</f>
        <v>0</v>
      </c>
      <c r="BI1124" s="227">
        <f>IF(N1124="nulová",J1124,0)</f>
        <v>0</v>
      </c>
      <c r="BJ1124" s="20" t="s">
        <v>83</v>
      </c>
      <c r="BK1124" s="227">
        <f>ROUND(I1124*H1124,2)</f>
        <v>0</v>
      </c>
      <c r="BL1124" s="20" t="s">
        <v>268</v>
      </c>
      <c r="BM1124" s="226" t="s">
        <v>1721</v>
      </c>
    </row>
    <row r="1125" spans="1:47" s="2" customFormat="1" ht="12">
      <c r="A1125" s="41"/>
      <c r="B1125" s="42"/>
      <c r="C1125" s="43"/>
      <c r="D1125" s="228" t="s">
        <v>168</v>
      </c>
      <c r="E1125" s="43"/>
      <c r="F1125" s="229" t="s">
        <v>1722</v>
      </c>
      <c r="G1125" s="43"/>
      <c r="H1125" s="43"/>
      <c r="I1125" s="230"/>
      <c r="J1125" s="43"/>
      <c r="K1125" s="43"/>
      <c r="L1125" s="47"/>
      <c r="M1125" s="231"/>
      <c r="N1125" s="232"/>
      <c r="O1125" s="87"/>
      <c r="P1125" s="87"/>
      <c r="Q1125" s="87"/>
      <c r="R1125" s="87"/>
      <c r="S1125" s="87"/>
      <c r="T1125" s="88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T1125" s="20" t="s">
        <v>168</v>
      </c>
      <c r="AU1125" s="20" t="s">
        <v>85</v>
      </c>
    </row>
    <row r="1126" spans="1:47" s="2" customFormat="1" ht="12">
      <c r="A1126" s="41"/>
      <c r="B1126" s="42"/>
      <c r="C1126" s="43"/>
      <c r="D1126" s="233" t="s">
        <v>170</v>
      </c>
      <c r="E1126" s="43"/>
      <c r="F1126" s="234" t="s">
        <v>1723</v>
      </c>
      <c r="G1126" s="43"/>
      <c r="H1126" s="43"/>
      <c r="I1126" s="230"/>
      <c r="J1126" s="43"/>
      <c r="K1126" s="43"/>
      <c r="L1126" s="47"/>
      <c r="M1126" s="231"/>
      <c r="N1126" s="232"/>
      <c r="O1126" s="87"/>
      <c r="P1126" s="87"/>
      <c r="Q1126" s="87"/>
      <c r="R1126" s="87"/>
      <c r="S1126" s="87"/>
      <c r="T1126" s="88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T1126" s="20" t="s">
        <v>170</v>
      </c>
      <c r="AU1126" s="20" t="s">
        <v>85</v>
      </c>
    </row>
    <row r="1127" spans="1:65" s="2" customFormat="1" ht="16.5" customHeight="1">
      <c r="A1127" s="41"/>
      <c r="B1127" s="42"/>
      <c r="C1127" s="215" t="s">
        <v>1724</v>
      </c>
      <c r="D1127" s="215" t="s">
        <v>161</v>
      </c>
      <c r="E1127" s="216" t="s">
        <v>1725</v>
      </c>
      <c r="F1127" s="217" t="s">
        <v>1726</v>
      </c>
      <c r="G1127" s="218" t="s">
        <v>164</v>
      </c>
      <c r="H1127" s="219">
        <v>541</v>
      </c>
      <c r="I1127" s="220"/>
      <c r="J1127" s="221">
        <f>ROUND(I1127*H1127,2)</f>
        <v>0</v>
      </c>
      <c r="K1127" s="217" t="s">
        <v>165</v>
      </c>
      <c r="L1127" s="47"/>
      <c r="M1127" s="222" t="s">
        <v>19</v>
      </c>
      <c r="N1127" s="223" t="s">
        <v>46</v>
      </c>
      <c r="O1127" s="87"/>
      <c r="P1127" s="224">
        <f>O1127*H1127</f>
        <v>0</v>
      </c>
      <c r="Q1127" s="224">
        <v>0.0001</v>
      </c>
      <c r="R1127" s="224">
        <f>Q1127*H1127</f>
        <v>0.0541</v>
      </c>
      <c r="S1127" s="224">
        <v>0</v>
      </c>
      <c r="T1127" s="225">
        <f>S1127*H1127</f>
        <v>0</v>
      </c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R1127" s="226" t="s">
        <v>268</v>
      </c>
      <c r="AT1127" s="226" t="s">
        <v>161</v>
      </c>
      <c r="AU1127" s="226" t="s">
        <v>85</v>
      </c>
      <c r="AY1127" s="20" t="s">
        <v>159</v>
      </c>
      <c r="BE1127" s="227">
        <f>IF(N1127="základní",J1127,0)</f>
        <v>0</v>
      </c>
      <c r="BF1127" s="227">
        <f>IF(N1127="snížená",J1127,0)</f>
        <v>0</v>
      </c>
      <c r="BG1127" s="227">
        <f>IF(N1127="zákl. přenesená",J1127,0)</f>
        <v>0</v>
      </c>
      <c r="BH1127" s="227">
        <f>IF(N1127="sníž. přenesená",J1127,0)</f>
        <v>0</v>
      </c>
      <c r="BI1127" s="227">
        <f>IF(N1127="nulová",J1127,0)</f>
        <v>0</v>
      </c>
      <c r="BJ1127" s="20" t="s">
        <v>83</v>
      </c>
      <c r="BK1127" s="227">
        <f>ROUND(I1127*H1127,2)</f>
        <v>0</v>
      </c>
      <c r="BL1127" s="20" t="s">
        <v>268</v>
      </c>
      <c r="BM1127" s="226" t="s">
        <v>1727</v>
      </c>
    </row>
    <row r="1128" spans="1:47" s="2" customFormat="1" ht="12">
      <c r="A1128" s="41"/>
      <c r="B1128" s="42"/>
      <c r="C1128" s="43"/>
      <c r="D1128" s="228" t="s">
        <v>168</v>
      </c>
      <c r="E1128" s="43"/>
      <c r="F1128" s="229" t="s">
        <v>1728</v>
      </c>
      <c r="G1128" s="43"/>
      <c r="H1128" s="43"/>
      <c r="I1128" s="230"/>
      <c r="J1128" s="43"/>
      <c r="K1128" s="43"/>
      <c r="L1128" s="47"/>
      <c r="M1128" s="231"/>
      <c r="N1128" s="232"/>
      <c r="O1128" s="87"/>
      <c r="P1128" s="87"/>
      <c r="Q1128" s="87"/>
      <c r="R1128" s="87"/>
      <c r="S1128" s="87"/>
      <c r="T1128" s="88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T1128" s="20" t="s">
        <v>168</v>
      </c>
      <c r="AU1128" s="20" t="s">
        <v>85</v>
      </c>
    </row>
    <row r="1129" spans="1:47" s="2" customFormat="1" ht="12">
      <c r="A1129" s="41"/>
      <c r="B1129" s="42"/>
      <c r="C1129" s="43"/>
      <c r="D1129" s="233" t="s">
        <v>170</v>
      </c>
      <c r="E1129" s="43"/>
      <c r="F1129" s="234" t="s">
        <v>1729</v>
      </c>
      <c r="G1129" s="43"/>
      <c r="H1129" s="43"/>
      <c r="I1129" s="230"/>
      <c r="J1129" s="43"/>
      <c r="K1129" s="43"/>
      <c r="L1129" s="47"/>
      <c r="M1129" s="231"/>
      <c r="N1129" s="232"/>
      <c r="O1129" s="87"/>
      <c r="P1129" s="87"/>
      <c r="Q1129" s="87"/>
      <c r="R1129" s="87"/>
      <c r="S1129" s="87"/>
      <c r="T1129" s="88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T1129" s="20" t="s">
        <v>170</v>
      </c>
      <c r="AU1129" s="20" t="s">
        <v>85</v>
      </c>
    </row>
    <row r="1130" spans="1:65" s="2" customFormat="1" ht="16.5" customHeight="1">
      <c r="A1130" s="41"/>
      <c r="B1130" s="42"/>
      <c r="C1130" s="215" t="s">
        <v>1730</v>
      </c>
      <c r="D1130" s="215" t="s">
        <v>161</v>
      </c>
      <c r="E1130" s="216" t="s">
        <v>1731</v>
      </c>
      <c r="F1130" s="217" t="s">
        <v>1732</v>
      </c>
      <c r="G1130" s="218" t="s">
        <v>164</v>
      </c>
      <c r="H1130" s="219">
        <v>541</v>
      </c>
      <c r="I1130" s="220"/>
      <c r="J1130" s="221">
        <f>ROUND(I1130*H1130,2)</f>
        <v>0</v>
      </c>
      <c r="K1130" s="217" t="s">
        <v>165</v>
      </c>
      <c r="L1130" s="47"/>
      <c r="M1130" s="222" t="s">
        <v>19</v>
      </c>
      <c r="N1130" s="223" t="s">
        <v>46</v>
      </c>
      <c r="O1130" s="87"/>
      <c r="P1130" s="224">
        <f>O1130*H1130</f>
        <v>0</v>
      </c>
      <c r="Q1130" s="224">
        <v>0</v>
      </c>
      <c r="R1130" s="224">
        <f>Q1130*H1130</f>
        <v>0</v>
      </c>
      <c r="S1130" s="224">
        <v>0</v>
      </c>
      <c r="T1130" s="225">
        <f>S1130*H1130</f>
        <v>0</v>
      </c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R1130" s="226" t="s">
        <v>268</v>
      </c>
      <c r="AT1130" s="226" t="s">
        <v>161</v>
      </c>
      <c r="AU1130" s="226" t="s">
        <v>85</v>
      </c>
      <c r="AY1130" s="20" t="s">
        <v>159</v>
      </c>
      <c r="BE1130" s="227">
        <f>IF(N1130="základní",J1130,0)</f>
        <v>0</v>
      </c>
      <c r="BF1130" s="227">
        <f>IF(N1130="snížená",J1130,0)</f>
        <v>0</v>
      </c>
      <c r="BG1130" s="227">
        <f>IF(N1130="zákl. přenesená",J1130,0)</f>
        <v>0</v>
      </c>
      <c r="BH1130" s="227">
        <f>IF(N1130="sníž. přenesená",J1130,0)</f>
        <v>0</v>
      </c>
      <c r="BI1130" s="227">
        <f>IF(N1130="nulová",J1130,0)</f>
        <v>0</v>
      </c>
      <c r="BJ1130" s="20" t="s">
        <v>83</v>
      </c>
      <c r="BK1130" s="227">
        <f>ROUND(I1130*H1130,2)</f>
        <v>0</v>
      </c>
      <c r="BL1130" s="20" t="s">
        <v>268</v>
      </c>
      <c r="BM1130" s="226" t="s">
        <v>1733</v>
      </c>
    </row>
    <row r="1131" spans="1:47" s="2" customFormat="1" ht="12">
      <c r="A1131" s="41"/>
      <c r="B1131" s="42"/>
      <c r="C1131" s="43"/>
      <c r="D1131" s="228" t="s">
        <v>168</v>
      </c>
      <c r="E1131" s="43"/>
      <c r="F1131" s="229" t="s">
        <v>1734</v>
      </c>
      <c r="G1131" s="43"/>
      <c r="H1131" s="43"/>
      <c r="I1131" s="230"/>
      <c r="J1131" s="43"/>
      <c r="K1131" s="43"/>
      <c r="L1131" s="47"/>
      <c r="M1131" s="231"/>
      <c r="N1131" s="232"/>
      <c r="O1131" s="87"/>
      <c r="P1131" s="87"/>
      <c r="Q1131" s="87"/>
      <c r="R1131" s="87"/>
      <c r="S1131" s="87"/>
      <c r="T1131" s="88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T1131" s="20" t="s">
        <v>168</v>
      </c>
      <c r="AU1131" s="20" t="s">
        <v>85</v>
      </c>
    </row>
    <row r="1132" spans="1:47" s="2" customFormat="1" ht="12">
      <c r="A1132" s="41"/>
      <c r="B1132" s="42"/>
      <c r="C1132" s="43"/>
      <c r="D1132" s="233" t="s">
        <v>170</v>
      </c>
      <c r="E1132" s="43"/>
      <c r="F1132" s="234" t="s">
        <v>1735</v>
      </c>
      <c r="G1132" s="43"/>
      <c r="H1132" s="43"/>
      <c r="I1132" s="230"/>
      <c r="J1132" s="43"/>
      <c r="K1132" s="43"/>
      <c r="L1132" s="47"/>
      <c r="M1132" s="231"/>
      <c r="N1132" s="232"/>
      <c r="O1132" s="87"/>
      <c r="P1132" s="87"/>
      <c r="Q1132" s="87"/>
      <c r="R1132" s="87"/>
      <c r="S1132" s="87"/>
      <c r="T1132" s="88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T1132" s="20" t="s">
        <v>170</v>
      </c>
      <c r="AU1132" s="20" t="s">
        <v>85</v>
      </c>
    </row>
    <row r="1133" spans="1:65" s="2" customFormat="1" ht="16.5" customHeight="1">
      <c r="A1133" s="41"/>
      <c r="B1133" s="42"/>
      <c r="C1133" s="267" t="s">
        <v>1736</v>
      </c>
      <c r="D1133" s="267" t="s">
        <v>317</v>
      </c>
      <c r="E1133" s="268" t="s">
        <v>1694</v>
      </c>
      <c r="F1133" s="269" t="s">
        <v>1695</v>
      </c>
      <c r="G1133" s="270" t="s">
        <v>164</v>
      </c>
      <c r="H1133" s="271">
        <v>560</v>
      </c>
      <c r="I1133" s="272"/>
      <c r="J1133" s="273">
        <f>ROUND(I1133*H1133,2)</f>
        <v>0</v>
      </c>
      <c r="K1133" s="269" t="s">
        <v>19</v>
      </c>
      <c r="L1133" s="274"/>
      <c r="M1133" s="275" t="s">
        <v>19</v>
      </c>
      <c r="N1133" s="276" t="s">
        <v>46</v>
      </c>
      <c r="O1133" s="87"/>
      <c r="P1133" s="224">
        <f>O1133*H1133</f>
        <v>0</v>
      </c>
      <c r="Q1133" s="224">
        <v>0.00017</v>
      </c>
      <c r="R1133" s="224">
        <f>Q1133*H1133</f>
        <v>0.0952</v>
      </c>
      <c r="S1133" s="224">
        <v>0</v>
      </c>
      <c r="T1133" s="225">
        <f>S1133*H1133</f>
        <v>0</v>
      </c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R1133" s="226" t="s">
        <v>383</v>
      </c>
      <c r="AT1133" s="226" t="s">
        <v>317</v>
      </c>
      <c r="AU1133" s="226" t="s">
        <v>85</v>
      </c>
      <c r="AY1133" s="20" t="s">
        <v>159</v>
      </c>
      <c r="BE1133" s="227">
        <f>IF(N1133="základní",J1133,0)</f>
        <v>0</v>
      </c>
      <c r="BF1133" s="227">
        <f>IF(N1133="snížená",J1133,0)</f>
        <v>0</v>
      </c>
      <c r="BG1133" s="227">
        <f>IF(N1133="zákl. přenesená",J1133,0)</f>
        <v>0</v>
      </c>
      <c r="BH1133" s="227">
        <f>IF(N1133="sníž. přenesená",J1133,0)</f>
        <v>0</v>
      </c>
      <c r="BI1133" s="227">
        <f>IF(N1133="nulová",J1133,0)</f>
        <v>0</v>
      </c>
      <c r="BJ1133" s="20" t="s">
        <v>83</v>
      </c>
      <c r="BK1133" s="227">
        <f>ROUND(I1133*H1133,2)</f>
        <v>0</v>
      </c>
      <c r="BL1133" s="20" t="s">
        <v>268</v>
      </c>
      <c r="BM1133" s="226" t="s">
        <v>1737</v>
      </c>
    </row>
    <row r="1134" spans="1:47" s="2" customFormat="1" ht="12">
      <c r="A1134" s="41"/>
      <c r="B1134" s="42"/>
      <c r="C1134" s="43"/>
      <c r="D1134" s="228" t="s">
        <v>168</v>
      </c>
      <c r="E1134" s="43"/>
      <c r="F1134" s="229" t="s">
        <v>1695</v>
      </c>
      <c r="G1134" s="43"/>
      <c r="H1134" s="43"/>
      <c r="I1134" s="230"/>
      <c r="J1134" s="43"/>
      <c r="K1134" s="43"/>
      <c r="L1134" s="47"/>
      <c r="M1134" s="231"/>
      <c r="N1134" s="232"/>
      <c r="O1134" s="87"/>
      <c r="P1134" s="87"/>
      <c r="Q1134" s="87"/>
      <c r="R1134" s="87"/>
      <c r="S1134" s="87"/>
      <c r="T1134" s="88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T1134" s="20" t="s">
        <v>168</v>
      </c>
      <c r="AU1134" s="20" t="s">
        <v>85</v>
      </c>
    </row>
    <row r="1135" spans="1:51" s="13" customFormat="1" ht="12">
      <c r="A1135" s="13"/>
      <c r="B1135" s="235"/>
      <c r="C1135" s="236"/>
      <c r="D1135" s="228" t="s">
        <v>172</v>
      </c>
      <c r="E1135" s="236"/>
      <c r="F1135" s="238" t="s">
        <v>1738</v>
      </c>
      <c r="G1135" s="236"/>
      <c r="H1135" s="239">
        <v>560</v>
      </c>
      <c r="I1135" s="240"/>
      <c r="J1135" s="236"/>
      <c r="K1135" s="236"/>
      <c r="L1135" s="241"/>
      <c r="M1135" s="242"/>
      <c r="N1135" s="243"/>
      <c r="O1135" s="243"/>
      <c r="P1135" s="243"/>
      <c r="Q1135" s="243"/>
      <c r="R1135" s="243"/>
      <c r="S1135" s="243"/>
      <c r="T1135" s="244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T1135" s="245" t="s">
        <v>172</v>
      </c>
      <c r="AU1135" s="245" t="s">
        <v>85</v>
      </c>
      <c r="AV1135" s="13" t="s">
        <v>85</v>
      </c>
      <c r="AW1135" s="13" t="s">
        <v>4</v>
      </c>
      <c r="AX1135" s="13" t="s">
        <v>83</v>
      </c>
      <c r="AY1135" s="245" t="s">
        <v>159</v>
      </c>
    </row>
    <row r="1136" spans="1:65" s="2" customFormat="1" ht="21.75" customHeight="1">
      <c r="A1136" s="41"/>
      <c r="B1136" s="42"/>
      <c r="C1136" s="215" t="s">
        <v>1739</v>
      </c>
      <c r="D1136" s="215" t="s">
        <v>161</v>
      </c>
      <c r="E1136" s="216" t="s">
        <v>1740</v>
      </c>
      <c r="F1136" s="217" t="s">
        <v>1741</v>
      </c>
      <c r="G1136" s="218" t="s">
        <v>164</v>
      </c>
      <c r="H1136" s="219">
        <v>1470</v>
      </c>
      <c r="I1136" s="220"/>
      <c r="J1136" s="221">
        <f>ROUND(I1136*H1136,2)</f>
        <v>0</v>
      </c>
      <c r="K1136" s="217" t="s">
        <v>165</v>
      </c>
      <c r="L1136" s="47"/>
      <c r="M1136" s="222" t="s">
        <v>19</v>
      </c>
      <c r="N1136" s="223" t="s">
        <v>46</v>
      </c>
      <c r="O1136" s="87"/>
      <c r="P1136" s="224">
        <f>O1136*H1136</f>
        <v>0</v>
      </c>
      <c r="Q1136" s="224">
        <v>0</v>
      </c>
      <c r="R1136" s="224">
        <f>Q1136*H1136</f>
        <v>0</v>
      </c>
      <c r="S1136" s="224">
        <v>0</v>
      </c>
      <c r="T1136" s="225">
        <f>S1136*H1136</f>
        <v>0</v>
      </c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R1136" s="226" t="s">
        <v>268</v>
      </c>
      <c r="AT1136" s="226" t="s">
        <v>161</v>
      </c>
      <c r="AU1136" s="226" t="s">
        <v>85</v>
      </c>
      <c r="AY1136" s="20" t="s">
        <v>159</v>
      </c>
      <c r="BE1136" s="227">
        <f>IF(N1136="základní",J1136,0)</f>
        <v>0</v>
      </c>
      <c r="BF1136" s="227">
        <f>IF(N1136="snížená",J1136,0)</f>
        <v>0</v>
      </c>
      <c r="BG1136" s="227">
        <f>IF(N1136="zákl. přenesená",J1136,0)</f>
        <v>0</v>
      </c>
      <c r="BH1136" s="227">
        <f>IF(N1136="sníž. přenesená",J1136,0)</f>
        <v>0</v>
      </c>
      <c r="BI1136" s="227">
        <f>IF(N1136="nulová",J1136,0)</f>
        <v>0</v>
      </c>
      <c r="BJ1136" s="20" t="s">
        <v>83</v>
      </c>
      <c r="BK1136" s="227">
        <f>ROUND(I1136*H1136,2)</f>
        <v>0</v>
      </c>
      <c r="BL1136" s="20" t="s">
        <v>268</v>
      </c>
      <c r="BM1136" s="226" t="s">
        <v>1742</v>
      </c>
    </row>
    <row r="1137" spans="1:47" s="2" customFormat="1" ht="12">
      <c r="A1137" s="41"/>
      <c r="B1137" s="42"/>
      <c r="C1137" s="43"/>
      <c r="D1137" s="228" t="s">
        <v>168</v>
      </c>
      <c r="E1137" s="43"/>
      <c r="F1137" s="229" t="s">
        <v>1743</v>
      </c>
      <c r="G1137" s="43"/>
      <c r="H1137" s="43"/>
      <c r="I1137" s="230"/>
      <c r="J1137" s="43"/>
      <c r="K1137" s="43"/>
      <c r="L1137" s="47"/>
      <c r="M1137" s="231"/>
      <c r="N1137" s="232"/>
      <c r="O1137" s="87"/>
      <c r="P1137" s="87"/>
      <c r="Q1137" s="87"/>
      <c r="R1137" s="87"/>
      <c r="S1137" s="87"/>
      <c r="T1137" s="88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T1137" s="20" t="s">
        <v>168</v>
      </c>
      <c r="AU1137" s="20" t="s">
        <v>85</v>
      </c>
    </row>
    <row r="1138" spans="1:47" s="2" customFormat="1" ht="12">
      <c r="A1138" s="41"/>
      <c r="B1138" s="42"/>
      <c r="C1138" s="43"/>
      <c r="D1138" s="233" t="s">
        <v>170</v>
      </c>
      <c r="E1138" s="43"/>
      <c r="F1138" s="234" t="s">
        <v>1744</v>
      </c>
      <c r="G1138" s="43"/>
      <c r="H1138" s="43"/>
      <c r="I1138" s="230"/>
      <c r="J1138" s="43"/>
      <c r="K1138" s="43"/>
      <c r="L1138" s="47"/>
      <c r="M1138" s="231"/>
      <c r="N1138" s="232"/>
      <c r="O1138" s="87"/>
      <c r="P1138" s="87"/>
      <c r="Q1138" s="87"/>
      <c r="R1138" s="87"/>
      <c r="S1138" s="87"/>
      <c r="T1138" s="88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T1138" s="20" t="s">
        <v>170</v>
      </c>
      <c r="AU1138" s="20" t="s">
        <v>85</v>
      </c>
    </row>
    <row r="1139" spans="1:51" s="13" customFormat="1" ht="12">
      <c r="A1139" s="13"/>
      <c r="B1139" s="235"/>
      <c r="C1139" s="236"/>
      <c r="D1139" s="228" t="s">
        <v>172</v>
      </c>
      <c r="E1139" s="237" t="s">
        <v>19</v>
      </c>
      <c r="F1139" s="238" t="s">
        <v>1745</v>
      </c>
      <c r="G1139" s="236"/>
      <c r="H1139" s="239">
        <v>1470</v>
      </c>
      <c r="I1139" s="240"/>
      <c r="J1139" s="236"/>
      <c r="K1139" s="236"/>
      <c r="L1139" s="241"/>
      <c r="M1139" s="242"/>
      <c r="N1139" s="243"/>
      <c r="O1139" s="243"/>
      <c r="P1139" s="243"/>
      <c r="Q1139" s="243"/>
      <c r="R1139" s="243"/>
      <c r="S1139" s="243"/>
      <c r="T1139" s="244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45" t="s">
        <v>172</v>
      </c>
      <c r="AU1139" s="245" t="s">
        <v>85</v>
      </c>
      <c r="AV1139" s="13" t="s">
        <v>85</v>
      </c>
      <c r="AW1139" s="13" t="s">
        <v>36</v>
      </c>
      <c r="AX1139" s="13" t="s">
        <v>83</v>
      </c>
      <c r="AY1139" s="245" t="s">
        <v>159</v>
      </c>
    </row>
    <row r="1140" spans="1:65" s="2" customFormat="1" ht="33" customHeight="1">
      <c r="A1140" s="41"/>
      <c r="B1140" s="42"/>
      <c r="C1140" s="267" t="s">
        <v>1746</v>
      </c>
      <c r="D1140" s="267" t="s">
        <v>317</v>
      </c>
      <c r="E1140" s="268" t="s">
        <v>1747</v>
      </c>
      <c r="F1140" s="269" t="s">
        <v>1748</v>
      </c>
      <c r="G1140" s="270" t="s">
        <v>164</v>
      </c>
      <c r="H1140" s="271">
        <v>550</v>
      </c>
      <c r="I1140" s="272"/>
      <c r="J1140" s="273">
        <f>ROUND(I1140*H1140,2)</f>
        <v>0</v>
      </c>
      <c r="K1140" s="269" t="s">
        <v>165</v>
      </c>
      <c r="L1140" s="274"/>
      <c r="M1140" s="275" t="s">
        <v>19</v>
      </c>
      <c r="N1140" s="276" t="s">
        <v>46</v>
      </c>
      <c r="O1140" s="87"/>
      <c r="P1140" s="224">
        <f>O1140*H1140</f>
        <v>0</v>
      </c>
      <c r="Q1140" s="224">
        <v>0.00168</v>
      </c>
      <c r="R1140" s="224">
        <f>Q1140*H1140</f>
        <v>0.924</v>
      </c>
      <c r="S1140" s="224">
        <v>0</v>
      </c>
      <c r="T1140" s="225">
        <f>S1140*H1140</f>
        <v>0</v>
      </c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R1140" s="226" t="s">
        <v>383</v>
      </c>
      <c r="AT1140" s="226" t="s">
        <v>317</v>
      </c>
      <c r="AU1140" s="226" t="s">
        <v>85</v>
      </c>
      <c r="AY1140" s="20" t="s">
        <v>159</v>
      </c>
      <c r="BE1140" s="227">
        <f>IF(N1140="základní",J1140,0)</f>
        <v>0</v>
      </c>
      <c r="BF1140" s="227">
        <f>IF(N1140="snížená",J1140,0)</f>
        <v>0</v>
      </c>
      <c r="BG1140" s="227">
        <f>IF(N1140="zákl. přenesená",J1140,0)</f>
        <v>0</v>
      </c>
      <c r="BH1140" s="227">
        <f>IF(N1140="sníž. přenesená",J1140,0)</f>
        <v>0</v>
      </c>
      <c r="BI1140" s="227">
        <f>IF(N1140="nulová",J1140,0)</f>
        <v>0</v>
      </c>
      <c r="BJ1140" s="20" t="s">
        <v>83</v>
      </c>
      <c r="BK1140" s="227">
        <f>ROUND(I1140*H1140,2)</f>
        <v>0</v>
      </c>
      <c r="BL1140" s="20" t="s">
        <v>268</v>
      </c>
      <c r="BM1140" s="226" t="s">
        <v>1749</v>
      </c>
    </row>
    <row r="1141" spans="1:47" s="2" customFormat="1" ht="12">
      <c r="A1141" s="41"/>
      <c r="B1141" s="42"/>
      <c r="C1141" s="43"/>
      <c r="D1141" s="228" t="s">
        <v>168</v>
      </c>
      <c r="E1141" s="43"/>
      <c r="F1141" s="229" t="s">
        <v>1748</v>
      </c>
      <c r="G1141" s="43"/>
      <c r="H1141" s="43"/>
      <c r="I1141" s="230"/>
      <c r="J1141" s="43"/>
      <c r="K1141" s="43"/>
      <c r="L1141" s="47"/>
      <c r="M1141" s="231"/>
      <c r="N1141" s="232"/>
      <c r="O1141" s="87"/>
      <c r="P1141" s="87"/>
      <c r="Q1141" s="87"/>
      <c r="R1141" s="87"/>
      <c r="S1141" s="87"/>
      <c r="T1141" s="88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T1141" s="20" t="s">
        <v>168</v>
      </c>
      <c r="AU1141" s="20" t="s">
        <v>85</v>
      </c>
    </row>
    <row r="1142" spans="1:65" s="2" customFormat="1" ht="24.15" customHeight="1">
      <c r="A1142" s="41"/>
      <c r="B1142" s="42"/>
      <c r="C1142" s="267" t="s">
        <v>1750</v>
      </c>
      <c r="D1142" s="267" t="s">
        <v>317</v>
      </c>
      <c r="E1142" s="268" t="s">
        <v>1751</v>
      </c>
      <c r="F1142" s="269" t="s">
        <v>1752</v>
      </c>
      <c r="G1142" s="270" t="s">
        <v>164</v>
      </c>
      <c r="H1142" s="271">
        <v>550</v>
      </c>
      <c r="I1142" s="272"/>
      <c r="J1142" s="273">
        <f>ROUND(I1142*H1142,2)</f>
        <v>0</v>
      </c>
      <c r="K1142" s="269" t="s">
        <v>165</v>
      </c>
      <c r="L1142" s="274"/>
      <c r="M1142" s="275" t="s">
        <v>19</v>
      </c>
      <c r="N1142" s="276" t="s">
        <v>46</v>
      </c>
      <c r="O1142" s="87"/>
      <c r="P1142" s="224">
        <f>O1142*H1142</f>
        <v>0</v>
      </c>
      <c r="Q1142" s="224">
        <v>0.0028</v>
      </c>
      <c r="R1142" s="224">
        <f>Q1142*H1142</f>
        <v>1.54</v>
      </c>
      <c r="S1142" s="224">
        <v>0</v>
      </c>
      <c r="T1142" s="225">
        <f>S1142*H1142</f>
        <v>0</v>
      </c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R1142" s="226" t="s">
        <v>383</v>
      </c>
      <c r="AT1142" s="226" t="s">
        <v>317</v>
      </c>
      <c r="AU1142" s="226" t="s">
        <v>85</v>
      </c>
      <c r="AY1142" s="20" t="s">
        <v>159</v>
      </c>
      <c r="BE1142" s="227">
        <f>IF(N1142="základní",J1142,0)</f>
        <v>0</v>
      </c>
      <c r="BF1142" s="227">
        <f>IF(N1142="snížená",J1142,0)</f>
        <v>0</v>
      </c>
      <c r="BG1142" s="227">
        <f>IF(N1142="zákl. přenesená",J1142,0)</f>
        <v>0</v>
      </c>
      <c r="BH1142" s="227">
        <f>IF(N1142="sníž. přenesená",J1142,0)</f>
        <v>0</v>
      </c>
      <c r="BI1142" s="227">
        <f>IF(N1142="nulová",J1142,0)</f>
        <v>0</v>
      </c>
      <c r="BJ1142" s="20" t="s">
        <v>83</v>
      </c>
      <c r="BK1142" s="227">
        <f>ROUND(I1142*H1142,2)</f>
        <v>0</v>
      </c>
      <c r="BL1142" s="20" t="s">
        <v>268</v>
      </c>
      <c r="BM1142" s="226" t="s">
        <v>1753</v>
      </c>
    </row>
    <row r="1143" spans="1:47" s="2" customFormat="1" ht="12">
      <c r="A1143" s="41"/>
      <c r="B1143" s="42"/>
      <c r="C1143" s="43"/>
      <c r="D1143" s="228" t="s">
        <v>168</v>
      </c>
      <c r="E1143" s="43"/>
      <c r="F1143" s="229" t="s">
        <v>1752</v>
      </c>
      <c r="G1143" s="43"/>
      <c r="H1143" s="43"/>
      <c r="I1143" s="230"/>
      <c r="J1143" s="43"/>
      <c r="K1143" s="43"/>
      <c r="L1143" s="47"/>
      <c r="M1143" s="231"/>
      <c r="N1143" s="232"/>
      <c r="O1143" s="87"/>
      <c r="P1143" s="87"/>
      <c r="Q1143" s="87"/>
      <c r="R1143" s="87"/>
      <c r="S1143" s="87"/>
      <c r="T1143" s="88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T1143" s="20" t="s">
        <v>168</v>
      </c>
      <c r="AU1143" s="20" t="s">
        <v>85</v>
      </c>
    </row>
    <row r="1144" spans="1:65" s="2" customFormat="1" ht="24.15" customHeight="1">
      <c r="A1144" s="41"/>
      <c r="B1144" s="42"/>
      <c r="C1144" s="267" t="s">
        <v>1754</v>
      </c>
      <c r="D1144" s="267" t="s">
        <v>317</v>
      </c>
      <c r="E1144" s="268" t="s">
        <v>1755</v>
      </c>
      <c r="F1144" s="269" t="s">
        <v>1756</v>
      </c>
      <c r="G1144" s="270" t="s">
        <v>164</v>
      </c>
      <c r="H1144" s="271">
        <v>550</v>
      </c>
      <c r="I1144" s="272"/>
      <c r="J1144" s="273">
        <f>ROUND(I1144*H1144,2)</f>
        <v>0</v>
      </c>
      <c r="K1144" s="269" t="s">
        <v>165</v>
      </c>
      <c r="L1144" s="274"/>
      <c r="M1144" s="275" t="s">
        <v>19</v>
      </c>
      <c r="N1144" s="276" t="s">
        <v>46</v>
      </c>
      <c r="O1144" s="87"/>
      <c r="P1144" s="224">
        <f>O1144*H1144</f>
        <v>0</v>
      </c>
      <c r="Q1144" s="224">
        <v>0.0036</v>
      </c>
      <c r="R1144" s="224">
        <f>Q1144*H1144</f>
        <v>1.98</v>
      </c>
      <c r="S1144" s="224">
        <v>0</v>
      </c>
      <c r="T1144" s="225">
        <f>S1144*H1144</f>
        <v>0</v>
      </c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R1144" s="226" t="s">
        <v>383</v>
      </c>
      <c r="AT1144" s="226" t="s">
        <v>317</v>
      </c>
      <c r="AU1144" s="226" t="s">
        <v>85</v>
      </c>
      <c r="AY1144" s="20" t="s">
        <v>159</v>
      </c>
      <c r="BE1144" s="227">
        <f>IF(N1144="základní",J1144,0)</f>
        <v>0</v>
      </c>
      <c r="BF1144" s="227">
        <f>IF(N1144="snížená",J1144,0)</f>
        <v>0</v>
      </c>
      <c r="BG1144" s="227">
        <f>IF(N1144="zákl. přenesená",J1144,0)</f>
        <v>0</v>
      </c>
      <c r="BH1144" s="227">
        <f>IF(N1144="sníž. přenesená",J1144,0)</f>
        <v>0</v>
      </c>
      <c r="BI1144" s="227">
        <f>IF(N1144="nulová",J1144,0)</f>
        <v>0</v>
      </c>
      <c r="BJ1144" s="20" t="s">
        <v>83</v>
      </c>
      <c r="BK1144" s="227">
        <f>ROUND(I1144*H1144,2)</f>
        <v>0</v>
      </c>
      <c r="BL1144" s="20" t="s">
        <v>268</v>
      </c>
      <c r="BM1144" s="226" t="s">
        <v>1757</v>
      </c>
    </row>
    <row r="1145" spans="1:47" s="2" customFormat="1" ht="12">
      <c r="A1145" s="41"/>
      <c r="B1145" s="42"/>
      <c r="C1145" s="43"/>
      <c r="D1145" s="228" t="s">
        <v>168</v>
      </c>
      <c r="E1145" s="43"/>
      <c r="F1145" s="229" t="s">
        <v>1758</v>
      </c>
      <c r="G1145" s="43"/>
      <c r="H1145" s="43"/>
      <c r="I1145" s="230"/>
      <c r="J1145" s="43"/>
      <c r="K1145" s="43"/>
      <c r="L1145" s="47"/>
      <c r="M1145" s="231"/>
      <c r="N1145" s="232"/>
      <c r="O1145" s="87"/>
      <c r="P1145" s="87"/>
      <c r="Q1145" s="87"/>
      <c r="R1145" s="87"/>
      <c r="S1145" s="87"/>
      <c r="T1145" s="88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T1145" s="20" t="s">
        <v>168</v>
      </c>
      <c r="AU1145" s="20" t="s">
        <v>85</v>
      </c>
    </row>
    <row r="1146" spans="1:65" s="2" customFormat="1" ht="24.15" customHeight="1">
      <c r="A1146" s="41"/>
      <c r="B1146" s="42"/>
      <c r="C1146" s="215" t="s">
        <v>1759</v>
      </c>
      <c r="D1146" s="215" t="s">
        <v>161</v>
      </c>
      <c r="E1146" s="216" t="s">
        <v>1760</v>
      </c>
      <c r="F1146" s="217" t="s">
        <v>1761</v>
      </c>
      <c r="G1146" s="218" t="s">
        <v>514</v>
      </c>
      <c r="H1146" s="219">
        <v>12</v>
      </c>
      <c r="I1146" s="220"/>
      <c r="J1146" s="221">
        <f>ROUND(I1146*H1146,2)</f>
        <v>0</v>
      </c>
      <c r="K1146" s="217" t="s">
        <v>165</v>
      </c>
      <c r="L1146" s="47"/>
      <c r="M1146" s="222" t="s">
        <v>19</v>
      </c>
      <c r="N1146" s="223" t="s">
        <v>46</v>
      </c>
      <c r="O1146" s="87"/>
      <c r="P1146" s="224">
        <f>O1146*H1146</f>
        <v>0</v>
      </c>
      <c r="Q1146" s="224">
        <v>0.00027</v>
      </c>
      <c r="R1146" s="224">
        <f>Q1146*H1146</f>
        <v>0.00324</v>
      </c>
      <c r="S1146" s="224">
        <v>0</v>
      </c>
      <c r="T1146" s="225">
        <f>S1146*H1146</f>
        <v>0</v>
      </c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R1146" s="226" t="s">
        <v>268</v>
      </c>
      <c r="AT1146" s="226" t="s">
        <v>161</v>
      </c>
      <c r="AU1146" s="226" t="s">
        <v>85</v>
      </c>
      <c r="AY1146" s="20" t="s">
        <v>159</v>
      </c>
      <c r="BE1146" s="227">
        <f>IF(N1146="základní",J1146,0)</f>
        <v>0</v>
      </c>
      <c r="BF1146" s="227">
        <f>IF(N1146="snížená",J1146,0)</f>
        <v>0</v>
      </c>
      <c r="BG1146" s="227">
        <f>IF(N1146="zákl. přenesená",J1146,0)</f>
        <v>0</v>
      </c>
      <c r="BH1146" s="227">
        <f>IF(N1146="sníž. přenesená",J1146,0)</f>
        <v>0</v>
      </c>
      <c r="BI1146" s="227">
        <f>IF(N1146="nulová",J1146,0)</f>
        <v>0</v>
      </c>
      <c r="BJ1146" s="20" t="s">
        <v>83</v>
      </c>
      <c r="BK1146" s="227">
        <f>ROUND(I1146*H1146,2)</f>
        <v>0</v>
      </c>
      <c r="BL1146" s="20" t="s">
        <v>268</v>
      </c>
      <c r="BM1146" s="226" t="s">
        <v>1762</v>
      </c>
    </row>
    <row r="1147" spans="1:47" s="2" customFormat="1" ht="12">
      <c r="A1147" s="41"/>
      <c r="B1147" s="42"/>
      <c r="C1147" s="43"/>
      <c r="D1147" s="228" t="s">
        <v>168</v>
      </c>
      <c r="E1147" s="43"/>
      <c r="F1147" s="229" t="s">
        <v>1763</v>
      </c>
      <c r="G1147" s="43"/>
      <c r="H1147" s="43"/>
      <c r="I1147" s="230"/>
      <c r="J1147" s="43"/>
      <c r="K1147" s="43"/>
      <c r="L1147" s="47"/>
      <c r="M1147" s="231"/>
      <c r="N1147" s="232"/>
      <c r="O1147" s="87"/>
      <c r="P1147" s="87"/>
      <c r="Q1147" s="87"/>
      <c r="R1147" s="87"/>
      <c r="S1147" s="87"/>
      <c r="T1147" s="88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T1147" s="20" t="s">
        <v>168</v>
      </c>
      <c r="AU1147" s="20" t="s">
        <v>85</v>
      </c>
    </row>
    <row r="1148" spans="1:47" s="2" customFormat="1" ht="12">
      <c r="A1148" s="41"/>
      <c r="B1148" s="42"/>
      <c r="C1148" s="43"/>
      <c r="D1148" s="233" t="s">
        <v>170</v>
      </c>
      <c r="E1148" s="43"/>
      <c r="F1148" s="234" t="s">
        <v>1764</v>
      </c>
      <c r="G1148" s="43"/>
      <c r="H1148" s="43"/>
      <c r="I1148" s="230"/>
      <c r="J1148" s="43"/>
      <c r="K1148" s="43"/>
      <c r="L1148" s="47"/>
      <c r="M1148" s="231"/>
      <c r="N1148" s="232"/>
      <c r="O1148" s="87"/>
      <c r="P1148" s="87"/>
      <c r="Q1148" s="87"/>
      <c r="R1148" s="87"/>
      <c r="S1148" s="87"/>
      <c r="T1148" s="88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T1148" s="20" t="s">
        <v>170</v>
      </c>
      <c r="AU1148" s="20" t="s">
        <v>85</v>
      </c>
    </row>
    <row r="1149" spans="1:65" s="2" customFormat="1" ht="24.15" customHeight="1">
      <c r="A1149" s="41"/>
      <c r="B1149" s="42"/>
      <c r="C1149" s="267" t="s">
        <v>1765</v>
      </c>
      <c r="D1149" s="267" t="s">
        <v>317</v>
      </c>
      <c r="E1149" s="268" t="s">
        <v>1766</v>
      </c>
      <c r="F1149" s="269" t="s">
        <v>1767</v>
      </c>
      <c r="G1149" s="270" t="s">
        <v>514</v>
      </c>
      <c r="H1149" s="271">
        <v>12</v>
      </c>
      <c r="I1149" s="272"/>
      <c r="J1149" s="273">
        <f>ROUND(I1149*H1149,2)</f>
        <v>0</v>
      </c>
      <c r="K1149" s="269" t="s">
        <v>165</v>
      </c>
      <c r="L1149" s="274"/>
      <c r="M1149" s="275" t="s">
        <v>19</v>
      </c>
      <c r="N1149" s="276" t="s">
        <v>46</v>
      </c>
      <c r="O1149" s="87"/>
      <c r="P1149" s="224">
        <f>O1149*H1149</f>
        <v>0</v>
      </c>
      <c r="Q1149" s="224">
        <v>0.0047</v>
      </c>
      <c r="R1149" s="224">
        <f>Q1149*H1149</f>
        <v>0.056400000000000006</v>
      </c>
      <c r="S1149" s="224">
        <v>0</v>
      </c>
      <c r="T1149" s="225">
        <f>S1149*H1149</f>
        <v>0</v>
      </c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R1149" s="226" t="s">
        <v>383</v>
      </c>
      <c r="AT1149" s="226" t="s">
        <v>317</v>
      </c>
      <c r="AU1149" s="226" t="s">
        <v>85</v>
      </c>
      <c r="AY1149" s="20" t="s">
        <v>159</v>
      </c>
      <c r="BE1149" s="227">
        <f>IF(N1149="základní",J1149,0)</f>
        <v>0</v>
      </c>
      <c r="BF1149" s="227">
        <f>IF(N1149="snížená",J1149,0)</f>
        <v>0</v>
      </c>
      <c r="BG1149" s="227">
        <f>IF(N1149="zákl. přenesená",J1149,0)</f>
        <v>0</v>
      </c>
      <c r="BH1149" s="227">
        <f>IF(N1149="sníž. přenesená",J1149,0)</f>
        <v>0</v>
      </c>
      <c r="BI1149" s="227">
        <f>IF(N1149="nulová",J1149,0)</f>
        <v>0</v>
      </c>
      <c r="BJ1149" s="20" t="s">
        <v>83</v>
      </c>
      <c r="BK1149" s="227">
        <f>ROUND(I1149*H1149,2)</f>
        <v>0</v>
      </c>
      <c r="BL1149" s="20" t="s">
        <v>268</v>
      </c>
      <c r="BM1149" s="226" t="s">
        <v>1768</v>
      </c>
    </row>
    <row r="1150" spans="1:47" s="2" customFormat="1" ht="12">
      <c r="A1150" s="41"/>
      <c r="B1150" s="42"/>
      <c r="C1150" s="43"/>
      <c r="D1150" s="228" t="s">
        <v>168</v>
      </c>
      <c r="E1150" s="43"/>
      <c r="F1150" s="229" t="s">
        <v>1767</v>
      </c>
      <c r="G1150" s="43"/>
      <c r="H1150" s="43"/>
      <c r="I1150" s="230"/>
      <c r="J1150" s="43"/>
      <c r="K1150" s="43"/>
      <c r="L1150" s="47"/>
      <c r="M1150" s="231"/>
      <c r="N1150" s="232"/>
      <c r="O1150" s="87"/>
      <c r="P1150" s="87"/>
      <c r="Q1150" s="87"/>
      <c r="R1150" s="87"/>
      <c r="S1150" s="87"/>
      <c r="T1150" s="88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T1150" s="20" t="s">
        <v>168</v>
      </c>
      <c r="AU1150" s="20" t="s">
        <v>85</v>
      </c>
    </row>
    <row r="1151" spans="1:65" s="2" customFormat="1" ht="24.15" customHeight="1">
      <c r="A1151" s="41"/>
      <c r="B1151" s="42"/>
      <c r="C1151" s="215" t="s">
        <v>1769</v>
      </c>
      <c r="D1151" s="215" t="s">
        <v>161</v>
      </c>
      <c r="E1151" s="216" t="s">
        <v>1770</v>
      </c>
      <c r="F1151" s="217" t="s">
        <v>1771</v>
      </c>
      <c r="G1151" s="218" t="s">
        <v>1590</v>
      </c>
      <c r="H1151" s="289"/>
      <c r="I1151" s="220"/>
      <c r="J1151" s="221">
        <f>ROUND(I1151*H1151,2)</f>
        <v>0</v>
      </c>
      <c r="K1151" s="217" t="s">
        <v>165</v>
      </c>
      <c r="L1151" s="47"/>
      <c r="M1151" s="222" t="s">
        <v>19</v>
      </c>
      <c r="N1151" s="223" t="s">
        <v>46</v>
      </c>
      <c r="O1151" s="87"/>
      <c r="P1151" s="224">
        <f>O1151*H1151</f>
        <v>0</v>
      </c>
      <c r="Q1151" s="224">
        <v>0</v>
      </c>
      <c r="R1151" s="224">
        <f>Q1151*H1151</f>
        <v>0</v>
      </c>
      <c r="S1151" s="224">
        <v>0</v>
      </c>
      <c r="T1151" s="225">
        <f>S1151*H1151</f>
        <v>0</v>
      </c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R1151" s="226" t="s">
        <v>268</v>
      </c>
      <c r="AT1151" s="226" t="s">
        <v>161</v>
      </c>
      <c r="AU1151" s="226" t="s">
        <v>85</v>
      </c>
      <c r="AY1151" s="20" t="s">
        <v>159</v>
      </c>
      <c r="BE1151" s="227">
        <f>IF(N1151="základní",J1151,0)</f>
        <v>0</v>
      </c>
      <c r="BF1151" s="227">
        <f>IF(N1151="snížená",J1151,0)</f>
        <v>0</v>
      </c>
      <c r="BG1151" s="227">
        <f>IF(N1151="zákl. přenesená",J1151,0)</f>
        <v>0</v>
      </c>
      <c r="BH1151" s="227">
        <f>IF(N1151="sníž. přenesená",J1151,0)</f>
        <v>0</v>
      </c>
      <c r="BI1151" s="227">
        <f>IF(N1151="nulová",J1151,0)</f>
        <v>0</v>
      </c>
      <c r="BJ1151" s="20" t="s">
        <v>83</v>
      </c>
      <c r="BK1151" s="227">
        <f>ROUND(I1151*H1151,2)</f>
        <v>0</v>
      </c>
      <c r="BL1151" s="20" t="s">
        <v>268</v>
      </c>
      <c r="BM1151" s="226" t="s">
        <v>1772</v>
      </c>
    </row>
    <row r="1152" spans="1:47" s="2" customFormat="1" ht="12">
      <c r="A1152" s="41"/>
      <c r="B1152" s="42"/>
      <c r="C1152" s="43"/>
      <c r="D1152" s="228" t="s">
        <v>168</v>
      </c>
      <c r="E1152" s="43"/>
      <c r="F1152" s="229" t="s">
        <v>1773</v>
      </c>
      <c r="G1152" s="43"/>
      <c r="H1152" s="43"/>
      <c r="I1152" s="230"/>
      <c r="J1152" s="43"/>
      <c r="K1152" s="43"/>
      <c r="L1152" s="47"/>
      <c r="M1152" s="231"/>
      <c r="N1152" s="232"/>
      <c r="O1152" s="87"/>
      <c r="P1152" s="87"/>
      <c r="Q1152" s="87"/>
      <c r="R1152" s="87"/>
      <c r="S1152" s="87"/>
      <c r="T1152" s="88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T1152" s="20" t="s">
        <v>168</v>
      </c>
      <c r="AU1152" s="20" t="s">
        <v>85</v>
      </c>
    </row>
    <row r="1153" spans="1:47" s="2" customFormat="1" ht="12">
      <c r="A1153" s="41"/>
      <c r="B1153" s="42"/>
      <c r="C1153" s="43"/>
      <c r="D1153" s="233" t="s">
        <v>170</v>
      </c>
      <c r="E1153" s="43"/>
      <c r="F1153" s="234" t="s">
        <v>1774</v>
      </c>
      <c r="G1153" s="43"/>
      <c r="H1153" s="43"/>
      <c r="I1153" s="230"/>
      <c r="J1153" s="43"/>
      <c r="K1153" s="43"/>
      <c r="L1153" s="47"/>
      <c r="M1153" s="231"/>
      <c r="N1153" s="232"/>
      <c r="O1153" s="87"/>
      <c r="P1153" s="87"/>
      <c r="Q1153" s="87"/>
      <c r="R1153" s="87"/>
      <c r="S1153" s="87"/>
      <c r="T1153" s="88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T1153" s="20" t="s">
        <v>170</v>
      </c>
      <c r="AU1153" s="20" t="s">
        <v>85</v>
      </c>
    </row>
    <row r="1154" spans="1:63" s="12" customFormat="1" ht="22.8" customHeight="1">
      <c r="A1154" s="12"/>
      <c r="B1154" s="199"/>
      <c r="C1154" s="200"/>
      <c r="D1154" s="201" t="s">
        <v>74</v>
      </c>
      <c r="E1154" s="213" t="s">
        <v>1775</v>
      </c>
      <c r="F1154" s="213" t="s">
        <v>1776</v>
      </c>
      <c r="G1154" s="200"/>
      <c r="H1154" s="200"/>
      <c r="I1154" s="203"/>
      <c r="J1154" s="214">
        <f>BK1154</f>
        <v>0</v>
      </c>
      <c r="K1154" s="200"/>
      <c r="L1154" s="205"/>
      <c r="M1154" s="206"/>
      <c r="N1154" s="207"/>
      <c r="O1154" s="207"/>
      <c r="P1154" s="208">
        <f>SUM(P1155:P1174)</f>
        <v>0</v>
      </c>
      <c r="Q1154" s="207"/>
      <c r="R1154" s="208">
        <f>SUM(R1155:R1174)</f>
        <v>0.36207</v>
      </c>
      <c r="S1154" s="207"/>
      <c r="T1154" s="209">
        <f>SUM(T1155:T1174)</f>
        <v>0</v>
      </c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R1154" s="210" t="s">
        <v>85</v>
      </c>
      <c r="AT1154" s="211" t="s">
        <v>74</v>
      </c>
      <c r="AU1154" s="211" t="s">
        <v>83</v>
      </c>
      <c r="AY1154" s="210" t="s">
        <v>159</v>
      </c>
      <c r="BK1154" s="212">
        <f>SUM(BK1155:BK1174)</f>
        <v>0</v>
      </c>
    </row>
    <row r="1155" spans="1:65" s="2" customFormat="1" ht="24.15" customHeight="1">
      <c r="A1155" s="41"/>
      <c r="B1155" s="42"/>
      <c r="C1155" s="215" t="s">
        <v>1777</v>
      </c>
      <c r="D1155" s="215" t="s">
        <v>161</v>
      </c>
      <c r="E1155" s="216" t="s">
        <v>1778</v>
      </c>
      <c r="F1155" s="217" t="s">
        <v>1779</v>
      </c>
      <c r="G1155" s="218" t="s">
        <v>306</v>
      </c>
      <c r="H1155" s="219">
        <v>50</v>
      </c>
      <c r="I1155" s="220"/>
      <c r="J1155" s="221">
        <f>ROUND(I1155*H1155,2)</f>
        <v>0</v>
      </c>
      <c r="K1155" s="217" t="s">
        <v>165</v>
      </c>
      <c r="L1155" s="47"/>
      <c r="M1155" s="222" t="s">
        <v>19</v>
      </c>
      <c r="N1155" s="223" t="s">
        <v>46</v>
      </c>
      <c r="O1155" s="87"/>
      <c r="P1155" s="224">
        <f>O1155*H1155</f>
        <v>0</v>
      </c>
      <c r="Q1155" s="224">
        <v>0.00294</v>
      </c>
      <c r="R1155" s="224">
        <f>Q1155*H1155</f>
        <v>0.147</v>
      </c>
      <c r="S1155" s="224">
        <v>0</v>
      </c>
      <c r="T1155" s="225">
        <f>S1155*H1155</f>
        <v>0</v>
      </c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R1155" s="226" t="s">
        <v>268</v>
      </c>
      <c r="AT1155" s="226" t="s">
        <v>161</v>
      </c>
      <c r="AU1155" s="226" t="s">
        <v>85</v>
      </c>
      <c r="AY1155" s="20" t="s">
        <v>159</v>
      </c>
      <c r="BE1155" s="227">
        <f>IF(N1155="základní",J1155,0)</f>
        <v>0</v>
      </c>
      <c r="BF1155" s="227">
        <f>IF(N1155="snížená",J1155,0)</f>
        <v>0</v>
      </c>
      <c r="BG1155" s="227">
        <f>IF(N1155="zákl. přenesená",J1155,0)</f>
        <v>0</v>
      </c>
      <c r="BH1155" s="227">
        <f>IF(N1155="sníž. přenesená",J1155,0)</f>
        <v>0</v>
      </c>
      <c r="BI1155" s="227">
        <f>IF(N1155="nulová",J1155,0)</f>
        <v>0</v>
      </c>
      <c r="BJ1155" s="20" t="s">
        <v>83</v>
      </c>
      <c r="BK1155" s="227">
        <f>ROUND(I1155*H1155,2)</f>
        <v>0</v>
      </c>
      <c r="BL1155" s="20" t="s">
        <v>268</v>
      </c>
      <c r="BM1155" s="226" t="s">
        <v>1780</v>
      </c>
    </row>
    <row r="1156" spans="1:47" s="2" customFormat="1" ht="12">
      <c r="A1156" s="41"/>
      <c r="B1156" s="42"/>
      <c r="C1156" s="43"/>
      <c r="D1156" s="228" t="s">
        <v>168</v>
      </c>
      <c r="E1156" s="43"/>
      <c r="F1156" s="229" t="s">
        <v>1781</v>
      </c>
      <c r="G1156" s="43"/>
      <c r="H1156" s="43"/>
      <c r="I1156" s="230"/>
      <c r="J1156" s="43"/>
      <c r="K1156" s="43"/>
      <c r="L1156" s="47"/>
      <c r="M1156" s="231"/>
      <c r="N1156" s="232"/>
      <c r="O1156" s="87"/>
      <c r="P1156" s="87"/>
      <c r="Q1156" s="87"/>
      <c r="R1156" s="87"/>
      <c r="S1156" s="87"/>
      <c r="T1156" s="88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T1156" s="20" t="s">
        <v>168</v>
      </c>
      <c r="AU1156" s="20" t="s">
        <v>85</v>
      </c>
    </row>
    <row r="1157" spans="1:47" s="2" customFormat="1" ht="12">
      <c r="A1157" s="41"/>
      <c r="B1157" s="42"/>
      <c r="C1157" s="43"/>
      <c r="D1157" s="233" t="s">
        <v>170</v>
      </c>
      <c r="E1157" s="43"/>
      <c r="F1157" s="234" t="s">
        <v>1782</v>
      </c>
      <c r="G1157" s="43"/>
      <c r="H1157" s="43"/>
      <c r="I1157" s="230"/>
      <c r="J1157" s="43"/>
      <c r="K1157" s="43"/>
      <c r="L1157" s="47"/>
      <c r="M1157" s="231"/>
      <c r="N1157" s="232"/>
      <c r="O1157" s="87"/>
      <c r="P1157" s="87"/>
      <c r="Q1157" s="87"/>
      <c r="R1157" s="87"/>
      <c r="S1157" s="87"/>
      <c r="T1157" s="88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T1157" s="20" t="s">
        <v>170</v>
      </c>
      <c r="AU1157" s="20" t="s">
        <v>85</v>
      </c>
    </row>
    <row r="1158" spans="1:65" s="2" customFormat="1" ht="16.5" customHeight="1">
      <c r="A1158" s="41"/>
      <c r="B1158" s="42"/>
      <c r="C1158" s="215" t="s">
        <v>1783</v>
      </c>
      <c r="D1158" s="215" t="s">
        <v>161</v>
      </c>
      <c r="E1158" s="216" t="s">
        <v>1784</v>
      </c>
      <c r="F1158" s="217" t="s">
        <v>1785</v>
      </c>
      <c r="G1158" s="218" t="s">
        <v>1426</v>
      </c>
      <c r="H1158" s="219">
        <v>2</v>
      </c>
      <c r="I1158" s="220"/>
      <c r="J1158" s="221">
        <f>ROUND(I1158*H1158,2)</f>
        <v>0</v>
      </c>
      <c r="K1158" s="217" t="s">
        <v>19</v>
      </c>
      <c r="L1158" s="47"/>
      <c r="M1158" s="222" t="s">
        <v>19</v>
      </c>
      <c r="N1158" s="223" t="s">
        <v>46</v>
      </c>
      <c r="O1158" s="87"/>
      <c r="P1158" s="224">
        <f>O1158*H1158</f>
        <v>0</v>
      </c>
      <c r="Q1158" s="224">
        <v>0</v>
      </c>
      <c r="R1158" s="224">
        <f>Q1158*H1158</f>
        <v>0</v>
      </c>
      <c r="S1158" s="224">
        <v>0</v>
      </c>
      <c r="T1158" s="225">
        <f>S1158*H1158</f>
        <v>0</v>
      </c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R1158" s="226" t="s">
        <v>268</v>
      </c>
      <c r="AT1158" s="226" t="s">
        <v>161</v>
      </c>
      <c r="AU1158" s="226" t="s">
        <v>85</v>
      </c>
      <c r="AY1158" s="20" t="s">
        <v>159</v>
      </c>
      <c r="BE1158" s="227">
        <f>IF(N1158="základní",J1158,0)</f>
        <v>0</v>
      </c>
      <c r="BF1158" s="227">
        <f>IF(N1158="snížená",J1158,0)</f>
        <v>0</v>
      </c>
      <c r="BG1158" s="227">
        <f>IF(N1158="zákl. přenesená",J1158,0)</f>
        <v>0</v>
      </c>
      <c r="BH1158" s="227">
        <f>IF(N1158="sníž. přenesená",J1158,0)</f>
        <v>0</v>
      </c>
      <c r="BI1158" s="227">
        <f>IF(N1158="nulová",J1158,0)</f>
        <v>0</v>
      </c>
      <c r="BJ1158" s="20" t="s">
        <v>83</v>
      </c>
      <c r="BK1158" s="227">
        <f>ROUND(I1158*H1158,2)</f>
        <v>0</v>
      </c>
      <c r="BL1158" s="20" t="s">
        <v>268</v>
      </c>
      <c r="BM1158" s="226" t="s">
        <v>1786</v>
      </c>
    </row>
    <row r="1159" spans="1:47" s="2" customFormat="1" ht="12">
      <c r="A1159" s="41"/>
      <c r="B1159" s="42"/>
      <c r="C1159" s="43"/>
      <c r="D1159" s="228" t="s">
        <v>168</v>
      </c>
      <c r="E1159" s="43"/>
      <c r="F1159" s="229" t="s">
        <v>1787</v>
      </c>
      <c r="G1159" s="43"/>
      <c r="H1159" s="43"/>
      <c r="I1159" s="230"/>
      <c r="J1159" s="43"/>
      <c r="K1159" s="43"/>
      <c r="L1159" s="47"/>
      <c r="M1159" s="231"/>
      <c r="N1159" s="232"/>
      <c r="O1159" s="87"/>
      <c r="P1159" s="87"/>
      <c r="Q1159" s="87"/>
      <c r="R1159" s="87"/>
      <c r="S1159" s="87"/>
      <c r="T1159" s="88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T1159" s="20" t="s">
        <v>168</v>
      </c>
      <c r="AU1159" s="20" t="s">
        <v>85</v>
      </c>
    </row>
    <row r="1160" spans="1:65" s="2" customFormat="1" ht="21.75" customHeight="1">
      <c r="A1160" s="41"/>
      <c r="B1160" s="42"/>
      <c r="C1160" s="215" t="s">
        <v>1788</v>
      </c>
      <c r="D1160" s="215" t="s">
        <v>161</v>
      </c>
      <c r="E1160" s="216" t="s">
        <v>1789</v>
      </c>
      <c r="F1160" s="217" t="s">
        <v>1790</v>
      </c>
      <c r="G1160" s="218" t="s">
        <v>1420</v>
      </c>
      <c r="H1160" s="219">
        <v>1</v>
      </c>
      <c r="I1160" s="220"/>
      <c r="J1160" s="221">
        <f>ROUND(I1160*H1160,2)</f>
        <v>0</v>
      </c>
      <c r="K1160" s="217" t="s">
        <v>19</v>
      </c>
      <c r="L1160" s="47"/>
      <c r="M1160" s="222" t="s">
        <v>19</v>
      </c>
      <c r="N1160" s="223" t="s">
        <v>46</v>
      </c>
      <c r="O1160" s="87"/>
      <c r="P1160" s="224">
        <f>O1160*H1160</f>
        <v>0</v>
      </c>
      <c r="Q1160" s="224">
        <v>0</v>
      </c>
      <c r="R1160" s="224">
        <f>Q1160*H1160</f>
        <v>0</v>
      </c>
      <c r="S1160" s="224">
        <v>0</v>
      </c>
      <c r="T1160" s="225">
        <f>S1160*H1160</f>
        <v>0</v>
      </c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R1160" s="226" t="s">
        <v>268</v>
      </c>
      <c r="AT1160" s="226" t="s">
        <v>161</v>
      </c>
      <c r="AU1160" s="226" t="s">
        <v>85</v>
      </c>
      <c r="AY1160" s="20" t="s">
        <v>159</v>
      </c>
      <c r="BE1160" s="227">
        <f>IF(N1160="základní",J1160,0)</f>
        <v>0</v>
      </c>
      <c r="BF1160" s="227">
        <f>IF(N1160="snížená",J1160,0)</f>
        <v>0</v>
      </c>
      <c r="BG1160" s="227">
        <f>IF(N1160="zákl. přenesená",J1160,0)</f>
        <v>0</v>
      </c>
      <c r="BH1160" s="227">
        <f>IF(N1160="sníž. přenesená",J1160,0)</f>
        <v>0</v>
      </c>
      <c r="BI1160" s="227">
        <f>IF(N1160="nulová",J1160,0)</f>
        <v>0</v>
      </c>
      <c r="BJ1160" s="20" t="s">
        <v>83</v>
      </c>
      <c r="BK1160" s="227">
        <f>ROUND(I1160*H1160,2)</f>
        <v>0</v>
      </c>
      <c r="BL1160" s="20" t="s">
        <v>268</v>
      </c>
      <c r="BM1160" s="226" t="s">
        <v>1791</v>
      </c>
    </row>
    <row r="1161" spans="1:47" s="2" customFormat="1" ht="12">
      <c r="A1161" s="41"/>
      <c r="B1161" s="42"/>
      <c r="C1161" s="43"/>
      <c r="D1161" s="228" t="s">
        <v>168</v>
      </c>
      <c r="E1161" s="43"/>
      <c r="F1161" s="229" t="s">
        <v>1790</v>
      </c>
      <c r="G1161" s="43"/>
      <c r="H1161" s="43"/>
      <c r="I1161" s="230"/>
      <c r="J1161" s="43"/>
      <c r="K1161" s="43"/>
      <c r="L1161" s="47"/>
      <c r="M1161" s="231"/>
      <c r="N1161" s="232"/>
      <c r="O1161" s="87"/>
      <c r="P1161" s="87"/>
      <c r="Q1161" s="87"/>
      <c r="R1161" s="87"/>
      <c r="S1161" s="87"/>
      <c r="T1161" s="88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T1161" s="20" t="s">
        <v>168</v>
      </c>
      <c r="AU1161" s="20" t="s">
        <v>85</v>
      </c>
    </row>
    <row r="1162" spans="1:65" s="2" customFormat="1" ht="24.15" customHeight="1">
      <c r="A1162" s="41"/>
      <c r="B1162" s="42"/>
      <c r="C1162" s="215" t="s">
        <v>1792</v>
      </c>
      <c r="D1162" s="215" t="s">
        <v>161</v>
      </c>
      <c r="E1162" s="216" t="s">
        <v>1793</v>
      </c>
      <c r="F1162" s="217" t="s">
        <v>1794</v>
      </c>
      <c r="G1162" s="218" t="s">
        <v>306</v>
      </c>
      <c r="H1162" s="219">
        <v>33</v>
      </c>
      <c r="I1162" s="220"/>
      <c r="J1162" s="221">
        <f>ROUND(I1162*H1162,2)</f>
        <v>0</v>
      </c>
      <c r="K1162" s="217" t="s">
        <v>165</v>
      </c>
      <c r="L1162" s="47"/>
      <c r="M1162" s="222" t="s">
        <v>19</v>
      </c>
      <c r="N1162" s="223" t="s">
        <v>46</v>
      </c>
      <c r="O1162" s="87"/>
      <c r="P1162" s="224">
        <f>O1162*H1162</f>
        <v>0</v>
      </c>
      <c r="Q1162" s="224">
        <v>0.00429</v>
      </c>
      <c r="R1162" s="224">
        <f>Q1162*H1162</f>
        <v>0.14157</v>
      </c>
      <c r="S1162" s="224">
        <v>0</v>
      </c>
      <c r="T1162" s="225">
        <f>S1162*H1162</f>
        <v>0</v>
      </c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R1162" s="226" t="s">
        <v>268</v>
      </c>
      <c r="AT1162" s="226" t="s">
        <v>161</v>
      </c>
      <c r="AU1162" s="226" t="s">
        <v>85</v>
      </c>
      <c r="AY1162" s="20" t="s">
        <v>159</v>
      </c>
      <c r="BE1162" s="227">
        <f>IF(N1162="základní",J1162,0)</f>
        <v>0</v>
      </c>
      <c r="BF1162" s="227">
        <f>IF(N1162="snížená",J1162,0)</f>
        <v>0</v>
      </c>
      <c r="BG1162" s="227">
        <f>IF(N1162="zákl. přenesená",J1162,0)</f>
        <v>0</v>
      </c>
      <c r="BH1162" s="227">
        <f>IF(N1162="sníž. přenesená",J1162,0)</f>
        <v>0</v>
      </c>
      <c r="BI1162" s="227">
        <f>IF(N1162="nulová",J1162,0)</f>
        <v>0</v>
      </c>
      <c r="BJ1162" s="20" t="s">
        <v>83</v>
      </c>
      <c r="BK1162" s="227">
        <f>ROUND(I1162*H1162,2)</f>
        <v>0</v>
      </c>
      <c r="BL1162" s="20" t="s">
        <v>268</v>
      </c>
      <c r="BM1162" s="226" t="s">
        <v>1795</v>
      </c>
    </row>
    <row r="1163" spans="1:47" s="2" customFormat="1" ht="12">
      <c r="A1163" s="41"/>
      <c r="B1163" s="42"/>
      <c r="C1163" s="43"/>
      <c r="D1163" s="228" t="s">
        <v>168</v>
      </c>
      <c r="E1163" s="43"/>
      <c r="F1163" s="229" t="s">
        <v>1796</v>
      </c>
      <c r="G1163" s="43"/>
      <c r="H1163" s="43"/>
      <c r="I1163" s="230"/>
      <c r="J1163" s="43"/>
      <c r="K1163" s="43"/>
      <c r="L1163" s="47"/>
      <c r="M1163" s="231"/>
      <c r="N1163" s="232"/>
      <c r="O1163" s="87"/>
      <c r="P1163" s="87"/>
      <c r="Q1163" s="87"/>
      <c r="R1163" s="87"/>
      <c r="S1163" s="87"/>
      <c r="T1163" s="88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T1163" s="20" t="s">
        <v>168</v>
      </c>
      <c r="AU1163" s="20" t="s">
        <v>85</v>
      </c>
    </row>
    <row r="1164" spans="1:47" s="2" customFormat="1" ht="12">
      <c r="A1164" s="41"/>
      <c r="B1164" s="42"/>
      <c r="C1164" s="43"/>
      <c r="D1164" s="233" t="s">
        <v>170</v>
      </c>
      <c r="E1164" s="43"/>
      <c r="F1164" s="234" t="s">
        <v>1797</v>
      </c>
      <c r="G1164" s="43"/>
      <c r="H1164" s="43"/>
      <c r="I1164" s="230"/>
      <c r="J1164" s="43"/>
      <c r="K1164" s="43"/>
      <c r="L1164" s="47"/>
      <c r="M1164" s="231"/>
      <c r="N1164" s="232"/>
      <c r="O1164" s="87"/>
      <c r="P1164" s="87"/>
      <c r="Q1164" s="87"/>
      <c r="R1164" s="87"/>
      <c r="S1164" s="87"/>
      <c r="T1164" s="88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T1164" s="20" t="s">
        <v>170</v>
      </c>
      <c r="AU1164" s="20" t="s">
        <v>85</v>
      </c>
    </row>
    <row r="1165" spans="1:65" s="2" customFormat="1" ht="16.5" customHeight="1">
      <c r="A1165" s="41"/>
      <c r="B1165" s="42"/>
      <c r="C1165" s="215" t="s">
        <v>1798</v>
      </c>
      <c r="D1165" s="215" t="s">
        <v>161</v>
      </c>
      <c r="E1165" s="216" t="s">
        <v>1799</v>
      </c>
      <c r="F1165" s="217" t="s">
        <v>1800</v>
      </c>
      <c r="G1165" s="218" t="s">
        <v>1426</v>
      </c>
      <c r="H1165" s="219">
        <v>4</v>
      </c>
      <c r="I1165" s="220"/>
      <c r="J1165" s="221">
        <f>ROUND(I1165*H1165,2)</f>
        <v>0</v>
      </c>
      <c r="K1165" s="217" t="s">
        <v>19</v>
      </c>
      <c r="L1165" s="47"/>
      <c r="M1165" s="222" t="s">
        <v>19</v>
      </c>
      <c r="N1165" s="223" t="s">
        <v>46</v>
      </c>
      <c r="O1165" s="87"/>
      <c r="P1165" s="224">
        <f>O1165*H1165</f>
        <v>0</v>
      </c>
      <c r="Q1165" s="224">
        <v>0</v>
      </c>
      <c r="R1165" s="224">
        <f>Q1165*H1165</f>
        <v>0</v>
      </c>
      <c r="S1165" s="224">
        <v>0</v>
      </c>
      <c r="T1165" s="225">
        <f>S1165*H1165</f>
        <v>0</v>
      </c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R1165" s="226" t="s">
        <v>268</v>
      </c>
      <c r="AT1165" s="226" t="s">
        <v>161</v>
      </c>
      <c r="AU1165" s="226" t="s">
        <v>85</v>
      </c>
      <c r="AY1165" s="20" t="s">
        <v>159</v>
      </c>
      <c r="BE1165" s="227">
        <f>IF(N1165="základní",J1165,0)</f>
        <v>0</v>
      </c>
      <c r="BF1165" s="227">
        <f>IF(N1165="snížená",J1165,0)</f>
        <v>0</v>
      </c>
      <c r="BG1165" s="227">
        <f>IF(N1165="zákl. přenesená",J1165,0)</f>
        <v>0</v>
      </c>
      <c r="BH1165" s="227">
        <f>IF(N1165="sníž. přenesená",J1165,0)</f>
        <v>0</v>
      </c>
      <c r="BI1165" s="227">
        <f>IF(N1165="nulová",J1165,0)</f>
        <v>0</v>
      </c>
      <c r="BJ1165" s="20" t="s">
        <v>83</v>
      </c>
      <c r="BK1165" s="227">
        <f>ROUND(I1165*H1165,2)</f>
        <v>0</v>
      </c>
      <c r="BL1165" s="20" t="s">
        <v>268</v>
      </c>
      <c r="BM1165" s="226" t="s">
        <v>1801</v>
      </c>
    </row>
    <row r="1166" spans="1:47" s="2" customFormat="1" ht="12">
      <c r="A1166" s="41"/>
      <c r="B1166" s="42"/>
      <c r="C1166" s="43"/>
      <c r="D1166" s="228" t="s">
        <v>168</v>
      </c>
      <c r="E1166" s="43"/>
      <c r="F1166" s="229" t="s">
        <v>1800</v>
      </c>
      <c r="G1166" s="43"/>
      <c r="H1166" s="43"/>
      <c r="I1166" s="230"/>
      <c r="J1166" s="43"/>
      <c r="K1166" s="43"/>
      <c r="L1166" s="47"/>
      <c r="M1166" s="231"/>
      <c r="N1166" s="232"/>
      <c r="O1166" s="87"/>
      <c r="P1166" s="87"/>
      <c r="Q1166" s="87"/>
      <c r="R1166" s="87"/>
      <c r="S1166" s="87"/>
      <c r="T1166" s="88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T1166" s="20" t="s">
        <v>168</v>
      </c>
      <c r="AU1166" s="20" t="s">
        <v>85</v>
      </c>
    </row>
    <row r="1167" spans="1:65" s="2" customFormat="1" ht="24.15" customHeight="1">
      <c r="A1167" s="41"/>
      <c r="B1167" s="42"/>
      <c r="C1167" s="215" t="s">
        <v>1802</v>
      </c>
      <c r="D1167" s="215" t="s">
        <v>161</v>
      </c>
      <c r="E1167" s="216" t="s">
        <v>1803</v>
      </c>
      <c r="F1167" s="217" t="s">
        <v>1804</v>
      </c>
      <c r="G1167" s="218" t="s">
        <v>306</v>
      </c>
      <c r="H1167" s="219">
        <v>35</v>
      </c>
      <c r="I1167" s="220"/>
      <c r="J1167" s="221">
        <f>ROUND(I1167*H1167,2)</f>
        <v>0</v>
      </c>
      <c r="K1167" s="217" t="s">
        <v>165</v>
      </c>
      <c r="L1167" s="47"/>
      <c r="M1167" s="222" t="s">
        <v>19</v>
      </c>
      <c r="N1167" s="223" t="s">
        <v>46</v>
      </c>
      <c r="O1167" s="87"/>
      <c r="P1167" s="224">
        <f>O1167*H1167</f>
        <v>0</v>
      </c>
      <c r="Q1167" s="224">
        <v>0.0021</v>
      </c>
      <c r="R1167" s="224">
        <f>Q1167*H1167</f>
        <v>0.0735</v>
      </c>
      <c r="S1167" s="224">
        <v>0</v>
      </c>
      <c r="T1167" s="225">
        <f>S1167*H1167</f>
        <v>0</v>
      </c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R1167" s="226" t="s">
        <v>268</v>
      </c>
      <c r="AT1167" s="226" t="s">
        <v>161</v>
      </c>
      <c r="AU1167" s="226" t="s">
        <v>85</v>
      </c>
      <c r="AY1167" s="20" t="s">
        <v>159</v>
      </c>
      <c r="BE1167" s="227">
        <f>IF(N1167="základní",J1167,0)</f>
        <v>0</v>
      </c>
      <c r="BF1167" s="227">
        <f>IF(N1167="snížená",J1167,0)</f>
        <v>0</v>
      </c>
      <c r="BG1167" s="227">
        <f>IF(N1167="zákl. přenesená",J1167,0)</f>
        <v>0</v>
      </c>
      <c r="BH1167" s="227">
        <f>IF(N1167="sníž. přenesená",J1167,0)</f>
        <v>0</v>
      </c>
      <c r="BI1167" s="227">
        <f>IF(N1167="nulová",J1167,0)</f>
        <v>0</v>
      </c>
      <c r="BJ1167" s="20" t="s">
        <v>83</v>
      </c>
      <c r="BK1167" s="227">
        <f>ROUND(I1167*H1167,2)</f>
        <v>0</v>
      </c>
      <c r="BL1167" s="20" t="s">
        <v>268</v>
      </c>
      <c r="BM1167" s="226" t="s">
        <v>1805</v>
      </c>
    </row>
    <row r="1168" spans="1:47" s="2" customFormat="1" ht="12">
      <c r="A1168" s="41"/>
      <c r="B1168" s="42"/>
      <c r="C1168" s="43"/>
      <c r="D1168" s="228" t="s">
        <v>168</v>
      </c>
      <c r="E1168" s="43"/>
      <c r="F1168" s="229" t="s">
        <v>1806</v>
      </c>
      <c r="G1168" s="43"/>
      <c r="H1168" s="43"/>
      <c r="I1168" s="230"/>
      <c r="J1168" s="43"/>
      <c r="K1168" s="43"/>
      <c r="L1168" s="47"/>
      <c r="M1168" s="231"/>
      <c r="N1168" s="232"/>
      <c r="O1168" s="87"/>
      <c r="P1168" s="87"/>
      <c r="Q1168" s="87"/>
      <c r="R1168" s="87"/>
      <c r="S1168" s="87"/>
      <c r="T1168" s="88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T1168" s="20" t="s">
        <v>168</v>
      </c>
      <c r="AU1168" s="20" t="s">
        <v>85</v>
      </c>
    </row>
    <row r="1169" spans="1:47" s="2" customFormat="1" ht="12">
      <c r="A1169" s="41"/>
      <c r="B1169" s="42"/>
      <c r="C1169" s="43"/>
      <c r="D1169" s="233" t="s">
        <v>170</v>
      </c>
      <c r="E1169" s="43"/>
      <c r="F1169" s="234" t="s">
        <v>1807</v>
      </c>
      <c r="G1169" s="43"/>
      <c r="H1169" s="43"/>
      <c r="I1169" s="230"/>
      <c r="J1169" s="43"/>
      <c r="K1169" s="43"/>
      <c r="L1169" s="47"/>
      <c r="M1169" s="231"/>
      <c r="N1169" s="232"/>
      <c r="O1169" s="87"/>
      <c r="P1169" s="87"/>
      <c r="Q1169" s="87"/>
      <c r="R1169" s="87"/>
      <c r="S1169" s="87"/>
      <c r="T1169" s="88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T1169" s="20" t="s">
        <v>170</v>
      </c>
      <c r="AU1169" s="20" t="s">
        <v>85</v>
      </c>
    </row>
    <row r="1170" spans="1:65" s="2" customFormat="1" ht="16.5" customHeight="1">
      <c r="A1170" s="41"/>
      <c r="B1170" s="42"/>
      <c r="C1170" s="215" t="s">
        <v>1808</v>
      </c>
      <c r="D1170" s="215" t="s">
        <v>161</v>
      </c>
      <c r="E1170" s="216" t="s">
        <v>1809</v>
      </c>
      <c r="F1170" s="217" t="s">
        <v>1810</v>
      </c>
      <c r="G1170" s="218" t="s">
        <v>1420</v>
      </c>
      <c r="H1170" s="219">
        <v>1</v>
      </c>
      <c r="I1170" s="220"/>
      <c r="J1170" s="221">
        <f>ROUND(I1170*H1170,2)</f>
        <v>0</v>
      </c>
      <c r="K1170" s="217" t="s">
        <v>19</v>
      </c>
      <c r="L1170" s="47"/>
      <c r="M1170" s="222" t="s">
        <v>19</v>
      </c>
      <c r="N1170" s="223" t="s">
        <v>46</v>
      </c>
      <c r="O1170" s="87"/>
      <c r="P1170" s="224">
        <f>O1170*H1170</f>
        <v>0</v>
      </c>
      <c r="Q1170" s="224">
        <v>0</v>
      </c>
      <c r="R1170" s="224">
        <f>Q1170*H1170</f>
        <v>0</v>
      </c>
      <c r="S1170" s="224">
        <v>0</v>
      </c>
      <c r="T1170" s="225">
        <f>S1170*H1170</f>
        <v>0</v>
      </c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R1170" s="226" t="s">
        <v>268</v>
      </c>
      <c r="AT1170" s="226" t="s">
        <v>161</v>
      </c>
      <c r="AU1170" s="226" t="s">
        <v>85</v>
      </c>
      <c r="AY1170" s="20" t="s">
        <v>159</v>
      </c>
      <c r="BE1170" s="227">
        <f>IF(N1170="základní",J1170,0)</f>
        <v>0</v>
      </c>
      <c r="BF1170" s="227">
        <f>IF(N1170="snížená",J1170,0)</f>
        <v>0</v>
      </c>
      <c r="BG1170" s="227">
        <f>IF(N1170="zákl. přenesená",J1170,0)</f>
        <v>0</v>
      </c>
      <c r="BH1170" s="227">
        <f>IF(N1170="sníž. přenesená",J1170,0)</f>
        <v>0</v>
      </c>
      <c r="BI1170" s="227">
        <f>IF(N1170="nulová",J1170,0)</f>
        <v>0</v>
      </c>
      <c r="BJ1170" s="20" t="s">
        <v>83</v>
      </c>
      <c r="BK1170" s="227">
        <f>ROUND(I1170*H1170,2)</f>
        <v>0</v>
      </c>
      <c r="BL1170" s="20" t="s">
        <v>268</v>
      </c>
      <c r="BM1170" s="226" t="s">
        <v>1811</v>
      </c>
    </row>
    <row r="1171" spans="1:47" s="2" customFormat="1" ht="12">
      <c r="A1171" s="41"/>
      <c r="B1171" s="42"/>
      <c r="C1171" s="43"/>
      <c r="D1171" s="228" t="s">
        <v>168</v>
      </c>
      <c r="E1171" s="43"/>
      <c r="F1171" s="229" t="s">
        <v>1810</v>
      </c>
      <c r="G1171" s="43"/>
      <c r="H1171" s="43"/>
      <c r="I1171" s="230"/>
      <c r="J1171" s="43"/>
      <c r="K1171" s="43"/>
      <c r="L1171" s="47"/>
      <c r="M1171" s="231"/>
      <c r="N1171" s="232"/>
      <c r="O1171" s="87"/>
      <c r="P1171" s="87"/>
      <c r="Q1171" s="87"/>
      <c r="R1171" s="87"/>
      <c r="S1171" s="87"/>
      <c r="T1171" s="88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T1171" s="20" t="s">
        <v>168</v>
      </c>
      <c r="AU1171" s="20" t="s">
        <v>85</v>
      </c>
    </row>
    <row r="1172" spans="1:65" s="2" customFormat="1" ht="24.15" customHeight="1">
      <c r="A1172" s="41"/>
      <c r="B1172" s="42"/>
      <c r="C1172" s="215" t="s">
        <v>1812</v>
      </c>
      <c r="D1172" s="215" t="s">
        <v>161</v>
      </c>
      <c r="E1172" s="216" t="s">
        <v>1813</v>
      </c>
      <c r="F1172" s="217" t="s">
        <v>1814</v>
      </c>
      <c r="G1172" s="218" t="s">
        <v>1590</v>
      </c>
      <c r="H1172" s="289"/>
      <c r="I1172" s="220"/>
      <c r="J1172" s="221">
        <f>ROUND(I1172*H1172,2)</f>
        <v>0</v>
      </c>
      <c r="K1172" s="217" t="s">
        <v>165</v>
      </c>
      <c r="L1172" s="47"/>
      <c r="M1172" s="222" t="s">
        <v>19</v>
      </c>
      <c r="N1172" s="223" t="s">
        <v>46</v>
      </c>
      <c r="O1172" s="87"/>
      <c r="P1172" s="224">
        <f>O1172*H1172</f>
        <v>0</v>
      </c>
      <c r="Q1172" s="224">
        <v>0</v>
      </c>
      <c r="R1172" s="224">
        <f>Q1172*H1172</f>
        <v>0</v>
      </c>
      <c r="S1172" s="224">
        <v>0</v>
      </c>
      <c r="T1172" s="225">
        <f>S1172*H1172</f>
        <v>0</v>
      </c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R1172" s="226" t="s">
        <v>268</v>
      </c>
      <c r="AT1172" s="226" t="s">
        <v>161</v>
      </c>
      <c r="AU1172" s="226" t="s">
        <v>85</v>
      </c>
      <c r="AY1172" s="20" t="s">
        <v>159</v>
      </c>
      <c r="BE1172" s="227">
        <f>IF(N1172="základní",J1172,0)</f>
        <v>0</v>
      </c>
      <c r="BF1172" s="227">
        <f>IF(N1172="snížená",J1172,0)</f>
        <v>0</v>
      </c>
      <c r="BG1172" s="227">
        <f>IF(N1172="zákl. přenesená",J1172,0)</f>
        <v>0</v>
      </c>
      <c r="BH1172" s="227">
        <f>IF(N1172="sníž. přenesená",J1172,0)</f>
        <v>0</v>
      </c>
      <c r="BI1172" s="227">
        <f>IF(N1172="nulová",J1172,0)</f>
        <v>0</v>
      </c>
      <c r="BJ1172" s="20" t="s">
        <v>83</v>
      </c>
      <c r="BK1172" s="227">
        <f>ROUND(I1172*H1172,2)</f>
        <v>0</v>
      </c>
      <c r="BL1172" s="20" t="s">
        <v>268</v>
      </c>
      <c r="BM1172" s="226" t="s">
        <v>1815</v>
      </c>
    </row>
    <row r="1173" spans="1:47" s="2" customFormat="1" ht="12">
      <c r="A1173" s="41"/>
      <c r="B1173" s="42"/>
      <c r="C1173" s="43"/>
      <c r="D1173" s="228" t="s">
        <v>168</v>
      </c>
      <c r="E1173" s="43"/>
      <c r="F1173" s="229" t="s">
        <v>1816</v>
      </c>
      <c r="G1173" s="43"/>
      <c r="H1173" s="43"/>
      <c r="I1173" s="230"/>
      <c r="J1173" s="43"/>
      <c r="K1173" s="43"/>
      <c r="L1173" s="47"/>
      <c r="M1173" s="231"/>
      <c r="N1173" s="232"/>
      <c r="O1173" s="87"/>
      <c r="P1173" s="87"/>
      <c r="Q1173" s="87"/>
      <c r="R1173" s="87"/>
      <c r="S1173" s="87"/>
      <c r="T1173" s="88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T1173" s="20" t="s">
        <v>168</v>
      </c>
      <c r="AU1173" s="20" t="s">
        <v>85</v>
      </c>
    </row>
    <row r="1174" spans="1:47" s="2" customFormat="1" ht="12">
      <c r="A1174" s="41"/>
      <c r="B1174" s="42"/>
      <c r="C1174" s="43"/>
      <c r="D1174" s="233" t="s">
        <v>170</v>
      </c>
      <c r="E1174" s="43"/>
      <c r="F1174" s="234" t="s">
        <v>1817</v>
      </c>
      <c r="G1174" s="43"/>
      <c r="H1174" s="43"/>
      <c r="I1174" s="230"/>
      <c r="J1174" s="43"/>
      <c r="K1174" s="43"/>
      <c r="L1174" s="47"/>
      <c r="M1174" s="231"/>
      <c r="N1174" s="232"/>
      <c r="O1174" s="87"/>
      <c r="P1174" s="87"/>
      <c r="Q1174" s="87"/>
      <c r="R1174" s="87"/>
      <c r="S1174" s="87"/>
      <c r="T1174" s="88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T1174" s="20" t="s">
        <v>170</v>
      </c>
      <c r="AU1174" s="20" t="s">
        <v>85</v>
      </c>
    </row>
    <row r="1175" spans="1:63" s="12" customFormat="1" ht="22.8" customHeight="1">
      <c r="A1175" s="12"/>
      <c r="B1175" s="199"/>
      <c r="C1175" s="200"/>
      <c r="D1175" s="201" t="s">
        <v>74</v>
      </c>
      <c r="E1175" s="213" t="s">
        <v>1818</v>
      </c>
      <c r="F1175" s="213" t="s">
        <v>1819</v>
      </c>
      <c r="G1175" s="200"/>
      <c r="H1175" s="200"/>
      <c r="I1175" s="203"/>
      <c r="J1175" s="214">
        <f>BK1175</f>
        <v>0</v>
      </c>
      <c r="K1175" s="200"/>
      <c r="L1175" s="205"/>
      <c r="M1175" s="206"/>
      <c r="N1175" s="207"/>
      <c r="O1175" s="207"/>
      <c r="P1175" s="208">
        <f>SUM(P1176:P1225)</f>
        <v>0</v>
      </c>
      <c r="Q1175" s="207"/>
      <c r="R1175" s="208">
        <f>SUM(R1176:R1225)</f>
        <v>1.2691663999999998</v>
      </c>
      <c r="S1175" s="207"/>
      <c r="T1175" s="209">
        <f>SUM(T1176:T1225)</f>
        <v>0</v>
      </c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R1175" s="210" t="s">
        <v>85</v>
      </c>
      <c r="AT1175" s="211" t="s">
        <v>74</v>
      </c>
      <c r="AU1175" s="211" t="s">
        <v>83</v>
      </c>
      <c r="AY1175" s="210" t="s">
        <v>159</v>
      </c>
      <c r="BK1175" s="212">
        <f>SUM(BK1176:BK1225)</f>
        <v>0</v>
      </c>
    </row>
    <row r="1176" spans="1:65" s="2" customFormat="1" ht="24.15" customHeight="1">
      <c r="A1176" s="41"/>
      <c r="B1176" s="42"/>
      <c r="C1176" s="215" t="s">
        <v>1820</v>
      </c>
      <c r="D1176" s="215" t="s">
        <v>161</v>
      </c>
      <c r="E1176" s="216" t="s">
        <v>1821</v>
      </c>
      <c r="F1176" s="217" t="s">
        <v>1822</v>
      </c>
      <c r="G1176" s="218" t="s">
        <v>164</v>
      </c>
      <c r="H1176" s="219">
        <v>76.32</v>
      </c>
      <c r="I1176" s="220"/>
      <c r="J1176" s="221">
        <f>ROUND(I1176*H1176,2)</f>
        <v>0</v>
      </c>
      <c r="K1176" s="217" t="s">
        <v>165</v>
      </c>
      <c r="L1176" s="47"/>
      <c r="M1176" s="222" t="s">
        <v>19</v>
      </c>
      <c r="N1176" s="223" t="s">
        <v>46</v>
      </c>
      <c r="O1176" s="87"/>
      <c r="P1176" s="224">
        <f>O1176*H1176</f>
        <v>0</v>
      </c>
      <c r="Q1176" s="224">
        <v>0.00027</v>
      </c>
      <c r="R1176" s="224">
        <f>Q1176*H1176</f>
        <v>0.020606399999999997</v>
      </c>
      <c r="S1176" s="224">
        <v>0</v>
      </c>
      <c r="T1176" s="225">
        <f>S1176*H1176</f>
        <v>0</v>
      </c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R1176" s="226" t="s">
        <v>268</v>
      </c>
      <c r="AT1176" s="226" t="s">
        <v>161</v>
      </c>
      <c r="AU1176" s="226" t="s">
        <v>85</v>
      </c>
      <c r="AY1176" s="20" t="s">
        <v>159</v>
      </c>
      <c r="BE1176" s="227">
        <f>IF(N1176="základní",J1176,0)</f>
        <v>0</v>
      </c>
      <c r="BF1176" s="227">
        <f>IF(N1176="snížená",J1176,0)</f>
        <v>0</v>
      </c>
      <c r="BG1176" s="227">
        <f>IF(N1176="zákl. přenesená",J1176,0)</f>
        <v>0</v>
      </c>
      <c r="BH1176" s="227">
        <f>IF(N1176="sníž. přenesená",J1176,0)</f>
        <v>0</v>
      </c>
      <c r="BI1176" s="227">
        <f>IF(N1176="nulová",J1176,0)</f>
        <v>0</v>
      </c>
      <c r="BJ1176" s="20" t="s">
        <v>83</v>
      </c>
      <c r="BK1176" s="227">
        <f>ROUND(I1176*H1176,2)</f>
        <v>0</v>
      </c>
      <c r="BL1176" s="20" t="s">
        <v>268</v>
      </c>
      <c r="BM1176" s="226" t="s">
        <v>1823</v>
      </c>
    </row>
    <row r="1177" spans="1:47" s="2" customFormat="1" ht="12">
      <c r="A1177" s="41"/>
      <c r="B1177" s="42"/>
      <c r="C1177" s="43"/>
      <c r="D1177" s="228" t="s">
        <v>168</v>
      </c>
      <c r="E1177" s="43"/>
      <c r="F1177" s="229" t="s">
        <v>1824</v>
      </c>
      <c r="G1177" s="43"/>
      <c r="H1177" s="43"/>
      <c r="I1177" s="230"/>
      <c r="J1177" s="43"/>
      <c r="K1177" s="43"/>
      <c r="L1177" s="47"/>
      <c r="M1177" s="231"/>
      <c r="N1177" s="232"/>
      <c r="O1177" s="87"/>
      <c r="P1177" s="87"/>
      <c r="Q1177" s="87"/>
      <c r="R1177" s="87"/>
      <c r="S1177" s="87"/>
      <c r="T1177" s="88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T1177" s="20" t="s">
        <v>168</v>
      </c>
      <c r="AU1177" s="20" t="s">
        <v>85</v>
      </c>
    </row>
    <row r="1178" spans="1:47" s="2" customFormat="1" ht="12">
      <c r="A1178" s="41"/>
      <c r="B1178" s="42"/>
      <c r="C1178" s="43"/>
      <c r="D1178" s="233" t="s">
        <v>170</v>
      </c>
      <c r="E1178" s="43"/>
      <c r="F1178" s="234" t="s">
        <v>1825</v>
      </c>
      <c r="G1178" s="43"/>
      <c r="H1178" s="43"/>
      <c r="I1178" s="230"/>
      <c r="J1178" s="43"/>
      <c r="K1178" s="43"/>
      <c r="L1178" s="47"/>
      <c r="M1178" s="231"/>
      <c r="N1178" s="232"/>
      <c r="O1178" s="87"/>
      <c r="P1178" s="87"/>
      <c r="Q1178" s="87"/>
      <c r="R1178" s="87"/>
      <c r="S1178" s="87"/>
      <c r="T1178" s="88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T1178" s="20" t="s">
        <v>170</v>
      </c>
      <c r="AU1178" s="20" t="s">
        <v>85</v>
      </c>
    </row>
    <row r="1179" spans="1:51" s="13" customFormat="1" ht="12">
      <c r="A1179" s="13"/>
      <c r="B1179" s="235"/>
      <c r="C1179" s="236"/>
      <c r="D1179" s="228" t="s">
        <v>172</v>
      </c>
      <c r="E1179" s="237" t="s">
        <v>19</v>
      </c>
      <c r="F1179" s="238" t="s">
        <v>1826</v>
      </c>
      <c r="G1179" s="236"/>
      <c r="H1179" s="239">
        <v>15.93</v>
      </c>
      <c r="I1179" s="240"/>
      <c r="J1179" s="236"/>
      <c r="K1179" s="236"/>
      <c r="L1179" s="241"/>
      <c r="M1179" s="242"/>
      <c r="N1179" s="243"/>
      <c r="O1179" s="243"/>
      <c r="P1179" s="243"/>
      <c r="Q1179" s="243"/>
      <c r="R1179" s="243"/>
      <c r="S1179" s="243"/>
      <c r="T1179" s="244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45" t="s">
        <v>172</v>
      </c>
      <c r="AU1179" s="245" t="s">
        <v>85</v>
      </c>
      <c r="AV1179" s="13" t="s">
        <v>85</v>
      </c>
      <c r="AW1179" s="13" t="s">
        <v>36</v>
      </c>
      <c r="AX1179" s="13" t="s">
        <v>75</v>
      </c>
      <c r="AY1179" s="245" t="s">
        <v>159</v>
      </c>
    </row>
    <row r="1180" spans="1:51" s="13" customFormat="1" ht="12">
      <c r="A1180" s="13"/>
      <c r="B1180" s="235"/>
      <c r="C1180" s="236"/>
      <c r="D1180" s="228" t="s">
        <v>172</v>
      </c>
      <c r="E1180" s="237" t="s">
        <v>19</v>
      </c>
      <c r="F1180" s="238" t="s">
        <v>1827</v>
      </c>
      <c r="G1180" s="236"/>
      <c r="H1180" s="239">
        <v>3.78</v>
      </c>
      <c r="I1180" s="240"/>
      <c r="J1180" s="236"/>
      <c r="K1180" s="236"/>
      <c r="L1180" s="241"/>
      <c r="M1180" s="242"/>
      <c r="N1180" s="243"/>
      <c r="O1180" s="243"/>
      <c r="P1180" s="243"/>
      <c r="Q1180" s="243"/>
      <c r="R1180" s="243"/>
      <c r="S1180" s="243"/>
      <c r="T1180" s="244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45" t="s">
        <v>172</v>
      </c>
      <c r="AU1180" s="245" t="s">
        <v>85</v>
      </c>
      <c r="AV1180" s="13" t="s">
        <v>85</v>
      </c>
      <c r="AW1180" s="13" t="s">
        <v>36</v>
      </c>
      <c r="AX1180" s="13" t="s">
        <v>75</v>
      </c>
      <c r="AY1180" s="245" t="s">
        <v>159</v>
      </c>
    </row>
    <row r="1181" spans="1:51" s="13" customFormat="1" ht="12">
      <c r="A1181" s="13"/>
      <c r="B1181" s="235"/>
      <c r="C1181" s="236"/>
      <c r="D1181" s="228" t="s">
        <v>172</v>
      </c>
      <c r="E1181" s="237" t="s">
        <v>19</v>
      </c>
      <c r="F1181" s="238" t="s">
        <v>1828</v>
      </c>
      <c r="G1181" s="236"/>
      <c r="H1181" s="239">
        <v>13.5</v>
      </c>
      <c r="I1181" s="240"/>
      <c r="J1181" s="236"/>
      <c r="K1181" s="236"/>
      <c r="L1181" s="241"/>
      <c r="M1181" s="242"/>
      <c r="N1181" s="243"/>
      <c r="O1181" s="243"/>
      <c r="P1181" s="243"/>
      <c r="Q1181" s="243"/>
      <c r="R1181" s="243"/>
      <c r="S1181" s="243"/>
      <c r="T1181" s="244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45" t="s">
        <v>172</v>
      </c>
      <c r="AU1181" s="245" t="s">
        <v>85</v>
      </c>
      <c r="AV1181" s="13" t="s">
        <v>85</v>
      </c>
      <c r="AW1181" s="13" t="s">
        <v>36</v>
      </c>
      <c r="AX1181" s="13" t="s">
        <v>75</v>
      </c>
      <c r="AY1181" s="245" t="s">
        <v>159</v>
      </c>
    </row>
    <row r="1182" spans="1:51" s="13" customFormat="1" ht="12">
      <c r="A1182" s="13"/>
      <c r="B1182" s="235"/>
      <c r="C1182" s="236"/>
      <c r="D1182" s="228" t="s">
        <v>172</v>
      </c>
      <c r="E1182" s="237" t="s">
        <v>19</v>
      </c>
      <c r="F1182" s="238" t="s">
        <v>1829</v>
      </c>
      <c r="G1182" s="236"/>
      <c r="H1182" s="239">
        <v>3.675</v>
      </c>
      <c r="I1182" s="240"/>
      <c r="J1182" s="236"/>
      <c r="K1182" s="236"/>
      <c r="L1182" s="241"/>
      <c r="M1182" s="242"/>
      <c r="N1182" s="243"/>
      <c r="O1182" s="243"/>
      <c r="P1182" s="243"/>
      <c r="Q1182" s="243"/>
      <c r="R1182" s="243"/>
      <c r="S1182" s="243"/>
      <c r="T1182" s="244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45" t="s">
        <v>172</v>
      </c>
      <c r="AU1182" s="245" t="s">
        <v>85</v>
      </c>
      <c r="AV1182" s="13" t="s">
        <v>85</v>
      </c>
      <c r="AW1182" s="13" t="s">
        <v>36</v>
      </c>
      <c r="AX1182" s="13" t="s">
        <v>75</v>
      </c>
      <c r="AY1182" s="245" t="s">
        <v>159</v>
      </c>
    </row>
    <row r="1183" spans="1:51" s="13" customFormat="1" ht="12">
      <c r="A1183" s="13"/>
      <c r="B1183" s="235"/>
      <c r="C1183" s="236"/>
      <c r="D1183" s="228" t="s">
        <v>172</v>
      </c>
      <c r="E1183" s="237" t="s">
        <v>19</v>
      </c>
      <c r="F1183" s="238" t="s">
        <v>1830</v>
      </c>
      <c r="G1183" s="236"/>
      <c r="H1183" s="239">
        <v>11.4</v>
      </c>
      <c r="I1183" s="240"/>
      <c r="J1183" s="236"/>
      <c r="K1183" s="236"/>
      <c r="L1183" s="241"/>
      <c r="M1183" s="242"/>
      <c r="N1183" s="243"/>
      <c r="O1183" s="243"/>
      <c r="P1183" s="243"/>
      <c r="Q1183" s="243"/>
      <c r="R1183" s="243"/>
      <c r="S1183" s="243"/>
      <c r="T1183" s="244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45" t="s">
        <v>172</v>
      </c>
      <c r="AU1183" s="245" t="s">
        <v>85</v>
      </c>
      <c r="AV1183" s="13" t="s">
        <v>85</v>
      </c>
      <c r="AW1183" s="13" t="s">
        <v>36</v>
      </c>
      <c r="AX1183" s="13" t="s">
        <v>75</v>
      </c>
      <c r="AY1183" s="245" t="s">
        <v>159</v>
      </c>
    </row>
    <row r="1184" spans="1:51" s="13" customFormat="1" ht="12">
      <c r="A1184" s="13"/>
      <c r="B1184" s="235"/>
      <c r="C1184" s="236"/>
      <c r="D1184" s="228" t="s">
        <v>172</v>
      </c>
      <c r="E1184" s="237" t="s">
        <v>19</v>
      </c>
      <c r="F1184" s="238" t="s">
        <v>1831</v>
      </c>
      <c r="G1184" s="236"/>
      <c r="H1184" s="239">
        <v>5.565</v>
      </c>
      <c r="I1184" s="240"/>
      <c r="J1184" s="236"/>
      <c r="K1184" s="236"/>
      <c r="L1184" s="241"/>
      <c r="M1184" s="242"/>
      <c r="N1184" s="243"/>
      <c r="O1184" s="243"/>
      <c r="P1184" s="243"/>
      <c r="Q1184" s="243"/>
      <c r="R1184" s="243"/>
      <c r="S1184" s="243"/>
      <c r="T1184" s="244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45" t="s">
        <v>172</v>
      </c>
      <c r="AU1184" s="245" t="s">
        <v>85</v>
      </c>
      <c r="AV1184" s="13" t="s">
        <v>85</v>
      </c>
      <c r="AW1184" s="13" t="s">
        <v>36</v>
      </c>
      <c r="AX1184" s="13" t="s">
        <v>75</v>
      </c>
      <c r="AY1184" s="245" t="s">
        <v>159</v>
      </c>
    </row>
    <row r="1185" spans="1:51" s="13" customFormat="1" ht="12">
      <c r="A1185" s="13"/>
      <c r="B1185" s="235"/>
      <c r="C1185" s="236"/>
      <c r="D1185" s="228" t="s">
        <v>172</v>
      </c>
      <c r="E1185" s="237" t="s">
        <v>19</v>
      </c>
      <c r="F1185" s="238" t="s">
        <v>1832</v>
      </c>
      <c r="G1185" s="236"/>
      <c r="H1185" s="239">
        <v>12.88</v>
      </c>
      <c r="I1185" s="240"/>
      <c r="J1185" s="236"/>
      <c r="K1185" s="236"/>
      <c r="L1185" s="241"/>
      <c r="M1185" s="242"/>
      <c r="N1185" s="243"/>
      <c r="O1185" s="243"/>
      <c r="P1185" s="243"/>
      <c r="Q1185" s="243"/>
      <c r="R1185" s="243"/>
      <c r="S1185" s="243"/>
      <c r="T1185" s="244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45" t="s">
        <v>172</v>
      </c>
      <c r="AU1185" s="245" t="s">
        <v>85</v>
      </c>
      <c r="AV1185" s="13" t="s">
        <v>85</v>
      </c>
      <c r="AW1185" s="13" t="s">
        <v>36</v>
      </c>
      <c r="AX1185" s="13" t="s">
        <v>75</v>
      </c>
      <c r="AY1185" s="245" t="s">
        <v>159</v>
      </c>
    </row>
    <row r="1186" spans="1:51" s="13" customFormat="1" ht="12">
      <c r="A1186" s="13"/>
      <c r="B1186" s="235"/>
      <c r="C1186" s="236"/>
      <c r="D1186" s="228" t="s">
        <v>172</v>
      </c>
      <c r="E1186" s="237" t="s">
        <v>19</v>
      </c>
      <c r="F1186" s="238" t="s">
        <v>1833</v>
      </c>
      <c r="G1186" s="236"/>
      <c r="H1186" s="239">
        <v>9.59</v>
      </c>
      <c r="I1186" s="240"/>
      <c r="J1186" s="236"/>
      <c r="K1186" s="236"/>
      <c r="L1186" s="241"/>
      <c r="M1186" s="242"/>
      <c r="N1186" s="243"/>
      <c r="O1186" s="243"/>
      <c r="P1186" s="243"/>
      <c r="Q1186" s="243"/>
      <c r="R1186" s="243"/>
      <c r="S1186" s="243"/>
      <c r="T1186" s="244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45" t="s">
        <v>172</v>
      </c>
      <c r="AU1186" s="245" t="s">
        <v>85</v>
      </c>
      <c r="AV1186" s="13" t="s">
        <v>85</v>
      </c>
      <c r="AW1186" s="13" t="s">
        <v>36</v>
      </c>
      <c r="AX1186" s="13" t="s">
        <v>75</v>
      </c>
      <c r="AY1186" s="245" t="s">
        <v>159</v>
      </c>
    </row>
    <row r="1187" spans="1:51" s="15" customFormat="1" ht="12">
      <c r="A1187" s="15"/>
      <c r="B1187" s="256"/>
      <c r="C1187" s="257"/>
      <c r="D1187" s="228" t="s">
        <v>172</v>
      </c>
      <c r="E1187" s="258" t="s">
        <v>19</v>
      </c>
      <c r="F1187" s="259" t="s">
        <v>193</v>
      </c>
      <c r="G1187" s="257"/>
      <c r="H1187" s="260">
        <v>76.32</v>
      </c>
      <c r="I1187" s="261"/>
      <c r="J1187" s="257"/>
      <c r="K1187" s="257"/>
      <c r="L1187" s="262"/>
      <c r="M1187" s="263"/>
      <c r="N1187" s="264"/>
      <c r="O1187" s="264"/>
      <c r="P1187" s="264"/>
      <c r="Q1187" s="264"/>
      <c r="R1187" s="264"/>
      <c r="S1187" s="264"/>
      <c r="T1187" s="26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T1187" s="266" t="s">
        <v>172</v>
      </c>
      <c r="AU1187" s="266" t="s">
        <v>85</v>
      </c>
      <c r="AV1187" s="15" t="s">
        <v>166</v>
      </c>
      <c r="AW1187" s="15" t="s">
        <v>36</v>
      </c>
      <c r="AX1187" s="15" t="s">
        <v>83</v>
      </c>
      <c r="AY1187" s="266" t="s">
        <v>159</v>
      </c>
    </row>
    <row r="1188" spans="1:65" s="2" customFormat="1" ht="16.5" customHeight="1">
      <c r="A1188" s="41"/>
      <c r="B1188" s="42"/>
      <c r="C1188" s="267" t="s">
        <v>1834</v>
      </c>
      <c r="D1188" s="267" t="s">
        <v>317</v>
      </c>
      <c r="E1188" s="268" t="s">
        <v>1835</v>
      </c>
      <c r="F1188" s="269" t="s">
        <v>1836</v>
      </c>
      <c r="G1188" s="270" t="s">
        <v>1426</v>
      </c>
      <c r="H1188" s="271">
        <v>3</v>
      </c>
      <c r="I1188" s="272"/>
      <c r="J1188" s="273">
        <f>ROUND(I1188*H1188,2)</f>
        <v>0</v>
      </c>
      <c r="K1188" s="269" t="s">
        <v>19</v>
      </c>
      <c r="L1188" s="274"/>
      <c r="M1188" s="275" t="s">
        <v>19</v>
      </c>
      <c r="N1188" s="276" t="s">
        <v>46</v>
      </c>
      <c r="O1188" s="87"/>
      <c r="P1188" s="224">
        <f>O1188*H1188</f>
        <v>0</v>
      </c>
      <c r="Q1188" s="224">
        <v>0.03056</v>
      </c>
      <c r="R1188" s="224">
        <f>Q1188*H1188</f>
        <v>0.09168</v>
      </c>
      <c r="S1188" s="224">
        <v>0</v>
      </c>
      <c r="T1188" s="225">
        <f>S1188*H1188</f>
        <v>0</v>
      </c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R1188" s="226" t="s">
        <v>383</v>
      </c>
      <c r="AT1188" s="226" t="s">
        <v>317</v>
      </c>
      <c r="AU1188" s="226" t="s">
        <v>85</v>
      </c>
      <c r="AY1188" s="20" t="s">
        <v>159</v>
      </c>
      <c r="BE1188" s="227">
        <f>IF(N1188="základní",J1188,0)</f>
        <v>0</v>
      </c>
      <c r="BF1188" s="227">
        <f>IF(N1188="snížená",J1188,0)</f>
        <v>0</v>
      </c>
      <c r="BG1188" s="227">
        <f>IF(N1188="zákl. přenesená",J1188,0)</f>
        <v>0</v>
      </c>
      <c r="BH1188" s="227">
        <f>IF(N1188="sníž. přenesená",J1188,0)</f>
        <v>0</v>
      </c>
      <c r="BI1188" s="227">
        <f>IF(N1188="nulová",J1188,0)</f>
        <v>0</v>
      </c>
      <c r="BJ1188" s="20" t="s">
        <v>83</v>
      </c>
      <c r="BK1188" s="227">
        <f>ROUND(I1188*H1188,2)</f>
        <v>0</v>
      </c>
      <c r="BL1188" s="20" t="s">
        <v>268</v>
      </c>
      <c r="BM1188" s="226" t="s">
        <v>1837</v>
      </c>
    </row>
    <row r="1189" spans="1:47" s="2" customFormat="1" ht="12">
      <c r="A1189" s="41"/>
      <c r="B1189" s="42"/>
      <c r="C1189" s="43"/>
      <c r="D1189" s="228" t="s">
        <v>168</v>
      </c>
      <c r="E1189" s="43"/>
      <c r="F1189" s="229" t="s">
        <v>1838</v>
      </c>
      <c r="G1189" s="43"/>
      <c r="H1189" s="43"/>
      <c r="I1189" s="230"/>
      <c r="J1189" s="43"/>
      <c r="K1189" s="43"/>
      <c r="L1189" s="47"/>
      <c r="M1189" s="231"/>
      <c r="N1189" s="232"/>
      <c r="O1189" s="87"/>
      <c r="P1189" s="87"/>
      <c r="Q1189" s="87"/>
      <c r="R1189" s="87"/>
      <c r="S1189" s="87"/>
      <c r="T1189" s="88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T1189" s="20" t="s">
        <v>168</v>
      </c>
      <c r="AU1189" s="20" t="s">
        <v>85</v>
      </c>
    </row>
    <row r="1190" spans="1:65" s="2" customFormat="1" ht="16.5" customHeight="1">
      <c r="A1190" s="41"/>
      <c r="B1190" s="42"/>
      <c r="C1190" s="267" t="s">
        <v>1839</v>
      </c>
      <c r="D1190" s="267" t="s">
        <v>317</v>
      </c>
      <c r="E1190" s="268" t="s">
        <v>1840</v>
      </c>
      <c r="F1190" s="269" t="s">
        <v>1836</v>
      </c>
      <c r="G1190" s="270" t="s">
        <v>1426</v>
      </c>
      <c r="H1190" s="271">
        <v>1</v>
      </c>
      <c r="I1190" s="272"/>
      <c r="J1190" s="273">
        <f>ROUND(I1190*H1190,2)</f>
        <v>0</v>
      </c>
      <c r="K1190" s="269" t="s">
        <v>19</v>
      </c>
      <c r="L1190" s="274"/>
      <c r="M1190" s="275" t="s">
        <v>19</v>
      </c>
      <c r="N1190" s="276" t="s">
        <v>46</v>
      </c>
      <c r="O1190" s="87"/>
      <c r="P1190" s="224">
        <f>O1190*H1190</f>
        <v>0</v>
      </c>
      <c r="Q1190" s="224">
        <v>0.03056</v>
      </c>
      <c r="R1190" s="224">
        <f>Q1190*H1190</f>
        <v>0.03056</v>
      </c>
      <c r="S1190" s="224">
        <v>0</v>
      </c>
      <c r="T1190" s="225">
        <f>S1190*H1190</f>
        <v>0</v>
      </c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R1190" s="226" t="s">
        <v>383</v>
      </c>
      <c r="AT1190" s="226" t="s">
        <v>317</v>
      </c>
      <c r="AU1190" s="226" t="s">
        <v>85</v>
      </c>
      <c r="AY1190" s="20" t="s">
        <v>159</v>
      </c>
      <c r="BE1190" s="227">
        <f>IF(N1190="základní",J1190,0)</f>
        <v>0</v>
      </c>
      <c r="BF1190" s="227">
        <f>IF(N1190="snížená",J1190,0)</f>
        <v>0</v>
      </c>
      <c r="BG1190" s="227">
        <f>IF(N1190="zákl. přenesená",J1190,0)</f>
        <v>0</v>
      </c>
      <c r="BH1190" s="227">
        <f>IF(N1190="sníž. přenesená",J1190,0)</f>
        <v>0</v>
      </c>
      <c r="BI1190" s="227">
        <f>IF(N1190="nulová",J1190,0)</f>
        <v>0</v>
      </c>
      <c r="BJ1190" s="20" t="s">
        <v>83</v>
      </c>
      <c r="BK1190" s="227">
        <f>ROUND(I1190*H1190,2)</f>
        <v>0</v>
      </c>
      <c r="BL1190" s="20" t="s">
        <v>268</v>
      </c>
      <c r="BM1190" s="226" t="s">
        <v>1841</v>
      </c>
    </row>
    <row r="1191" spans="1:47" s="2" customFormat="1" ht="12">
      <c r="A1191" s="41"/>
      <c r="B1191" s="42"/>
      <c r="C1191" s="43"/>
      <c r="D1191" s="228" t="s">
        <v>168</v>
      </c>
      <c r="E1191" s="43"/>
      <c r="F1191" s="229" t="s">
        <v>1842</v>
      </c>
      <c r="G1191" s="43"/>
      <c r="H1191" s="43"/>
      <c r="I1191" s="230"/>
      <c r="J1191" s="43"/>
      <c r="K1191" s="43"/>
      <c r="L1191" s="47"/>
      <c r="M1191" s="231"/>
      <c r="N1191" s="232"/>
      <c r="O1191" s="87"/>
      <c r="P1191" s="87"/>
      <c r="Q1191" s="87"/>
      <c r="R1191" s="87"/>
      <c r="S1191" s="87"/>
      <c r="T1191" s="88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T1191" s="20" t="s">
        <v>168</v>
      </c>
      <c r="AU1191" s="20" t="s">
        <v>85</v>
      </c>
    </row>
    <row r="1192" spans="1:65" s="2" customFormat="1" ht="16.5" customHeight="1">
      <c r="A1192" s="41"/>
      <c r="B1192" s="42"/>
      <c r="C1192" s="267" t="s">
        <v>1843</v>
      </c>
      <c r="D1192" s="267" t="s">
        <v>317</v>
      </c>
      <c r="E1192" s="268" t="s">
        <v>1844</v>
      </c>
      <c r="F1192" s="269" t="s">
        <v>1836</v>
      </c>
      <c r="G1192" s="270" t="s">
        <v>1426</v>
      </c>
      <c r="H1192" s="271">
        <v>3</v>
      </c>
      <c r="I1192" s="272"/>
      <c r="J1192" s="273">
        <f>ROUND(I1192*H1192,2)</f>
        <v>0</v>
      </c>
      <c r="K1192" s="269" t="s">
        <v>19</v>
      </c>
      <c r="L1192" s="274"/>
      <c r="M1192" s="275" t="s">
        <v>19</v>
      </c>
      <c r="N1192" s="276" t="s">
        <v>46</v>
      </c>
      <c r="O1192" s="87"/>
      <c r="P1192" s="224">
        <f>O1192*H1192</f>
        <v>0</v>
      </c>
      <c r="Q1192" s="224">
        <v>0.03056</v>
      </c>
      <c r="R1192" s="224">
        <f>Q1192*H1192</f>
        <v>0.09168</v>
      </c>
      <c r="S1192" s="224">
        <v>0</v>
      </c>
      <c r="T1192" s="225">
        <f>S1192*H1192</f>
        <v>0</v>
      </c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R1192" s="226" t="s">
        <v>383</v>
      </c>
      <c r="AT1192" s="226" t="s">
        <v>317</v>
      </c>
      <c r="AU1192" s="226" t="s">
        <v>85</v>
      </c>
      <c r="AY1192" s="20" t="s">
        <v>159</v>
      </c>
      <c r="BE1192" s="227">
        <f>IF(N1192="základní",J1192,0)</f>
        <v>0</v>
      </c>
      <c r="BF1192" s="227">
        <f>IF(N1192="snížená",J1192,0)</f>
        <v>0</v>
      </c>
      <c r="BG1192" s="227">
        <f>IF(N1192="zákl. přenesená",J1192,0)</f>
        <v>0</v>
      </c>
      <c r="BH1192" s="227">
        <f>IF(N1192="sníž. přenesená",J1192,0)</f>
        <v>0</v>
      </c>
      <c r="BI1192" s="227">
        <f>IF(N1192="nulová",J1192,0)</f>
        <v>0</v>
      </c>
      <c r="BJ1192" s="20" t="s">
        <v>83</v>
      </c>
      <c r="BK1192" s="227">
        <f>ROUND(I1192*H1192,2)</f>
        <v>0</v>
      </c>
      <c r="BL1192" s="20" t="s">
        <v>268</v>
      </c>
      <c r="BM1192" s="226" t="s">
        <v>1845</v>
      </c>
    </row>
    <row r="1193" spans="1:47" s="2" customFormat="1" ht="12">
      <c r="A1193" s="41"/>
      <c r="B1193" s="42"/>
      <c r="C1193" s="43"/>
      <c r="D1193" s="228" t="s">
        <v>168</v>
      </c>
      <c r="E1193" s="43"/>
      <c r="F1193" s="229" t="s">
        <v>1846</v>
      </c>
      <c r="G1193" s="43"/>
      <c r="H1193" s="43"/>
      <c r="I1193" s="230"/>
      <c r="J1193" s="43"/>
      <c r="K1193" s="43"/>
      <c r="L1193" s="47"/>
      <c r="M1193" s="231"/>
      <c r="N1193" s="232"/>
      <c r="O1193" s="87"/>
      <c r="P1193" s="87"/>
      <c r="Q1193" s="87"/>
      <c r="R1193" s="87"/>
      <c r="S1193" s="87"/>
      <c r="T1193" s="88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T1193" s="20" t="s">
        <v>168</v>
      </c>
      <c r="AU1193" s="20" t="s">
        <v>85</v>
      </c>
    </row>
    <row r="1194" spans="1:65" s="2" customFormat="1" ht="16.5" customHeight="1">
      <c r="A1194" s="41"/>
      <c r="B1194" s="42"/>
      <c r="C1194" s="267" t="s">
        <v>1847</v>
      </c>
      <c r="D1194" s="267" t="s">
        <v>317</v>
      </c>
      <c r="E1194" s="268" t="s">
        <v>1848</v>
      </c>
      <c r="F1194" s="269" t="s">
        <v>1836</v>
      </c>
      <c r="G1194" s="270" t="s">
        <v>1426</v>
      </c>
      <c r="H1194" s="271">
        <v>1</v>
      </c>
      <c r="I1194" s="272"/>
      <c r="J1194" s="273">
        <f>ROUND(I1194*H1194,2)</f>
        <v>0</v>
      </c>
      <c r="K1194" s="269" t="s">
        <v>19</v>
      </c>
      <c r="L1194" s="274"/>
      <c r="M1194" s="275" t="s">
        <v>19</v>
      </c>
      <c r="N1194" s="276" t="s">
        <v>46</v>
      </c>
      <c r="O1194" s="87"/>
      <c r="P1194" s="224">
        <f>O1194*H1194</f>
        <v>0</v>
      </c>
      <c r="Q1194" s="224">
        <v>0.03056</v>
      </c>
      <c r="R1194" s="224">
        <f>Q1194*H1194</f>
        <v>0.03056</v>
      </c>
      <c r="S1194" s="224">
        <v>0</v>
      </c>
      <c r="T1194" s="225">
        <f>S1194*H1194</f>
        <v>0</v>
      </c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R1194" s="226" t="s">
        <v>383</v>
      </c>
      <c r="AT1194" s="226" t="s">
        <v>317</v>
      </c>
      <c r="AU1194" s="226" t="s">
        <v>85</v>
      </c>
      <c r="AY1194" s="20" t="s">
        <v>159</v>
      </c>
      <c r="BE1194" s="227">
        <f>IF(N1194="základní",J1194,0)</f>
        <v>0</v>
      </c>
      <c r="BF1194" s="227">
        <f>IF(N1194="snížená",J1194,0)</f>
        <v>0</v>
      </c>
      <c r="BG1194" s="227">
        <f>IF(N1194="zákl. přenesená",J1194,0)</f>
        <v>0</v>
      </c>
      <c r="BH1194" s="227">
        <f>IF(N1194="sníž. přenesená",J1194,0)</f>
        <v>0</v>
      </c>
      <c r="BI1194" s="227">
        <f>IF(N1194="nulová",J1194,0)</f>
        <v>0</v>
      </c>
      <c r="BJ1194" s="20" t="s">
        <v>83</v>
      </c>
      <c r="BK1194" s="227">
        <f>ROUND(I1194*H1194,2)</f>
        <v>0</v>
      </c>
      <c r="BL1194" s="20" t="s">
        <v>268</v>
      </c>
      <c r="BM1194" s="226" t="s">
        <v>1849</v>
      </c>
    </row>
    <row r="1195" spans="1:47" s="2" customFormat="1" ht="12">
      <c r="A1195" s="41"/>
      <c r="B1195" s="42"/>
      <c r="C1195" s="43"/>
      <c r="D1195" s="228" t="s">
        <v>168</v>
      </c>
      <c r="E1195" s="43"/>
      <c r="F1195" s="229" t="s">
        <v>1850</v>
      </c>
      <c r="G1195" s="43"/>
      <c r="H1195" s="43"/>
      <c r="I1195" s="230"/>
      <c r="J1195" s="43"/>
      <c r="K1195" s="43"/>
      <c r="L1195" s="47"/>
      <c r="M1195" s="231"/>
      <c r="N1195" s="232"/>
      <c r="O1195" s="87"/>
      <c r="P1195" s="87"/>
      <c r="Q1195" s="87"/>
      <c r="R1195" s="87"/>
      <c r="S1195" s="87"/>
      <c r="T1195" s="88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T1195" s="20" t="s">
        <v>168</v>
      </c>
      <c r="AU1195" s="20" t="s">
        <v>85</v>
      </c>
    </row>
    <row r="1196" spans="1:65" s="2" customFormat="1" ht="16.5" customHeight="1">
      <c r="A1196" s="41"/>
      <c r="B1196" s="42"/>
      <c r="C1196" s="267" t="s">
        <v>1851</v>
      </c>
      <c r="D1196" s="267" t="s">
        <v>317</v>
      </c>
      <c r="E1196" s="268" t="s">
        <v>1852</v>
      </c>
      <c r="F1196" s="269" t="s">
        <v>1836</v>
      </c>
      <c r="G1196" s="270" t="s">
        <v>1426</v>
      </c>
      <c r="H1196" s="271">
        <v>4</v>
      </c>
      <c r="I1196" s="272"/>
      <c r="J1196" s="273">
        <f>ROUND(I1196*H1196,2)</f>
        <v>0</v>
      </c>
      <c r="K1196" s="269" t="s">
        <v>19</v>
      </c>
      <c r="L1196" s="274"/>
      <c r="M1196" s="275" t="s">
        <v>19</v>
      </c>
      <c r="N1196" s="276" t="s">
        <v>46</v>
      </c>
      <c r="O1196" s="87"/>
      <c r="P1196" s="224">
        <f>O1196*H1196</f>
        <v>0</v>
      </c>
      <c r="Q1196" s="224">
        <v>0.03056</v>
      </c>
      <c r="R1196" s="224">
        <f>Q1196*H1196</f>
        <v>0.12224</v>
      </c>
      <c r="S1196" s="224">
        <v>0</v>
      </c>
      <c r="T1196" s="225">
        <f>S1196*H1196</f>
        <v>0</v>
      </c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R1196" s="226" t="s">
        <v>383</v>
      </c>
      <c r="AT1196" s="226" t="s">
        <v>317</v>
      </c>
      <c r="AU1196" s="226" t="s">
        <v>85</v>
      </c>
      <c r="AY1196" s="20" t="s">
        <v>159</v>
      </c>
      <c r="BE1196" s="227">
        <f>IF(N1196="základní",J1196,0)</f>
        <v>0</v>
      </c>
      <c r="BF1196" s="227">
        <f>IF(N1196="snížená",J1196,0)</f>
        <v>0</v>
      </c>
      <c r="BG1196" s="227">
        <f>IF(N1196="zákl. přenesená",J1196,0)</f>
        <v>0</v>
      </c>
      <c r="BH1196" s="227">
        <f>IF(N1196="sníž. přenesená",J1196,0)</f>
        <v>0</v>
      </c>
      <c r="BI1196" s="227">
        <f>IF(N1196="nulová",J1196,0)</f>
        <v>0</v>
      </c>
      <c r="BJ1196" s="20" t="s">
        <v>83</v>
      </c>
      <c r="BK1196" s="227">
        <f>ROUND(I1196*H1196,2)</f>
        <v>0</v>
      </c>
      <c r="BL1196" s="20" t="s">
        <v>268</v>
      </c>
      <c r="BM1196" s="226" t="s">
        <v>1853</v>
      </c>
    </row>
    <row r="1197" spans="1:47" s="2" customFormat="1" ht="12">
      <c r="A1197" s="41"/>
      <c r="B1197" s="42"/>
      <c r="C1197" s="43"/>
      <c r="D1197" s="228" t="s">
        <v>168</v>
      </c>
      <c r="E1197" s="43"/>
      <c r="F1197" s="229" t="s">
        <v>1854</v>
      </c>
      <c r="G1197" s="43"/>
      <c r="H1197" s="43"/>
      <c r="I1197" s="230"/>
      <c r="J1197" s="43"/>
      <c r="K1197" s="43"/>
      <c r="L1197" s="47"/>
      <c r="M1197" s="231"/>
      <c r="N1197" s="232"/>
      <c r="O1197" s="87"/>
      <c r="P1197" s="87"/>
      <c r="Q1197" s="87"/>
      <c r="R1197" s="87"/>
      <c r="S1197" s="87"/>
      <c r="T1197" s="88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T1197" s="20" t="s">
        <v>168</v>
      </c>
      <c r="AU1197" s="20" t="s">
        <v>85</v>
      </c>
    </row>
    <row r="1198" spans="1:65" s="2" customFormat="1" ht="16.5" customHeight="1">
      <c r="A1198" s="41"/>
      <c r="B1198" s="42"/>
      <c r="C1198" s="267" t="s">
        <v>1855</v>
      </c>
      <c r="D1198" s="267" t="s">
        <v>317</v>
      </c>
      <c r="E1198" s="268" t="s">
        <v>1856</v>
      </c>
      <c r="F1198" s="269" t="s">
        <v>1836</v>
      </c>
      <c r="G1198" s="270" t="s">
        <v>1426</v>
      </c>
      <c r="H1198" s="271">
        <v>1</v>
      </c>
      <c r="I1198" s="272"/>
      <c r="J1198" s="273">
        <f>ROUND(I1198*H1198,2)</f>
        <v>0</v>
      </c>
      <c r="K1198" s="269" t="s">
        <v>19</v>
      </c>
      <c r="L1198" s="274"/>
      <c r="M1198" s="275" t="s">
        <v>19</v>
      </c>
      <c r="N1198" s="276" t="s">
        <v>46</v>
      </c>
      <c r="O1198" s="87"/>
      <c r="P1198" s="224">
        <f>O1198*H1198</f>
        <v>0</v>
      </c>
      <c r="Q1198" s="224">
        <v>0.03056</v>
      </c>
      <c r="R1198" s="224">
        <f>Q1198*H1198</f>
        <v>0.03056</v>
      </c>
      <c r="S1198" s="224">
        <v>0</v>
      </c>
      <c r="T1198" s="225">
        <f>S1198*H1198</f>
        <v>0</v>
      </c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R1198" s="226" t="s">
        <v>383</v>
      </c>
      <c r="AT1198" s="226" t="s">
        <v>317</v>
      </c>
      <c r="AU1198" s="226" t="s">
        <v>85</v>
      </c>
      <c r="AY1198" s="20" t="s">
        <v>159</v>
      </c>
      <c r="BE1198" s="227">
        <f>IF(N1198="základní",J1198,0)</f>
        <v>0</v>
      </c>
      <c r="BF1198" s="227">
        <f>IF(N1198="snížená",J1198,0)</f>
        <v>0</v>
      </c>
      <c r="BG1198" s="227">
        <f>IF(N1198="zákl. přenesená",J1198,0)</f>
        <v>0</v>
      </c>
      <c r="BH1198" s="227">
        <f>IF(N1198="sníž. přenesená",J1198,0)</f>
        <v>0</v>
      </c>
      <c r="BI1198" s="227">
        <f>IF(N1198="nulová",J1198,0)</f>
        <v>0</v>
      </c>
      <c r="BJ1198" s="20" t="s">
        <v>83</v>
      </c>
      <c r="BK1198" s="227">
        <f>ROUND(I1198*H1198,2)</f>
        <v>0</v>
      </c>
      <c r="BL1198" s="20" t="s">
        <v>268</v>
      </c>
      <c r="BM1198" s="226" t="s">
        <v>1857</v>
      </c>
    </row>
    <row r="1199" spans="1:47" s="2" customFormat="1" ht="12">
      <c r="A1199" s="41"/>
      <c r="B1199" s="42"/>
      <c r="C1199" s="43"/>
      <c r="D1199" s="228" t="s">
        <v>168</v>
      </c>
      <c r="E1199" s="43"/>
      <c r="F1199" s="229" t="s">
        <v>1858</v>
      </c>
      <c r="G1199" s="43"/>
      <c r="H1199" s="43"/>
      <c r="I1199" s="230"/>
      <c r="J1199" s="43"/>
      <c r="K1199" s="43"/>
      <c r="L1199" s="47"/>
      <c r="M1199" s="231"/>
      <c r="N1199" s="232"/>
      <c r="O1199" s="87"/>
      <c r="P1199" s="87"/>
      <c r="Q1199" s="87"/>
      <c r="R1199" s="87"/>
      <c r="S1199" s="87"/>
      <c r="T1199" s="88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T1199" s="20" t="s">
        <v>168</v>
      </c>
      <c r="AU1199" s="20" t="s">
        <v>85</v>
      </c>
    </row>
    <row r="1200" spans="1:65" s="2" customFormat="1" ht="16.5" customHeight="1">
      <c r="A1200" s="41"/>
      <c r="B1200" s="42"/>
      <c r="C1200" s="267" t="s">
        <v>1859</v>
      </c>
      <c r="D1200" s="267" t="s">
        <v>317</v>
      </c>
      <c r="E1200" s="268" t="s">
        <v>1860</v>
      </c>
      <c r="F1200" s="269" t="s">
        <v>1836</v>
      </c>
      <c r="G1200" s="270" t="s">
        <v>1426</v>
      </c>
      <c r="H1200" s="271">
        <v>1</v>
      </c>
      <c r="I1200" s="272"/>
      <c r="J1200" s="273">
        <f>ROUND(I1200*H1200,2)</f>
        <v>0</v>
      </c>
      <c r="K1200" s="269" t="s">
        <v>19</v>
      </c>
      <c r="L1200" s="274"/>
      <c r="M1200" s="275" t="s">
        <v>19</v>
      </c>
      <c r="N1200" s="276" t="s">
        <v>46</v>
      </c>
      <c r="O1200" s="87"/>
      <c r="P1200" s="224">
        <f>O1200*H1200</f>
        <v>0</v>
      </c>
      <c r="Q1200" s="224">
        <v>0.03056</v>
      </c>
      <c r="R1200" s="224">
        <f>Q1200*H1200</f>
        <v>0.03056</v>
      </c>
      <c r="S1200" s="224">
        <v>0</v>
      </c>
      <c r="T1200" s="225">
        <f>S1200*H1200</f>
        <v>0</v>
      </c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R1200" s="226" t="s">
        <v>383</v>
      </c>
      <c r="AT1200" s="226" t="s">
        <v>317</v>
      </c>
      <c r="AU1200" s="226" t="s">
        <v>85</v>
      </c>
      <c r="AY1200" s="20" t="s">
        <v>159</v>
      </c>
      <c r="BE1200" s="227">
        <f>IF(N1200="základní",J1200,0)</f>
        <v>0</v>
      </c>
      <c r="BF1200" s="227">
        <f>IF(N1200="snížená",J1200,0)</f>
        <v>0</v>
      </c>
      <c r="BG1200" s="227">
        <f>IF(N1200="zákl. přenesená",J1200,0)</f>
        <v>0</v>
      </c>
      <c r="BH1200" s="227">
        <f>IF(N1200="sníž. přenesená",J1200,0)</f>
        <v>0</v>
      </c>
      <c r="BI1200" s="227">
        <f>IF(N1200="nulová",J1200,0)</f>
        <v>0</v>
      </c>
      <c r="BJ1200" s="20" t="s">
        <v>83</v>
      </c>
      <c r="BK1200" s="227">
        <f>ROUND(I1200*H1200,2)</f>
        <v>0</v>
      </c>
      <c r="BL1200" s="20" t="s">
        <v>268</v>
      </c>
      <c r="BM1200" s="226" t="s">
        <v>1861</v>
      </c>
    </row>
    <row r="1201" spans="1:47" s="2" customFormat="1" ht="12">
      <c r="A1201" s="41"/>
      <c r="B1201" s="42"/>
      <c r="C1201" s="43"/>
      <c r="D1201" s="228" t="s">
        <v>168</v>
      </c>
      <c r="E1201" s="43"/>
      <c r="F1201" s="229" t="s">
        <v>1862</v>
      </c>
      <c r="G1201" s="43"/>
      <c r="H1201" s="43"/>
      <c r="I1201" s="230"/>
      <c r="J1201" s="43"/>
      <c r="K1201" s="43"/>
      <c r="L1201" s="47"/>
      <c r="M1201" s="231"/>
      <c r="N1201" s="232"/>
      <c r="O1201" s="87"/>
      <c r="P1201" s="87"/>
      <c r="Q1201" s="87"/>
      <c r="R1201" s="87"/>
      <c r="S1201" s="87"/>
      <c r="T1201" s="88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T1201" s="20" t="s">
        <v>168</v>
      </c>
      <c r="AU1201" s="20" t="s">
        <v>85</v>
      </c>
    </row>
    <row r="1202" spans="1:65" s="2" customFormat="1" ht="16.5" customHeight="1">
      <c r="A1202" s="41"/>
      <c r="B1202" s="42"/>
      <c r="C1202" s="267" t="s">
        <v>1863</v>
      </c>
      <c r="D1202" s="267" t="s">
        <v>317</v>
      </c>
      <c r="E1202" s="268" t="s">
        <v>1864</v>
      </c>
      <c r="F1202" s="269" t="s">
        <v>1836</v>
      </c>
      <c r="G1202" s="270" t="s">
        <v>1426</v>
      </c>
      <c r="H1202" s="271">
        <v>1</v>
      </c>
      <c r="I1202" s="272"/>
      <c r="J1202" s="273">
        <f>ROUND(I1202*H1202,2)</f>
        <v>0</v>
      </c>
      <c r="K1202" s="269" t="s">
        <v>19</v>
      </c>
      <c r="L1202" s="274"/>
      <c r="M1202" s="275" t="s">
        <v>19</v>
      </c>
      <c r="N1202" s="276" t="s">
        <v>46</v>
      </c>
      <c r="O1202" s="87"/>
      <c r="P1202" s="224">
        <f>O1202*H1202</f>
        <v>0</v>
      </c>
      <c r="Q1202" s="224">
        <v>0.03056</v>
      </c>
      <c r="R1202" s="224">
        <f>Q1202*H1202</f>
        <v>0.03056</v>
      </c>
      <c r="S1202" s="224">
        <v>0</v>
      </c>
      <c r="T1202" s="225">
        <f>S1202*H1202</f>
        <v>0</v>
      </c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R1202" s="226" t="s">
        <v>383</v>
      </c>
      <c r="AT1202" s="226" t="s">
        <v>317</v>
      </c>
      <c r="AU1202" s="226" t="s">
        <v>85</v>
      </c>
      <c r="AY1202" s="20" t="s">
        <v>159</v>
      </c>
      <c r="BE1202" s="227">
        <f>IF(N1202="základní",J1202,0)</f>
        <v>0</v>
      </c>
      <c r="BF1202" s="227">
        <f>IF(N1202="snížená",J1202,0)</f>
        <v>0</v>
      </c>
      <c r="BG1202" s="227">
        <f>IF(N1202="zákl. přenesená",J1202,0)</f>
        <v>0</v>
      </c>
      <c r="BH1202" s="227">
        <f>IF(N1202="sníž. přenesená",J1202,0)</f>
        <v>0</v>
      </c>
      <c r="BI1202" s="227">
        <f>IF(N1202="nulová",J1202,0)</f>
        <v>0</v>
      </c>
      <c r="BJ1202" s="20" t="s">
        <v>83</v>
      </c>
      <c r="BK1202" s="227">
        <f>ROUND(I1202*H1202,2)</f>
        <v>0</v>
      </c>
      <c r="BL1202" s="20" t="s">
        <v>268</v>
      </c>
      <c r="BM1202" s="226" t="s">
        <v>1865</v>
      </c>
    </row>
    <row r="1203" spans="1:47" s="2" customFormat="1" ht="12">
      <c r="A1203" s="41"/>
      <c r="B1203" s="42"/>
      <c r="C1203" s="43"/>
      <c r="D1203" s="228" t="s">
        <v>168</v>
      </c>
      <c r="E1203" s="43"/>
      <c r="F1203" s="229" t="s">
        <v>1866</v>
      </c>
      <c r="G1203" s="43"/>
      <c r="H1203" s="43"/>
      <c r="I1203" s="230"/>
      <c r="J1203" s="43"/>
      <c r="K1203" s="43"/>
      <c r="L1203" s="47"/>
      <c r="M1203" s="231"/>
      <c r="N1203" s="232"/>
      <c r="O1203" s="87"/>
      <c r="P1203" s="87"/>
      <c r="Q1203" s="87"/>
      <c r="R1203" s="87"/>
      <c r="S1203" s="87"/>
      <c r="T1203" s="88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T1203" s="20" t="s">
        <v>168</v>
      </c>
      <c r="AU1203" s="20" t="s">
        <v>85</v>
      </c>
    </row>
    <row r="1204" spans="1:65" s="2" customFormat="1" ht="24.15" customHeight="1">
      <c r="A1204" s="41"/>
      <c r="B1204" s="42"/>
      <c r="C1204" s="215" t="s">
        <v>1867</v>
      </c>
      <c r="D1204" s="215" t="s">
        <v>161</v>
      </c>
      <c r="E1204" s="216" t="s">
        <v>1868</v>
      </c>
      <c r="F1204" s="217" t="s">
        <v>1869</v>
      </c>
      <c r="G1204" s="218" t="s">
        <v>514</v>
      </c>
      <c r="H1204" s="219">
        <v>17</v>
      </c>
      <c r="I1204" s="220"/>
      <c r="J1204" s="221">
        <f>ROUND(I1204*H1204,2)</f>
        <v>0</v>
      </c>
      <c r="K1204" s="217" t="s">
        <v>165</v>
      </c>
      <c r="L1204" s="47"/>
      <c r="M1204" s="222" t="s">
        <v>19</v>
      </c>
      <c r="N1204" s="223" t="s">
        <v>46</v>
      </c>
      <c r="O1204" s="87"/>
      <c r="P1204" s="224">
        <f>O1204*H1204</f>
        <v>0</v>
      </c>
      <c r="Q1204" s="224">
        <v>0</v>
      </c>
      <c r="R1204" s="224">
        <f>Q1204*H1204</f>
        <v>0</v>
      </c>
      <c r="S1204" s="224">
        <v>0</v>
      </c>
      <c r="T1204" s="225">
        <f>S1204*H1204</f>
        <v>0</v>
      </c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R1204" s="226" t="s">
        <v>268</v>
      </c>
      <c r="AT1204" s="226" t="s">
        <v>161</v>
      </c>
      <c r="AU1204" s="226" t="s">
        <v>85</v>
      </c>
      <c r="AY1204" s="20" t="s">
        <v>159</v>
      </c>
      <c r="BE1204" s="227">
        <f>IF(N1204="základní",J1204,0)</f>
        <v>0</v>
      </c>
      <c r="BF1204" s="227">
        <f>IF(N1204="snížená",J1204,0)</f>
        <v>0</v>
      </c>
      <c r="BG1204" s="227">
        <f>IF(N1204="zákl. přenesená",J1204,0)</f>
        <v>0</v>
      </c>
      <c r="BH1204" s="227">
        <f>IF(N1204="sníž. přenesená",J1204,0)</f>
        <v>0</v>
      </c>
      <c r="BI1204" s="227">
        <f>IF(N1204="nulová",J1204,0)</f>
        <v>0</v>
      </c>
      <c r="BJ1204" s="20" t="s">
        <v>83</v>
      </c>
      <c r="BK1204" s="227">
        <f>ROUND(I1204*H1204,2)</f>
        <v>0</v>
      </c>
      <c r="BL1204" s="20" t="s">
        <v>268</v>
      </c>
      <c r="BM1204" s="226" t="s">
        <v>1870</v>
      </c>
    </row>
    <row r="1205" spans="1:47" s="2" customFormat="1" ht="12">
      <c r="A1205" s="41"/>
      <c r="B1205" s="42"/>
      <c r="C1205" s="43"/>
      <c r="D1205" s="228" t="s">
        <v>168</v>
      </c>
      <c r="E1205" s="43"/>
      <c r="F1205" s="229" t="s">
        <v>1871</v>
      </c>
      <c r="G1205" s="43"/>
      <c r="H1205" s="43"/>
      <c r="I1205" s="230"/>
      <c r="J1205" s="43"/>
      <c r="K1205" s="43"/>
      <c r="L1205" s="47"/>
      <c r="M1205" s="231"/>
      <c r="N1205" s="232"/>
      <c r="O1205" s="87"/>
      <c r="P1205" s="87"/>
      <c r="Q1205" s="87"/>
      <c r="R1205" s="87"/>
      <c r="S1205" s="87"/>
      <c r="T1205" s="88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T1205" s="20" t="s">
        <v>168</v>
      </c>
      <c r="AU1205" s="20" t="s">
        <v>85</v>
      </c>
    </row>
    <row r="1206" spans="1:47" s="2" customFormat="1" ht="12">
      <c r="A1206" s="41"/>
      <c r="B1206" s="42"/>
      <c r="C1206" s="43"/>
      <c r="D1206" s="233" t="s">
        <v>170</v>
      </c>
      <c r="E1206" s="43"/>
      <c r="F1206" s="234" t="s">
        <v>1872</v>
      </c>
      <c r="G1206" s="43"/>
      <c r="H1206" s="43"/>
      <c r="I1206" s="230"/>
      <c r="J1206" s="43"/>
      <c r="K1206" s="43"/>
      <c r="L1206" s="47"/>
      <c r="M1206" s="231"/>
      <c r="N1206" s="232"/>
      <c r="O1206" s="87"/>
      <c r="P1206" s="87"/>
      <c r="Q1206" s="87"/>
      <c r="R1206" s="87"/>
      <c r="S1206" s="87"/>
      <c r="T1206" s="88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T1206" s="20" t="s">
        <v>170</v>
      </c>
      <c r="AU1206" s="20" t="s">
        <v>85</v>
      </c>
    </row>
    <row r="1207" spans="1:65" s="2" customFormat="1" ht="24.15" customHeight="1">
      <c r="A1207" s="41"/>
      <c r="B1207" s="42"/>
      <c r="C1207" s="267" t="s">
        <v>1873</v>
      </c>
      <c r="D1207" s="267" t="s">
        <v>317</v>
      </c>
      <c r="E1207" s="268" t="s">
        <v>1874</v>
      </c>
      <c r="F1207" s="269" t="s">
        <v>1875</v>
      </c>
      <c r="G1207" s="270" t="s">
        <v>514</v>
      </c>
      <c r="H1207" s="271">
        <v>9</v>
      </c>
      <c r="I1207" s="272"/>
      <c r="J1207" s="273">
        <f>ROUND(I1207*H1207,2)</f>
        <v>0</v>
      </c>
      <c r="K1207" s="269" t="s">
        <v>19</v>
      </c>
      <c r="L1207" s="274"/>
      <c r="M1207" s="275" t="s">
        <v>19</v>
      </c>
      <c r="N1207" s="276" t="s">
        <v>46</v>
      </c>
      <c r="O1207" s="87"/>
      <c r="P1207" s="224">
        <f>O1207*H1207</f>
        <v>0</v>
      </c>
      <c r="Q1207" s="224">
        <v>0.016</v>
      </c>
      <c r="R1207" s="224">
        <f>Q1207*H1207</f>
        <v>0.14400000000000002</v>
      </c>
      <c r="S1207" s="224">
        <v>0</v>
      </c>
      <c r="T1207" s="225">
        <f>S1207*H1207</f>
        <v>0</v>
      </c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R1207" s="226" t="s">
        <v>383</v>
      </c>
      <c r="AT1207" s="226" t="s">
        <v>317</v>
      </c>
      <c r="AU1207" s="226" t="s">
        <v>85</v>
      </c>
      <c r="AY1207" s="20" t="s">
        <v>159</v>
      </c>
      <c r="BE1207" s="227">
        <f>IF(N1207="základní",J1207,0)</f>
        <v>0</v>
      </c>
      <c r="BF1207" s="227">
        <f>IF(N1207="snížená",J1207,0)</f>
        <v>0</v>
      </c>
      <c r="BG1207" s="227">
        <f>IF(N1207="zákl. přenesená",J1207,0)</f>
        <v>0</v>
      </c>
      <c r="BH1207" s="227">
        <f>IF(N1207="sníž. přenesená",J1207,0)</f>
        <v>0</v>
      </c>
      <c r="BI1207" s="227">
        <f>IF(N1207="nulová",J1207,0)</f>
        <v>0</v>
      </c>
      <c r="BJ1207" s="20" t="s">
        <v>83</v>
      </c>
      <c r="BK1207" s="227">
        <f>ROUND(I1207*H1207,2)</f>
        <v>0</v>
      </c>
      <c r="BL1207" s="20" t="s">
        <v>268</v>
      </c>
      <c r="BM1207" s="226" t="s">
        <v>1876</v>
      </c>
    </row>
    <row r="1208" spans="1:47" s="2" customFormat="1" ht="12">
      <c r="A1208" s="41"/>
      <c r="B1208" s="42"/>
      <c r="C1208" s="43"/>
      <c r="D1208" s="228" t="s">
        <v>168</v>
      </c>
      <c r="E1208" s="43"/>
      <c r="F1208" s="229" t="s">
        <v>1877</v>
      </c>
      <c r="G1208" s="43"/>
      <c r="H1208" s="43"/>
      <c r="I1208" s="230"/>
      <c r="J1208" s="43"/>
      <c r="K1208" s="43"/>
      <c r="L1208" s="47"/>
      <c r="M1208" s="231"/>
      <c r="N1208" s="232"/>
      <c r="O1208" s="87"/>
      <c r="P1208" s="87"/>
      <c r="Q1208" s="87"/>
      <c r="R1208" s="87"/>
      <c r="S1208" s="87"/>
      <c r="T1208" s="88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T1208" s="20" t="s">
        <v>168</v>
      </c>
      <c r="AU1208" s="20" t="s">
        <v>85</v>
      </c>
    </row>
    <row r="1209" spans="1:65" s="2" customFormat="1" ht="24.15" customHeight="1">
      <c r="A1209" s="41"/>
      <c r="B1209" s="42"/>
      <c r="C1209" s="267" t="s">
        <v>1878</v>
      </c>
      <c r="D1209" s="267" t="s">
        <v>317</v>
      </c>
      <c r="E1209" s="268" t="s">
        <v>1879</v>
      </c>
      <c r="F1209" s="269" t="s">
        <v>1880</v>
      </c>
      <c r="G1209" s="270" t="s">
        <v>514</v>
      </c>
      <c r="H1209" s="271">
        <v>8</v>
      </c>
      <c r="I1209" s="272"/>
      <c r="J1209" s="273">
        <f>ROUND(I1209*H1209,2)</f>
        <v>0</v>
      </c>
      <c r="K1209" s="269" t="s">
        <v>165</v>
      </c>
      <c r="L1209" s="274"/>
      <c r="M1209" s="275" t="s">
        <v>19</v>
      </c>
      <c r="N1209" s="276" t="s">
        <v>46</v>
      </c>
      <c r="O1209" s="87"/>
      <c r="P1209" s="224">
        <f>O1209*H1209</f>
        <v>0</v>
      </c>
      <c r="Q1209" s="224">
        <v>0.013</v>
      </c>
      <c r="R1209" s="224">
        <f>Q1209*H1209</f>
        <v>0.104</v>
      </c>
      <c r="S1209" s="224">
        <v>0</v>
      </c>
      <c r="T1209" s="225">
        <f>S1209*H1209</f>
        <v>0</v>
      </c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R1209" s="226" t="s">
        <v>383</v>
      </c>
      <c r="AT1209" s="226" t="s">
        <v>317</v>
      </c>
      <c r="AU1209" s="226" t="s">
        <v>85</v>
      </c>
      <c r="AY1209" s="20" t="s">
        <v>159</v>
      </c>
      <c r="BE1209" s="227">
        <f>IF(N1209="základní",J1209,0)</f>
        <v>0</v>
      </c>
      <c r="BF1209" s="227">
        <f>IF(N1209="snížená",J1209,0)</f>
        <v>0</v>
      </c>
      <c r="BG1209" s="227">
        <f>IF(N1209="zákl. přenesená",J1209,0)</f>
        <v>0</v>
      </c>
      <c r="BH1209" s="227">
        <f>IF(N1209="sníž. přenesená",J1209,0)</f>
        <v>0</v>
      </c>
      <c r="BI1209" s="227">
        <f>IF(N1209="nulová",J1209,0)</f>
        <v>0</v>
      </c>
      <c r="BJ1209" s="20" t="s">
        <v>83</v>
      </c>
      <c r="BK1209" s="227">
        <f>ROUND(I1209*H1209,2)</f>
        <v>0</v>
      </c>
      <c r="BL1209" s="20" t="s">
        <v>268</v>
      </c>
      <c r="BM1209" s="226" t="s">
        <v>1881</v>
      </c>
    </row>
    <row r="1210" spans="1:47" s="2" customFormat="1" ht="12">
      <c r="A1210" s="41"/>
      <c r="B1210" s="42"/>
      <c r="C1210" s="43"/>
      <c r="D1210" s="228" t="s">
        <v>168</v>
      </c>
      <c r="E1210" s="43"/>
      <c r="F1210" s="229" t="s">
        <v>1882</v>
      </c>
      <c r="G1210" s="43"/>
      <c r="H1210" s="43"/>
      <c r="I1210" s="230"/>
      <c r="J1210" s="43"/>
      <c r="K1210" s="43"/>
      <c r="L1210" s="47"/>
      <c r="M1210" s="231"/>
      <c r="N1210" s="232"/>
      <c r="O1210" s="87"/>
      <c r="P1210" s="87"/>
      <c r="Q1210" s="87"/>
      <c r="R1210" s="87"/>
      <c r="S1210" s="87"/>
      <c r="T1210" s="88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T1210" s="20" t="s">
        <v>168</v>
      </c>
      <c r="AU1210" s="20" t="s">
        <v>85</v>
      </c>
    </row>
    <row r="1211" spans="1:65" s="2" customFormat="1" ht="24.15" customHeight="1">
      <c r="A1211" s="41"/>
      <c r="B1211" s="42"/>
      <c r="C1211" s="215" t="s">
        <v>1883</v>
      </c>
      <c r="D1211" s="215" t="s">
        <v>161</v>
      </c>
      <c r="E1211" s="216" t="s">
        <v>1884</v>
      </c>
      <c r="F1211" s="217" t="s">
        <v>1885</v>
      </c>
      <c r="G1211" s="218" t="s">
        <v>514</v>
      </c>
      <c r="H1211" s="219">
        <v>2</v>
      </c>
      <c r="I1211" s="220"/>
      <c r="J1211" s="221">
        <f>ROUND(I1211*H1211,2)</f>
        <v>0</v>
      </c>
      <c r="K1211" s="217" t="s">
        <v>165</v>
      </c>
      <c r="L1211" s="47"/>
      <c r="M1211" s="222" t="s">
        <v>19</v>
      </c>
      <c r="N1211" s="223" t="s">
        <v>46</v>
      </c>
      <c r="O1211" s="87"/>
      <c r="P1211" s="224">
        <f>O1211*H1211</f>
        <v>0</v>
      </c>
      <c r="Q1211" s="224">
        <v>0</v>
      </c>
      <c r="R1211" s="224">
        <f>Q1211*H1211</f>
        <v>0</v>
      </c>
      <c r="S1211" s="224">
        <v>0</v>
      </c>
      <c r="T1211" s="225">
        <f>S1211*H1211</f>
        <v>0</v>
      </c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R1211" s="226" t="s">
        <v>268</v>
      </c>
      <c r="AT1211" s="226" t="s">
        <v>161</v>
      </c>
      <c r="AU1211" s="226" t="s">
        <v>85</v>
      </c>
      <c r="AY1211" s="20" t="s">
        <v>159</v>
      </c>
      <c r="BE1211" s="227">
        <f>IF(N1211="základní",J1211,0)</f>
        <v>0</v>
      </c>
      <c r="BF1211" s="227">
        <f>IF(N1211="snížená",J1211,0)</f>
        <v>0</v>
      </c>
      <c r="BG1211" s="227">
        <f>IF(N1211="zákl. přenesená",J1211,0)</f>
        <v>0</v>
      </c>
      <c r="BH1211" s="227">
        <f>IF(N1211="sníž. přenesená",J1211,0)</f>
        <v>0</v>
      </c>
      <c r="BI1211" s="227">
        <f>IF(N1211="nulová",J1211,0)</f>
        <v>0</v>
      </c>
      <c r="BJ1211" s="20" t="s">
        <v>83</v>
      </c>
      <c r="BK1211" s="227">
        <f>ROUND(I1211*H1211,2)</f>
        <v>0</v>
      </c>
      <c r="BL1211" s="20" t="s">
        <v>268</v>
      </c>
      <c r="BM1211" s="226" t="s">
        <v>1886</v>
      </c>
    </row>
    <row r="1212" spans="1:47" s="2" customFormat="1" ht="12">
      <c r="A1212" s="41"/>
      <c r="B1212" s="42"/>
      <c r="C1212" s="43"/>
      <c r="D1212" s="228" t="s">
        <v>168</v>
      </c>
      <c r="E1212" s="43"/>
      <c r="F1212" s="229" t="s">
        <v>1887</v>
      </c>
      <c r="G1212" s="43"/>
      <c r="H1212" s="43"/>
      <c r="I1212" s="230"/>
      <c r="J1212" s="43"/>
      <c r="K1212" s="43"/>
      <c r="L1212" s="47"/>
      <c r="M1212" s="231"/>
      <c r="N1212" s="232"/>
      <c r="O1212" s="87"/>
      <c r="P1212" s="87"/>
      <c r="Q1212" s="87"/>
      <c r="R1212" s="87"/>
      <c r="S1212" s="87"/>
      <c r="T1212" s="88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T1212" s="20" t="s">
        <v>168</v>
      </c>
      <c r="AU1212" s="20" t="s">
        <v>85</v>
      </c>
    </row>
    <row r="1213" spans="1:47" s="2" customFormat="1" ht="12">
      <c r="A1213" s="41"/>
      <c r="B1213" s="42"/>
      <c r="C1213" s="43"/>
      <c r="D1213" s="233" t="s">
        <v>170</v>
      </c>
      <c r="E1213" s="43"/>
      <c r="F1213" s="234" t="s">
        <v>1888</v>
      </c>
      <c r="G1213" s="43"/>
      <c r="H1213" s="43"/>
      <c r="I1213" s="230"/>
      <c r="J1213" s="43"/>
      <c r="K1213" s="43"/>
      <c r="L1213" s="47"/>
      <c r="M1213" s="231"/>
      <c r="N1213" s="232"/>
      <c r="O1213" s="87"/>
      <c r="P1213" s="87"/>
      <c r="Q1213" s="87"/>
      <c r="R1213" s="87"/>
      <c r="S1213" s="87"/>
      <c r="T1213" s="88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T1213" s="20" t="s">
        <v>170</v>
      </c>
      <c r="AU1213" s="20" t="s">
        <v>85</v>
      </c>
    </row>
    <row r="1214" spans="1:65" s="2" customFormat="1" ht="33" customHeight="1">
      <c r="A1214" s="41"/>
      <c r="B1214" s="42"/>
      <c r="C1214" s="267" t="s">
        <v>1889</v>
      </c>
      <c r="D1214" s="267" t="s">
        <v>317</v>
      </c>
      <c r="E1214" s="268" t="s">
        <v>1890</v>
      </c>
      <c r="F1214" s="269" t="s">
        <v>1891</v>
      </c>
      <c r="G1214" s="270" t="s">
        <v>514</v>
      </c>
      <c r="H1214" s="271">
        <v>1</v>
      </c>
      <c r="I1214" s="272"/>
      <c r="J1214" s="273">
        <f>ROUND(I1214*H1214,2)</f>
        <v>0</v>
      </c>
      <c r="K1214" s="269" t="s">
        <v>19</v>
      </c>
      <c r="L1214" s="274"/>
      <c r="M1214" s="275" t="s">
        <v>19</v>
      </c>
      <c r="N1214" s="276" t="s">
        <v>46</v>
      </c>
      <c r="O1214" s="87"/>
      <c r="P1214" s="224">
        <f>O1214*H1214</f>
        <v>0</v>
      </c>
      <c r="Q1214" s="224">
        <v>0.06</v>
      </c>
      <c r="R1214" s="224">
        <f>Q1214*H1214</f>
        <v>0.06</v>
      </c>
      <c r="S1214" s="224">
        <v>0</v>
      </c>
      <c r="T1214" s="225">
        <f>S1214*H1214</f>
        <v>0</v>
      </c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R1214" s="226" t="s">
        <v>383</v>
      </c>
      <c r="AT1214" s="226" t="s">
        <v>317</v>
      </c>
      <c r="AU1214" s="226" t="s">
        <v>85</v>
      </c>
      <c r="AY1214" s="20" t="s">
        <v>159</v>
      </c>
      <c r="BE1214" s="227">
        <f>IF(N1214="základní",J1214,0)</f>
        <v>0</v>
      </c>
      <c r="BF1214" s="227">
        <f>IF(N1214="snížená",J1214,0)</f>
        <v>0</v>
      </c>
      <c r="BG1214" s="227">
        <f>IF(N1214="zákl. přenesená",J1214,0)</f>
        <v>0</v>
      </c>
      <c r="BH1214" s="227">
        <f>IF(N1214="sníž. přenesená",J1214,0)</f>
        <v>0</v>
      </c>
      <c r="BI1214" s="227">
        <f>IF(N1214="nulová",J1214,0)</f>
        <v>0</v>
      </c>
      <c r="BJ1214" s="20" t="s">
        <v>83</v>
      </c>
      <c r="BK1214" s="227">
        <f>ROUND(I1214*H1214,2)</f>
        <v>0</v>
      </c>
      <c r="BL1214" s="20" t="s">
        <v>268</v>
      </c>
      <c r="BM1214" s="226" t="s">
        <v>1892</v>
      </c>
    </row>
    <row r="1215" spans="1:47" s="2" customFormat="1" ht="12">
      <c r="A1215" s="41"/>
      <c r="B1215" s="42"/>
      <c r="C1215" s="43"/>
      <c r="D1215" s="228" t="s">
        <v>168</v>
      </c>
      <c r="E1215" s="43"/>
      <c r="F1215" s="229" t="s">
        <v>1893</v>
      </c>
      <c r="G1215" s="43"/>
      <c r="H1215" s="43"/>
      <c r="I1215" s="230"/>
      <c r="J1215" s="43"/>
      <c r="K1215" s="43"/>
      <c r="L1215" s="47"/>
      <c r="M1215" s="231"/>
      <c r="N1215" s="232"/>
      <c r="O1215" s="87"/>
      <c r="P1215" s="87"/>
      <c r="Q1215" s="87"/>
      <c r="R1215" s="87"/>
      <c r="S1215" s="87"/>
      <c r="T1215" s="88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T1215" s="20" t="s">
        <v>168</v>
      </c>
      <c r="AU1215" s="20" t="s">
        <v>85</v>
      </c>
    </row>
    <row r="1216" spans="1:65" s="2" customFormat="1" ht="24.15" customHeight="1">
      <c r="A1216" s="41"/>
      <c r="B1216" s="42"/>
      <c r="C1216" s="267" t="s">
        <v>1894</v>
      </c>
      <c r="D1216" s="267" t="s">
        <v>317</v>
      </c>
      <c r="E1216" s="268" t="s">
        <v>1895</v>
      </c>
      <c r="F1216" s="269" t="s">
        <v>1896</v>
      </c>
      <c r="G1216" s="270" t="s">
        <v>514</v>
      </c>
      <c r="H1216" s="271">
        <v>1</v>
      </c>
      <c r="I1216" s="272"/>
      <c r="J1216" s="273">
        <f>ROUND(I1216*H1216,2)</f>
        <v>0</v>
      </c>
      <c r="K1216" s="269" t="s">
        <v>19</v>
      </c>
      <c r="L1216" s="274"/>
      <c r="M1216" s="275" t="s">
        <v>19</v>
      </c>
      <c r="N1216" s="276" t="s">
        <v>46</v>
      </c>
      <c r="O1216" s="87"/>
      <c r="P1216" s="224">
        <f>O1216*H1216</f>
        <v>0</v>
      </c>
      <c r="Q1216" s="224">
        <v>0.032</v>
      </c>
      <c r="R1216" s="224">
        <f>Q1216*H1216</f>
        <v>0.032</v>
      </c>
      <c r="S1216" s="224">
        <v>0</v>
      </c>
      <c r="T1216" s="225">
        <f>S1216*H1216</f>
        <v>0</v>
      </c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R1216" s="226" t="s">
        <v>383</v>
      </c>
      <c r="AT1216" s="226" t="s">
        <v>317</v>
      </c>
      <c r="AU1216" s="226" t="s">
        <v>85</v>
      </c>
      <c r="AY1216" s="20" t="s">
        <v>159</v>
      </c>
      <c r="BE1216" s="227">
        <f>IF(N1216="základní",J1216,0)</f>
        <v>0</v>
      </c>
      <c r="BF1216" s="227">
        <f>IF(N1216="snížená",J1216,0)</f>
        <v>0</v>
      </c>
      <c r="BG1216" s="227">
        <f>IF(N1216="zákl. přenesená",J1216,0)</f>
        <v>0</v>
      </c>
      <c r="BH1216" s="227">
        <f>IF(N1216="sníž. přenesená",J1216,0)</f>
        <v>0</v>
      </c>
      <c r="BI1216" s="227">
        <f>IF(N1216="nulová",J1216,0)</f>
        <v>0</v>
      </c>
      <c r="BJ1216" s="20" t="s">
        <v>83</v>
      </c>
      <c r="BK1216" s="227">
        <f>ROUND(I1216*H1216,2)</f>
        <v>0</v>
      </c>
      <c r="BL1216" s="20" t="s">
        <v>268</v>
      </c>
      <c r="BM1216" s="226" t="s">
        <v>1897</v>
      </c>
    </row>
    <row r="1217" spans="1:47" s="2" customFormat="1" ht="12">
      <c r="A1217" s="41"/>
      <c r="B1217" s="42"/>
      <c r="C1217" s="43"/>
      <c r="D1217" s="228" t="s">
        <v>168</v>
      </c>
      <c r="E1217" s="43"/>
      <c r="F1217" s="229" t="s">
        <v>1898</v>
      </c>
      <c r="G1217" s="43"/>
      <c r="H1217" s="43"/>
      <c r="I1217" s="230"/>
      <c r="J1217" s="43"/>
      <c r="K1217" s="43"/>
      <c r="L1217" s="47"/>
      <c r="M1217" s="231"/>
      <c r="N1217" s="232"/>
      <c r="O1217" s="87"/>
      <c r="P1217" s="87"/>
      <c r="Q1217" s="87"/>
      <c r="R1217" s="87"/>
      <c r="S1217" s="87"/>
      <c r="T1217" s="88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T1217" s="20" t="s">
        <v>168</v>
      </c>
      <c r="AU1217" s="20" t="s">
        <v>85</v>
      </c>
    </row>
    <row r="1218" spans="1:65" s="2" customFormat="1" ht="24.15" customHeight="1">
      <c r="A1218" s="41"/>
      <c r="B1218" s="42"/>
      <c r="C1218" s="215" t="s">
        <v>1899</v>
      </c>
      <c r="D1218" s="215" t="s">
        <v>161</v>
      </c>
      <c r="E1218" s="216" t="s">
        <v>1900</v>
      </c>
      <c r="F1218" s="217" t="s">
        <v>1901</v>
      </c>
      <c r="G1218" s="218" t="s">
        <v>514</v>
      </c>
      <c r="H1218" s="219">
        <v>17</v>
      </c>
      <c r="I1218" s="220"/>
      <c r="J1218" s="221">
        <f>ROUND(I1218*H1218,2)</f>
        <v>0</v>
      </c>
      <c r="K1218" s="217" t="s">
        <v>165</v>
      </c>
      <c r="L1218" s="47"/>
      <c r="M1218" s="222" t="s">
        <v>19</v>
      </c>
      <c r="N1218" s="223" t="s">
        <v>46</v>
      </c>
      <c r="O1218" s="87"/>
      <c r="P1218" s="224">
        <f>O1218*H1218</f>
        <v>0</v>
      </c>
      <c r="Q1218" s="224">
        <v>0.00048</v>
      </c>
      <c r="R1218" s="224">
        <f>Q1218*H1218</f>
        <v>0.00816</v>
      </c>
      <c r="S1218" s="224">
        <v>0</v>
      </c>
      <c r="T1218" s="225">
        <f>S1218*H1218</f>
        <v>0</v>
      </c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R1218" s="226" t="s">
        <v>268</v>
      </c>
      <c r="AT1218" s="226" t="s">
        <v>161</v>
      </c>
      <c r="AU1218" s="226" t="s">
        <v>85</v>
      </c>
      <c r="AY1218" s="20" t="s">
        <v>159</v>
      </c>
      <c r="BE1218" s="227">
        <f>IF(N1218="základní",J1218,0)</f>
        <v>0</v>
      </c>
      <c r="BF1218" s="227">
        <f>IF(N1218="snížená",J1218,0)</f>
        <v>0</v>
      </c>
      <c r="BG1218" s="227">
        <f>IF(N1218="zákl. přenesená",J1218,0)</f>
        <v>0</v>
      </c>
      <c r="BH1218" s="227">
        <f>IF(N1218="sníž. přenesená",J1218,0)</f>
        <v>0</v>
      </c>
      <c r="BI1218" s="227">
        <f>IF(N1218="nulová",J1218,0)</f>
        <v>0</v>
      </c>
      <c r="BJ1218" s="20" t="s">
        <v>83</v>
      </c>
      <c r="BK1218" s="227">
        <f>ROUND(I1218*H1218,2)</f>
        <v>0</v>
      </c>
      <c r="BL1218" s="20" t="s">
        <v>268</v>
      </c>
      <c r="BM1218" s="226" t="s">
        <v>1902</v>
      </c>
    </row>
    <row r="1219" spans="1:47" s="2" customFormat="1" ht="12">
      <c r="A1219" s="41"/>
      <c r="B1219" s="42"/>
      <c r="C1219" s="43"/>
      <c r="D1219" s="228" t="s">
        <v>168</v>
      </c>
      <c r="E1219" s="43"/>
      <c r="F1219" s="229" t="s">
        <v>1903</v>
      </c>
      <c r="G1219" s="43"/>
      <c r="H1219" s="43"/>
      <c r="I1219" s="230"/>
      <c r="J1219" s="43"/>
      <c r="K1219" s="43"/>
      <c r="L1219" s="47"/>
      <c r="M1219" s="231"/>
      <c r="N1219" s="232"/>
      <c r="O1219" s="87"/>
      <c r="P1219" s="87"/>
      <c r="Q1219" s="87"/>
      <c r="R1219" s="87"/>
      <c r="S1219" s="87"/>
      <c r="T1219" s="88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T1219" s="20" t="s">
        <v>168</v>
      </c>
      <c r="AU1219" s="20" t="s">
        <v>85</v>
      </c>
    </row>
    <row r="1220" spans="1:47" s="2" customFormat="1" ht="12">
      <c r="A1220" s="41"/>
      <c r="B1220" s="42"/>
      <c r="C1220" s="43"/>
      <c r="D1220" s="233" t="s">
        <v>170</v>
      </c>
      <c r="E1220" s="43"/>
      <c r="F1220" s="234" t="s">
        <v>1904</v>
      </c>
      <c r="G1220" s="43"/>
      <c r="H1220" s="43"/>
      <c r="I1220" s="230"/>
      <c r="J1220" s="43"/>
      <c r="K1220" s="43"/>
      <c r="L1220" s="47"/>
      <c r="M1220" s="231"/>
      <c r="N1220" s="232"/>
      <c r="O1220" s="87"/>
      <c r="P1220" s="87"/>
      <c r="Q1220" s="87"/>
      <c r="R1220" s="87"/>
      <c r="S1220" s="87"/>
      <c r="T1220" s="88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T1220" s="20" t="s">
        <v>170</v>
      </c>
      <c r="AU1220" s="20" t="s">
        <v>85</v>
      </c>
    </row>
    <row r="1221" spans="1:65" s="2" customFormat="1" ht="37.8" customHeight="1">
      <c r="A1221" s="41"/>
      <c r="B1221" s="42"/>
      <c r="C1221" s="267" t="s">
        <v>1905</v>
      </c>
      <c r="D1221" s="267" t="s">
        <v>317</v>
      </c>
      <c r="E1221" s="268" t="s">
        <v>1906</v>
      </c>
      <c r="F1221" s="269" t="s">
        <v>1907</v>
      </c>
      <c r="G1221" s="270" t="s">
        <v>514</v>
      </c>
      <c r="H1221" s="271">
        <v>17</v>
      </c>
      <c r="I1221" s="272"/>
      <c r="J1221" s="273">
        <f>ROUND(I1221*H1221,2)</f>
        <v>0</v>
      </c>
      <c r="K1221" s="269" t="s">
        <v>165</v>
      </c>
      <c r="L1221" s="274"/>
      <c r="M1221" s="275" t="s">
        <v>19</v>
      </c>
      <c r="N1221" s="276" t="s">
        <v>46</v>
      </c>
      <c r="O1221" s="87"/>
      <c r="P1221" s="224">
        <f>O1221*H1221</f>
        <v>0</v>
      </c>
      <c r="Q1221" s="224">
        <v>0.026</v>
      </c>
      <c r="R1221" s="224">
        <f>Q1221*H1221</f>
        <v>0.442</v>
      </c>
      <c r="S1221" s="224">
        <v>0</v>
      </c>
      <c r="T1221" s="225">
        <f>S1221*H1221</f>
        <v>0</v>
      </c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R1221" s="226" t="s">
        <v>383</v>
      </c>
      <c r="AT1221" s="226" t="s">
        <v>317</v>
      </c>
      <c r="AU1221" s="226" t="s">
        <v>85</v>
      </c>
      <c r="AY1221" s="20" t="s">
        <v>159</v>
      </c>
      <c r="BE1221" s="227">
        <f>IF(N1221="základní",J1221,0)</f>
        <v>0</v>
      </c>
      <c r="BF1221" s="227">
        <f>IF(N1221="snížená",J1221,0)</f>
        <v>0</v>
      </c>
      <c r="BG1221" s="227">
        <f>IF(N1221="zákl. přenesená",J1221,0)</f>
        <v>0</v>
      </c>
      <c r="BH1221" s="227">
        <f>IF(N1221="sníž. přenesená",J1221,0)</f>
        <v>0</v>
      </c>
      <c r="BI1221" s="227">
        <f>IF(N1221="nulová",J1221,0)</f>
        <v>0</v>
      </c>
      <c r="BJ1221" s="20" t="s">
        <v>83</v>
      </c>
      <c r="BK1221" s="227">
        <f>ROUND(I1221*H1221,2)</f>
        <v>0</v>
      </c>
      <c r="BL1221" s="20" t="s">
        <v>268</v>
      </c>
      <c r="BM1221" s="226" t="s">
        <v>1908</v>
      </c>
    </row>
    <row r="1222" spans="1:47" s="2" customFormat="1" ht="12">
      <c r="A1222" s="41"/>
      <c r="B1222" s="42"/>
      <c r="C1222" s="43"/>
      <c r="D1222" s="228" t="s">
        <v>168</v>
      </c>
      <c r="E1222" s="43"/>
      <c r="F1222" s="229" t="s">
        <v>1907</v>
      </c>
      <c r="G1222" s="43"/>
      <c r="H1222" s="43"/>
      <c r="I1222" s="230"/>
      <c r="J1222" s="43"/>
      <c r="K1222" s="43"/>
      <c r="L1222" s="47"/>
      <c r="M1222" s="231"/>
      <c r="N1222" s="232"/>
      <c r="O1222" s="87"/>
      <c r="P1222" s="87"/>
      <c r="Q1222" s="87"/>
      <c r="R1222" s="87"/>
      <c r="S1222" s="87"/>
      <c r="T1222" s="88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T1222" s="20" t="s">
        <v>168</v>
      </c>
      <c r="AU1222" s="20" t="s">
        <v>85</v>
      </c>
    </row>
    <row r="1223" spans="1:65" s="2" customFormat="1" ht="24.15" customHeight="1">
      <c r="A1223" s="41"/>
      <c r="B1223" s="42"/>
      <c r="C1223" s="215" t="s">
        <v>1909</v>
      </c>
      <c r="D1223" s="215" t="s">
        <v>161</v>
      </c>
      <c r="E1223" s="216" t="s">
        <v>1910</v>
      </c>
      <c r="F1223" s="217" t="s">
        <v>1911</v>
      </c>
      <c r="G1223" s="218" t="s">
        <v>1590</v>
      </c>
      <c r="H1223" s="289"/>
      <c r="I1223" s="220"/>
      <c r="J1223" s="221">
        <f>ROUND(I1223*H1223,2)</f>
        <v>0</v>
      </c>
      <c r="K1223" s="217" t="s">
        <v>165</v>
      </c>
      <c r="L1223" s="47"/>
      <c r="M1223" s="222" t="s">
        <v>19</v>
      </c>
      <c r="N1223" s="223" t="s">
        <v>46</v>
      </c>
      <c r="O1223" s="87"/>
      <c r="P1223" s="224">
        <f>O1223*H1223</f>
        <v>0</v>
      </c>
      <c r="Q1223" s="224">
        <v>0</v>
      </c>
      <c r="R1223" s="224">
        <f>Q1223*H1223</f>
        <v>0</v>
      </c>
      <c r="S1223" s="224">
        <v>0</v>
      </c>
      <c r="T1223" s="225">
        <f>S1223*H1223</f>
        <v>0</v>
      </c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R1223" s="226" t="s">
        <v>268</v>
      </c>
      <c r="AT1223" s="226" t="s">
        <v>161</v>
      </c>
      <c r="AU1223" s="226" t="s">
        <v>85</v>
      </c>
      <c r="AY1223" s="20" t="s">
        <v>159</v>
      </c>
      <c r="BE1223" s="227">
        <f>IF(N1223="základní",J1223,0)</f>
        <v>0</v>
      </c>
      <c r="BF1223" s="227">
        <f>IF(N1223="snížená",J1223,0)</f>
        <v>0</v>
      </c>
      <c r="BG1223" s="227">
        <f>IF(N1223="zákl. přenesená",J1223,0)</f>
        <v>0</v>
      </c>
      <c r="BH1223" s="227">
        <f>IF(N1223="sníž. přenesená",J1223,0)</f>
        <v>0</v>
      </c>
      <c r="BI1223" s="227">
        <f>IF(N1223="nulová",J1223,0)</f>
        <v>0</v>
      </c>
      <c r="BJ1223" s="20" t="s">
        <v>83</v>
      </c>
      <c r="BK1223" s="227">
        <f>ROUND(I1223*H1223,2)</f>
        <v>0</v>
      </c>
      <c r="BL1223" s="20" t="s">
        <v>268</v>
      </c>
      <c r="BM1223" s="226" t="s">
        <v>1912</v>
      </c>
    </row>
    <row r="1224" spans="1:47" s="2" customFormat="1" ht="12">
      <c r="A1224" s="41"/>
      <c r="B1224" s="42"/>
      <c r="C1224" s="43"/>
      <c r="D1224" s="228" t="s">
        <v>168</v>
      </c>
      <c r="E1224" s="43"/>
      <c r="F1224" s="229" t="s">
        <v>1913</v>
      </c>
      <c r="G1224" s="43"/>
      <c r="H1224" s="43"/>
      <c r="I1224" s="230"/>
      <c r="J1224" s="43"/>
      <c r="K1224" s="43"/>
      <c r="L1224" s="47"/>
      <c r="M1224" s="231"/>
      <c r="N1224" s="232"/>
      <c r="O1224" s="87"/>
      <c r="P1224" s="87"/>
      <c r="Q1224" s="87"/>
      <c r="R1224" s="87"/>
      <c r="S1224" s="87"/>
      <c r="T1224" s="88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T1224" s="20" t="s">
        <v>168</v>
      </c>
      <c r="AU1224" s="20" t="s">
        <v>85</v>
      </c>
    </row>
    <row r="1225" spans="1:47" s="2" customFormat="1" ht="12">
      <c r="A1225" s="41"/>
      <c r="B1225" s="42"/>
      <c r="C1225" s="43"/>
      <c r="D1225" s="233" t="s">
        <v>170</v>
      </c>
      <c r="E1225" s="43"/>
      <c r="F1225" s="234" t="s">
        <v>1914</v>
      </c>
      <c r="G1225" s="43"/>
      <c r="H1225" s="43"/>
      <c r="I1225" s="230"/>
      <c r="J1225" s="43"/>
      <c r="K1225" s="43"/>
      <c r="L1225" s="47"/>
      <c r="M1225" s="231"/>
      <c r="N1225" s="232"/>
      <c r="O1225" s="87"/>
      <c r="P1225" s="87"/>
      <c r="Q1225" s="87"/>
      <c r="R1225" s="87"/>
      <c r="S1225" s="87"/>
      <c r="T1225" s="88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T1225" s="20" t="s">
        <v>170</v>
      </c>
      <c r="AU1225" s="20" t="s">
        <v>85</v>
      </c>
    </row>
    <row r="1226" spans="1:63" s="12" customFormat="1" ht="22.8" customHeight="1">
      <c r="A1226" s="12"/>
      <c r="B1226" s="199"/>
      <c r="C1226" s="200"/>
      <c r="D1226" s="201" t="s">
        <v>74</v>
      </c>
      <c r="E1226" s="213" t="s">
        <v>1915</v>
      </c>
      <c r="F1226" s="213" t="s">
        <v>1916</v>
      </c>
      <c r="G1226" s="200"/>
      <c r="H1226" s="200"/>
      <c r="I1226" s="203"/>
      <c r="J1226" s="214">
        <f>BK1226</f>
        <v>0</v>
      </c>
      <c r="K1226" s="200"/>
      <c r="L1226" s="205"/>
      <c r="M1226" s="206"/>
      <c r="N1226" s="207"/>
      <c r="O1226" s="207"/>
      <c r="P1226" s="208">
        <f>SUM(P1227:P1258)</f>
        <v>0</v>
      </c>
      <c r="Q1226" s="207"/>
      <c r="R1226" s="208">
        <f>SUM(R1227:R1258)</f>
        <v>2.2468445</v>
      </c>
      <c r="S1226" s="207"/>
      <c r="T1226" s="209">
        <f>SUM(T1227:T1258)</f>
        <v>0</v>
      </c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R1226" s="210" t="s">
        <v>85</v>
      </c>
      <c r="AT1226" s="211" t="s">
        <v>74</v>
      </c>
      <c r="AU1226" s="211" t="s">
        <v>83</v>
      </c>
      <c r="AY1226" s="210" t="s">
        <v>159</v>
      </c>
      <c r="BK1226" s="212">
        <f>SUM(BK1227:BK1258)</f>
        <v>0</v>
      </c>
    </row>
    <row r="1227" spans="1:65" s="2" customFormat="1" ht="16.5" customHeight="1">
      <c r="A1227" s="41"/>
      <c r="B1227" s="42"/>
      <c r="C1227" s="215" t="s">
        <v>1917</v>
      </c>
      <c r="D1227" s="215" t="s">
        <v>161</v>
      </c>
      <c r="E1227" s="216" t="s">
        <v>1918</v>
      </c>
      <c r="F1227" s="217" t="s">
        <v>1919</v>
      </c>
      <c r="G1227" s="218" t="s">
        <v>1420</v>
      </c>
      <c r="H1227" s="219">
        <v>1</v>
      </c>
      <c r="I1227" s="220"/>
      <c r="J1227" s="221">
        <f>ROUND(I1227*H1227,2)</f>
        <v>0</v>
      </c>
      <c r="K1227" s="217" t="s">
        <v>19</v>
      </c>
      <c r="L1227" s="47"/>
      <c r="M1227" s="222" t="s">
        <v>19</v>
      </c>
      <c r="N1227" s="223" t="s">
        <v>46</v>
      </c>
      <c r="O1227" s="87"/>
      <c r="P1227" s="224">
        <f>O1227*H1227</f>
        <v>0</v>
      </c>
      <c r="Q1227" s="224">
        <v>6E-05</v>
      </c>
      <c r="R1227" s="224">
        <f>Q1227*H1227</f>
        <v>6E-05</v>
      </c>
      <c r="S1227" s="224">
        <v>0</v>
      </c>
      <c r="T1227" s="225">
        <f>S1227*H1227</f>
        <v>0</v>
      </c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R1227" s="226" t="s">
        <v>268</v>
      </c>
      <c r="AT1227" s="226" t="s">
        <v>161</v>
      </c>
      <c r="AU1227" s="226" t="s">
        <v>85</v>
      </c>
      <c r="AY1227" s="20" t="s">
        <v>159</v>
      </c>
      <c r="BE1227" s="227">
        <f>IF(N1227="základní",J1227,0)</f>
        <v>0</v>
      </c>
      <c r="BF1227" s="227">
        <f>IF(N1227="snížená",J1227,0)</f>
        <v>0</v>
      </c>
      <c r="BG1227" s="227">
        <f>IF(N1227="zákl. přenesená",J1227,0)</f>
        <v>0</v>
      </c>
      <c r="BH1227" s="227">
        <f>IF(N1227="sníž. přenesená",J1227,0)</f>
        <v>0</v>
      </c>
      <c r="BI1227" s="227">
        <f>IF(N1227="nulová",J1227,0)</f>
        <v>0</v>
      </c>
      <c r="BJ1227" s="20" t="s">
        <v>83</v>
      </c>
      <c r="BK1227" s="227">
        <f>ROUND(I1227*H1227,2)</f>
        <v>0</v>
      </c>
      <c r="BL1227" s="20" t="s">
        <v>268</v>
      </c>
      <c r="BM1227" s="226" t="s">
        <v>1920</v>
      </c>
    </row>
    <row r="1228" spans="1:47" s="2" customFormat="1" ht="12">
      <c r="A1228" s="41"/>
      <c r="B1228" s="42"/>
      <c r="C1228" s="43"/>
      <c r="D1228" s="228" t="s">
        <v>168</v>
      </c>
      <c r="E1228" s="43"/>
      <c r="F1228" s="229" t="s">
        <v>1919</v>
      </c>
      <c r="G1228" s="43"/>
      <c r="H1228" s="43"/>
      <c r="I1228" s="230"/>
      <c r="J1228" s="43"/>
      <c r="K1228" s="43"/>
      <c r="L1228" s="47"/>
      <c r="M1228" s="231"/>
      <c r="N1228" s="232"/>
      <c r="O1228" s="87"/>
      <c r="P1228" s="87"/>
      <c r="Q1228" s="87"/>
      <c r="R1228" s="87"/>
      <c r="S1228" s="87"/>
      <c r="T1228" s="88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T1228" s="20" t="s">
        <v>168</v>
      </c>
      <c r="AU1228" s="20" t="s">
        <v>85</v>
      </c>
    </row>
    <row r="1229" spans="1:65" s="2" customFormat="1" ht="16.5" customHeight="1">
      <c r="A1229" s="41"/>
      <c r="B1229" s="42"/>
      <c r="C1229" s="215" t="s">
        <v>1921</v>
      </c>
      <c r="D1229" s="215" t="s">
        <v>161</v>
      </c>
      <c r="E1229" s="216" t="s">
        <v>1922</v>
      </c>
      <c r="F1229" s="217" t="s">
        <v>1923</v>
      </c>
      <c r="G1229" s="218" t="s">
        <v>1420</v>
      </c>
      <c r="H1229" s="219">
        <v>1</v>
      </c>
      <c r="I1229" s="220"/>
      <c r="J1229" s="221">
        <f>ROUND(I1229*H1229,2)</f>
        <v>0</v>
      </c>
      <c r="K1229" s="217" t="s">
        <v>19</v>
      </c>
      <c r="L1229" s="47"/>
      <c r="M1229" s="222" t="s">
        <v>19</v>
      </c>
      <c r="N1229" s="223" t="s">
        <v>46</v>
      </c>
      <c r="O1229" s="87"/>
      <c r="P1229" s="224">
        <f>O1229*H1229</f>
        <v>0</v>
      </c>
      <c r="Q1229" s="224">
        <v>6E-05</v>
      </c>
      <c r="R1229" s="224">
        <f>Q1229*H1229</f>
        <v>6E-05</v>
      </c>
      <c r="S1229" s="224">
        <v>0</v>
      </c>
      <c r="T1229" s="225">
        <f>S1229*H1229</f>
        <v>0</v>
      </c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R1229" s="226" t="s">
        <v>268</v>
      </c>
      <c r="AT1229" s="226" t="s">
        <v>161</v>
      </c>
      <c r="AU1229" s="226" t="s">
        <v>85</v>
      </c>
      <c r="AY1229" s="20" t="s">
        <v>159</v>
      </c>
      <c r="BE1229" s="227">
        <f>IF(N1229="základní",J1229,0)</f>
        <v>0</v>
      </c>
      <c r="BF1229" s="227">
        <f>IF(N1229="snížená",J1229,0)</f>
        <v>0</v>
      </c>
      <c r="BG1229" s="227">
        <f>IF(N1229="zákl. přenesená",J1229,0)</f>
        <v>0</v>
      </c>
      <c r="BH1229" s="227">
        <f>IF(N1229="sníž. přenesená",J1229,0)</f>
        <v>0</v>
      </c>
      <c r="BI1229" s="227">
        <f>IF(N1229="nulová",J1229,0)</f>
        <v>0</v>
      </c>
      <c r="BJ1229" s="20" t="s">
        <v>83</v>
      </c>
      <c r="BK1229" s="227">
        <f>ROUND(I1229*H1229,2)</f>
        <v>0</v>
      </c>
      <c r="BL1229" s="20" t="s">
        <v>268</v>
      </c>
      <c r="BM1229" s="226" t="s">
        <v>1924</v>
      </c>
    </row>
    <row r="1230" spans="1:47" s="2" customFormat="1" ht="12">
      <c r="A1230" s="41"/>
      <c r="B1230" s="42"/>
      <c r="C1230" s="43"/>
      <c r="D1230" s="228" t="s">
        <v>168</v>
      </c>
      <c r="E1230" s="43"/>
      <c r="F1230" s="229" t="s">
        <v>1923</v>
      </c>
      <c r="G1230" s="43"/>
      <c r="H1230" s="43"/>
      <c r="I1230" s="230"/>
      <c r="J1230" s="43"/>
      <c r="K1230" s="43"/>
      <c r="L1230" s="47"/>
      <c r="M1230" s="231"/>
      <c r="N1230" s="232"/>
      <c r="O1230" s="87"/>
      <c r="P1230" s="87"/>
      <c r="Q1230" s="87"/>
      <c r="R1230" s="87"/>
      <c r="S1230" s="87"/>
      <c r="T1230" s="88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T1230" s="20" t="s">
        <v>168</v>
      </c>
      <c r="AU1230" s="20" t="s">
        <v>85</v>
      </c>
    </row>
    <row r="1231" spans="1:65" s="2" customFormat="1" ht="16.5" customHeight="1">
      <c r="A1231" s="41"/>
      <c r="B1231" s="42"/>
      <c r="C1231" s="215" t="s">
        <v>1925</v>
      </c>
      <c r="D1231" s="215" t="s">
        <v>161</v>
      </c>
      <c r="E1231" s="216" t="s">
        <v>1926</v>
      </c>
      <c r="F1231" s="217" t="s">
        <v>1927</v>
      </c>
      <c r="G1231" s="218" t="s">
        <v>1420</v>
      </c>
      <c r="H1231" s="219">
        <v>1</v>
      </c>
      <c r="I1231" s="220"/>
      <c r="J1231" s="221">
        <f>ROUND(I1231*H1231,2)</f>
        <v>0</v>
      </c>
      <c r="K1231" s="217" t="s">
        <v>19</v>
      </c>
      <c r="L1231" s="47"/>
      <c r="M1231" s="222" t="s">
        <v>19</v>
      </c>
      <c r="N1231" s="223" t="s">
        <v>46</v>
      </c>
      <c r="O1231" s="87"/>
      <c r="P1231" s="224">
        <f>O1231*H1231</f>
        <v>0</v>
      </c>
      <c r="Q1231" s="224">
        <v>6E-05</v>
      </c>
      <c r="R1231" s="224">
        <f>Q1231*H1231</f>
        <v>6E-05</v>
      </c>
      <c r="S1231" s="224">
        <v>0</v>
      </c>
      <c r="T1231" s="225">
        <f>S1231*H1231</f>
        <v>0</v>
      </c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R1231" s="226" t="s">
        <v>268</v>
      </c>
      <c r="AT1231" s="226" t="s">
        <v>161</v>
      </c>
      <c r="AU1231" s="226" t="s">
        <v>85</v>
      </c>
      <c r="AY1231" s="20" t="s">
        <v>159</v>
      </c>
      <c r="BE1231" s="227">
        <f>IF(N1231="základní",J1231,0)</f>
        <v>0</v>
      </c>
      <c r="BF1231" s="227">
        <f>IF(N1231="snížená",J1231,0)</f>
        <v>0</v>
      </c>
      <c r="BG1231" s="227">
        <f>IF(N1231="zákl. přenesená",J1231,0)</f>
        <v>0</v>
      </c>
      <c r="BH1231" s="227">
        <f>IF(N1231="sníž. přenesená",J1231,0)</f>
        <v>0</v>
      </c>
      <c r="BI1231" s="227">
        <f>IF(N1231="nulová",J1231,0)</f>
        <v>0</v>
      </c>
      <c r="BJ1231" s="20" t="s">
        <v>83</v>
      </c>
      <c r="BK1231" s="227">
        <f>ROUND(I1231*H1231,2)</f>
        <v>0</v>
      </c>
      <c r="BL1231" s="20" t="s">
        <v>268</v>
      </c>
      <c r="BM1231" s="226" t="s">
        <v>1928</v>
      </c>
    </row>
    <row r="1232" spans="1:47" s="2" customFormat="1" ht="12">
      <c r="A1232" s="41"/>
      <c r="B1232" s="42"/>
      <c r="C1232" s="43"/>
      <c r="D1232" s="228" t="s">
        <v>168</v>
      </c>
      <c r="E1232" s="43"/>
      <c r="F1232" s="229" t="s">
        <v>1929</v>
      </c>
      <c r="G1232" s="43"/>
      <c r="H1232" s="43"/>
      <c r="I1232" s="230"/>
      <c r="J1232" s="43"/>
      <c r="K1232" s="43"/>
      <c r="L1232" s="47"/>
      <c r="M1232" s="231"/>
      <c r="N1232" s="232"/>
      <c r="O1232" s="87"/>
      <c r="P1232" s="87"/>
      <c r="Q1232" s="87"/>
      <c r="R1232" s="87"/>
      <c r="S1232" s="87"/>
      <c r="T1232" s="88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T1232" s="20" t="s">
        <v>168</v>
      </c>
      <c r="AU1232" s="20" t="s">
        <v>85</v>
      </c>
    </row>
    <row r="1233" spans="1:65" s="2" customFormat="1" ht="24.15" customHeight="1">
      <c r="A1233" s="41"/>
      <c r="B1233" s="42"/>
      <c r="C1233" s="215" t="s">
        <v>1930</v>
      </c>
      <c r="D1233" s="215" t="s">
        <v>161</v>
      </c>
      <c r="E1233" s="216" t="s">
        <v>1931</v>
      </c>
      <c r="F1233" s="217" t="s">
        <v>1932</v>
      </c>
      <c r="G1233" s="218" t="s">
        <v>1420</v>
      </c>
      <c r="H1233" s="219">
        <v>1</v>
      </c>
      <c r="I1233" s="220"/>
      <c r="J1233" s="221">
        <f>ROUND(I1233*H1233,2)</f>
        <v>0</v>
      </c>
      <c r="K1233" s="217" t="s">
        <v>19</v>
      </c>
      <c r="L1233" s="47"/>
      <c r="M1233" s="222" t="s">
        <v>19</v>
      </c>
      <c r="N1233" s="223" t="s">
        <v>46</v>
      </c>
      <c r="O1233" s="87"/>
      <c r="P1233" s="224">
        <f>O1233*H1233</f>
        <v>0</v>
      </c>
      <c r="Q1233" s="224">
        <v>6E-05</v>
      </c>
      <c r="R1233" s="224">
        <f>Q1233*H1233</f>
        <v>6E-05</v>
      </c>
      <c r="S1233" s="224">
        <v>0</v>
      </c>
      <c r="T1233" s="225">
        <f>S1233*H1233</f>
        <v>0</v>
      </c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R1233" s="226" t="s">
        <v>268</v>
      </c>
      <c r="AT1233" s="226" t="s">
        <v>161</v>
      </c>
      <c r="AU1233" s="226" t="s">
        <v>85</v>
      </c>
      <c r="AY1233" s="20" t="s">
        <v>159</v>
      </c>
      <c r="BE1233" s="227">
        <f>IF(N1233="základní",J1233,0)</f>
        <v>0</v>
      </c>
      <c r="BF1233" s="227">
        <f>IF(N1233="snížená",J1233,0)</f>
        <v>0</v>
      </c>
      <c r="BG1233" s="227">
        <f>IF(N1233="zákl. přenesená",J1233,0)</f>
        <v>0</v>
      </c>
      <c r="BH1233" s="227">
        <f>IF(N1233="sníž. přenesená",J1233,0)</f>
        <v>0</v>
      </c>
      <c r="BI1233" s="227">
        <f>IF(N1233="nulová",J1233,0)</f>
        <v>0</v>
      </c>
      <c r="BJ1233" s="20" t="s">
        <v>83</v>
      </c>
      <c r="BK1233" s="227">
        <f>ROUND(I1233*H1233,2)</f>
        <v>0</v>
      </c>
      <c r="BL1233" s="20" t="s">
        <v>268</v>
      </c>
      <c r="BM1233" s="226" t="s">
        <v>1933</v>
      </c>
    </row>
    <row r="1234" spans="1:47" s="2" customFormat="1" ht="12">
      <c r="A1234" s="41"/>
      <c r="B1234" s="42"/>
      <c r="C1234" s="43"/>
      <c r="D1234" s="228" t="s">
        <v>168</v>
      </c>
      <c r="E1234" s="43"/>
      <c r="F1234" s="229" t="s">
        <v>1934</v>
      </c>
      <c r="G1234" s="43"/>
      <c r="H1234" s="43"/>
      <c r="I1234" s="230"/>
      <c r="J1234" s="43"/>
      <c r="K1234" s="43"/>
      <c r="L1234" s="47"/>
      <c r="M1234" s="231"/>
      <c r="N1234" s="232"/>
      <c r="O1234" s="87"/>
      <c r="P1234" s="87"/>
      <c r="Q1234" s="87"/>
      <c r="R1234" s="87"/>
      <c r="S1234" s="87"/>
      <c r="T1234" s="88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T1234" s="20" t="s">
        <v>168</v>
      </c>
      <c r="AU1234" s="20" t="s">
        <v>85</v>
      </c>
    </row>
    <row r="1235" spans="1:65" s="2" customFormat="1" ht="16.5" customHeight="1">
      <c r="A1235" s="41"/>
      <c r="B1235" s="42"/>
      <c r="C1235" s="215" t="s">
        <v>1935</v>
      </c>
      <c r="D1235" s="215" t="s">
        <v>161</v>
      </c>
      <c r="E1235" s="216" t="s">
        <v>1936</v>
      </c>
      <c r="F1235" s="217" t="s">
        <v>1937</v>
      </c>
      <c r="G1235" s="218" t="s">
        <v>1420</v>
      </c>
      <c r="H1235" s="219">
        <v>1</v>
      </c>
      <c r="I1235" s="220"/>
      <c r="J1235" s="221">
        <f>ROUND(I1235*H1235,2)</f>
        <v>0</v>
      </c>
      <c r="K1235" s="217" t="s">
        <v>19</v>
      </c>
      <c r="L1235" s="47"/>
      <c r="M1235" s="222" t="s">
        <v>19</v>
      </c>
      <c r="N1235" s="223" t="s">
        <v>46</v>
      </c>
      <c r="O1235" s="87"/>
      <c r="P1235" s="224">
        <f>O1235*H1235</f>
        <v>0</v>
      </c>
      <c r="Q1235" s="224">
        <v>6E-05</v>
      </c>
      <c r="R1235" s="224">
        <f>Q1235*H1235</f>
        <v>6E-05</v>
      </c>
      <c r="S1235" s="224">
        <v>0</v>
      </c>
      <c r="T1235" s="225">
        <f>S1235*H1235</f>
        <v>0</v>
      </c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R1235" s="226" t="s">
        <v>268</v>
      </c>
      <c r="AT1235" s="226" t="s">
        <v>161</v>
      </c>
      <c r="AU1235" s="226" t="s">
        <v>85</v>
      </c>
      <c r="AY1235" s="20" t="s">
        <v>159</v>
      </c>
      <c r="BE1235" s="227">
        <f>IF(N1235="základní",J1235,0)</f>
        <v>0</v>
      </c>
      <c r="BF1235" s="227">
        <f>IF(N1235="snížená",J1235,0)</f>
        <v>0</v>
      </c>
      <c r="BG1235" s="227">
        <f>IF(N1235="zákl. přenesená",J1235,0)</f>
        <v>0</v>
      </c>
      <c r="BH1235" s="227">
        <f>IF(N1235="sníž. přenesená",J1235,0)</f>
        <v>0</v>
      </c>
      <c r="BI1235" s="227">
        <f>IF(N1235="nulová",J1235,0)</f>
        <v>0</v>
      </c>
      <c r="BJ1235" s="20" t="s">
        <v>83</v>
      </c>
      <c r="BK1235" s="227">
        <f>ROUND(I1235*H1235,2)</f>
        <v>0</v>
      </c>
      <c r="BL1235" s="20" t="s">
        <v>268</v>
      </c>
      <c r="BM1235" s="226" t="s">
        <v>1938</v>
      </c>
    </row>
    <row r="1236" spans="1:47" s="2" customFormat="1" ht="12">
      <c r="A1236" s="41"/>
      <c r="B1236" s="42"/>
      <c r="C1236" s="43"/>
      <c r="D1236" s="228" t="s">
        <v>168</v>
      </c>
      <c r="E1236" s="43"/>
      <c r="F1236" s="229" t="s">
        <v>1939</v>
      </c>
      <c r="G1236" s="43"/>
      <c r="H1236" s="43"/>
      <c r="I1236" s="230"/>
      <c r="J1236" s="43"/>
      <c r="K1236" s="43"/>
      <c r="L1236" s="47"/>
      <c r="M1236" s="231"/>
      <c r="N1236" s="232"/>
      <c r="O1236" s="87"/>
      <c r="P1236" s="87"/>
      <c r="Q1236" s="87"/>
      <c r="R1236" s="87"/>
      <c r="S1236" s="87"/>
      <c r="T1236" s="88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T1236" s="20" t="s">
        <v>168</v>
      </c>
      <c r="AU1236" s="20" t="s">
        <v>85</v>
      </c>
    </row>
    <row r="1237" spans="1:65" s="2" customFormat="1" ht="24.15" customHeight="1">
      <c r="A1237" s="41"/>
      <c r="B1237" s="42"/>
      <c r="C1237" s="215" t="s">
        <v>1940</v>
      </c>
      <c r="D1237" s="215" t="s">
        <v>161</v>
      </c>
      <c r="E1237" s="216" t="s">
        <v>1941</v>
      </c>
      <c r="F1237" s="217" t="s">
        <v>1942</v>
      </c>
      <c r="G1237" s="218" t="s">
        <v>1420</v>
      </c>
      <c r="H1237" s="219">
        <v>1</v>
      </c>
      <c r="I1237" s="220"/>
      <c r="J1237" s="221">
        <f>ROUND(I1237*H1237,2)</f>
        <v>0</v>
      </c>
      <c r="K1237" s="217" t="s">
        <v>19</v>
      </c>
      <c r="L1237" s="47"/>
      <c r="M1237" s="222" t="s">
        <v>19</v>
      </c>
      <c r="N1237" s="223" t="s">
        <v>46</v>
      </c>
      <c r="O1237" s="87"/>
      <c r="P1237" s="224">
        <f>O1237*H1237</f>
        <v>0</v>
      </c>
      <c r="Q1237" s="224">
        <v>0</v>
      </c>
      <c r="R1237" s="224">
        <f>Q1237*H1237</f>
        <v>0</v>
      </c>
      <c r="S1237" s="224">
        <v>0</v>
      </c>
      <c r="T1237" s="225">
        <f>S1237*H1237</f>
        <v>0</v>
      </c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R1237" s="226" t="s">
        <v>268</v>
      </c>
      <c r="AT1237" s="226" t="s">
        <v>161</v>
      </c>
      <c r="AU1237" s="226" t="s">
        <v>85</v>
      </c>
      <c r="AY1237" s="20" t="s">
        <v>159</v>
      </c>
      <c r="BE1237" s="227">
        <f>IF(N1237="základní",J1237,0)</f>
        <v>0</v>
      </c>
      <c r="BF1237" s="227">
        <f>IF(N1237="snížená",J1237,0)</f>
        <v>0</v>
      </c>
      <c r="BG1237" s="227">
        <f>IF(N1237="zákl. přenesená",J1237,0)</f>
        <v>0</v>
      </c>
      <c r="BH1237" s="227">
        <f>IF(N1237="sníž. přenesená",J1237,0)</f>
        <v>0</v>
      </c>
      <c r="BI1237" s="227">
        <f>IF(N1237="nulová",J1237,0)</f>
        <v>0</v>
      </c>
      <c r="BJ1237" s="20" t="s">
        <v>83</v>
      </c>
      <c r="BK1237" s="227">
        <f>ROUND(I1237*H1237,2)</f>
        <v>0</v>
      </c>
      <c r="BL1237" s="20" t="s">
        <v>268</v>
      </c>
      <c r="BM1237" s="226" t="s">
        <v>1943</v>
      </c>
    </row>
    <row r="1238" spans="1:47" s="2" customFormat="1" ht="12">
      <c r="A1238" s="41"/>
      <c r="B1238" s="42"/>
      <c r="C1238" s="43"/>
      <c r="D1238" s="228" t="s">
        <v>168</v>
      </c>
      <c r="E1238" s="43"/>
      <c r="F1238" s="229" t="s">
        <v>1944</v>
      </c>
      <c r="G1238" s="43"/>
      <c r="H1238" s="43"/>
      <c r="I1238" s="230"/>
      <c r="J1238" s="43"/>
      <c r="K1238" s="43"/>
      <c r="L1238" s="47"/>
      <c r="M1238" s="231"/>
      <c r="N1238" s="232"/>
      <c r="O1238" s="87"/>
      <c r="P1238" s="87"/>
      <c r="Q1238" s="87"/>
      <c r="R1238" s="87"/>
      <c r="S1238" s="87"/>
      <c r="T1238" s="88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T1238" s="20" t="s">
        <v>168</v>
      </c>
      <c r="AU1238" s="20" t="s">
        <v>85</v>
      </c>
    </row>
    <row r="1239" spans="1:65" s="2" customFormat="1" ht="37.8" customHeight="1">
      <c r="A1239" s="41"/>
      <c r="B1239" s="42"/>
      <c r="C1239" s="215" t="s">
        <v>1945</v>
      </c>
      <c r="D1239" s="215" t="s">
        <v>161</v>
      </c>
      <c r="E1239" s="216" t="s">
        <v>1946</v>
      </c>
      <c r="F1239" s="217" t="s">
        <v>1947</v>
      </c>
      <c r="G1239" s="218" t="s">
        <v>1420</v>
      </c>
      <c r="H1239" s="219">
        <v>1</v>
      </c>
      <c r="I1239" s="220"/>
      <c r="J1239" s="221">
        <f>ROUND(I1239*H1239,2)</f>
        <v>0</v>
      </c>
      <c r="K1239" s="217" t="s">
        <v>19</v>
      </c>
      <c r="L1239" s="47"/>
      <c r="M1239" s="222" t="s">
        <v>19</v>
      </c>
      <c r="N1239" s="223" t="s">
        <v>46</v>
      </c>
      <c r="O1239" s="87"/>
      <c r="P1239" s="224">
        <f>O1239*H1239</f>
        <v>0</v>
      </c>
      <c r="Q1239" s="224">
        <v>0</v>
      </c>
      <c r="R1239" s="224">
        <f>Q1239*H1239</f>
        <v>0</v>
      </c>
      <c r="S1239" s="224">
        <v>0</v>
      </c>
      <c r="T1239" s="225">
        <f>S1239*H1239</f>
        <v>0</v>
      </c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R1239" s="226" t="s">
        <v>268</v>
      </c>
      <c r="AT1239" s="226" t="s">
        <v>161</v>
      </c>
      <c r="AU1239" s="226" t="s">
        <v>85</v>
      </c>
      <c r="AY1239" s="20" t="s">
        <v>159</v>
      </c>
      <c r="BE1239" s="227">
        <f>IF(N1239="základní",J1239,0)</f>
        <v>0</v>
      </c>
      <c r="BF1239" s="227">
        <f>IF(N1239="snížená",J1239,0)</f>
        <v>0</v>
      </c>
      <c r="BG1239" s="227">
        <f>IF(N1239="zákl. přenesená",J1239,0)</f>
        <v>0</v>
      </c>
      <c r="BH1239" s="227">
        <f>IF(N1239="sníž. přenesená",J1239,0)</f>
        <v>0</v>
      </c>
      <c r="BI1239" s="227">
        <f>IF(N1239="nulová",J1239,0)</f>
        <v>0</v>
      </c>
      <c r="BJ1239" s="20" t="s">
        <v>83</v>
      </c>
      <c r="BK1239" s="227">
        <f>ROUND(I1239*H1239,2)</f>
        <v>0</v>
      </c>
      <c r="BL1239" s="20" t="s">
        <v>268</v>
      </c>
      <c r="BM1239" s="226" t="s">
        <v>1948</v>
      </c>
    </row>
    <row r="1240" spans="1:47" s="2" customFormat="1" ht="12">
      <c r="A1240" s="41"/>
      <c r="B1240" s="42"/>
      <c r="C1240" s="43"/>
      <c r="D1240" s="228" t="s">
        <v>168</v>
      </c>
      <c r="E1240" s="43"/>
      <c r="F1240" s="229" t="s">
        <v>1947</v>
      </c>
      <c r="G1240" s="43"/>
      <c r="H1240" s="43"/>
      <c r="I1240" s="230"/>
      <c r="J1240" s="43"/>
      <c r="K1240" s="43"/>
      <c r="L1240" s="47"/>
      <c r="M1240" s="231"/>
      <c r="N1240" s="232"/>
      <c r="O1240" s="87"/>
      <c r="P1240" s="87"/>
      <c r="Q1240" s="87"/>
      <c r="R1240" s="87"/>
      <c r="S1240" s="87"/>
      <c r="T1240" s="88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T1240" s="20" t="s">
        <v>168</v>
      </c>
      <c r="AU1240" s="20" t="s">
        <v>85</v>
      </c>
    </row>
    <row r="1241" spans="1:65" s="2" customFormat="1" ht="21.75" customHeight="1">
      <c r="A1241" s="41"/>
      <c r="B1241" s="42"/>
      <c r="C1241" s="215" t="s">
        <v>1949</v>
      </c>
      <c r="D1241" s="215" t="s">
        <v>161</v>
      </c>
      <c r="E1241" s="216" t="s">
        <v>1950</v>
      </c>
      <c r="F1241" s="217" t="s">
        <v>1951</v>
      </c>
      <c r="G1241" s="218" t="s">
        <v>164</v>
      </c>
      <c r="H1241" s="219">
        <v>110.89</v>
      </c>
      <c r="I1241" s="220"/>
      <c r="J1241" s="221">
        <f>ROUND(I1241*H1241,2)</f>
        <v>0</v>
      </c>
      <c r="K1241" s="217" t="s">
        <v>165</v>
      </c>
      <c r="L1241" s="47"/>
      <c r="M1241" s="222" t="s">
        <v>19</v>
      </c>
      <c r="N1241" s="223" t="s">
        <v>46</v>
      </c>
      <c r="O1241" s="87"/>
      <c r="P1241" s="224">
        <f>O1241*H1241</f>
        <v>0</v>
      </c>
      <c r="Q1241" s="224">
        <v>5E-05</v>
      </c>
      <c r="R1241" s="224">
        <f>Q1241*H1241</f>
        <v>0.0055445</v>
      </c>
      <c r="S1241" s="224">
        <v>0</v>
      </c>
      <c r="T1241" s="225">
        <f>S1241*H1241</f>
        <v>0</v>
      </c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R1241" s="226" t="s">
        <v>268</v>
      </c>
      <c r="AT1241" s="226" t="s">
        <v>161</v>
      </c>
      <c r="AU1241" s="226" t="s">
        <v>85</v>
      </c>
      <c r="AY1241" s="20" t="s">
        <v>159</v>
      </c>
      <c r="BE1241" s="227">
        <f>IF(N1241="základní",J1241,0)</f>
        <v>0</v>
      </c>
      <c r="BF1241" s="227">
        <f>IF(N1241="snížená",J1241,0)</f>
        <v>0</v>
      </c>
      <c r="BG1241" s="227">
        <f>IF(N1241="zákl. přenesená",J1241,0)</f>
        <v>0</v>
      </c>
      <c r="BH1241" s="227">
        <f>IF(N1241="sníž. přenesená",J1241,0)</f>
        <v>0</v>
      </c>
      <c r="BI1241" s="227">
        <f>IF(N1241="nulová",J1241,0)</f>
        <v>0</v>
      </c>
      <c r="BJ1241" s="20" t="s">
        <v>83</v>
      </c>
      <c r="BK1241" s="227">
        <f>ROUND(I1241*H1241,2)</f>
        <v>0</v>
      </c>
      <c r="BL1241" s="20" t="s">
        <v>268</v>
      </c>
      <c r="BM1241" s="226" t="s">
        <v>1952</v>
      </c>
    </row>
    <row r="1242" spans="1:47" s="2" customFormat="1" ht="12">
      <c r="A1242" s="41"/>
      <c r="B1242" s="42"/>
      <c r="C1242" s="43"/>
      <c r="D1242" s="228" t="s">
        <v>168</v>
      </c>
      <c r="E1242" s="43"/>
      <c r="F1242" s="229" t="s">
        <v>1953</v>
      </c>
      <c r="G1242" s="43"/>
      <c r="H1242" s="43"/>
      <c r="I1242" s="230"/>
      <c r="J1242" s="43"/>
      <c r="K1242" s="43"/>
      <c r="L1242" s="47"/>
      <c r="M1242" s="231"/>
      <c r="N1242" s="232"/>
      <c r="O1242" s="87"/>
      <c r="P1242" s="87"/>
      <c r="Q1242" s="87"/>
      <c r="R1242" s="87"/>
      <c r="S1242" s="87"/>
      <c r="T1242" s="88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T1242" s="20" t="s">
        <v>168</v>
      </c>
      <c r="AU1242" s="20" t="s">
        <v>85</v>
      </c>
    </row>
    <row r="1243" spans="1:47" s="2" customFormat="1" ht="12">
      <c r="A1243" s="41"/>
      <c r="B1243" s="42"/>
      <c r="C1243" s="43"/>
      <c r="D1243" s="233" t="s">
        <v>170</v>
      </c>
      <c r="E1243" s="43"/>
      <c r="F1243" s="234" t="s">
        <v>1954</v>
      </c>
      <c r="G1243" s="43"/>
      <c r="H1243" s="43"/>
      <c r="I1243" s="230"/>
      <c r="J1243" s="43"/>
      <c r="K1243" s="43"/>
      <c r="L1243" s="47"/>
      <c r="M1243" s="231"/>
      <c r="N1243" s="232"/>
      <c r="O1243" s="87"/>
      <c r="P1243" s="87"/>
      <c r="Q1243" s="87"/>
      <c r="R1243" s="87"/>
      <c r="S1243" s="87"/>
      <c r="T1243" s="88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T1243" s="20" t="s">
        <v>170</v>
      </c>
      <c r="AU1243" s="20" t="s">
        <v>85</v>
      </c>
    </row>
    <row r="1244" spans="1:51" s="13" customFormat="1" ht="12">
      <c r="A1244" s="13"/>
      <c r="B1244" s="235"/>
      <c r="C1244" s="236"/>
      <c r="D1244" s="228" t="s">
        <v>172</v>
      </c>
      <c r="E1244" s="237" t="s">
        <v>19</v>
      </c>
      <c r="F1244" s="238" t="s">
        <v>1955</v>
      </c>
      <c r="G1244" s="236"/>
      <c r="H1244" s="239">
        <v>110.89</v>
      </c>
      <c r="I1244" s="240"/>
      <c r="J1244" s="236"/>
      <c r="K1244" s="236"/>
      <c r="L1244" s="241"/>
      <c r="M1244" s="242"/>
      <c r="N1244" s="243"/>
      <c r="O1244" s="243"/>
      <c r="P1244" s="243"/>
      <c r="Q1244" s="243"/>
      <c r="R1244" s="243"/>
      <c r="S1244" s="243"/>
      <c r="T1244" s="244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45" t="s">
        <v>172</v>
      </c>
      <c r="AU1244" s="245" t="s">
        <v>85</v>
      </c>
      <c r="AV1244" s="13" t="s">
        <v>85</v>
      </c>
      <c r="AW1244" s="13" t="s">
        <v>36</v>
      </c>
      <c r="AX1244" s="13" t="s">
        <v>83</v>
      </c>
      <c r="AY1244" s="245" t="s">
        <v>159</v>
      </c>
    </row>
    <row r="1245" spans="1:65" s="2" customFormat="1" ht="24.15" customHeight="1">
      <c r="A1245" s="41"/>
      <c r="B1245" s="42"/>
      <c r="C1245" s="267" t="s">
        <v>1956</v>
      </c>
      <c r="D1245" s="267" t="s">
        <v>317</v>
      </c>
      <c r="E1245" s="268" t="s">
        <v>1957</v>
      </c>
      <c r="F1245" s="269" t="s">
        <v>1958</v>
      </c>
      <c r="G1245" s="270" t="s">
        <v>164</v>
      </c>
      <c r="H1245" s="271">
        <v>120</v>
      </c>
      <c r="I1245" s="272"/>
      <c r="J1245" s="273">
        <f>ROUND(I1245*H1245,2)</f>
        <v>0</v>
      </c>
      <c r="K1245" s="269" t="s">
        <v>165</v>
      </c>
      <c r="L1245" s="274"/>
      <c r="M1245" s="275" t="s">
        <v>19</v>
      </c>
      <c r="N1245" s="276" t="s">
        <v>46</v>
      </c>
      <c r="O1245" s="87"/>
      <c r="P1245" s="224">
        <f>O1245*H1245</f>
        <v>0</v>
      </c>
      <c r="Q1245" s="224">
        <v>0.008</v>
      </c>
      <c r="R1245" s="224">
        <f>Q1245*H1245</f>
        <v>0.96</v>
      </c>
      <c r="S1245" s="224">
        <v>0</v>
      </c>
      <c r="T1245" s="225">
        <f>S1245*H1245</f>
        <v>0</v>
      </c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R1245" s="226" t="s">
        <v>383</v>
      </c>
      <c r="AT1245" s="226" t="s">
        <v>317</v>
      </c>
      <c r="AU1245" s="226" t="s">
        <v>85</v>
      </c>
      <c r="AY1245" s="20" t="s">
        <v>159</v>
      </c>
      <c r="BE1245" s="227">
        <f>IF(N1245="základní",J1245,0)</f>
        <v>0</v>
      </c>
      <c r="BF1245" s="227">
        <f>IF(N1245="snížená",J1245,0)</f>
        <v>0</v>
      </c>
      <c r="BG1245" s="227">
        <f>IF(N1245="zákl. přenesená",J1245,0)</f>
        <v>0</v>
      </c>
      <c r="BH1245" s="227">
        <f>IF(N1245="sníž. přenesená",J1245,0)</f>
        <v>0</v>
      </c>
      <c r="BI1245" s="227">
        <f>IF(N1245="nulová",J1245,0)</f>
        <v>0</v>
      </c>
      <c r="BJ1245" s="20" t="s">
        <v>83</v>
      </c>
      <c r="BK1245" s="227">
        <f>ROUND(I1245*H1245,2)</f>
        <v>0</v>
      </c>
      <c r="BL1245" s="20" t="s">
        <v>268</v>
      </c>
      <c r="BM1245" s="226" t="s">
        <v>1959</v>
      </c>
    </row>
    <row r="1246" spans="1:47" s="2" customFormat="1" ht="12">
      <c r="A1246" s="41"/>
      <c r="B1246" s="42"/>
      <c r="C1246" s="43"/>
      <c r="D1246" s="228" t="s">
        <v>168</v>
      </c>
      <c r="E1246" s="43"/>
      <c r="F1246" s="229" t="s">
        <v>1958</v>
      </c>
      <c r="G1246" s="43"/>
      <c r="H1246" s="43"/>
      <c r="I1246" s="230"/>
      <c r="J1246" s="43"/>
      <c r="K1246" s="43"/>
      <c r="L1246" s="47"/>
      <c r="M1246" s="231"/>
      <c r="N1246" s="232"/>
      <c r="O1246" s="87"/>
      <c r="P1246" s="87"/>
      <c r="Q1246" s="87"/>
      <c r="R1246" s="87"/>
      <c r="S1246" s="87"/>
      <c r="T1246" s="88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T1246" s="20" t="s">
        <v>168</v>
      </c>
      <c r="AU1246" s="20" t="s">
        <v>85</v>
      </c>
    </row>
    <row r="1247" spans="1:65" s="2" customFormat="1" ht="24.15" customHeight="1">
      <c r="A1247" s="41"/>
      <c r="B1247" s="42"/>
      <c r="C1247" s="215" t="s">
        <v>1960</v>
      </c>
      <c r="D1247" s="215" t="s">
        <v>161</v>
      </c>
      <c r="E1247" s="216" t="s">
        <v>1961</v>
      </c>
      <c r="F1247" s="217" t="s">
        <v>1962</v>
      </c>
      <c r="G1247" s="218" t="s">
        <v>514</v>
      </c>
      <c r="H1247" s="219">
        <v>11</v>
      </c>
      <c r="I1247" s="220"/>
      <c r="J1247" s="221">
        <f>ROUND(I1247*H1247,2)</f>
        <v>0</v>
      </c>
      <c r="K1247" s="217" t="s">
        <v>165</v>
      </c>
      <c r="L1247" s="47"/>
      <c r="M1247" s="222" t="s">
        <v>19</v>
      </c>
      <c r="N1247" s="223" t="s">
        <v>46</v>
      </c>
      <c r="O1247" s="87"/>
      <c r="P1247" s="224">
        <f>O1247*H1247</f>
        <v>0</v>
      </c>
      <c r="Q1247" s="224">
        <v>0</v>
      </c>
      <c r="R1247" s="224">
        <f>Q1247*H1247</f>
        <v>0</v>
      </c>
      <c r="S1247" s="224">
        <v>0</v>
      </c>
      <c r="T1247" s="225">
        <f>S1247*H1247</f>
        <v>0</v>
      </c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R1247" s="226" t="s">
        <v>268</v>
      </c>
      <c r="AT1247" s="226" t="s">
        <v>161</v>
      </c>
      <c r="AU1247" s="226" t="s">
        <v>85</v>
      </c>
      <c r="AY1247" s="20" t="s">
        <v>159</v>
      </c>
      <c r="BE1247" s="227">
        <f>IF(N1247="základní",J1247,0)</f>
        <v>0</v>
      </c>
      <c r="BF1247" s="227">
        <f>IF(N1247="snížená",J1247,0)</f>
        <v>0</v>
      </c>
      <c r="BG1247" s="227">
        <f>IF(N1247="zákl. přenesená",J1247,0)</f>
        <v>0</v>
      </c>
      <c r="BH1247" s="227">
        <f>IF(N1247="sníž. přenesená",J1247,0)</f>
        <v>0</v>
      </c>
      <c r="BI1247" s="227">
        <f>IF(N1247="nulová",J1247,0)</f>
        <v>0</v>
      </c>
      <c r="BJ1247" s="20" t="s">
        <v>83</v>
      </c>
      <c r="BK1247" s="227">
        <f>ROUND(I1247*H1247,2)</f>
        <v>0</v>
      </c>
      <c r="BL1247" s="20" t="s">
        <v>268</v>
      </c>
      <c r="BM1247" s="226" t="s">
        <v>1963</v>
      </c>
    </row>
    <row r="1248" spans="1:47" s="2" customFormat="1" ht="12">
      <c r="A1248" s="41"/>
      <c r="B1248" s="42"/>
      <c r="C1248" s="43"/>
      <c r="D1248" s="228" t="s">
        <v>168</v>
      </c>
      <c r="E1248" s="43"/>
      <c r="F1248" s="229" t="s">
        <v>1962</v>
      </c>
      <c r="G1248" s="43"/>
      <c r="H1248" s="43"/>
      <c r="I1248" s="230"/>
      <c r="J1248" s="43"/>
      <c r="K1248" s="43"/>
      <c r="L1248" s="47"/>
      <c r="M1248" s="231"/>
      <c r="N1248" s="232"/>
      <c r="O1248" s="87"/>
      <c r="P1248" s="87"/>
      <c r="Q1248" s="87"/>
      <c r="R1248" s="87"/>
      <c r="S1248" s="87"/>
      <c r="T1248" s="88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T1248" s="20" t="s">
        <v>168</v>
      </c>
      <c r="AU1248" s="20" t="s">
        <v>85</v>
      </c>
    </row>
    <row r="1249" spans="1:47" s="2" customFormat="1" ht="12">
      <c r="A1249" s="41"/>
      <c r="B1249" s="42"/>
      <c r="C1249" s="43"/>
      <c r="D1249" s="233" t="s">
        <v>170</v>
      </c>
      <c r="E1249" s="43"/>
      <c r="F1249" s="234" t="s">
        <v>1964</v>
      </c>
      <c r="G1249" s="43"/>
      <c r="H1249" s="43"/>
      <c r="I1249" s="230"/>
      <c r="J1249" s="43"/>
      <c r="K1249" s="43"/>
      <c r="L1249" s="47"/>
      <c r="M1249" s="231"/>
      <c r="N1249" s="232"/>
      <c r="O1249" s="87"/>
      <c r="P1249" s="87"/>
      <c r="Q1249" s="87"/>
      <c r="R1249" s="87"/>
      <c r="S1249" s="87"/>
      <c r="T1249" s="88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T1249" s="20" t="s">
        <v>170</v>
      </c>
      <c r="AU1249" s="20" t="s">
        <v>85</v>
      </c>
    </row>
    <row r="1250" spans="1:65" s="2" customFormat="1" ht="33" customHeight="1">
      <c r="A1250" s="41"/>
      <c r="B1250" s="42"/>
      <c r="C1250" s="267" t="s">
        <v>1965</v>
      </c>
      <c r="D1250" s="267" t="s">
        <v>317</v>
      </c>
      <c r="E1250" s="268" t="s">
        <v>1966</v>
      </c>
      <c r="F1250" s="269" t="s">
        <v>1967</v>
      </c>
      <c r="G1250" s="270" t="s">
        <v>514</v>
      </c>
      <c r="H1250" s="271">
        <v>3</v>
      </c>
      <c r="I1250" s="272"/>
      <c r="J1250" s="273">
        <f>ROUND(I1250*H1250,2)</f>
        <v>0</v>
      </c>
      <c r="K1250" s="269" t="s">
        <v>165</v>
      </c>
      <c r="L1250" s="274"/>
      <c r="M1250" s="275" t="s">
        <v>19</v>
      </c>
      <c r="N1250" s="276" t="s">
        <v>46</v>
      </c>
      <c r="O1250" s="87"/>
      <c r="P1250" s="224">
        <f>O1250*H1250</f>
        <v>0</v>
      </c>
      <c r="Q1250" s="224">
        <v>0.077</v>
      </c>
      <c r="R1250" s="224">
        <f>Q1250*H1250</f>
        <v>0.23099999999999998</v>
      </c>
      <c r="S1250" s="224">
        <v>0</v>
      </c>
      <c r="T1250" s="225">
        <f>S1250*H1250</f>
        <v>0</v>
      </c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R1250" s="226" t="s">
        <v>383</v>
      </c>
      <c r="AT1250" s="226" t="s">
        <v>317</v>
      </c>
      <c r="AU1250" s="226" t="s">
        <v>85</v>
      </c>
      <c r="AY1250" s="20" t="s">
        <v>159</v>
      </c>
      <c r="BE1250" s="227">
        <f>IF(N1250="základní",J1250,0)</f>
        <v>0</v>
      </c>
      <c r="BF1250" s="227">
        <f>IF(N1250="snížená",J1250,0)</f>
        <v>0</v>
      </c>
      <c r="BG1250" s="227">
        <f>IF(N1250="zákl. přenesená",J1250,0)</f>
        <v>0</v>
      </c>
      <c r="BH1250" s="227">
        <f>IF(N1250="sníž. přenesená",J1250,0)</f>
        <v>0</v>
      </c>
      <c r="BI1250" s="227">
        <f>IF(N1250="nulová",J1250,0)</f>
        <v>0</v>
      </c>
      <c r="BJ1250" s="20" t="s">
        <v>83</v>
      </c>
      <c r="BK1250" s="227">
        <f>ROUND(I1250*H1250,2)</f>
        <v>0</v>
      </c>
      <c r="BL1250" s="20" t="s">
        <v>268</v>
      </c>
      <c r="BM1250" s="226" t="s">
        <v>1968</v>
      </c>
    </row>
    <row r="1251" spans="1:47" s="2" customFormat="1" ht="12">
      <c r="A1251" s="41"/>
      <c r="B1251" s="42"/>
      <c r="C1251" s="43"/>
      <c r="D1251" s="228" t="s">
        <v>168</v>
      </c>
      <c r="E1251" s="43"/>
      <c r="F1251" s="229" t="s">
        <v>1969</v>
      </c>
      <c r="G1251" s="43"/>
      <c r="H1251" s="43"/>
      <c r="I1251" s="230"/>
      <c r="J1251" s="43"/>
      <c r="K1251" s="43"/>
      <c r="L1251" s="47"/>
      <c r="M1251" s="231"/>
      <c r="N1251" s="232"/>
      <c r="O1251" s="87"/>
      <c r="P1251" s="87"/>
      <c r="Q1251" s="87"/>
      <c r="R1251" s="87"/>
      <c r="S1251" s="87"/>
      <c r="T1251" s="88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T1251" s="20" t="s">
        <v>168</v>
      </c>
      <c r="AU1251" s="20" t="s">
        <v>85</v>
      </c>
    </row>
    <row r="1252" spans="1:65" s="2" customFormat="1" ht="33" customHeight="1">
      <c r="A1252" s="41"/>
      <c r="B1252" s="42"/>
      <c r="C1252" s="267" t="s">
        <v>1970</v>
      </c>
      <c r="D1252" s="267" t="s">
        <v>317</v>
      </c>
      <c r="E1252" s="268" t="s">
        <v>1971</v>
      </c>
      <c r="F1252" s="269" t="s">
        <v>1972</v>
      </c>
      <c r="G1252" s="270" t="s">
        <v>514</v>
      </c>
      <c r="H1252" s="271">
        <v>1</v>
      </c>
      <c r="I1252" s="272"/>
      <c r="J1252" s="273">
        <f>ROUND(I1252*H1252,2)</f>
        <v>0</v>
      </c>
      <c r="K1252" s="269" t="s">
        <v>165</v>
      </c>
      <c r="L1252" s="274"/>
      <c r="M1252" s="275" t="s">
        <v>19</v>
      </c>
      <c r="N1252" s="276" t="s">
        <v>46</v>
      </c>
      <c r="O1252" s="87"/>
      <c r="P1252" s="224">
        <f>O1252*H1252</f>
        <v>0</v>
      </c>
      <c r="Q1252" s="224">
        <v>0.098</v>
      </c>
      <c r="R1252" s="224">
        <f>Q1252*H1252</f>
        <v>0.098</v>
      </c>
      <c r="S1252" s="224">
        <v>0</v>
      </c>
      <c r="T1252" s="225">
        <f>S1252*H1252</f>
        <v>0</v>
      </c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R1252" s="226" t="s">
        <v>383</v>
      </c>
      <c r="AT1252" s="226" t="s">
        <v>317</v>
      </c>
      <c r="AU1252" s="226" t="s">
        <v>85</v>
      </c>
      <c r="AY1252" s="20" t="s">
        <v>159</v>
      </c>
      <c r="BE1252" s="227">
        <f>IF(N1252="základní",J1252,0)</f>
        <v>0</v>
      </c>
      <c r="BF1252" s="227">
        <f>IF(N1252="snížená",J1252,0)</f>
        <v>0</v>
      </c>
      <c r="BG1252" s="227">
        <f>IF(N1252="zákl. přenesená",J1252,0)</f>
        <v>0</v>
      </c>
      <c r="BH1252" s="227">
        <f>IF(N1252="sníž. přenesená",J1252,0)</f>
        <v>0</v>
      </c>
      <c r="BI1252" s="227">
        <f>IF(N1252="nulová",J1252,0)</f>
        <v>0</v>
      </c>
      <c r="BJ1252" s="20" t="s">
        <v>83</v>
      </c>
      <c r="BK1252" s="227">
        <f>ROUND(I1252*H1252,2)</f>
        <v>0</v>
      </c>
      <c r="BL1252" s="20" t="s">
        <v>268</v>
      </c>
      <c r="BM1252" s="226" t="s">
        <v>1973</v>
      </c>
    </row>
    <row r="1253" spans="1:47" s="2" customFormat="1" ht="12">
      <c r="A1253" s="41"/>
      <c r="B1253" s="42"/>
      <c r="C1253" s="43"/>
      <c r="D1253" s="228" t="s">
        <v>168</v>
      </c>
      <c r="E1253" s="43"/>
      <c r="F1253" s="229" t="s">
        <v>1974</v>
      </c>
      <c r="G1253" s="43"/>
      <c r="H1253" s="43"/>
      <c r="I1253" s="230"/>
      <c r="J1253" s="43"/>
      <c r="K1253" s="43"/>
      <c r="L1253" s="47"/>
      <c r="M1253" s="231"/>
      <c r="N1253" s="232"/>
      <c r="O1253" s="87"/>
      <c r="P1253" s="87"/>
      <c r="Q1253" s="87"/>
      <c r="R1253" s="87"/>
      <c r="S1253" s="87"/>
      <c r="T1253" s="88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T1253" s="20" t="s">
        <v>168</v>
      </c>
      <c r="AU1253" s="20" t="s">
        <v>85</v>
      </c>
    </row>
    <row r="1254" spans="1:65" s="2" customFormat="1" ht="33" customHeight="1">
      <c r="A1254" s="41"/>
      <c r="B1254" s="42"/>
      <c r="C1254" s="267" t="s">
        <v>1975</v>
      </c>
      <c r="D1254" s="267" t="s">
        <v>317</v>
      </c>
      <c r="E1254" s="268" t="s">
        <v>1976</v>
      </c>
      <c r="F1254" s="269" t="s">
        <v>1977</v>
      </c>
      <c r="G1254" s="270" t="s">
        <v>514</v>
      </c>
      <c r="H1254" s="271">
        <v>7</v>
      </c>
      <c r="I1254" s="272"/>
      <c r="J1254" s="273">
        <f>ROUND(I1254*H1254,2)</f>
        <v>0</v>
      </c>
      <c r="K1254" s="269" t="s">
        <v>165</v>
      </c>
      <c r="L1254" s="274"/>
      <c r="M1254" s="275" t="s">
        <v>19</v>
      </c>
      <c r="N1254" s="276" t="s">
        <v>46</v>
      </c>
      <c r="O1254" s="87"/>
      <c r="P1254" s="224">
        <f>O1254*H1254</f>
        <v>0</v>
      </c>
      <c r="Q1254" s="224">
        <v>0.136</v>
      </c>
      <c r="R1254" s="224">
        <f>Q1254*H1254</f>
        <v>0.9520000000000001</v>
      </c>
      <c r="S1254" s="224">
        <v>0</v>
      </c>
      <c r="T1254" s="225">
        <f>S1254*H1254</f>
        <v>0</v>
      </c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R1254" s="226" t="s">
        <v>383</v>
      </c>
      <c r="AT1254" s="226" t="s">
        <v>317</v>
      </c>
      <c r="AU1254" s="226" t="s">
        <v>85</v>
      </c>
      <c r="AY1254" s="20" t="s">
        <v>159</v>
      </c>
      <c r="BE1254" s="227">
        <f>IF(N1254="základní",J1254,0)</f>
        <v>0</v>
      </c>
      <c r="BF1254" s="227">
        <f>IF(N1254="snížená",J1254,0)</f>
        <v>0</v>
      </c>
      <c r="BG1254" s="227">
        <f>IF(N1254="zákl. přenesená",J1254,0)</f>
        <v>0</v>
      </c>
      <c r="BH1254" s="227">
        <f>IF(N1254="sníž. přenesená",J1254,0)</f>
        <v>0</v>
      </c>
      <c r="BI1254" s="227">
        <f>IF(N1254="nulová",J1254,0)</f>
        <v>0</v>
      </c>
      <c r="BJ1254" s="20" t="s">
        <v>83</v>
      </c>
      <c r="BK1254" s="227">
        <f>ROUND(I1254*H1254,2)</f>
        <v>0</v>
      </c>
      <c r="BL1254" s="20" t="s">
        <v>268</v>
      </c>
      <c r="BM1254" s="226" t="s">
        <v>1978</v>
      </c>
    </row>
    <row r="1255" spans="1:47" s="2" customFormat="1" ht="12">
      <c r="A1255" s="41"/>
      <c r="B1255" s="42"/>
      <c r="C1255" s="43"/>
      <c r="D1255" s="228" t="s">
        <v>168</v>
      </c>
      <c r="E1255" s="43"/>
      <c r="F1255" s="229" t="s">
        <v>1979</v>
      </c>
      <c r="G1255" s="43"/>
      <c r="H1255" s="43"/>
      <c r="I1255" s="230"/>
      <c r="J1255" s="43"/>
      <c r="K1255" s="43"/>
      <c r="L1255" s="47"/>
      <c r="M1255" s="231"/>
      <c r="N1255" s="232"/>
      <c r="O1255" s="87"/>
      <c r="P1255" s="87"/>
      <c r="Q1255" s="87"/>
      <c r="R1255" s="87"/>
      <c r="S1255" s="87"/>
      <c r="T1255" s="88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T1255" s="20" t="s">
        <v>168</v>
      </c>
      <c r="AU1255" s="20" t="s">
        <v>85</v>
      </c>
    </row>
    <row r="1256" spans="1:65" s="2" customFormat="1" ht="24.15" customHeight="1">
      <c r="A1256" s="41"/>
      <c r="B1256" s="42"/>
      <c r="C1256" s="215" t="s">
        <v>1980</v>
      </c>
      <c r="D1256" s="215" t="s">
        <v>161</v>
      </c>
      <c r="E1256" s="216" t="s">
        <v>1981</v>
      </c>
      <c r="F1256" s="217" t="s">
        <v>1982</v>
      </c>
      <c r="G1256" s="218" t="s">
        <v>1590</v>
      </c>
      <c r="H1256" s="289"/>
      <c r="I1256" s="220"/>
      <c r="J1256" s="221">
        <f>ROUND(I1256*H1256,2)</f>
        <v>0</v>
      </c>
      <c r="K1256" s="217" t="s">
        <v>165</v>
      </c>
      <c r="L1256" s="47"/>
      <c r="M1256" s="222" t="s">
        <v>19</v>
      </c>
      <c r="N1256" s="223" t="s">
        <v>46</v>
      </c>
      <c r="O1256" s="87"/>
      <c r="P1256" s="224">
        <f>O1256*H1256</f>
        <v>0</v>
      </c>
      <c r="Q1256" s="224">
        <v>0</v>
      </c>
      <c r="R1256" s="224">
        <f>Q1256*H1256</f>
        <v>0</v>
      </c>
      <c r="S1256" s="224">
        <v>0</v>
      </c>
      <c r="T1256" s="225">
        <f>S1256*H1256</f>
        <v>0</v>
      </c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R1256" s="226" t="s">
        <v>268</v>
      </c>
      <c r="AT1256" s="226" t="s">
        <v>161</v>
      </c>
      <c r="AU1256" s="226" t="s">
        <v>85</v>
      </c>
      <c r="AY1256" s="20" t="s">
        <v>159</v>
      </c>
      <c r="BE1256" s="227">
        <f>IF(N1256="základní",J1256,0)</f>
        <v>0</v>
      </c>
      <c r="BF1256" s="227">
        <f>IF(N1256="snížená",J1256,0)</f>
        <v>0</v>
      </c>
      <c r="BG1256" s="227">
        <f>IF(N1256="zákl. přenesená",J1256,0)</f>
        <v>0</v>
      </c>
      <c r="BH1256" s="227">
        <f>IF(N1256="sníž. přenesená",J1256,0)</f>
        <v>0</v>
      </c>
      <c r="BI1256" s="227">
        <f>IF(N1256="nulová",J1256,0)</f>
        <v>0</v>
      </c>
      <c r="BJ1256" s="20" t="s">
        <v>83</v>
      </c>
      <c r="BK1256" s="227">
        <f>ROUND(I1256*H1256,2)</f>
        <v>0</v>
      </c>
      <c r="BL1256" s="20" t="s">
        <v>268</v>
      </c>
      <c r="BM1256" s="226" t="s">
        <v>1983</v>
      </c>
    </row>
    <row r="1257" spans="1:47" s="2" customFormat="1" ht="12">
      <c r="A1257" s="41"/>
      <c r="B1257" s="42"/>
      <c r="C1257" s="43"/>
      <c r="D1257" s="228" t="s">
        <v>168</v>
      </c>
      <c r="E1257" s="43"/>
      <c r="F1257" s="229" t="s">
        <v>1984</v>
      </c>
      <c r="G1257" s="43"/>
      <c r="H1257" s="43"/>
      <c r="I1257" s="230"/>
      <c r="J1257" s="43"/>
      <c r="K1257" s="43"/>
      <c r="L1257" s="47"/>
      <c r="M1257" s="231"/>
      <c r="N1257" s="232"/>
      <c r="O1257" s="87"/>
      <c r="P1257" s="87"/>
      <c r="Q1257" s="87"/>
      <c r="R1257" s="87"/>
      <c r="S1257" s="87"/>
      <c r="T1257" s="88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T1257" s="20" t="s">
        <v>168</v>
      </c>
      <c r="AU1257" s="20" t="s">
        <v>85</v>
      </c>
    </row>
    <row r="1258" spans="1:47" s="2" customFormat="1" ht="12">
      <c r="A1258" s="41"/>
      <c r="B1258" s="42"/>
      <c r="C1258" s="43"/>
      <c r="D1258" s="233" t="s">
        <v>170</v>
      </c>
      <c r="E1258" s="43"/>
      <c r="F1258" s="234" t="s">
        <v>1985</v>
      </c>
      <c r="G1258" s="43"/>
      <c r="H1258" s="43"/>
      <c r="I1258" s="230"/>
      <c r="J1258" s="43"/>
      <c r="K1258" s="43"/>
      <c r="L1258" s="47"/>
      <c r="M1258" s="231"/>
      <c r="N1258" s="232"/>
      <c r="O1258" s="87"/>
      <c r="P1258" s="87"/>
      <c r="Q1258" s="87"/>
      <c r="R1258" s="87"/>
      <c r="S1258" s="87"/>
      <c r="T1258" s="88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T1258" s="20" t="s">
        <v>170</v>
      </c>
      <c r="AU1258" s="20" t="s">
        <v>85</v>
      </c>
    </row>
    <row r="1259" spans="1:63" s="12" customFormat="1" ht="22.8" customHeight="1">
      <c r="A1259" s="12"/>
      <c r="B1259" s="199"/>
      <c r="C1259" s="200"/>
      <c r="D1259" s="201" t="s">
        <v>74</v>
      </c>
      <c r="E1259" s="213" t="s">
        <v>1986</v>
      </c>
      <c r="F1259" s="213" t="s">
        <v>1987</v>
      </c>
      <c r="G1259" s="200"/>
      <c r="H1259" s="200"/>
      <c r="I1259" s="203"/>
      <c r="J1259" s="214">
        <f>BK1259</f>
        <v>0</v>
      </c>
      <c r="K1259" s="200"/>
      <c r="L1259" s="205"/>
      <c r="M1259" s="206"/>
      <c r="N1259" s="207"/>
      <c r="O1259" s="207"/>
      <c r="P1259" s="208">
        <f>SUM(P1260:P1304)</f>
        <v>0</v>
      </c>
      <c r="Q1259" s="207"/>
      <c r="R1259" s="208">
        <f>SUM(R1260:R1304)</f>
        <v>5.375664</v>
      </c>
      <c r="S1259" s="207"/>
      <c r="T1259" s="209">
        <f>SUM(T1260:T1304)</f>
        <v>0</v>
      </c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R1259" s="210" t="s">
        <v>85</v>
      </c>
      <c r="AT1259" s="211" t="s">
        <v>74</v>
      </c>
      <c r="AU1259" s="211" t="s">
        <v>83</v>
      </c>
      <c r="AY1259" s="210" t="s">
        <v>159</v>
      </c>
      <c r="BK1259" s="212">
        <f>SUM(BK1260:BK1304)</f>
        <v>0</v>
      </c>
    </row>
    <row r="1260" spans="1:65" s="2" customFormat="1" ht="16.5" customHeight="1">
      <c r="A1260" s="41"/>
      <c r="B1260" s="42"/>
      <c r="C1260" s="215" t="s">
        <v>1988</v>
      </c>
      <c r="D1260" s="215" t="s">
        <v>161</v>
      </c>
      <c r="E1260" s="216" t="s">
        <v>1989</v>
      </c>
      <c r="F1260" s="217" t="s">
        <v>1990</v>
      </c>
      <c r="G1260" s="218" t="s">
        <v>164</v>
      </c>
      <c r="H1260" s="219">
        <v>400</v>
      </c>
      <c r="I1260" s="220"/>
      <c r="J1260" s="221">
        <f>ROUND(I1260*H1260,2)</f>
        <v>0</v>
      </c>
      <c r="K1260" s="217" t="s">
        <v>165</v>
      </c>
      <c r="L1260" s="47"/>
      <c r="M1260" s="222" t="s">
        <v>19</v>
      </c>
      <c r="N1260" s="223" t="s">
        <v>46</v>
      </c>
      <c r="O1260" s="87"/>
      <c r="P1260" s="224">
        <f>O1260*H1260</f>
        <v>0</v>
      </c>
      <c r="Q1260" s="224">
        <v>0</v>
      </c>
      <c r="R1260" s="224">
        <f>Q1260*H1260</f>
        <v>0</v>
      </c>
      <c r="S1260" s="224">
        <v>0</v>
      </c>
      <c r="T1260" s="225">
        <f>S1260*H1260</f>
        <v>0</v>
      </c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R1260" s="226" t="s">
        <v>268</v>
      </c>
      <c r="AT1260" s="226" t="s">
        <v>161</v>
      </c>
      <c r="AU1260" s="226" t="s">
        <v>85</v>
      </c>
      <c r="AY1260" s="20" t="s">
        <v>159</v>
      </c>
      <c r="BE1260" s="227">
        <f>IF(N1260="základní",J1260,0)</f>
        <v>0</v>
      </c>
      <c r="BF1260" s="227">
        <f>IF(N1260="snížená",J1260,0)</f>
        <v>0</v>
      </c>
      <c r="BG1260" s="227">
        <f>IF(N1260="zákl. přenesená",J1260,0)</f>
        <v>0</v>
      </c>
      <c r="BH1260" s="227">
        <f>IF(N1260="sníž. přenesená",J1260,0)</f>
        <v>0</v>
      </c>
      <c r="BI1260" s="227">
        <f>IF(N1260="nulová",J1260,0)</f>
        <v>0</v>
      </c>
      <c r="BJ1260" s="20" t="s">
        <v>83</v>
      </c>
      <c r="BK1260" s="227">
        <f>ROUND(I1260*H1260,2)</f>
        <v>0</v>
      </c>
      <c r="BL1260" s="20" t="s">
        <v>268</v>
      </c>
      <c r="BM1260" s="226" t="s">
        <v>1991</v>
      </c>
    </row>
    <row r="1261" spans="1:47" s="2" customFormat="1" ht="12">
      <c r="A1261" s="41"/>
      <c r="B1261" s="42"/>
      <c r="C1261" s="43"/>
      <c r="D1261" s="228" t="s">
        <v>168</v>
      </c>
      <c r="E1261" s="43"/>
      <c r="F1261" s="229" t="s">
        <v>1992</v>
      </c>
      <c r="G1261" s="43"/>
      <c r="H1261" s="43"/>
      <c r="I1261" s="230"/>
      <c r="J1261" s="43"/>
      <c r="K1261" s="43"/>
      <c r="L1261" s="47"/>
      <c r="M1261" s="231"/>
      <c r="N1261" s="232"/>
      <c r="O1261" s="87"/>
      <c r="P1261" s="87"/>
      <c r="Q1261" s="87"/>
      <c r="R1261" s="87"/>
      <c r="S1261" s="87"/>
      <c r="T1261" s="88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T1261" s="20" t="s">
        <v>168</v>
      </c>
      <c r="AU1261" s="20" t="s">
        <v>85</v>
      </c>
    </row>
    <row r="1262" spans="1:47" s="2" customFormat="1" ht="12">
      <c r="A1262" s="41"/>
      <c r="B1262" s="42"/>
      <c r="C1262" s="43"/>
      <c r="D1262" s="233" t="s">
        <v>170</v>
      </c>
      <c r="E1262" s="43"/>
      <c r="F1262" s="234" t="s">
        <v>1993</v>
      </c>
      <c r="G1262" s="43"/>
      <c r="H1262" s="43"/>
      <c r="I1262" s="230"/>
      <c r="J1262" s="43"/>
      <c r="K1262" s="43"/>
      <c r="L1262" s="47"/>
      <c r="M1262" s="231"/>
      <c r="N1262" s="232"/>
      <c r="O1262" s="87"/>
      <c r="P1262" s="87"/>
      <c r="Q1262" s="87"/>
      <c r="R1262" s="87"/>
      <c r="S1262" s="87"/>
      <c r="T1262" s="88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T1262" s="20" t="s">
        <v>170</v>
      </c>
      <c r="AU1262" s="20" t="s">
        <v>85</v>
      </c>
    </row>
    <row r="1263" spans="1:65" s="2" customFormat="1" ht="16.5" customHeight="1">
      <c r="A1263" s="41"/>
      <c r="B1263" s="42"/>
      <c r="C1263" s="215" t="s">
        <v>1994</v>
      </c>
      <c r="D1263" s="215" t="s">
        <v>161</v>
      </c>
      <c r="E1263" s="216" t="s">
        <v>1995</v>
      </c>
      <c r="F1263" s="217" t="s">
        <v>1996</v>
      </c>
      <c r="G1263" s="218" t="s">
        <v>164</v>
      </c>
      <c r="H1263" s="219">
        <v>400</v>
      </c>
      <c r="I1263" s="220"/>
      <c r="J1263" s="221">
        <f>ROUND(I1263*H1263,2)</f>
        <v>0</v>
      </c>
      <c r="K1263" s="217" t="s">
        <v>165</v>
      </c>
      <c r="L1263" s="47"/>
      <c r="M1263" s="222" t="s">
        <v>19</v>
      </c>
      <c r="N1263" s="223" t="s">
        <v>46</v>
      </c>
      <c r="O1263" s="87"/>
      <c r="P1263" s="224">
        <f>O1263*H1263</f>
        <v>0</v>
      </c>
      <c r="Q1263" s="224">
        <v>0.0003</v>
      </c>
      <c r="R1263" s="224">
        <f>Q1263*H1263</f>
        <v>0.12</v>
      </c>
      <c r="S1263" s="224">
        <v>0</v>
      </c>
      <c r="T1263" s="225">
        <f>S1263*H1263</f>
        <v>0</v>
      </c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R1263" s="226" t="s">
        <v>268</v>
      </c>
      <c r="AT1263" s="226" t="s">
        <v>161</v>
      </c>
      <c r="AU1263" s="226" t="s">
        <v>85</v>
      </c>
      <c r="AY1263" s="20" t="s">
        <v>159</v>
      </c>
      <c r="BE1263" s="227">
        <f>IF(N1263="základní",J1263,0)</f>
        <v>0</v>
      </c>
      <c r="BF1263" s="227">
        <f>IF(N1263="snížená",J1263,0)</f>
        <v>0</v>
      </c>
      <c r="BG1263" s="227">
        <f>IF(N1263="zákl. přenesená",J1263,0)</f>
        <v>0</v>
      </c>
      <c r="BH1263" s="227">
        <f>IF(N1263="sníž. přenesená",J1263,0)</f>
        <v>0</v>
      </c>
      <c r="BI1263" s="227">
        <f>IF(N1263="nulová",J1263,0)</f>
        <v>0</v>
      </c>
      <c r="BJ1263" s="20" t="s">
        <v>83</v>
      </c>
      <c r="BK1263" s="227">
        <f>ROUND(I1263*H1263,2)</f>
        <v>0</v>
      </c>
      <c r="BL1263" s="20" t="s">
        <v>268</v>
      </c>
      <c r="BM1263" s="226" t="s">
        <v>1997</v>
      </c>
    </row>
    <row r="1264" spans="1:47" s="2" customFormat="1" ht="12">
      <c r="A1264" s="41"/>
      <c r="B1264" s="42"/>
      <c r="C1264" s="43"/>
      <c r="D1264" s="228" t="s">
        <v>168</v>
      </c>
      <c r="E1264" s="43"/>
      <c r="F1264" s="229" t="s">
        <v>1998</v>
      </c>
      <c r="G1264" s="43"/>
      <c r="H1264" s="43"/>
      <c r="I1264" s="230"/>
      <c r="J1264" s="43"/>
      <c r="K1264" s="43"/>
      <c r="L1264" s="47"/>
      <c r="M1264" s="231"/>
      <c r="N1264" s="232"/>
      <c r="O1264" s="87"/>
      <c r="P1264" s="87"/>
      <c r="Q1264" s="87"/>
      <c r="R1264" s="87"/>
      <c r="S1264" s="87"/>
      <c r="T1264" s="88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T1264" s="20" t="s">
        <v>168</v>
      </c>
      <c r="AU1264" s="20" t="s">
        <v>85</v>
      </c>
    </row>
    <row r="1265" spans="1:47" s="2" customFormat="1" ht="12">
      <c r="A1265" s="41"/>
      <c r="B1265" s="42"/>
      <c r="C1265" s="43"/>
      <c r="D1265" s="233" t="s">
        <v>170</v>
      </c>
      <c r="E1265" s="43"/>
      <c r="F1265" s="234" t="s">
        <v>1999</v>
      </c>
      <c r="G1265" s="43"/>
      <c r="H1265" s="43"/>
      <c r="I1265" s="230"/>
      <c r="J1265" s="43"/>
      <c r="K1265" s="43"/>
      <c r="L1265" s="47"/>
      <c r="M1265" s="231"/>
      <c r="N1265" s="232"/>
      <c r="O1265" s="87"/>
      <c r="P1265" s="87"/>
      <c r="Q1265" s="87"/>
      <c r="R1265" s="87"/>
      <c r="S1265" s="87"/>
      <c r="T1265" s="88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T1265" s="20" t="s">
        <v>170</v>
      </c>
      <c r="AU1265" s="20" t="s">
        <v>85</v>
      </c>
    </row>
    <row r="1266" spans="1:65" s="2" customFormat="1" ht="21.75" customHeight="1">
      <c r="A1266" s="41"/>
      <c r="B1266" s="42"/>
      <c r="C1266" s="215" t="s">
        <v>2000</v>
      </c>
      <c r="D1266" s="215" t="s">
        <v>161</v>
      </c>
      <c r="E1266" s="216" t="s">
        <v>2001</v>
      </c>
      <c r="F1266" s="217" t="s">
        <v>2002</v>
      </c>
      <c r="G1266" s="218" t="s">
        <v>164</v>
      </c>
      <c r="H1266" s="219">
        <v>400</v>
      </c>
      <c r="I1266" s="220"/>
      <c r="J1266" s="221">
        <f>ROUND(I1266*H1266,2)</f>
        <v>0</v>
      </c>
      <c r="K1266" s="217" t="s">
        <v>165</v>
      </c>
      <c r="L1266" s="47"/>
      <c r="M1266" s="222" t="s">
        <v>19</v>
      </c>
      <c r="N1266" s="223" t="s">
        <v>46</v>
      </c>
      <c r="O1266" s="87"/>
      <c r="P1266" s="224">
        <f>O1266*H1266</f>
        <v>0</v>
      </c>
      <c r="Q1266" s="224">
        <v>0.00455</v>
      </c>
      <c r="R1266" s="224">
        <f>Q1266*H1266</f>
        <v>1.82</v>
      </c>
      <c r="S1266" s="224">
        <v>0</v>
      </c>
      <c r="T1266" s="225">
        <f>S1266*H1266</f>
        <v>0</v>
      </c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R1266" s="226" t="s">
        <v>268</v>
      </c>
      <c r="AT1266" s="226" t="s">
        <v>161</v>
      </c>
      <c r="AU1266" s="226" t="s">
        <v>85</v>
      </c>
      <c r="AY1266" s="20" t="s">
        <v>159</v>
      </c>
      <c r="BE1266" s="227">
        <f>IF(N1266="základní",J1266,0)</f>
        <v>0</v>
      </c>
      <c r="BF1266" s="227">
        <f>IF(N1266="snížená",J1266,0)</f>
        <v>0</v>
      </c>
      <c r="BG1266" s="227">
        <f>IF(N1266="zákl. přenesená",J1266,0)</f>
        <v>0</v>
      </c>
      <c r="BH1266" s="227">
        <f>IF(N1266="sníž. přenesená",J1266,0)</f>
        <v>0</v>
      </c>
      <c r="BI1266" s="227">
        <f>IF(N1266="nulová",J1266,0)</f>
        <v>0</v>
      </c>
      <c r="BJ1266" s="20" t="s">
        <v>83</v>
      </c>
      <c r="BK1266" s="227">
        <f>ROUND(I1266*H1266,2)</f>
        <v>0</v>
      </c>
      <c r="BL1266" s="20" t="s">
        <v>268</v>
      </c>
      <c r="BM1266" s="226" t="s">
        <v>2003</v>
      </c>
    </row>
    <row r="1267" spans="1:47" s="2" customFormat="1" ht="12">
      <c r="A1267" s="41"/>
      <c r="B1267" s="42"/>
      <c r="C1267" s="43"/>
      <c r="D1267" s="228" t="s">
        <v>168</v>
      </c>
      <c r="E1267" s="43"/>
      <c r="F1267" s="229" t="s">
        <v>2004</v>
      </c>
      <c r="G1267" s="43"/>
      <c r="H1267" s="43"/>
      <c r="I1267" s="230"/>
      <c r="J1267" s="43"/>
      <c r="K1267" s="43"/>
      <c r="L1267" s="47"/>
      <c r="M1267" s="231"/>
      <c r="N1267" s="232"/>
      <c r="O1267" s="87"/>
      <c r="P1267" s="87"/>
      <c r="Q1267" s="87"/>
      <c r="R1267" s="87"/>
      <c r="S1267" s="87"/>
      <c r="T1267" s="88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T1267" s="20" t="s">
        <v>168</v>
      </c>
      <c r="AU1267" s="20" t="s">
        <v>85</v>
      </c>
    </row>
    <row r="1268" spans="1:47" s="2" customFormat="1" ht="12">
      <c r="A1268" s="41"/>
      <c r="B1268" s="42"/>
      <c r="C1268" s="43"/>
      <c r="D1268" s="233" t="s">
        <v>170</v>
      </c>
      <c r="E1268" s="43"/>
      <c r="F1268" s="234" t="s">
        <v>2005</v>
      </c>
      <c r="G1268" s="43"/>
      <c r="H1268" s="43"/>
      <c r="I1268" s="230"/>
      <c r="J1268" s="43"/>
      <c r="K1268" s="43"/>
      <c r="L1268" s="47"/>
      <c r="M1268" s="231"/>
      <c r="N1268" s="232"/>
      <c r="O1268" s="87"/>
      <c r="P1268" s="87"/>
      <c r="Q1268" s="87"/>
      <c r="R1268" s="87"/>
      <c r="S1268" s="87"/>
      <c r="T1268" s="88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T1268" s="20" t="s">
        <v>170</v>
      </c>
      <c r="AU1268" s="20" t="s">
        <v>85</v>
      </c>
    </row>
    <row r="1269" spans="1:65" s="2" customFormat="1" ht="24.15" customHeight="1">
      <c r="A1269" s="41"/>
      <c r="B1269" s="42"/>
      <c r="C1269" s="215" t="s">
        <v>2006</v>
      </c>
      <c r="D1269" s="215" t="s">
        <v>161</v>
      </c>
      <c r="E1269" s="216" t="s">
        <v>2007</v>
      </c>
      <c r="F1269" s="217" t="s">
        <v>2008</v>
      </c>
      <c r="G1269" s="218" t="s">
        <v>306</v>
      </c>
      <c r="H1269" s="219">
        <v>50</v>
      </c>
      <c r="I1269" s="220"/>
      <c r="J1269" s="221">
        <f>ROUND(I1269*H1269,2)</f>
        <v>0</v>
      </c>
      <c r="K1269" s="217" t="s">
        <v>165</v>
      </c>
      <c r="L1269" s="47"/>
      <c r="M1269" s="222" t="s">
        <v>19</v>
      </c>
      <c r="N1269" s="223" t="s">
        <v>46</v>
      </c>
      <c r="O1269" s="87"/>
      <c r="P1269" s="224">
        <f>O1269*H1269</f>
        <v>0</v>
      </c>
      <c r="Q1269" s="224">
        <v>0.0002</v>
      </c>
      <c r="R1269" s="224">
        <f>Q1269*H1269</f>
        <v>0.01</v>
      </c>
      <c r="S1269" s="224">
        <v>0</v>
      </c>
      <c r="T1269" s="225">
        <f>S1269*H1269</f>
        <v>0</v>
      </c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R1269" s="226" t="s">
        <v>268</v>
      </c>
      <c r="AT1269" s="226" t="s">
        <v>161</v>
      </c>
      <c r="AU1269" s="226" t="s">
        <v>85</v>
      </c>
      <c r="AY1269" s="20" t="s">
        <v>159</v>
      </c>
      <c r="BE1269" s="227">
        <f>IF(N1269="základní",J1269,0)</f>
        <v>0</v>
      </c>
      <c r="BF1269" s="227">
        <f>IF(N1269="snížená",J1269,0)</f>
        <v>0</v>
      </c>
      <c r="BG1269" s="227">
        <f>IF(N1269="zákl. přenesená",J1269,0)</f>
        <v>0</v>
      </c>
      <c r="BH1269" s="227">
        <f>IF(N1269="sníž. přenesená",J1269,0)</f>
        <v>0</v>
      </c>
      <c r="BI1269" s="227">
        <f>IF(N1269="nulová",J1269,0)</f>
        <v>0</v>
      </c>
      <c r="BJ1269" s="20" t="s">
        <v>83</v>
      </c>
      <c r="BK1269" s="227">
        <f>ROUND(I1269*H1269,2)</f>
        <v>0</v>
      </c>
      <c r="BL1269" s="20" t="s">
        <v>268</v>
      </c>
      <c r="BM1269" s="226" t="s">
        <v>2009</v>
      </c>
    </row>
    <row r="1270" spans="1:47" s="2" customFormat="1" ht="12">
      <c r="A1270" s="41"/>
      <c r="B1270" s="42"/>
      <c r="C1270" s="43"/>
      <c r="D1270" s="228" t="s">
        <v>168</v>
      </c>
      <c r="E1270" s="43"/>
      <c r="F1270" s="229" t="s">
        <v>2010</v>
      </c>
      <c r="G1270" s="43"/>
      <c r="H1270" s="43"/>
      <c r="I1270" s="230"/>
      <c r="J1270" s="43"/>
      <c r="K1270" s="43"/>
      <c r="L1270" s="47"/>
      <c r="M1270" s="231"/>
      <c r="N1270" s="232"/>
      <c r="O1270" s="87"/>
      <c r="P1270" s="87"/>
      <c r="Q1270" s="87"/>
      <c r="R1270" s="87"/>
      <c r="S1270" s="87"/>
      <c r="T1270" s="88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T1270" s="20" t="s">
        <v>168</v>
      </c>
      <c r="AU1270" s="20" t="s">
        <v>85</v>
      </c>
    </row>
    <row r="1271" spans="1:47" s="2" customFormat="1" ht="12">
      <c r="A1271" s="41"/>
      <c r="B1271" s="42"/>
      <c r="C1271" s="43"/>
      <c r="D1271" s="233" t="s">
        <v>170</v>
      </c>
      <c r="E1271" s="43"/>
      <c r="F1271" s="234" t="s">
        <v>2011</v>
      </c>
      <c r="G1271" s="43"/>
      <c r="H1271" s="43"/>
      <c r="I1271" s="230"/>
      <c r="J1271" s="43"/>
      <c r="K1271" s="43"/>
      <c r="L1271" s="47"/>
      <c r="M1271" s="231"/>
      <c r="N1271" s="232"/>
      <c r="O1271" s="87"/>
      <c r="P1271" s="87"/>
      <c r="Q1271" s="87"/>
      <c r="R1271" s="87"/>
      <c r="S1271" s="87"/>
      <c r="T1271" s="88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T1271" s="20" t="s">
        <v>170</v>
      </c>
      <c r="AU1271" s="20" t="s">
        <v>85</v>
      </c>
    </row>
    <row r="1272" spans="1:65" s="2" customFormat="1" ht="24.15" customHeight="1">
      <c r="A1272" s="41"/>
      <c r="B1272" s="42"/>
      <c r="C1272" s="267" t="s">
        <v>2012</v>
      </c>
      <c r="D1272" s="267" t="s">
        <v>317</v>
      </c>
      <c r="E1272" s="268" t="s">
        <v>2013</v>
      </c>
      <c r="F1272" s="269" t="s">
        <v>2014</v>
      </c>
      <c r="G1272" s="270" t="s">
        <v>306</v>
      </c>
      <c r="H1272" s="271">
        <v>55</v>
      </c>
      <c r="I1272" s="272"/>
      <c r="J1272" s="273">
        <f>ROUND(I1272*H1272,2)</f>
        <v>0</v>
      </c>
      <c r="K1272" s="269" t="s">
        <v>165</v>
      </c>
      <c r="L1272" s="274"/>
      <c r="M1272" s="275" t="s">
        <v>19</v>
      </c>
      <c r="N1272" s="276" t="s">
        <v>46</v>
      </c>
      <c r="O1272" s="87"/>
      <c r="P1272" s="224">
        <f>O1272*H1272</f>
        <v>0</v>
      </c>
      <c r="Q1272" s="224">
        <v>0.00017</v>
      </c>
      <c r="R1272" s="224">
        <f>Q1272*H1272</f>
        <v>0.00935</v>
      </c>
      <c r="S1272" s="224">
        <v>0</v>
      </c>
      <c r="T1272" s="225">
        <f>S1272*H1272</f>
        <v>0</v>
      </c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R1272" s="226" t="s">
        <v>383</v>
      </c>
      <c r="AT1272" s="226" t="s">
        <v>317</v>
      </c>
      <c r="AU1272" s="226" t="s">
        <v>85</v>
      </c>
      <c r="AY1272" s="20" t="s">
        <v>159</v>
      </c>
      <c r="BE1272" s="227">
        <f>IF(N1272="základní",J1272,0)</f>
        <v>0</v>
      </c>
      <c r="BF1272" s="227">
        <f>IF(N1272="snížená",J1272,0)</f>
        <v>0</v>
      </c>
      <c r="BG1272" s="227">
        <f>IF(N1272="zákl. přenesená",J1272,0)</f>
        <v>0</v>
      </c>
      <c r="BH1272" s="227">
        <f>IF(N1272="sníž. přenesená",J1272,0)</f>
        <v>0</v>
      </c>
      <c r="BI1272" s="227">
        <f>IF(N1272="nulová",J1272,0)</f>
        <v>0</v>
      </c>
      <c r="BJ1272" s="20" t="s">
        <v>83</v>
      </c>
      <c r="BK1272" s="227">
        <f>ROUND(I1272*H1272,2)</f>
        <v>0</v>
      </c>
      <c r="BL1272" s="20" t="s">
        <v>268</v>
      </c>
      <c r="BM1272" s="226" t="s">
        <v>2015</v>
      </c>
    </row>
    <row r="1273" spans="1:47" s="2" customFormat="1" ht="12">
      <c r="A1273" s="41"/>
      <c r="B1273" s="42"/>
      <c r="C1273" s="43"/>
      <c r="D1273" s="228" t="s">
        <v>168</v>
      </c>
      <c r="E1273" s="43"/>
      <c r="F1273" s="229" t="s">
        <v>2014</v>
      </c>
      <c r="G1273" s="43"/>
      <c r="H1273" s="43"/>
      <c r="I1273" s="230"/>
      <c r="J1273" s="43"/>
      <c r="K1273" s="43"/>
      <c r="L1273" s="47"/>
      <c r="M1273" s="231"/>
      <c r="N1273" s="232"/>
      <c r="O1273" s="87"/>
      <c r="P1273" s="87"/>
      <c r="Q1273" s="87"/>
      <c r="R1273" s="87"/>
      <c r="S1273" s="87"/>
      <c r="T1273" s="88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T1273" s="20" t="s">
        <v>168</v>
      </c>
      <c r="AU1273" s="20" t="s">
        <v>85</v>
      </c>
    </row>
    <row r="1274" spans="1:51" s="13" customFormat="1" ht="12">
      <c r="A1274" s="13"/>
      <c r="B1274" s="235"/>
      <c r="C1274" s="236"/>
      <c r="D1274" s="228" t="s">
        <v>172</v>
      </c>
      <c r="E1274" s="236"/>
      <c r="F1274" s="238" t="s">
        <v>2016</v>
      </c>
      <c r="G1274" s="236"/>
      <c r="H1274" s="239">
        <v>55</v>
      </c>
      <c r="I1274" s="240"/>
      <c r="J1274" s="236"/>
      <c r="K1274" s="236"/>
      <c r="L1274" s="241"/>
      <c r="M1274" s="242"/>
      <c r="N1274" s="243"/>
      <c r="O1274" s="243"/>
      <c r="P1274" s="243"/>
      <c r="Q1274" s="243"/>
      <c r="R1274" s="243"/>
      <c r="S1274" s="243"/>
      <c r="T1274" s="244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45" t="s">
        <v>172</v>
      </c>
      <c r="AU1274" s="245" t="s">
        <v>85</v>
      </c>
      <c r="AV1274" s="13" t="s">
        <v>85</v>
      </c>
      <c r="AW1274" s="13" t="s">
        <v>4</v>
      </c>
      <c r="AX1274" s="13" t="s">
        <v>83</v>
      </c>
      <c r="AY1274" s="245" t="s">
        <v>159</v>
      </c>
    </row>
    <row r="1275" spans="1:65" s="2" customFormat="1" ht="24.15" customHeight="1">
      <c r="A1275" s="41"/>
      <c r="B1275" s="42"/>
      <c r="C1275" s="215" t="s">
        <v>2017</v>
      </c>
      <c r="D1275" s="215" t="s">
        <v>161</v>
      </c>
      <c r="E1275" s="216" t="s">
        <v>2018</v>
      </c>
      <c r="F1275" s="217" t="s">
        <v>2019</v>
      </c>
      <c r="G1275" s="218" t="s">
        <v>306</v>
      </c>
      <c r="H1275" s="219">
        <v>300</v>
      </c>
      <c r="I1275" s="220"/>
      <c r="J1275" s="221">
        <f>ROUND(I1275*H1275,2)</f>
        <v>0</v>
      </c>
      <c r="K1275" s="217" t="s">
        <v>165</v>
      </c>
      <c r="L1275" s="47"/>
      <c r="M1275" s="222" t="s">
        <v>19</v>
      </c>
      <c r="N1275" s="223" t="s">
        <v>46</v>
      </c>
      <c r="O1275" s="87"/>
      <c r="P1275" s="224">
        <f>O1275*H1275</f>
        <v>0</v>
      </c>
      <c r="Q1275" s="224">
        <v>0.00043</v>
      </c>
      <c r="R1275" s="224">
        <f>Q1275*H1275</f>
        <v>0.129</v>
      </c>
      <c r="S1275" s="224">
        <v>0</v>
      </c>
      <c r="T1275" s="225">
        <f>S1275*H1275</f>
        <v>0</v>
      </c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R1275" s="226" t="s">
        <v>268</v>
      </c>
      <c r="AT1275" s="226" t="s">
        <v>161</v>
      </c>
      <c r="AU1275" s="226" t="s">
        <v>85</v>
      </c>
      <c r="AY1275" s="20" t="s">
        <v>159</v>
      </c>
      <c r="BE1275" s="227">
        <f>IF(N1275="základní",J1275,0)</f>
        <v>0</v>
      </c>
      <c r="BF1275" s="227">
        <f>IF(N1275="snížená",J1275,0)</f>
        <v>0</v>
      </c>
      <c r="BG1275" s="227">
        <f>IF(N1275="zákl. přenesená",J1275,0)</f>
        <v>0</v>
      </c>
      <c r="BH1275" s="227">
        <f>IF(N1275="sníž. přenesená",J1275,0)</f>
        <v>0</v>
      </c>
      <c r="BI1275" s="227">
        <f>IF(N1275="nulová",J1275,0)</f>
        <v>0</v>
      </c>
      <c r="BJ1275" s="20" t="s">
        <v>83</v>
      </c>
      <c r="BK1275" s="227">
        <f>ROUND(I1275*H1275,2)</f>
        <v>0</v>
      </c>
      <c r="BL1275" s="20" t="s">
        <v>268</v>
      </c>
      <c r="BM1275" s="226" t="s">
        <v>2020</v>
      </c>
    </row>
    <row r="1276" spans="1:47" s="2" customFormat="1" ht="12">
      <c r="A1276" s="41"/>
      <c r="B1276" s="42"/>
      <c r="C1276" s="43"/>
      <c r="D1276" s="228" t="s">
        <v>168</v>
      </c>
      <c r="E1276" s="43"/>
      <c r="F1276" s="229" t="s">
        <v>2021</v>
      </c>
      <c r="G1276" s="43"/>
      <c r="H1276" s="43"/>
      <c r="I1276" s="230"/>
      <c r="J1276" s="43"/>
      <c r="K1276" s="43"/>
      <c r="L1276" s="47"/>
      <c r="M1276" s="231"/>
      <c r="N1276" s="232"/>
      <c r="O1276" s="87"/>
      <c r="P1276" s="87"/>
      <c r="Q1276" s="87"/>
      <c r="R1276" s="87"/>
      <c r="S1276" s="87"/>
      <c r="T1276" s="88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T1276" s="20" t="s">
        <v>168</v>
      </c>
      <c r="AU1276" s="20" t="s">
        <v>85</v>
      </c>
    </row>
    <row r="1277" spans="1:47" s="2" customFormat="1" ht="12">
      <c r="A1277" s="41"/>
      <c r="B1277" s="42"/>
      <c r="C1277" s="43"/>
      <c r="D1277" s="233" t="s">
        <v>170</v>
      </c>
      <c r="E1277" s="43"/>
      <c r="F1277" s="234" t="s">
        <v>2022</v>
      </c>
      <c r="G1277" s="43"/>
      <c r="H1277" s="43"/>
      <c r="I1277" s="230"/>
      <c r="J1277" s="43"/>
      <c r="K1277" s="43"/>
      <c r="L1277" s="47"/>
      <c r="M1277" s="231"/>
      <c r="N1277" s="232"/>
      <c r="O1277" s="87"/>
      <c r="P1277" s="87"/>
      <c r="Q1277" s="87"/>
      <c r="R1277" s="87"/>
      <c r="S1277" s="87"/>
      <c r="T1277" s="88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T1277" s="20" t="s">
        <v>170</v>
      </c>
      <c r="AU1277" s="20" t="s">
        <v>85</v>
      </c>
    </row>
    <row r="1278" spans="1:65" s="2" customFormat="1" ht="24.15" customHeight="1">
      <c r="A1278" s="41"/>
      <c r="B1278" s="42"/>
      <c r="C1278" s="215" t="s">
        <v>2023</v>
      </c>
      <c r="D1278" s="215" t="s">
        <v>161</v>
      </c>
      <c r="E1278" s="216" t="s">
        <v>2024</v>
      </c>
      <c r="F1278" s="217" t="s">
        <v>2025</v>
      </c>
      <c r="G1278" s="218" t="s">
        <v>164</v>
      </c>
      <c r="H1278" s="219">
        <v>400.93</v>
      </c>
      <c r="I1278" s="220"/>
      <c r="J1278" s="221">
        <f>ROUND(I1278*H1278,2)</f>
        <v>0</v>
      </c>
      <c r="K1278" s="217" t="s">
        <v>165</v>
      </c>
      <c r="L1278" s="47"/>
      <c r="M1278" s="222" t="s">
        <v>19</v>
      </c>
      <c r="N1278" s="223" t="s">
        <v>46</v>
      </c>
      <c r="O1278" s="87"/>
      <c r="P1278" s="224">
        <f>O1278*H1278</f>
        <v>0</v>
      </c>
      <c r="Q1278" s="224">
        <v>0.00635</v>
      </c>
      <c r="R1278" s="224">
        <f>Q1278*H1278</f>
        <v>2.5459055</v>
      </c>
      <c r="S1278" s="224">
        <v>0</v>
      </c>
      <c r="T1278" s="225">
        <f>S1278*H1278</f>
        <v>0</v>
      </c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R1278" s="226" t="s">
        <v>268</v>
      </c>
      <c r="AT1278" s="226" t="s">
        <v>161</v>
      </c>
      <c r="AU1278" s="226" t="s">
        <v>85</v>
      </c>
      <c r="AY1278" s="20" t="s">
        <v>159</v>
      </c>
      <c r="BE1278" s="227">
        <f>IF(N1278="základní",J1278,0)</f>
        <v>0</v>
      </c>
      <c r="BF1278" s="227">
        <f>IF(N1278="snížená",J1278,0)</f>
        <v>0</v>
      </c>
      <c r="BG1278" s="227">
        <f>IF(N1278="zákl. přenesená",J1278,0)</f>
        <v>0</v>
      </c>
      <c r="BH1278" s="227">
        <f>IF(N1278="sníž. přenesená",J1278,0)</f>
        <v>0</v>
      </c>
      <c r="BI1278" s="227">
        <f>IF(N1278="nulová",J1278,0)</f>
        <v>0</v>
      </c>
      <c r="BJ1278" s="20" t="s">
        <v>83</v>
      </c>
      <c r="BK1278" s="227">
        <f>ROUND(I1278*H1278,2)</f>
        <v>0</v>
      </c>
      <c r="BL1278" s="20" t="s">
        <v>268</v>
      </c>
      <c r="BM1278" s="226" t="s">
        <v>2026</v>
      </c>
    </row>
    <row r="1279" spans="1:47" s="2" customFormat="1" ht="12">
      <c r="A1279" s="41"/>
      <c r="B1279" s="42"/>
      <c r="C1279" s="43"/>
      <c r="D1279" s="228" t="s">
        <v>168</v>
      </c>
      <c r="E1279" s="43"/>
      <c r="F1279" s="229" t="s">
        <v>2027</v>
      </c>
      <c r="G1279" s="43"/>
      <c r="H1279" s="43"/>
      <c r="I1279" s="230"/>
      <c r="J1279" s="43"/>
      <c r="K1279" s="43"/>
      <c r="L1279" s="47"/>
      <c r="M1279" s="231"/>
      <c r="N1279" s="232"/>
      <c r="O1279" s="87"/>
      <c r="P1279" s="87"/>
      <c r="Q1279" s="87"/>
      <c r="R1279" s="87"/>
      <c r="S1279" s="87"/>
      <c r="T1279" s="88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T1279" s="20" t="s">
        <v>168</v>
      </c>
      <c r="AU1279" s="20" t="s">
        <v>85</v>
      </c>
    </row>
    <row r="1280" spans="1:47" s="2" customFormat="1" ht="12">
      <c r="A1280" s="41"/>
      <c r="B1280" s="42"/>
      <c r="C1280" s="43"/>
      <c r="D1280" s="233" t="s">
        <v>170</v>
      </c>
      <c r="E1280" s="43"/>
      <c r="F1280" s="234" t="s">
        <v>2028</v>
      </c>
      <c r="G1280" s="43"/>
      <c r="H1280" s="43"/>
      <c r="I1280" s="230"/>
      <c r="J1280" s="43"/>
      <c r="K1280" s="43"/>
      <c r="L1280" s="47"/>
      <c r="M1280" s="231"/>
      <c r="N1280" s="232"/>
      <c r="O1280" s="87"/>
      <c r="P1280" s="87"/>
      <c r="Q1280" s="87"/>
      <c r="R1280" s="87"/>
      <c r="S1280" s="87"/>
      <c r="T1280" s="88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T1280" s="20" t="s">
        <v>170</v>
      </c>
      <c r="AU1280" s="20" t="s">
        <v>85</v>
      </c>
    </row>
    <row r="1281" spans="1:51" s="13" customFormat="1" ht="12">
      <c r="A1281" s="13"/>
      <c r="B1281" s="235"/>
      <c r="C1281" s="236"/>
      <c r="D1281" s="228" t="s">
        <v>172</v>
      </c>
      <c r="E1281" s="237" t="s">
        <v>19</v>
      </c>
      <c r="F1281" s="238" t="s">
        <v>2029</v>
      </c>
      <c r="G1281" s="236"/>
      <c r="H1281" s="239">
        <v>70.42</v>
      </c>
      <c r="I1281" s="240"/>
      <c r="J1281" s="236"/>
      <c r="K1281" s="236"/>
      <c r="L1281" s="241"/>
      <c r="M1281" s="242"/>
      <c r="N1281" s="243"/>
      <c r="O1281" s="243"/>
      <c r="P1281" s="243"/>
      <c r="Q1281" s="243"/>
      <c r="R1281" s="243"/>
      <c r="S1281" s="243"/>
      <c r="T1281" s="244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45" t="s">
        <v>172</v>
      </c>
      <c r="AU1281" s="245" t="s">
        <v>85</v>
      </c>
      <c r="AV1281" s="13" t="s">
        <v>85</v>
      </c>
      <c r="AW1281" s="13" t="s">
        <v>36</v>
      </c>
      <c r="AX1281" s="13" t="s">
        <v>75</v>
      </c>
      <c r="AY1281" s="245" t="s">
        <v>159</v>
      </c>
    </row>
    <row r="1282" spans="1:51" s="13" customFormat="1" ht="12">
      <c r="A1282" s="13"/>
      <c r="B1282" s="235"/>
      <c r="C1282" s="236"/>
      <c r="D1282" s="228" t="s">
        <v>172</v>
      </c>
      <c r="E1282" s="237" t="s">
        <v>19</v>
      </c>
      <c r="F1282" s="238" t="s">
        <v>2030</v>
      </c>
      <c r="G1282" s="236"/>
      <c r="H1282" s="239">
        <v>57.66</v>
      </c>
      <c r="I1282" s="240"/>
      <c r="J1282" s="236"/>
      <c r="K1282" s="236"/>
      <c r="L1282" s="241"/>
      <c r="M1282" s="242"/>
      <c r="N1282" s="243"/>
      <c r="O1282" s="243"/>
      <c r="P1282" s="243"/>
      <c r="Q1282" s="243"/>
      <c r="R1282" s="243"/>
      <c r="S1282" s="243"/>
      <c r="T1282" s="244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T1282" s="245" t="s">
        <v>172</v>
      </c>
      <c r="AU1282" s="245" t="s">
        <v>85</v>
      </c>
      <c r="AV1282" s="13" t="s">
        <v>85</v>
      </c>
      <c r="AW1282" s="13" t="s">
        <v>36</v>
      </c>
      <c r="AX1282" s="13" t="s">
        <v>75</v>
      </c>
      <c r="AY1282" s="245" t="s">
        <v>159</v>
      </c>
    </row>
    <row r="1283" spans="1:51" s="13" customFormat="1" ht="12">
      <c r="A1283" s="13"/>
      <c r="B1283" s="235"/>
      <c r="C1283" s="236"/>
      <c r="D1283" s="228" t="s">
        <v>172</v>
      </c>
      <c r="E1283" s="237" t="s">
        <v>19</v>
      </c>
      <c r="F1283" s="238" t="s">
        <v>2031</v>
      </c>
      <c r="G1283" s="236"/>
      <c r="H1283" s="239">
        <v>29.66</v>
      </c>
      <c r="I1283" s="240"/>
      <c r="J1283" s="236"/>
      <c r="K1283" s="236"/>
      <c r="L1283" s="241"/>
      <c r="M1283" s="242"/>
      <c r="N1283" s="243"/>
      <c r="O1283" s="243"/>
      <c r="P1283" s="243"/>
      <c r="Q1283" s="243"/>
      <c r="R1283" s="243"/>
      <c r="S1283" s="243"/>
      <c r="T1283" s="244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45" t="s">
        <v>172</v>
      </c>
      <c r="AU1283" s="245" t="s">
        <v>85</v>
      </c>
      <c r="AV1283" s="13" t="s">
        <v>85</v>
      </c>
      <c r="AW1283" s="13" t="s">
        <v>36</v>
      </c>
      <c r="AX1283" s="13" t="s">
        <v>75</v>
      </c>
      <c r="AY1283" s="245" t="s">
        <v>159</v>
      </c>
    </row>
    <row r="1284" spans="1:51" s="13" customFormat="1" ht="12">
      <c r="A1284" s="13"/>
      <c r="B1284" s="235"/>
      <c r="C1284" s="236"/>
      <c r="D1284" s="228" t="s">
        <v>172</v>
      </c>
      <c r="E1284" s="237" t="s">
        <v>19</v>
      </c>
      <c r="F1284" s="238" t="s">
        <v>2032</v>
      </c>
      <c r="G1284" s="236"/>
      <c r="H1284" s="239">
        <v>170.12</v>
      </c>
      <c r="I1284" s="240"/>
      <c r="J1284" s="236"/>
      <c r="K1284" s="236"/>
      <c r="L1284" s="241"/>
      <c r="M1284" s="242"/>
      <c r="N1284" s="243"/>
      <c r="O1284" s="243"/>
      <c r="P1284" s="243"/>
      <c r="Q1284" s="243"/>
      <c r="R1284" s="243"/>
      <c r="S1284" s="243"/>
      <c r="T1284" s="244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45" t="s">
        <v>172</v>
      </c>
      <c r="AU1284" s="245" t="s">
        <v>85</v>
      </c>
      <c r="AV1284" s="13" t="s">
        <v>85</v>
      </c>
      <c r="AW1284" s="13" t="s">
        <v>36</v>
      </c>
      <c r="AX1284" s="13" t="s">
        <v>75</v>
      </c>
      <c r="AY1284" s="245" t="s">
        <v>159</v>
      </c>
    </row>
    <row r="1285" spans="1:51" s="13" customFormat="1" ht="12">
      <c r="A1285" s="13"/>
      <c r="B1285" s="235"/>
      <c r="C1285" s="236"/>
      <c r="D1285" s="228" t="s">
        <v>172</v>
      </c>
      <c r="E1285" s="237" t="s">
        <v>19</v>
      </c>
      <c r="F1285" s="238" t="s">
        <v>2033</v>
      </c>
      <c r="G1285" s="236"/>
      <c r="H1285" s="239">
        <v>29.74</v>
      </c>
      <c r="I1285" s="240"/>
      <c r="J1285" s="236"/>
      <c r="K1285" s="236"/>
      <c r="L1285" s="241"/>
      <c r="M1285" s="242"/>
      <c r="N1285" s="243"/>
      <c r="O1285" s="243"/>
      <c r="P1285" s="243"/>
      <c r="Q1285" s="243"/>
      <c r="R1285" s="243"/>
      <c r="S1285" s="243"/>
      <c r="T1285" s="244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45" t="s">
        <v>172</v>
      </c>
      <c r="AU1285" s="245" t="s">
        <v>85</v>
      </c>
      <c r="AV1285" s="13" t="s">
        <v>85</v>
      </c>
      <c r="AW1285" s="13" t="s">
        <v>36</v>
      </c>
      <c r="AX1285" s="13" t="s">
        <v>75</v>
      </c>
      <c r="AY1285" s="245" t="s">
        <v>159</v>
      </c>
    </row>
    <row r="1286" spans="1:51" s="13" customFormat="1" ht="12">
      <c r="A1286" s="13"/>
      <c r="B1286" s="235"/>
      <c r="C1286" s="236"/>
      <c r="D1286" s="228" t="s">
        <v>172</v>
      </c>
      <c r="E1286" s="237" t="s">
        <v>19</v>
      </c>
      <c r="F1286" s="238" t="s">
        <v>2034</v>
      </c>
      <c r="G1286" s="236"/>
      <c r="H1286" s="239">
        <v>43.33</v>
      </c>
      <c r="I1286" s="240"/>
      <c r="J1286" s="236"/>
      <c r="K1286" s="236"/>
      <c r="L1286" s="241"/>
      <c r="M1286" s="242"/>
      <c r="N1286" s="243"/>
      <c r="O1286" s="243"/>
      <c r="P1286" s="243"/>
      <c r="Q1286" s="243"/>
      <c r="R1286" s="243"/>
      <c r="S1286" s="243"/>
      <c r="T1286" s="244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45" t="s">
        <v>172</v>
      </c>
      <c r="AU1286" s="245" t="s">
        <v>85</v>
      </c>
      <c r="AV1286" s="13" t="s">
        <v>85</v>
      </c>
      <c r="AW1286" s="13" t="s">
        <v>36</v>
      </c>
      <c r="AX1286" s="13" t="s">
        <v>75</v>
      </c>
      <c r="AY1286" s="245" t="s">
        <v>159</v>
      </c>
    </row>
    <row r="1287" spans="1:51" s="15" customFormat="1" ht="12">
      <c r="A1287" s="15"/>
      <c r="B1287" s="256"/>
      <c r="C1287" s="257"/>
      <c r="D1287" s="228" t="s">
        <v>172</v>
      </c>
      <c r="E1287" s="258" t="s">
        <v>19</v>
      </c>
      <c r="F1287" s="259" t="s">
        <v>193</v>
      </c>
      <c r="G1287" s="257"/>
      <c r="H1287" s="260">
        <v>400.93</v>
      </c>
      <c r="I1287" s="261"/>
      <c r="J1287" s="257"/>
      <c r="K1287" s="257"/>
      <c r="L1287" s="262"/>
      <c r="M1287" s="263"/>
      <c r="N1287" s="264"/>
      <c r="O1287" s="264"/>
      <c r="P1287" s="264"/>
      <c r="Q1287" s="264"/>
      <c r="R1287" s="264"/>
      <c r="S1287" s="264"/>
      <c r="T1287" s="26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T1287" s="266" t="s">
        <v>172</v>
      </c>
      <c r="AU1287" s="266" t="s">
        <v>85</v>
      </c>
      <c r="AV1287" s="15" t="s">
        <v>166</v>
      </c>
      <c r="AW1287" s="15" t="s">
        <v>36</v>
      </c>
      <c r="AX1287" s="15" t="s">
        <v>83</v>
      </c>
      <c r="AY1287" s="266" t="s">
        <v>159</v>
      </c>
    </row>
    <row r="1288" spans="1:65" s="2" customFormat="1" ht="24.15" customHeight="1">
      <c r="A1288" s="41"/>
      <c r="B1288" s="42"/>
      <c r="C1288" s="215" t="s">
        <v>2035</v>
      </c>
      <c r="D1288" s="215" t="s">
        <v>161</v>
      </c>
      <c r="E1288" s="216" t="s">
        <v>2036</v>
      </c>
      <c r="F1288" s="217" t="s">
        <v>2037</v>
      </c>
      <c r="G1288" s="218" t="s">
        <v>164</v>
      </c>
      <c r="H1288" s="219">
        <v>25</v>
      </c>
      <c r="I1288" s="220"/>
      <c r="J1288" s="221">
        <f>ROUND(I1288*H1288,2)</f>
        <v>0</v>
      </c>
      <c r="K1288" s="217" t="s">
        <v>165</v>
      </c>
      <c r="L1288" s="47"/>
      <c r="M1288" s="222" t="s">
        <v>19</v>
      </c>
      <c r="N1288" s="223" t="s">
        <v>46</v>
      </c>
      <c r="O1288" s="87"/>
      <c r="P1288" s="224">
        <f>O1288*H1288</f>
        <v>0</v>
      </c>
      <c r="Q1288" s="224">
        <v>0</v>
      </c>
      <c r="R1288" s="224">
        <f>Q1288*H1288</f>
        <v>0</v>
      </c>
      <c r="S1288" s="224">
        <v>0</v>
      </c>
      <c r="T1288" s="225">
        <f>S1288*H1288</f>
        <v>0</v>
      </c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R1288" s="226" t="s">
        <v>268</v>
      </c>
      <c r="AT1288" s="226" t="s">
        <v>161</v>
      </c>
      <c r="AU1288" s="226" t="s">
        <v>85</v>
      </c>
      <c r="AY1288" s="20" t="s">
        <v>159</v>
      </c>
      <c r="BE1288" s="227">
        <f>IF(N1288="základní",J1288,0)</f>
        <v>0</v>
      </c>
      <c r="BF1288" s="227">
        <f>IF(N1288="snížená",J1288,0)</f>
        <v>0</v>
      </c>
      <c r="BG1288" s="227">
        <f>IF(N1288="zákl. přenesená",J1288,0)</f>
        <v>0</v>
      </c>
      <c r="BH1288" s="227">
        <f>IF(N1288="sníž. přenesená",J1288,0)</f>
        <v>0</v>
      </c>
      <c r="BI1288" s="227">
        <f>IF(N1288="nulová",J1288,0)</f>
        <v>0</v>
      </c>
      <c r="BJ1288" s="20" t="s">
        <v>83</v>
      </c>
      <c r="BK1288" s="227">
        <f>ROUND(I1288*H1288,2)</f>
        <v>0</v>
      </c>
      <c r="BL1288" s="20" t="s">
        <v>268</v>
      </c>
      <c r="BM1288" s="226" t="s">
        <v>2038</v>
      </c>
    </row>
    <row r="1289" spans="1:47" s="2" customFormat="1" ht="12">
      <c r="A1289" s="41"/>
      <c r="B1289" s="42"/>
      <c r="C1289" s="43"/>
      <c r="D1289" s="228" t="s">
        <v>168</v>
      </c>
      <c r="E1289" s="43"/>
      <c r="F1289" s="229" t="s">
        <v>2039</v>
      </c>
      <c r="G1289" s="43"/>
      <c r="H1289" s="43"/>
      <c r="I1289" s="230"/>
      <c r="J1289" s="43"/>
      <c r="K1289" s="43"/>
      <c r="L1289" s="47"/>
      <c r="M1289" s="231"/>
      <c r="N1289" s="232"/>
      <c r="O1289" s="87"/>
      <c r="P1289" s="87"/>
      <c r="Q1289" s="87"/>
      <c r="R1289" s="87"/>
      <c r="S1289" s="87"/>
      <c r="T1289" s="88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T1289" s="20" t="s">
        <v>168</v>
      </c>
      <c r="AU1289" s="20" t="s">
        <v>85</v>
      </c>
    </row>
    <row r="1290" spans="1:47" s="2" customFormat="1" ht="12">
      <c r="A1290" s="41"/>
      <c r="B1290" s="42"/>
      <c r="C1290" s="43"/>
      <c r="D1290" s="233" t="s">
        <v>170</v>
      </c>
      <c r="E1290" s="43"/>
      <c r="F1290" s="234" t="s">
        <v>2040</v>
      </c>
      <c r="G1290" s="43"/>
      <c r="H1290" s="43"/>
      <c r="I1290" s="230"/>
      <c r="J1290" s="43"/>
      <c r="K1290" s="43"/>
      <c r="L1290" s="47"/>
      <c r="M1290" s="231"/>
      <c r="N1290" s="232"/>
      <c r="O1290" s="87"/>
      <c r="P1290" s="87"/>
      <c r="Q1290" s="87"/>
      <c r="R1290" s="87"/>
      <c r="S1290" s="87"/>
      <c r="T1290" s="88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T1290" s="20" t="s">
        <v>170</v>
      </c>
      <c r="AU1290" s="20" t="s">
        <v>85</v>
      </c>
    </row>
    <row r="1291" spans="1:65" s="2" customFormat="1" ht="24.15" customHeight="1">
      <c r="A1291" s="41"/>
      <c r="B1291" s="42"/>
      <c r="C1291" s="215" t="s">
        <v>2041</v>
      </c>
      <c r="D1291" s="215" t="s">
        <v>161</v>
      </c>
      <c r="E1291" s="216" t="s">
        <v>2042</v>
      </c>
      <c r="F1291" s="217" t="s">
        <v>2043</v>
      </c>
      <c r="G1291" s="218" t="s">
        <v>164</v>
      </c>
      <c r="H1291" s="219">
        <v>400.939</v>
      </c>
      <c r="I1291" s="220"/>
      <c r="J1291" s="221">
        <f>ROUND(I1291*H1291,2)</f>
        <v>0</v>
      </c>
      <c r="K1291" s="217" t="s">
        <v>165</v>
      </c>
      <c r="L1291" s="47"/>
      <c r="M1291" s="222" t="s">
        <v>19</v>
      </c>
      <c r="N1291" s="223" t="s">
        <v>46</v>
      </c>
      <c r="O1291" s="87"/>
      <c r="P1291" s="224">
        <f>O1291*H1291</f>
        <v>0</v>
      </c>
      <c r="Q1291" s="224">
        <v>0.0015</v>
      </c>
      <c r="R1291" s="224">
        <f>Q1291*H1291</f>
        <v>0.6014085</v>
      </c>
      <c r="S1291" s="224">
        <v>0</v>
      </c>
      <c r="T1291" s="225">
        <f>S1291*H1291</f>
        <v>0</v>
      </c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R1291" s="226" t="s">
        <v>268</v>
      </c>
      <c r="AT1291" s="226" t="s">
        <v>161</v>
      </c>
      <c r="AU1291" s="226" t="s">
        <v>85</v>
      </c>
      <c r="AY1291" s="20" t="s">
        <v>159</v>
      </c>
      <c r="BE1291" s="227">
        <f>IF(N1291="základní",J1291,0)</f>
        <v>0</v>
      </c>
      <c r="BF1291" s="227">
        <f>IF(N1291="snížená",J1291,0)</f>
        <v>0</v>
      </c>
      <c r="BG1291" s="227">
        <f>IF(N1291="zákl. přenesená",J1291,0)</f>
        <v>0</v>
      </c>
      <c r="BH1291" s="227">
        <f>IF(N1291="sníž. přenesená",J1291,0)</f>
        <v>0</v>
      </c>
      <c r="BI1291" s="227">
        <f>IF(N1291="nulová",J1291,0)</f>
        <v>0</v>
      </c>
      <c r="BJ1291" s="20" t="s">
        <v>83</v>
      </c>
      <c r="BK1291" s="227">
        <f>ROUND(I1291*H1291,2)</f>
        <v>0</v>
      </c>
      <c r="BL1291" s="20" t="s">
        <v>268</v>
      </c>
      <c r="BM1291" s="226" t="s">
        <v>2044</v>
      </c>
    </row>
    <row r="1292" spans="1:47" s="2" customFormat="1" ht="12">
      <c r="A1292" s="41"/>
      <c r="B1292" s="42"/>
      <c r="C1292" s="43"/>
      <c r="D1292" s="228" t="s">
        <v>168</v>
      </c>
      <c r="E1292" s="43"/>
      <c r="F1292" s="229" t="s">
        <v>2045</v>
      </c>
      <c r="G1292" s="43"/>
      <c r="H1292" s="43"/>
      <c r="I1292" s="230"/>
      <c r="J1292" s="43"/>
      <c r="K1292" s="43"/>
      <c r="L1292" s="47"/>
      <c r="M1292" s="231"/>
      <c r="N1292" s="232"/>
      <c r="O1292" s="87"/>
      <c r="P1292" s="87"/>
      <c r="Q1292" s="87"/>
      <c r="R1292" s="87"/>
      <c r="S1292" s="87"/>
      <c r="T1292" s="88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T1292" s="20" t="s">
        <v>168</v>
      </c>
      <c r="AU1292" s="20" t="s">
        <v>85</v>
      </c>
    </row>
    <row r="1293" spans="1:47" s="2" customFormat="1" ht="12">
      <c r="A1293" s="41"/>
      <c r="B1293" s="42"/>
      <c r="C1293" s="43"/>
      <c r="D1293" s="233" t="s">
        <v>170</v>
      </c>
      <c r="E1293" s="43"/>
      <c r="F1293" s="234" t="s">
        <v>2046</v>
      </c>
      <c r="G1293" s="43"/>
      <c r="H1293" s="43"/>
      <c r="I1293" s="230"/>
      <c r="J1293" s="43"/>
      <c r="K1293" s="43"/>
      <c r="L1293" s="47"/>
      <c r="M1293" s="231"/>
      <c r="N1293" s="232"/>
      <c r="O1293" s="87"/>
      <c r="P1293" s="87"/>
      <c r="Q1293" s="87"/>
      <c r="R1293" s="87"/>
      <c r="S1293" s="87"/>
      <c r="T1293" s="88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T1293" s="20" t="s">
        <v>170</v>
      </c>
      <c r="AU1293" s="20" t="s">
        <v>85</v>
      </c>
    </row>
    <row r="1294" spans="1:65" s="2" customFormat="1" ht="16.5" customHeight="1">
      <c r="A1294" s="41"/>
      <c r="B1294" s="42"/>
      <c r="C1294" s="267" t="s">
        <v>2047</v>
      </c>
      <c r="D1294" s="267" t="s">
        <v>317</v>
      </c>
      <c r="E1294" s="268" t="s">
        <v>83</v>
      </c>
      <c r="F1294" s="269" t="s">
        <v>2048</v>
      </c>
      <c r="G1294" s="270" t="s">
        <v>164</v>
      </c>
      <c r="H1294" s="271">
        <v>450</v>
      </c>
      <c r="I1294" s="272"/>
      <c r="J1294" s="273">
        <f>ROUND(I1294*H1294,2)</f>
        <v>0</v>
      </c>
      <c r="K1294" s="269" t="s">
        <v>19</v>
      </c>
      <c r="L1294" s="274"/>
      <c r="M1294" s="275" t="s">
        <v>19</v>
      </c>
      <c r="N1294" s="276" t="s">
        <v>46</v>
      </c>
      <c r="O1294" s="87"/>
      <c r="P1294" s="224">
        <f>O1294*H1294</f>
        <v>0</v>
      </c>
      <c r="Q1294" s="224">
        <v>0</v>
      </c>
      <c r="R1294" s="224">
        <f>Q1294*H1294</f>
        <v>0</v>
      </c>
      <c r="S1294" s="224">
        <v>0</v>
      </c>
      <c r="T1294" s="225">
        <f>S1294*H1294</f>
        <v>0</v>
      </c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R1294" s="226" t="s">
        <v>383</v>
      </c>
      <c r="AT1294" s="226" t="s">
        <v>317</v>
      </c>
      <c r="AU1294" s="226" t="s">
        <v>85</v>
      </c>
      <c r="AY1294" s="20" t="s">
        <v>159</v>
      </c>
      <c r="BE1294" s="227">
        <f>IF(N1294="základní",J1294,0)</f>
        <v>0</v>
      </c>
      <c r="BF1294" s="227">
        <f>IF(N1294="snížená",J1294,0)</f>
        <v>0</v>
      </c>
      <c r="BG1294" s="227">
        <f>IF(N1294="zákl. přenesená",J1294,0)</f>
        <v>0</v>
      </c>
      <c r="BH1294" s="227">
        <f>IF(N1294="sníž. přenesená",J1294,0)</f>
        <v>0</v>
      </c>
      <c r="BI1294" s="227">
        <f>IF(N1294="nulová",J1294,0)</f>
        <v>0</v>
      </c>
      <c r="BJ1294" s="20" t="s">
        <v>83</v>
      </c>
      <c r="BK1294" s="227">
        <f>ROUND(I1294*H1294,2)</f>
        <v>0</v>
      </c>
      <c r="BL1294" s="20" t="s">
        <v>268</v>
      </c>
      <c r="BM1294" s="226" t="s">
        <v>2049</v>
      </c>
    </row>
    <row r="1295" spans="1:47" s="2" customFormat="1" ht="12">
      <c r="A1295" s="41"/>
      <c r="B1295" s="42"/>
      <c r="C1295" s="43"/>
      <c r="D1295" s="228" t="s">
        <v>168</v>
      </c>
      <c r="E1295" s="43"/>
      <c r="F1295" s="229" t="s">
        <v>2048</v>
      </c>
      <c r="G1295" s="43"/>
      <c r="H1295" s="43"/>
      <c r="I1295" s="230"/>
      <c r="J1295" s="43"/>
      <c r="K1295" s="43"/>
      <c r="L1295" s="47"/>
      <c r="M1295" s="231"/>
      <c r="N1295" s="232"/>
      <c r="O1295" s="87"/>
      <c r="P1295" s="87"/>
      <c r="Q1295" s="87"/>
      <c r="R1295" s="87"/>
      <c r="S1295" s="87"/>
      <c r="T1295" s="88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T1295" s="20" t="s">
        <v>168</v>
      </c>
      <c r="AU1295" s="20" t="s">
        <v>85</v>
      </c>
    </row>
    <row r="1296" spans="1:65" s="2" customFormat="1" ht="16.5" customHeight="1">
      <c r="A1296" s="41"/>
      <c r="B1296" s="42"/>
      <c r="C1296" s="215" t="s">
        <v>2050</v>
      </c>
      <c r="D1296" s="215" t="s">
        <v>161</v>
      </c>
      <c r="E1296" s="216" t="s">
        <v>2051</v>
      </c>
      <c r="F1296" s="217" t="s">
        <v>2052</v>
      </c>
      <c r="G1296" s="218" t="s">
        <v>306</v>
      </c>
      <c r="H1296" s="219">
        <v>400</v>
      </c>
      <c r="I1296" s="220"/>
      <c r="J1296" s="221">
        <f>ROUND(I1296*H1296,2)</f>
        <v>0</v>
      </c>
      <c r="K1296" s="217" t="s">
        <v>165</v>
      </c>
      <c r="L1296" s="47"/>
      <c r="M1296" s="222" t="s">
        <v>19</v>
      </c>
      <c r="N1296" s="223" t="s">
        <v>46</v>
      </c>
      <c r="O1296" s="87"/>
      <c r="P1296" s="224">
        <f>O1296*H1296</f>
        <v>0</v>
      </c>
      <c r="Q1296" s="224">
        <v>3E-05</v>
      </c>
      <c r="R1296" s="224">
        <f>Q1296*H1296</f>
        <v>0.012</v>
      </c>
      <c r="S1296" s="224">
        <v>0</v>
      </c>
      <c r="T1296" s="225">
        <f>S1296*H1296</f>
        <v>0</v>
      </c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R1296" s="226" t="s">
        <v>268</v>
      </c>
      <c r="AT1296" s="226" t="s">
        <v>161</v>
      </c>
      <c r="AU1296" s="226" t="s">
        <v>85</v>
      </c>
      <c r="AY1296" s="20" t="s">
        <v>159</v>
      </c>
      <c r="BE1296" s="227">
        <f>IF(N1296="základní",J1296,0)</f>
        <v>0</v>
      </c>
      <c r="BF1296" s="227">
        <f>IF(N1296="snížená",J1296,0)</f>
        <v>0</v>
      </c>
      <c r="BG1296" s="227">
        <f>IF(N1296="zákl. přenesená",J1296,0)</f>
        <v>0</v>
      </c>
      <c r="BH1296" s="227">
        <f>IF(N1296="sníž. přenesená",J1296,0)</f>
        <v>0</v>
      </c>
      <c r="BI1296" s="227">
        <f>IF(N1296="nulová",J1296,0)</f>
        <v>0</v>
      </c>
      <c r="BJ1296" s="20" t="s">
        <v>83</v>
      </c>
      <c r="BK1296" s="227">
        <f>ROUND(I1296*H1296,2)</f>
        <v>0</v>
      </c>
      <c r="BL1296" s="20" t="s">
        <v>268</v>
      </c>
      <c r="BM1296" s="226" t="s">
        <v>2053</v>
      </c>
    </row>
    <row r="1297" spans="1:47" s="2" customFormat="1" ht="12">
      <c r="A1297" s="41"/>
      <c r="B1297" s="42"/>
      <c r="C1297" s="43"/>
      <c r="D1297" s="228" t="s">
        <v>168</v>
      </c>
      <c r="E1297" s="43"/>
      <c r="F1297" s="229" t="s">
        <v>2054</v>
      </c>
      <c r="G1297" s="43"/>
      <c r="H1297" s="43"/>
      <c r="I1297" s="230"/>
      <c r="J1297" s="43"/>
      <c r="K1297" s="43"/>
      <c r="L1297" s="47"/>
      <c r="M1297" s="231"/>
      <c r="N1297" s="232"/>
      <c r="O1297" s="87"/>
      <c r="P1297" s="87"/>
      <c r="Q1297" s="87"/>
      <c r="R1297" s="87"/>
      <c r="S1297" s="87"/>
      <c r="T1297" s="88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T1297" s="20" t="s">
        <v>168</v>
      </c>
      <c r="AU1297" s="20" t="s">
        <v>85</v>
      </c>
    </row>
    <row r="1298" spans="1:47" s="2" customFormat="1" ht="12">
      <c r="A1298" s="41"/>
      <c r="B1298" s="42"/>
      <c r="C1298" s="43"/>
      <c r="D1298" s="233" t="s">
        <v>170</v>
      </c>
      <c r="E1298" s="43"/>
      <c r="F1298" s="234" t="s">
        <v>2055</v>
      </c>
      <c r="G1298" s="43"/>
      <c r="H1298" s="43"/>
      <c r="I1298" s="230"/>
      <c r="J1298" s="43"/>
      <c r="K1298" s="43"/>
      <c r="L1298" s="47"/>
      <c r="M1298" s="231"/>
      <c r="N1298" s="232"/>
      <c r="O1298" s="87"/>
      <c r="P1298" s="87"/>
      <c r="Q1298" s="87"/>
      <c r="R1298" s="87"/>
      <c r="S1298" s="87"/>
      <c r="T1298" s="88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T1298" s="20" t="s">
        <v>170</v>
      </c>
      <c r="AU1298" s="20" t="s">
        <v>85</v>
      </c>
    </row>
    <row r="1299" spans="1:65" s="2" customFormat="1" ht="16.5" customHeight="1">
      <c r="A1299" s="41"/>
      <c r="B1299" s="42"/>
      <c r="C1299" s="215" t="s">
        <v>2056</v>
      </c>
      <c r="D1299" s="215" t="s">
        <v>161</v>
      </c>
      <c r="E1299" s="216" t="s">
        <v>2057</v>
      </c>
      <c r="F1299" s="217" t="s">
        <v>2058</v>
      </c>
      <c r="G1299" s="218" t="s">
        <v>306</v>
      </c>
      <c r="H1299" s="219">
        <v>400</v>
      </c>
      <c r="I1299" s="220"/>
      <c r="J1299" s="221">
        <f>ROUND(I1299*H1299,2)</f>
        <v>0</v>
      </c>
      <c r="K1299" s="217" t="s">
        <v>165</v>
      </c>
      <c r="L1299" s="47"/>
      <c r="M1299" s="222" t="s">
        <v>19</v>
      </c>
      <c r="N1299" s="223" t="s">
        <v>46</v>
      </c>
      <c r="O1299" s="87"/>
      <c r="P1299" s="224">
        <f>O1299*H1299</f>
        <v>0</v>
      </c>
      <c r="Q1299" s="224">
        <v>0.00032</v>
      </c>
      <c r="R1299" s="224">
        <f>Q1299*H1299</f>
        <v>0.128</v>
      </c>
      <c r="S1299" s="224">
        <v>0</v>
      </c>
      <c r="T1299" s="225">
        <f>S1299*H1299</f>
        <v>0</v>
      </c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R1299" s="226" t="s">
        <v>268</v>
      </c>
      <c r="AT1299" s="226" t="s">
        <v>161</v>
      </c>
      <c r="AU1299" s="226" t="s">
        <v>85</v>
      </c>
      <c r="AY1299" s="20" t="s">
        <v>159</v>
      </c>
      <c r="BE1299" s="227">
        <f>IF(N1299="základní",J1299,0)</f>
        <v>0</v>
      </c>
      <c r="BF1299" s="227">
        <f>IF(N1299="snížená",J1299,0)</f>
        <v>0</v>
      </c>
      <c r="BG1299" s="227">
        <f>IF(N1299="zákl. přenesená",J1299,0)</f>
        <v>0</v>
      </c>
      <c r="BH1299" s="227">
        <f>IF(N1299="sníž. přenesená",J1299,0)</f>
        <v>0</v>
      </c>
      <c r="BI1299" s="227">
        <f>IF(N1299="nulová",J1299,0)</f>
        <v>0</v>
      </c>
      <c r="BJ1299" s="20" t="s">
        <v>83</v>
      </c>
      <c r="BK1299" s="227">
        <f>ROUND(I1299*H1299,2)</f>
        <v>0</v>
      </c>
      <c r="BL1299" s="20" t="s">
        <v>268</v>
      </c>
      <c r="BM1299" s="226" t="s">
        <v>2059</v>
      </c>
    </row>
    <row r="1300" spans="1:47" s="2" customFormat="1" ht="12">
      <c r="A1300" s="41"/>
      <c r="B1300" s="42"/>
      <c r="C1300" s="43"/>
      <c r="D1300" s="228" t="s">
        <v>168</v>
      </c>
      <c r="E1300" s="43"/>
      <c r="F1300" s="229" t="s">
        <v>2060</v>
      </c>
      <c r="G1300" s="43"/>
      <c r="H1300" s="43"/>
      <c r="I1300" s="230"/>
      <c r="J1300" s="43"/>
      <c r="K1300" s="43"/>
      <c r="L1300" s="47"/>
      <c r="M1300" s="231"/>
      <c r="N1300" s="232"/>
      <c r="O1300" s="87"/>
      <c r="P1300" s="87"/>
      <c r="Q1300" s="87"/>
      <c r="R1300" s="87"/>
      <c r="S1300" s="87"/>
      <c r="T1300" s="88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T1300" s="20" t="s">
        <v>168</v>
      </c>
      <c r="AU1300" s="20" t="s">
        <v>85</v>
      </c>
    </row>
    <row r="1301" spans="1:47" s="2" customFormat="1" ht="12">
      <c r="A1301" s="41"/>
      <c r="B1301" s="42"/>
      <c r="C1301" s="43"/>
      <c r="D1301" s="233" t="s">
        <v>170</v>
      </c>
      <c r="E1301" s="43"/>
      <c r="F1301" s="234" t="s">
        <v>2061</v>
      </c>
      <c r="G1301" s="43"/>
      <c r="H1301" s="43"/>
      <c r="I1301" s="230"/>
      <c r="J1301" s="43"/>
      <c r="K1301" s="43"/>
      <c r="L1301" s="47"/>
      <c r="M1301" s="231"/>
      <c r="N1301" s="232"/>
      <c r="O1301" s="87"/>
      <c r="P1301" s="87"/>
      <c r="Q1301" s="87"/>
      <c r="R1301" s="87"/>
      <c r="S1301" s="87"/>
      <c r="T1301" s="88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T1301" s="20" t="s">
        <v>170</v>
      </c>
      <c r="AU1301" s="20" t="s">
        <v>85</v>
      </c>
    </row>
    <row r="1302" spans="1:65" s="2" customFormat="1" ht="24.15" customHeight="1">
      <c r="A1302" s="41"/>
      <c r="B1302" s="42"/>
      <c r="C1302" s="215" t="s">
        <v>2062</v>
      </c>
      <c r="D1302" s="215" t="s">
        <v>161</v>
      </c>
      <c r="E1302" s="216" t="s">
        <v>2063</v>
      </c>
      <c r="F1302" s="217" t="s">
        <v>2064</v>
      </c>
      <c r="G1302" s="218" t="s">
        <v>1590</v>
      </c>
      <c r="H1302" s="289"/>
      <c r="I1302" s="220"/>
      <c r="J1302" s="221">
        <f>ROUND(I1302*H1302,2)</f>
        <v>0</v>
      </c>
      <c r="K1302" s="217" t="s">
        <v>165</v>
      </c>
      <c r="L1302" s="47"/>
      <c r="M1302" s="222" t="s">
        <v>19</v>
      </c>
      <c r="N1302" s="223" t="s">
        <v>46</v>
      </c>
      <c r="O1302" s="87"/>
      <c r="P1302" s="224">
        <f>O1302*H1302</f>
        <v>0</v>
      </c>
      <c r="Q1302" s="224">
        <v>0</v>
      </c>
      <c r="R1302" s="224">
        <f>Q1302*H1302</f>
        <v>0</v>
      </c>
      <c r="S1302" s="224">
        <v>0</v>
      </c>
      <c r="T1302" s="225">
        <f>S1302*H1302</f>
        <v>0</v>
      </c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R1302" s="226" t="s">
        <v>268</v>
      </c>
      <c r="AT1302" s="226" t="s">
        <v>161</v>
      </c>
      <c r="AU1302" s="226" t="s">
        <v>85</v>
      </c>
      <c r="AY1302" s="20" t="s">
        <v>159</v>
      </c>
      <c r="BE1302" s="227">
        <f>IF(N1302="základní",J1302,0)</f>
        <v>0</v>
      </c>
      <c r="BF1302" s="227">
        <f>IF(N1302="snížená",J1302,0)</f>
        <v>0</v>
      </c>
      <c r="BG1302" s="227">
        <f>IF(N1302="zákl. přenesená",J1302,0)</f>
        <v>0</v>
      </c>
      <c r="BH1302" s="227">
        <f>IF(N1302="sníž. přenesená",J1302,0)</f>
        <v>0</v>
      </c>
      <c r="BI1302" s="227">
        <f>IF(N1302="nulová",J1302,0)</f>
        <v>0</v>
      </c>
      <c r="BJ1302" s="20" t="s">
        <v>83</v>
      </c>
      <c r="BK1302" s="227">
        <f>ROUND(I1302*H1302,2)</f>
        <v>0</v>
      </c>
      <c r="BL1302" s="20" t="s">
        <v>268</v>
      </c>
      <c r="BM1302" s="226" t="s">
        <v>2065</v>
      </c>
    </row>
    <row r="1303" spans="1:47" s="2" customFormat="1" ht="12">
      <c r="A1303" s="41"/>
      <c r="B1303" s="42"/>
      <c r="C1303" s="43"/>
      <c r="D1303" s="228" t="s">
        <v>168</v>
      </c>
      <c r="E1303" s="43"/>
      <c r="F1303" s="229" t="s">
        <v>2066</v>
      </c>
      <c r="G1303" s="43"/>
      <c r="H1303" s="43"/>
      <c r="I1303" s="230"/>
      <c r="J1303" s="43"/>
      <c r="K1303" s="43"/>
      <c r="L1303" s="47"/>
      <c r="M1303" s="231"/>
      <c r="N1303" s="232"/>
      <c r="O1303" s="87"/>
      <c r="P1303" s="87"/>
      <c r="Q1303" s="87"/>
      <c r="R1303" s="87"/>
      <c r="S1303" s="87"/>
      <c r="T1303" s="88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T1303" s="20" t="s">
        <v>168</v>
      </c>
      <c r="AU1303" s="20" t="s">
        <v>85</v>
      </c>
    </row>
    <row r="1304" spans="1:47" s="2" customFormat="1" ht="12">
      <c r="A1304" s="41"/>
      <c r="B1304" s="42"/>
      <c r="C1304" s="43"/>
      <c r="D1304" s="233" t="s">
        <v>170</v>
      </c>
      <c r="E1304" s="43"/>
      <c r="F1304" s="234" t="s">
        <v>2067</v>
      </c>
      <c r="G1304" s="43"/>
      <c r="H1304" s="43"/>
      <c r="I1304" s="230"/>
      <c r="J1304" s="43"/>
      <c r="K1304" s="43"/>
      <c r="L1304" s="47"/>
      <c r="M1304" s="231"/>
      <c r="N1304" s="232"/>
      <c r="O1304" s="87"/>
      <c r="P1304" s="87"/>
      <c r="Q1304" s="87"/>
      <c r="R1304" s="87"/>
      <c r="S1304" s="87"/>
      <c r="T1304" s="88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T1304" s="20" t="s">
        <v>170</v>
      </c>
      <c r="AU1304" s="20" t="s">
        <v>85</v>
      </c>
    </row>
    <row r="1305" spans="1:63" s="12" customFormat="1" ht="22.8" customHeight="1">
      <c r="A1305" s="12"/>
      <c r="B1305" s="199"/>
      <c r="C1305" s="200"/>
      <c r="D1305" s="201" t="s">
        <v>74</v>
      </c>
      <c r="E1305" s="213" t="s">
        <v>2068</v>
      </c>
      <c r="F1305" s="213" t="s">
        <v>2069</v>
      </c>
      <c r="G1305" s="200"/>
      <c r="H1305" s="200"/>
      <c r="I1305" s="203"/>
      <c r="J1305" s="214">
        <f>BK1305</f>
        <v>0</v>
      </c>
      <c r="K1305" s="200"/>
      <c r="L1305" s="205"/>
      <c r="M1305" s="206"/>
      <c r="N1305" s="207"/>
      <c r="O1305" s="207"/>
      <c r="P1305" s="208">
        <f>SUM(P1306:P1335)</f>
        <v>0</v>
      </c>
      <c r="Q1305" s="207"/>
      <c r="R1305" s="208">
        <f>SUM(R1306:R1335)</f>
        <v>3.653439</v>
      </c>
      <c r="S1305" s="207"/>
      <c r="T1305" s="209">
        <f>SUM(T1306:T1335)</f>
        <v>0</v>
      </c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R1305" s="210" t="s">
        <v>85</v>
      </c>
      <c r="AT1305" s="211" t="s">
        <v>74</v>
      </c>
      <c r="AU1305" s="211" t="s">
        <v>83</v>
      </c>
      <c r="AY1305" s="210" t="s">
        <v>159</v>
      </c>
      <c r="BK1305" s="212">
        <f>SUM(BK1306:BK1335)</f>
        <v>0</v>
      </c>
    </row>
    <row r="1306" spans="1:65" s="2" customFormat="1" ht="21.75" customHeight="1">
      <c r="A1306" s="41"/>
      <c r="B1306" s="42"/>
      <c r="C1306" s="215" t="s">
        <v>2070</v>
      </c>
      <c r="D1306" s="215" t="s">
        <v>161</v>
      </c>
      <c r="E1306" s="216" t="s">
        <v>2071</v>
      </c>
      <c r="F1306" s="217" t="s">
        <v>2072</v>
      </c>
      <c r="G1306" s="218" t="s">
        <v>164</v>
      </c>
      <c r="H1306" s="219">
        <v>323</v>
      </c>
      <c r="I1306" s="220"/>
      <c r="J1306" s="221">
        <f>ROUND(I1306*H1306,2)</f>
        <v>0</v>
      </c>
      <c r="K1306" s="217" t="s">
        <v>165</v>
      </c>
      <c r="L1306" s="47"/>
      <c r="M1306" s="222" t="s">
        <v>19</v>
      </c>
      <c r="N1306" s="223" t="s">
        <v>46</v>
      </c>
      <c r="O1306" s="87"/>
      <c r="P1306" s="224">
        <f>O1306*H1306</f>
        <v>0</v>
      </c>
      <c r="Q1306" s="224">
        <v>0</v>
      </c>
      <c r="R1306" s="224">
        <f>Q1306*H1306</f>
        <v>0</v>
      </c>
      <c r="S1306" s="224">
        <v>0</v>
      </c>
      <c r="T1306" s="225">
        <f>S1306*H1306</f>
        <v>0</v>
      </c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R1306" s="226" t="s">
        <v>268</v>
      </c>
      <c r="AT1306" s="226" t="s">
        <v>161</v>
      </c>
      <c r="AU1306" s="226" t="s">
        <v>85</v>
      </c>
      <c r="AY1306" s="20" t="s">
        <v>159</v>
      </c>
      <c r="BE1306" s="227">
        <f>IF(N1306="základní",J1306,0)</f>
        <v>0</v>
      </c>
      <c r="BF1306" s="227">
        <f>IF(N1306="snížená",J1306,0)</f>
        <v>0</v>
      </c>
      <c r="BG1306" s="227">
        <f>IF(N1306="zákl. přenesená",J1306,0)</f>
        <v>0</v>
      </c>
      <c r="BH1306" s="227">
        <f>IF(N1306="sníž. přenesená",J1306,0)</f>
        <v>0</v>
      </c>
      <c r="BI1306" s="227">
        <f>IF(N1306="nulová",J1306,0)</f>
        <v>0</v>
      </c>
      <c r="BJ1306" s="20" t="s">
        <v>83</v>
      </c>
      <c r="BK1306" s="227">
        <f>ROUND(I1306*H1306,2)</f>
        <v>0</v>
      </c>
      <c r="BL1306" s="20" t="s">
        <v>268</v>
      </c>
      <c r="BM1306" s="226" t="s">
        <v>2073</v>
      </c>
    </row>
    <row r="1307" spans="1:47" s="2" customFormat="1" ht="12">
      <c r="A1307" s="41"/>
      <c r="B1307" s="42"/>
      <c r="C1307" s="43"/>
      <c r="D1307" s="228" t="s">
        <v>168</v>
      </c>
      <c r="E1307" s="43"/>
      <c r="F1307" s="229" t="s">
        <v>2074</v>
      </c>
      <c r="G1307" s="43"/>
      <c r="H1307" s="43"/>
      <c r="I1307" s="230"/>
      <c r="J1307" s="43"/>
      <c r="K1307" s="43"/>
      <c r="L1307" s="47"/>
      <c r="M1307" s="231"/>
      <c r="N1307" s="232"/>
      <c r="O1307" s="87"/>
      <c r="P1307" s="87"/>
      <c r="Q1307" s="87"/>
      <c r="R1307" s="87"/>
      <c r="S1307" s="87"/>
      <c r="T1307" s="88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T1307" s="20" t="s">
        <v>168</v>
      </c>
      <c r="AU1307" s="20" t="s">
        <v>85</v>
      </c>
    </row>
    <row r="1308" spans="1:47" s="2" customFormat="1" ht="12">
      <c r="A1308" s="41"/>
      <c r="B1308" s="42"/>
      <c r="C1308" s="43"/>
      <c r="D1308" s="233" t="s">
        <v>170</v>
      </c>
      <c r="E1308" s="43"/>
      <c r="F1308" s="234" t="s">
        <v>2075</v>
      </c>
      <c r="G1308" s="43"/>
      <c r="H1308" s="43"/>
      <c r="I1308" s="230"/>
      <c r="J1308" s="43"/>
      <c r="K1308" s="43"/>
      <c r="L1308" s="47"/>
      <c r="M1308" s="231"/>
      <c r="N1308" s="232"/>
      <c r="O1308" s="87"/>
      <c r="P1308" s="87"/>
      <c r="Q1308" s="87"/>
      <c r="R1308" s="87"/>
      <c r="S1308" s="87"/>
      <c r="T1308" s="88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T1308" s="20" t="s">
        <v>170</v>
      </c>
      <c r="AU1308" s="20" t="s">
        <v>85</v>
      </c>
    </row>
    <row r="1309" spans="1:65" s="2" customFormat="1" ht="16.5" customHeight="1">
      <c r="A1309" s="41"/>
      <c r="B1309" s="42"/>
      <c r="C1309" s="215" t="s">
        <v>2076</v>
      </c>
      <c r="D1309" s="215" t="s">
        <v>161</v>
      </c>
      <c r="E1309" s="216" t="s">
        <v>2077</v>
      </c>
      <c r="F1309" s="217" t="s">
        <v>2078</v>
      </c>
      <c r="G1309" s="218" t="s">
        <v>164</v>
      </c>
      <c r="H1309" s="219">
        <v>323</v>
      </c>
      <c r="I1309" s="220"/>
      <c r="J1309" s="221">
        <f>ROUND(I1309*H1309,2)</f>
        <v>0</v>
      </c>
      <c r="K1309" s="217" t="s">
        <v>165</v>
      </c>
      <c r="L1309" s="47"/>
      <c r="M1309" s="222" t="s">
        <v>19</v>
      </c>
      <c r="N1309" s="223" t="s">
        <v>46</v>
      </c>
      <c r="O1309" s="87"/>
      <c r="P1309" s="224">
        <f>O1309*H1309</f>
        <v>0</v>
      </c>
      <c r="Q1309" s="224">
        <v>0</v>
      </c>
      <c r="R1309" s="224">
        <f>Q1309*H1309</f>
        <v>0</v>
      </c>
      <c r="S1309" s="224">
        <v>0</v>
      </c>
      <c r="T1309" s="225">
        <f>S1309*H1309</f>
        <v>0</v>
      </c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R1309" s="226" t="s">
        <v>268</v>
      </c>
      <c r="AT1309" s="226" t="s">
        <v>161</v>
      </c>
      <c r="AU1309" s="226" t="s">
        <v>85</v>
      </c>
      <c r="AY1309" s="20" t="s">
        <v>159</v>
      </c>
      <c r="BE1309" s="227">
        <f>IF(N1309="základní",J1309,0)</f>
        <v>0</v>
      </c>
      <c r="BF1309" s="227">
        <f>IF(N1309="snížená",J1309,0)</f>
        <v>0</v>
      </c>
      <c r="BG1309" s="227">
        <f>IF(N1309="zákl. přenesená",J1309,0)</f>
        <v>0</v>
      </c>
      <c r="BH1309" s="227">
        <f>IF(N1309="sníž. přenesená",J1309,0)</f>
        <v>0</v>
      </c>
      <c r="BI1309" s="227">
        <f>IF(N1309="nulová",J1309,0)</f>
        <v>0</v>
      </c>
      <c r="BJ1309" s="20" t="s">
        <v>83</v>
      </c>
      <c r="BK1309" s="227">
        <f>ROUND(I1309*H1309,2)</f>
        <v>0</v>
      </c>
      <c r="BL1309" s="20" t="s">
        <v>268</v>
      </c>
      <c r="BM1309" s="226" t="s">
        <v>2079</v>
      </c>
    </row>
    <row r="1310" spans="1:47" s="2" customFormat="1" ht="12">
      <c r="A1310" s="41"/>
      <c r="B1310" s="42"/>
      <c r="C1310" s="43"/>
      <c r="D1310" s="228" t="s">
        <v>168</v>
      </c>
      <c r="E1310" s="43"/>
      <c r="F1310" s="229" t="s">
        <v>2080</v>
      </c>
      <c r="G1310" s="43"/>
      <c r="H1310" s="43"/>
      <c r="I1310" s="230"/>
      <c r="J1310" s="43"/>
      <c r="K1310" s="43"/>
      <c r="L1310" s="47"/>
      <c r="M1310" s="231"/>
      <c r="N1310" s="232"/>
      <c r="O1310" s="87"/>
      <c r="P1310" s="87"/>
      <c r="Q1310" s="87"/>
      <c r="R1310" s="87"/>
      <c r="S1310" s="87"/>
      <c r="T1310" s="88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T1310" s="20" t="s">
        <v>168</v>
      </c>
      <c r="AU1310" s="20" t="s">
        <v>85</v>
      </c>
    </row>
    <row r="1311" spans="1:47" s="2" customFormat="1" ht="12">
      <c r="A1311" s="41"/>
      <c r="B1311" s="42"/>
      <c r="C1311" s="43"/>
      <c r="D1311" s="233" t="s">
        <v>170</v>
      </c>
      <c r="E1311" s="43"/>
      <c r="F1311" s="234" t="s">
        <v>2081</v>
      </c>
      <c r="G1311" s="43"/>
      <c r="H1311" s="43"/>
      <c r="I1311" s="230"/>
      <c r="J1311" s="43"/>
      <c r="K1311" s="43"/>
      <c r="L1311" s="47"/>
      <c r="M1311" s="231"/>
      <c r="N1311" s="232"/>
      <c r="O1311" s="87"/>
      <c r="P1311" s="87"/>
      <c r="Q1311" s="87"/>
      <c r="R1311" s="87"/>
      <c r="S1311" s="87"/>
      <c r="T1311" s="88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T1311" s="20" t="s">
        <v>170</v>
      </c>
      <c r="AU1311" s="20" t="s">
        <v>85</v>
      </c>
    </row>
    <row r="1312" spans="1:65" s="2" customFormat="1" ht="24.15" customHeight="1">
      <c r="A1312" s="41"/>
      <c r="B1312" s="42"/>
      <c r="C1312" s="215" t="s">
        <v>2082</v>
      </c>
      <c r="D1312" s="215" t="s">
        <v>161</v>
      </c>
      <c r="E1312" s="216" t="s">
        <v>2083</v>
      </c>
      <c r="F1312" s="217" t="s">
        <v>2084</v>
      </c>
      <c r="G1312" s="218" t="s">
        <v>164</v>
      </c>
      <c r="H1312" s="219">
        <v>323</v>
      </c>
      <c r="I1312" s="220"/>
      <c r="J1312" s="221">
        <f>ROUND(I1312*H1312,2)</f>
        <v>0</v>
      </c>
      <c r="K1312" s="217" t="s">
        <v>165</v>
      </c>
      <c r="L1312" s="47"/>
      <c r="M1312" s="222" t="s">
        <v>19</v>
      </c>
      <c r="N1312" s="223" t="s">
        <v>46</v>
      </c>
      <c r="O1312" s="87"/>
      <c r="P1312" s="224">
        <f>O1312*H1312</f>
        <v>0</v>
      </c>
      <c r="Q1312" s="224">
        <v>3E-05</v>
      </c>
      <c r="R1312" s="224">
        <f>Q1312*H1312</f>
        <v>0.00969</v>
      </c>
      <c r="S1312" s="224">
        <v>0</v>
      </c>
      <c r="T1312" s="225">
        <f>S1312*H1312</f>
        <v>0</v>
      </c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R1312" s="226" t="s">
        <v>268</v>
      </c>
      <c r="AT1312" s="226" t="s">
        <v>161</v>
      </c>
      <c r="AU1312" s="226" t="s">
        <v>85</v>
      </c>
      <c r="AY1312" s="20" t="s">
        <v>159</v>
      </c>
      <c r="BE1312" s="227">
        <f>IF(N1312="základní",J1312,0)</f>
        <v>0</v>
      </c>
      <c r="BF1312" s="227">
        <f>IF(N1312="snížená",J1312,0)</f>
        <v>0</v>
      </c>
      <c r="BG1312" s="227">
        <f>IF(N1312="zákl. přenesená",J1312,0)</f>
        <v>0</v>
      </c>
      <c r="BH1312" s="227">
        <f>IF(N1312="sníž. přenesená",J1312,0)</f>
        <v>0</v>
      </c>
      <c r="BI1312" s="227">
        <f>IF(N1312="nulová",J1312,0)</f>
        <v>0</v>
      </c>
      <c r="BJ1312" s="20" t="s">
        <v>83</v>
      </c>
      <c r="BK1312" s="227">
        <f>ROUND(I1312*H1312,2)</f>
        <v>0</v>
      </c>
      <c r="BL1312" s="20" t="s">
        <v>268</v>
      </c>
      <c r="BM1312" s="226" t="s">
        <v>2085</v>
      </c>
    </row>
    <row r="1313" spans="1:47" s="2" customFormat="1" ht="12">
      <c r="A1313" s="41"/>
      <c r="B1313" s="42"/>
      <c r="C1313" s="43"/>
      <c r="D1313" s="228" t="s">
        <v>168</v>
      </c>
      <c r="E1313" s="43"/>
      <c r="F1313" s="229" t="s">
        <v>2086</v>
      </c>
      <c r="G1313" s="43"/>
      <c r="H1313" s="43"/>
      <c r="I1313" s="230"/>
      <c r="J1313" s="43"/>
      <c r="K1313" s="43"/>
      <c r="L1313" s="47"/>
      <c r="M1313" s="231"/>
      <c r="N1313" s="232"/>
      <c r="O1313" s="87"/>
      <c r="P1313" s="87"/>
      <c r="Q1313" s="87"/>
      <c r="R1313" s="87"/>
      <c r="S1313" s="87"/>
      <c r="T1313" s="88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T1313" s="20" t="s">
        <v>168</v>
      </c>
      <c r="AU1313" s="20" t="s">
        <v>85</v>
      </c>
    </row>
    <row r="1314" spans="1:47" s="2" customFormat="1" ht="12">
      <c r="A1314" s="41"/>
      <c r="B1314" s="42"/>
      <c r="C1314" s="43"/>
      <c r="D1314" s="233" t="s">
        <v>170</v>
      </c>
      <c r="E1314" s="43"/>
      <c r="F1314" s="234" t="s">
        <v>2087</v>
      </c>
      <c r="G1314" s="43"/>
      <c r="H1314" s="43"/>
      <c r="I1314" s="230"/>
      <c r="J1314" s="43"/>
      <c r="K1314" s="43"/>
      <c r="L1314" s="47"/>
      <c r="M1314" s="231"/>
      <c r="N1314" s="232"/>
      <c r="O1314" s="87"/>
      <c r="P1314" s="87"/>
      <c r="Q1314" s="87"/>
      <c r="R1314" s="87"/>
      <c r="S1314" s="87"/>
      <c r="T1314" s="88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T1314" s="20" t="s">
        <v>170</v>
      </c>
      <c r="AU1314" s="20" t="s">
        <v>85</v>
      </c>
    </row>
    <row r="1315" spans="1:65" s="2" customFormat="1" ht="24.15" customHeight="1">
      <c r="A1315" s="41"/>
      <c r="B1315" s="42"/>
      <c r="C1315" s="215" t="s">
        <v>2088</v>
      </c>
      <c r="D1315" s="215" t="s">
        <v>161</v>
      </c>
      <c r="E1315" s="216" t="s">
        <v>2089</v>
      </c>
      <c r="F1315" s="217" t="s">
        <v>2090</v>
      </c>
      <c r="G1315" s="218" t="s">
        <v>164</v>
      </c>
      <c r="H1315" s="219">
        <v>323</v>
      </c>
      <c r="I1315" s="220"/>
      <c r="J1315" s="221">
        <f>ROUND(I1315*H1315,2)</f>
        <v>0</v>
      </c>
      <c r="K1315" s="217" t="s">
        <v>165</v>
      </c>
      <c r="L1315" s="47"/>
      <c r="M1315" s="222" t="s">
        <v>19</v>
      </c>
      <c r="N1315" s="223" t="s">
        <v>46</v>
      </c>
      <c r="O1315" s="87"/>
      <c r="P1315" s="224">
        <f>O1315*H1315</f>
        <v>0</v>
      </c>
      <c r="Q1315" s="224">
        <v>0.00758</v>
      </c>
      <c r="R1315" s="224">
        <f>Q1315*H1315</f>
        <v>2.44834</v>
      </c>
      <c r="S1315" s="224">
        <v>0</v>
      </c>
      <c r="T1315" s="225">
        <f>S1315*H1315</f>
        <v>0</v>
      </c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R1315" s="226" t="s">
        <v>268</v>
      </c>
      <c r="AT1315" s="226" t="s">
        <v>161</v>
      </c>
      <c r="AU1315" s="226" t="s">
        <v>85</v>
      </c>
      <c r="AY1315" s="20" t="s">
        <v>159</v>
      </c>
      <c r="BE1315" s="227">
        <f>IF(N1315="základní",J1315,0)</f>
        <v>0</v>
      </c>
      <c r="BF1315" s="227">
        <f>IF(N1315="snížená",J1315,0)</f>
        <v>0</v>
      </c>
      <c r="BG1315" s="227">
        <f>IF(N1315="zákl. přenesená",J1315,0)</f>
        <v>0</v>
      </c>
      <c r="BH1315" s="227">
        <f>IF(N1315="sníž. přenesená",J1315,0)</f>
        <v>0</v>
      </c>
      <c r="BI1315" s="227">
        <f>IF(N1315="nulová",J1315,0)</f>
        <v>0</v>
      </c>
      <c r="BJ1315" s="20" t="s">
        <v>83</v>
      </c>
      <c r="BK1315" s="227">
        <f>ROUND(I1315*H1315,2)</f>
        <v>0</v>
      </c>
      <c r="BL1315" s="20" t="s">
        <v>268</v>
      </c>
      <c r="BM1315" s="226" t="s">
        <v>2091</v>
      </c>
    </row>
    <row r="1316" spans="1:47" s="2" customFormat="1" ht="12">
      <c r="A1316" s="41"/>
      <c r="B1316" s="42"/>
      <c r="C1316" s="43"/>
      <c r="D1316" s="228" t="s">
        <v>168</v>
      </c>
      <c r="E1316" s="43"/>
      <c r="F1316" s="229" t="s">
        <v>2092</v>
      </c>
      <c r="G1316" s="43"/>
      <c r="H1316" s="43"/>
      <c r="I1316" s="230"/>
      <c r="J1316" s="43"/>
      <c r="K1316" s="43"/>
      <c r="L1316" s="47"/>
      <c r="M1316" s="231"/>
      <c r="N1316" s="232"/>
      <c r="O1316" s="87"/>
      <c r="P1316" s="87"/>
      <c r="Q1316" s="87"/>
      <c r="R1316" s="87"/>
      <c r="S1316" s="87"/>
      <c r="T1316" s="88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T1316" s="20" t="s">
        <v>168</v>
      </c>
      <c r="AU1316" s="20" t="s">
        <v>85</v>
      </c>
    </row>
    <row r="1317" spans="1:47" s="2" customFormat="1" ht="12">
      <c r="A1317" s="41"/>
      <c r="B1317" s="42"/>
      <c r="C1317" s="43"/>
      <c r="D1317" s="233" t="s">
        <v>170</v>
      </c>
      <c r="E1317" s="43"/>
      <c r="F1317" s="234" t="s">
        <v>2093</v>
      </c>
      <c r="G1317" s="43"/>
      <c r="H1317" s="43"/>
      <c r="I1317" s="230"/>
      <c r="J1317" s="43"/>
      <c r="K1317" s="43"/>
      <c r="L1317" s="47"/>
      <c r="M1317" s="231"/>
      <c r="N1317" s="232"/>
      <c r="O1317" s="87"/>
      <c r="P1317" s="87"/>
      <c r="Q1317" s="87"/>
      <c r="R1317" s="87"/>
      <c r="S1317" s="87"/>
      <c r="T1317" s="88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T1317" s="20" t="s">
        <v>170</v>
      </c>
      <c r="AU1317" s="20" t="s">
        <v>85</v>
      </c>
    </row>
    <row r="1318" spans="1:65" s="2" customFormat="1" ht="16.5" customHeight="1">
      <c r="A1318" s="41"/>
      <c r="B1318" s="42"/>
      <c r="C1318" s="215" t="s">
        <v>2094</v>
      </c>
      <c r="D1318" s="215" t="s">
        <v>161</v>
      </c>
      <c r="E1318" s="216" t="s">
        <v>2095</v>
      </c>
      <c r="F1318" s="217" t="s">
        <v>2096</v>
      </c>
      <c r="G1318" s="218" t="s">
        <v>164</v>
      </c>
      <c r="H1318" s="219">
        <v>323.03</v>
      </c>
      <c r="I1318" s="220"/>
      <c r="J1318" s="221">
        <f>ROUND(I1318*H1318,2)</f>
        <v>0</v>
      </c>
      <c r="K1318" s="217" t="s">
        <v>165</v>
      </c>
      <c r="L1318" s="47"/>
      <c r="M1318" s="222" t="s">
        <v>19</v>
      </c>
      <c r="N1318" s="223" t="s">
        <v>46</v>
      </c>
      <c r="O1318" s="87"/>
      <c r="P1318" s="224">
        <f>O1318*H1318</f>
        <v>0</v>
      </c>
      <c r="Q1318" s="224">
        <v>0.0003</v>
      </c>
      <c r="R1318" s="224">
        <f>Q1318*H1318</f>
        <v>0.09690899999999998</v>
      </c>
      <c r="S1318" s="224">
        <v>0</v>
      </c>
      <c r="T1318" s="225">
        <f>S1318*H1318</f>
        <v>0</v>
      </c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R1318" s="226" t="s">
        <v>268</v>
      </c>
      <c r="AT1318" s="226" t="s">
        <v>161</v>
      </c>
      <c r="AU1318" s="226" t="s">
        <v>85</v>
      </c>
      <c r="AY1318" s="20" t="s">
        <v>159</v>
      </c>
      <c r="BE1318" s="227">
        <f>IF(N1318="základní",J1318,0)</f>
        <v>0</v>
      </c>
      <c r="BF1318" s="227">
        <f>IF(N1318="snížená",J1318,0)</f>
        <v>0</v>
      </c>
      <c r="BG1318" s="227">
        <f>IF(N1318="zákl. přenesená",J1318,0)</f>
        <v>0</v>
      </c>
      <c r="BH1318" s="227">
        <f>IF(N1318="sníž. přenesená",J1318,0)</f>
        <v>0</v>
      </c>
      <c r="BI1318" s="227">
        <f>IF(N1318="nulová",J1318,0)</f>
        <v>0</v>
      </c>
      <c r="BJ1318" s="20" t="s">
        <v>83</v>
      </c>
      <c r="BK1318" s="227">
        <f>ROUND(I1318*H1318,2)</f>
        <v>0</v>
      </c>
      <c r="BL1318" s="20" t="s">
        <v>268</v>
      </c>
      <c r="BM1318" s="226" t="s">
        <v>2097</v>
      </c>
    </row>
    <row r="1319" spans="1:47" s="2" customFormat="1" ht="12">
      <c r="A1319" s="41"/>
      <c r="B1319" s="42"/>
      <c r="C1319" s="43"/>
      <c r="D1319" s="228" t="s">
        <v>168</v>
      </c>
      <c r="E1319" s="43"/>
      <c r="F1319" s="229" t="s">
        <v>2098</v>
      </c>
      <c r="G1319" s="43"/>
      <c r="H1319" s="43"/>
      <c r="I1319" s="230"/>
      <c r="J1319" s="43"/>
      <c r="K1319" s="43"/>
      <c r="L1319" s="47"/>
      <c r="M1319" s="231"/>
      <c r="N1319" s="232"/>
      <c r="O1319" s="87"/>
      <c r="P1319" s="87"/>
      <c r="Q1319" s="87"/>
      <c r="R1319" s="87"/>
      <c r="S1319" s="87"/>
      <c r="T1319" s="88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T1319" s="20" t="s">
        <v>168</v>
      </c>
      <c r="AU1319" s="20" t="s">
        <v>85</v>
      </c>
    </row>
    <row r="1320" spans="1:47" s="2" customFormat="1" ht="12">
      <c r="A1320" s="41"/>
      <c r="B1320" s="42"/>
      <c r="C1320" s="43"/>
      <c r="D1320" s="233" t="s">
        <v>170</v>
      </c>
      <c r="E1320" s="43"/>
      <c r="F1320" s="234" t="s">
        <v>2099</v>
      </c>
      <c r="G1320" s="43"/>
      <c r="H1320" s="43"/>
      <c r="I1320" s="230"/>
      <c r="J1320" s="43"/>
      <c r="K1320" s="43"/>
      <c r="L1320" s="47"/>
      <c r="M1320" s="231"/>
      <c r="N1320" s="232"/>
      <c r="O1320" s="87"/>
      <c r="P1320" s="87"/>
      <c r="Q1320" s="87"/>
      <c r="R1320" s="87"/>
      <c r="S1320" s="87"/>
      <c r="T1320" s="88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T1320" s="20" t="s">
        <v>170</v>
      </c>
      <c r="AU1320" s="20" t="s">
        <v>85</v>
      </c>
    </row>
    <row r="1321" spans="1:51" s="13" customFormat="1" ht="12">
      <c r="A1321" s="13"/>
      <c r="B1321" s="235"/>
      <c r="C1321" s="236"/>
      <c r="D1321" s="228" t="s">
        <v>172</v>
      </c>
      <c r="E1321" s="237" t="s">
        <v>19</v>
      </c>
      <c r="F1321" s="238" t="s">
        <v>2100</v>
      </c>
      <c r="G1321" s="236"/>
      <c r="H1321" s="239">
        <v>225.65</v>
      </c>
      <c r="I1321" s="240"/>
      <c r="J1321" s="236"/>
      <c r="K1321" s="236"/>
      <c r="L1321" s="241"/>
      <c r="M1321" s="242"/>
      <c r="N1321" s="243"/>
      <c r="O1321" s="243"/>
      <c r="P1321" s="243"/>
      <c r="Q1321" s="243"/>
      <c r="R1321" s="243"/>
      <c r="S1321" s="243"/>
      <c r="T1321" s="244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T1321" s="245" t="s">
        <v>172</v>
      </c>
      <c r="AU1321" s="245" t="s">
        <v>85</v>
      </c>
      <c r="AV1321" s="13" t="s">
        <v>85</v>
      </c>
      <c r="AW1321" s="13" t="s">
        <v>36</v>
      </c>
      <c r="AX1321" s="13" t="s">
        <v>75</v>
      </c>
      <c r="AY1321" s="245" t="s">
        <v>159</v>
      </c>
    </row>
    <row r="1322" spans="1:51" s="13" customFormat="1" ht="12">
      <c r="A1322" s="13"/>
      <c r="B1322" s="235"/>
      <c r="C1322" s="236"/>
      <c r="D1322" s="228" t="s">
        <v>172</v>
      </c>
      <c r="E1322" s="237" t="s">
        <v>19</v>
      </c>
      <c r="F1322" s="238" t="s">
        <v>2101</v>
      </c>
      <c r="G1322" s="236"/>
      <c r="H1322" s="239">
        <v>97.38</v>
      </c>
      <c r="I1322" s="240"/>
      <c r="J1322" s="236"/>
      <c r="K1322" s="236"/>
      <c r="L1322" s="241"/>
      <c r="M1322" s="242"/>
      <c r="N1322" s="243"/>
      <c r="O1322" s="243"/>
      <c r="P1322" s="243"/>
      <c r="Q1322" s="243"/>
      <c r="R1322" s="243"/>
      <c r="S1322" s="243"/>
      <c r="T1322" s="244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45" t="s">
        <v>172</v>
      </c>
      <c r="AU1322" s="245" t="s">
        <v>85</v>
      </c>
      <c r="AV1322" s="13" t="s">
        <v>85</v>
      </c>
      <c r="AW1322" s="13" t="s">
        <v>36</v>
      </c>
      <c r="AX1322" s="13" t="s">
        <v>75</v>
      </c>
      <c r="AY1322" s="245" t="s">
        <v>159</v>
      </c>
    </row>
    <row r="1323" spans="1:51" s="15" customFormat="1" ht="12">
      <c r="A1323" s="15"/>
      <c r="B1323" s="256"/>
      <c r="C1323" s="257"/>
      <c r="D1323" s="228" t="s">
        <v>172</v>
      </c>
      <c r="E1323" s="258" t="s">
        <v>19</v>
      </c>
      <c r="F1323" s="259" t="s">
        <v>193</v>
      </c>
      <c r="G1323" s="257"/>
      <c r="H1323" s="260">
        <v>323.03</v>
      </c>
      <c r="I1323" s="261"/>
      <c r="J1323" s="257"/>
      <c r="K1323" s="257"/>
      <c r="L1323" s="262"/>
      <c r="M1323" s="263"/>
      <c r="N1323" s="264"/>
      <c r="O1323" s="264"/>
      <c r="P1323" s="264"/>
      <c r="Q1323" s="264"/>
      <c r="R1323" s="264"/>
      <c r="S1323" s="264"/>
      <c r="T1323" s="265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T1323" s="266" t="s">
        <v>172</v>
      </c>
      <c r="AU1323" s="266" t="s">
        <v>85</v>
      </c>
      <c r="AV1323" s="15" t="s">
        <v>166</v>
      </c>
      <c r="AW1323" s="15" t="s">
        <v>36</v>
      </c>
      <c r="AX1323" s="15" t="s">
        <v>83</v>
      </c>
      <c r="AY1323" s="266" t="s">
        <v>159</v>
      </c>
    </row>
    <row r="1324" spans="1:65" s="2" customFormat="1" ht="16.5" customHeight="1">
      <c r="A1324" s="41"/>
      <c r="B1324" s="42"/>
      <c r="C1324" s="267" t="s">
        <v>2102</v>
      </c>
      <c r="D1324" s="267" t="s">
        <v>317</v>
      </c>
      <c r="E1324" s="268" t="s">
        <v>2103</v>
      </c>
      <c r="F1324" s="269" t="s">
        <v>2104</v>
      </c>
      <c r="G1324" s="270" t="s">
        <v>164</v>
      </c>
      <c r="H1324" s="271">
        <v>350</v>
      </c>
      <c r="I1324" s="272"/>
      <c r="J1324" s="273">
        <f>ROUND(I1324*H1324,2)</f>
        <v>0</v>
      </c>
      <c r="K1324" s="269" t="s">
        <v>165</v>
      </c>
      <c r="L1324" s="274"/>
      <c r="M1324" s="275" t="s">
        <v>19</v>
      </c>
      <c r="N1324" s="276" t="s">
        <v>46</v>
      </c>
      <c r="O1324" s="87"/>
      <c r="P1324" s="224">
        <f>O1324*H1324</f>
        <v>0</v>
      </c>
      <c r="Q1324" s="224">
        <v>0.00283</v>
      </c>
      <c r="R1324" s="224">
        <f>Q1324*H1324</f>
        <v>0.9905</v>
      </c>
      <c r="S1324" s="224">
        <v>0</v>
      </c>
      <c r="T1324" s="225">
        <f>S1324*H1324</f>
        <v>0</v>
      </c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R1324" s="226" t="s">
        <v>383</v>
      </c>
      <c r="AT1324" s="226" t="s">
        <v>317</v>
      </c>
      <c r="AU1324" s="226" t="s">
        <v>85</v>
      </c>
      <c r="AY1324" s="20" t="s">
        <v>159</v>
      </c>
      <c r="BE1324" s="227">
        <f>IF(N1324="základní",J1324,0)</f>
        <v>0</v>
      </c>
      <c r="BF1324" s="227">
        <f>IF(N1324="snížená",J1324,0)</f>
        <v>0</v>
      </c>
      <c r="BG1324" s="227">
        <f>IF(N1324="zákl. přenesená",J1324,0)</f>
        <v>0</v>
      </c>
      <c r="BH1324" s="227">
        <f>IF(N1324="sníž. přenesená",J1324,0)</f>
        <v>0</v>
      </c>
      <c r="BI1324" s="227">
        <f>IF(N1324="nulová",J1324,0)</f>
        <v>0</v>
      </c>
      <c r="BJ1324" s="20" t="s">
        <v>83</v>
      </c>
      <c r="BK1324" s="227">
        <f>ROUND(I1324*H1324,2)</f>
        <v>0</v>
      </c>
      <c r="BL1324" s="20" t="s">
        <v>268</v>
      </c>
      <c r="BM1324" s="226" t="s">
        <v>2105</v>
      </c>
    </row>
    <row r="1325" spans="1:47" s="2" customFormat="1" ht="12">
      <c r="A1325" s="41"/>
      <c r="B1325" s="42"/>
      <c r="C1325" s="43"/>
      <c r="D1325" s="228" t="s">
        <v>168</v>
      </c>
      <c r="E1325" s="43"/>
      <c r="F1325" s="229" t="s">
        <v>2104</v>
      </c>
      <c r="G1325" s="43"/>
      <c r="H1325" s="43"/>
      <c r="I1325" s="230"/>
      <c r="J1325" s="43"/>
      <c r="K1325" s="43"/>
      <c r="L1325" s="47"/>
      <c r="M1325" s="231"/>
      <c r="N1325" s="232"/>
      <c r="O1325" s="87"/>
      <c r="P1325" s="87"/>
      <c r="Q1325" s="87"/>
      <c r="R1325" s="87"/>
      <c r="S1325" s="87"/>
      <c r="T1325" s="88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T1325" s="20" t="s">
        <v>168</v>
      </c>
      <c r="AU1325" s="20" t="s">
        <v>85</v>
      </c>
    </row>
    <row r="1326" spans="1:51" s="13" customFormat="1" ht="12">
      <c r="A1326" s="13"/>
      <c r="B1326" s="235"/>
      <c r="C1326" s="236"/>
      <c r="D1326" s="228" t="s">
        <v>172</v>
      </c>
      <c r="E1326" s="236"/>
      <c r="F1326" s="238" t="s">
        <v>2106</v>
      </c>
      <c r="G1326" s="236"/>
      <c r="H1326" s="239">
        <v>350</v>
      </c>
      <c r="I1326" s="240"/>
      <c r="J1326" s="236"/>
      <c r="K1326" s="236"/>
      <c r="L1326" s="241"/>
      <c r="M1326" s="242"/>
      <c r="N1326" s="243"/>
      <c r="O1326" s="243"/>
      <c r="P1326" s="243"/>
      <c r="Q1326" s="243"/>
      <c r="R1326" s="243"/>
      <c r="S1326" s="243"/>
      <c r="T1326" s="244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45" t="s">
        <v>172</v>
      </c>
      <c r="AU1326" s="245" t="s">
        <v>85</v>
      </c>
      <c r="AV1326" s="13" t="s">
        <v>85</v>
      </c>
      <c r="AW1326" s="13" t="s">
        <v>4</v>
      </c>
      <c r="AX1326" s="13" t="s">
        <v>83</v>
      </c>
      <c r="AY1326" s="245" t="s">
        <v>159</v>
      </c>
    </row>
    <row r="1327" spans="1:65" s="2" customFormat="1" ht="16.5" customHeight="1">
      <c r="A1327" s="41"/>
      <c r="B1327" s="42"/>
      <c r="C1327" s="215" t="s">
        <v>2107</v>
      </c>
      <c r="D1327" s="215" t="s">
        <v>161</v>
      </c>
      <c r="E1327" s="216" t="s">
        <v>2108</v>
      </c>
      <c r="F1327" s="217" t="s">
        <v>2109</v>
      </c>
      <c r="G1327" s="218" t="s">
        <v>306</v>
      </c>
      <c r="H1327" s="219">
        <v>300</v>
      </c>
      <c r="I1327" s="220"/>
      <c r="J1327" s="221">
        <f>ROUND(I1327*H1327,2)</f>
        <v>0</v>
      </c>
      <c r="K1327" s="217" t="s">
        <v>165</v>
      </c>
      <c r="L1327" s="47"/>
      <c r="M1327" s="222" t="s">
        <v>19</v>
      </c>
      <c r="N1327" s="223" t="s">
        <v>46</v>
      </c>
      <c r="O1327" s="87"/>
      <c r="P1327" s="224">
        <f>O1327*H1327</f>
        <v>0</v>
      </c>
      <c r="Q1327" s="224">
        <v>1E-05</v>
      </c>
      <c r="R1327" s="224">
        <f>Q1327*H1327</f>
        <v>0.003</v>
      </c>
      <c r="S1327" s="224">
        <v>0</v>
      </c>
      <c r="T1327" s="225">
        <f>S1327*H1327</f>
        <v>0</v>
      </c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R1327" s="226" t="s">
        <v>268</v>
      </c>
      <c r="AT1327" s="226" t="s">
        <v>161</v>
      </c>
      <c r="AU1327" s="226" t="s">
        <v>85</v>
      </c>
      <c r="AY1327" s="20" t="s">
        <v>159</v>
      </c>
      <c r="BE1327" s="227">
        <f>IF(N1327="základní",J1327,0)</f>
        <v>0</v>
      </c>
      <c r="BF1327" s="227">
        <f>IF(N1327="snížená",J1327,0)</f>
        <v>0</v>
      </c>
      <c r="BG1327" s="227">
        <f>IF(N1327="zákl. přenesená",J1327,0)</f>
        <v>0</v>
      </c>
      <c r="BH1327" s="227">
        <f>IF(N1327="sníž. přenesená",J1327,0)</f>
        <v>0</v>
      </c>
      <c r="BI1327" s="227">
        <f>IF(N1327="nulová",J1327,0)</f>
        <v>0</v>
      </c>
      <c r="BJ1327" s="20" t="s">
        <v>83</v>
      </c>
      <c r="BK1327" s="227">
        <f>ROUND(I1327*H1327,2)</f>
        <v>0</v>
      </c>
      <c r="BL1327" s="20" t="s">
        <v>268</v>
      </c>
      <c r="BM1327" s="226" t="s">
        <v>2110</v>
      </c>
    </row>
    <row r="1328" spans="1:47" s="2" customFormat="1" ht="12">
      <c r="A1328" s="41"/>
      <c r="B1328" s="42"/>
      <c r="C1328" s="43"/>
      <c r="D1328" s="228" t="s">
        <v>168</v>
      </c>
      <c r="E1328" s="43"/>
      <c r="F1328" s="229" t="s">
        <v>2111</v>
      </c>
      <c r="G1328" s="43"/>
      <c r="H1328" s="43"/>
      <c r="I1328" s="230"/>
      <c r="J1328" s="43"/>
      <c r="K1328" s="43"/>
      <c r="L1328" s="47"/>
      <c r="M1328" s="231"/>
      <c r="N1328" s="232"/>
      <c r="O1328" s="87"/>
      <c r="P1328" s="87"/>
      <c r="Q1328" s="87"/>
      <c r="R1328" s="87"/>
      <c r="S1328" s="87"/>
      <c r="T1328" s="88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T1328" s="20" t="s">
        <v>168</v>
      </c>
      <c r="AU1328" s="20" t="s">
        <v>85</v>
      </c>
    </row>
    <row r="1329" spans="1:47" s="2" customFormat="1" ht="12">
      <c r="A1329" s="41"/>
      <c r="B1329" s="42"/>
      <c r="C1329" s="43"/>
      <c r="D1329" s="233" t="s">
        <v>170</v>
      </c>
      <c r="E1329" s="43"/>
      <c r="F1329" s="234" t="s">
        <v>2112</v>
      </c>
      <c r="G1329" s="43"/>
      <c r="H1329" s="43"/>
      <c r="I1329" s="230"/>
      <c r="J1329" s="43"/>
      <c r="K1329" s="43"/>
      <c r="L1329" s="47"/>
      <c r="M1329" s="231"/>
      <c r="N1329" s="232"/>
      <c r="O1329" s="87"/>
      <c r="P1329" s="87"/>
      <c r="Q1329" s="87"/>
      <c r="R1329" s="87"/>
      <c r="S1329" s="87"/>
      <c r="T1329" s="88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T1329" s="20" t="s">
        <v>170</v>
      </c>
      <c r="AU1329" s="20" t="s">
        <v>85</v>
      </c>
    </row>
    <row r="1330" spans="1:65" s="2" customFormat="1" ht="16.5" customHeight="1">
      <c r="A1330" s="41"/>
      <c r="B1330" s="42"/>
      <c r="C1330" s="267" t="s">
        <v>2113</v>
      </c>
      <c r="D1330" s="267" t="s">
        <v>317</v>
      </c>
      <c r="E1330" s="268" t="s">
        <v>2114</v>
      </c>
      <c r="F1330" s="269" t="s">
        <v>2115</v>
      </c>
      <c r="G1330" s="270" t="s">
        <v>306</v>
      </c>
      <c r="H1330" s="271">
        <v>300</v>
      </c>
      <c r="I1330" s="272"/>
      <c r="J1330" s="273">
        <f>ROUND(I1330*H1330,2)</f>
        <v>0</v>
      </c>
      <c r="K1330" s="269" t="s">
        <v>165</v>
      </c>
      <c r="L1330" s="274"/>
      <c r="M1330" s="275" t="s">
        <v>19</v>
      </c>
      <c r="N1330" s="276" t="s">
        <v>46</v>
      </c>
      <c r="O1330" s="87"/>
      <c r="P1330" s="224">
        <f>O1330*H1330</f>
        <v>0</v>
      </c>
      <c r="Q1330" s="224">
        <v>0.00035</v>
      </c>
      <c r="R1330" s="224">
        <f>Q1330*H1330</f>
        <v>0.105</v>
      </c>
      <c r="S1330" s="224">
        <v>0</v>
      </c>
      <c r="T1330" s="225">
        <f>S1330*H1330</f>
        <v>0</v>
      </c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R1330" s="226" t="s">
        <v>383</v>
      </c>
      <c r="AT1330" s="226" t="s">
        <v>317</v>
      </c>
      <c r="AU1330" s="226" t="s">
        <v>85</v>
      </c>
      <c r="AY1330" s="20" t="s">
        <v>159</v>
      </c>
      <c r="BE1330" s="227">
        <f>IF(N1330="základní",J1330,0)</f>
        <v>0</v>
      </c>
      <c r="BF1330" s="227">
        <f>IF(N1330="snížená",J1330,0)</f>
        <v>0</v>
      </c>
      <c r="BG1330" s="227">
        <f>IF(N1330="zákl. přenesená",J1330,0)</f>
        <v>0</v>
      </c>
      <c r="BH1330" s="227">
        <f>IF(N1330="sníž. přenesená",J1330,0)</f>
        <v>0</v>
      </c>
      <c r="BI1330" s="227">
        <f>IF(N1330="nulová",J1330,0)</f>
        <v>0</v>
      </c>
      <c r="BJ1330" s="20" t="s">
        <v>83</v>
      </c>
      <c r="BK1330" s="227">
        <f>ROUND(I1330*H1330,2)</f>
        <v>0</v>
      </c>
      <c r="BL1330" s="20" t="s">
        <v>268</v>
      </c>
      <c r="BM1330" s="226" t="s">
        <v>2116</v>
      </c>
    </row>
    <row r="1331" spans="1:47" s="2" customFormat="1" ht="12">
      <c r="A1331" s="41"/>
      <c r="B1331" s="42"/>
      <c r="C1331" s="43"/>
      <c r="D1331" s="228" t="s">
        <v>168</v>
      </c>
      <c r="E1331" s="43"/>
      <c r="F1331" s="229" t="s">
        <v>2115</v>
      </c>
      <c r="G1331" s="43"/>
      <c r="H1331" s="43"/>
      <c r="I1331" s="230"/>
      <c r="J1331" s="43"/>
      <c r="K1331" s="43"/>
      <c r="L1331" s="47"/>
      <c r="M1331" s="231"/>
      <c r="N1331" s="232"/>
      <c r="O1331" s="87"/>
      <c r="P1331" s="87"/>
      <c r="Q1331" s="87"/>
      <c r="R1331" s="87"/>
      <c r="S1331" s="87"/>
      <c r="T1331" s="88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T1331" s="20" t="s">
        <v>168</v>
      </c>
      <c r="AU1331" s="20" t="s">
        <v>85</v>
      </c>
    </row>
    <row r="1332" spans="1:51" s="13" customFormat="1" ht="12">
      <c r="A1332" s="13"/>
      <c r="B1332" s="235"/>
      <c r="C1332" s="236"/>
      <c r="D1332" s="228" t="s">
        <v>172</v>
      </c>
      <c r="E1332" s="236"/>
      <c r="F1332" s="238" t="s">
        <v>2117</v>
      </c>
      <c r="G1332" s="236"/>
      <c r="H1332" s="239">
        <v>300</v>
      </c>
      <c r="I1332" s="240"/>
      <c r="J1332" s="236"/>
      <c r="K1332" s="236"/>
      <c r="L1332" s="241"/>
      <c r="M1332" s="242"/>
      <c r="N1332" s="243"/>
      <c r="O1332" s="243"/>
      <c r="P1332" s="243"/>
      <c r="Q1332" s="243"/>
      <c r="R1332" s="243"/>
      <c r="S1332" s="243"/>
      <c r="T1332" s="244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45" t="s">
        <v>172</v>
      </c>
      <c r="AU1332" s="245" t="s">
        <v>85</v>
      </c>
      <c r="AV1332" s="13" t="s">
        <v>85</v>
      </c>
      <c r="AW1332" s="13" t="s">
        <v>4</v>
      </c>
      <c r="AX1332" s="13" t="s">
        <v>83</v>
      </c>
      <c r="AY1332" s="245" t="s">
        <v>159</v>
      </c>
    </row>
    <row r="1333" spans="1:65" s="2" customFormat="1" ht="24.15" customHeight="1">
      <c r="A1333" s="41"/>
      <c r="B1333" s="42"/>
      <c r="C1333" s="215" t="s">
        <v>2118</v>
      </c>
      <c r="D1333" s="215" t="s">
        <v>161</v>
      </c>
      <c r="E1333" s="216" t="s">
        <v>2119</v>
      </c>
      <c r="F1333" s="217" t="s">
        <v>2120</v>
      </c>
      <c r="G1333" s="218" t="s">
        <v>1590</v>
      </c>
      <c r="H1333" s="289"/>
      <c r="I1333" s="220"/>
      <c r="J1333" s="221">
        <f>ROUND(I1333*H1333,2)</f>
        <v>0</v>
      </c>
      <c r="K1333" s="217" t="s">
        <v>165</v>
      </c>
      <c r="L1333" s="47"/>
      <c r="M1333" s="222" t="s">
        <v>19</v>
      </c>
      <c r="N1333" s="223" t="s">
        <v>46</v>
      </c>
      <c r="O1333" s="87"/>
      <c r="P1333" s="224">
        <f>O1333*H1333</f>
        <v>0</v>
      </c>
      <c r="Q1333" s="224">
        <v>0</v>
      </c>
      <c r="R1333" s="224">
        <f>Q1333*H1333</f>
        <v>0</v>
      </c>
      <c r="S1333" s="224">
        <v>0</v>
      </c>
      <c r="T1333" s="225">
        <f>S1333*H1333</f>
        <v>0</v>
      </c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R1333" s="226" t="s">
        <v>268</v>
      </c>
      <c r="AT1333" s="226" t="s">
        <v>161</v>
      </c>
      <c r="AU1333" s="226" t="s">
        <v>85</v>
      </c>
      <c r="AY1333" s="20" t="s">
        <v>159</v>
      </c>
      <c r="BE1333" s="227">
        <f>IF(N1333="základní",J1333,0)</f>
        <v>0</v>
      </c>
      <c r="BF1333" s="227">
        <f>IF(N1333="snížená",J1333,0)</f>
        <v>0</v>
      </c>
      <c r="BG1333" s="227">
        <f>IF(N1333="zákl. přenesená",J1333,0)</f>
        <v>0</v>
      </c>
      <c r="BH1333" s="227">
        <f>IF(N1333="sníž. přenesená",J1333,0)</f>
        <v>0</v>
      </c>
      <c r="BI1333" s="227">
        <f>IF(N1333="nulová",J1333,0)</f>
        <v>0</v>
      </c>
      <c r="BJ1333" s="20" t="s">
        <v>83</v>
      </c>
      <c r="BK1333" s="227">
        <f>ROUND(I1333*H1333,2)</f>
        <v>0</v>
      </c>
      <c r="BL1333" s="20" t="s">
        <v>268</v>
      </c>
      <c r="BM1333" s="226" t="s">
        <v>2121</v>
      </c>
    </row>
    <row r="1334" spans="1:47" s="2" customFormat="1" ht="12">
      <c r="A1334" s="41"/>
      <c r="B1334" s="42"/>
      <c r="C1334" s="43"/>
      <c r="D1334" s="228" t="s">
        <v>168</v>
      </c>
      <c r="E1334" s="43"/>
      <c r="F1334" s="229" t="s">
        <v>2122</v>
      </c>
      <c r="G1334" s="43"/>
      <c r="H1334" s="43"/>
      <c r="I1334" s="230"/>
      <c r="J1334" s="43"/>
      <c r="K1334" s="43"/>
      <c r="L1334" s="47"/>
      <c r="M1334" s="231"/>
      <c r="N1334" s="232"/>
      <c r="O1334" s="87"/>
      <c r="P1334" s="87"/>
      <c r="Q1334" s="87"/>
      <c r="R1334" s="87"/>
      <c r="S1334" s="87"/>
      <c r="T1334" s="88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T1334" s="20" t="s">
        <v>168</v>
      </c>
      <c r="AU1334" s="20" t="s">
        <v>85</v>
      </c>
    </row>
    <row r="1335" spans="1:47" s="2" customFormat="1" ht="12">
      <c r="A1335" s="41"/>
      <c r="B1335" s="42"/>
      <c r="C1335" s="43"/>
      <c r="D1335" s="233" t="s">
        <v>170</v>
      </c>
      <c r="E1335" s="43"/>
      <c r="F1335" s="234" t="s">
        <v>2123</v>
      </c>
      <c r="G1335" s="43"/>
      <c r="H1335" s="43"/>
      <c r="I1335" s="230"/>
      <c r="J1335" s="43"/>
      <c r="K1335" s="43"/>
      <c r="L1335" s="47"/>
      <c r="M1335" s="231"/>
      <c r="N1335" s="232"/>
      <c r="O1335" s="87"/>
      <c r="P1335" s="87"/>
      <c r="Q1335" s="87"/>
      <c r="R1335" s="87"/>
      <c r="S1335" s="87"/>
      <c r="T1335" s="88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T1335" s="20" t="s">
        <v>170</v>
      </c>
      <c r="AU1335" s="20" t="s">
        <v>85</v>
      </c>
    </row>
    <row r="1336" spans="1:63" s="12" customFormat="1" ht="22.8" customHeight="1">
      <c r="A1336" s="12"/>
      <c r="B1336" s="199"/>
      <c r="C1336" s="200"/>
      <c r="D1336" s="201" t="s">
        <v>74</v>
      </c>
      <c r="E1336" s="213" t="s">
        <v>2124</v>
      </c>
      <c r="F1336" s="213" t="s">
        <v>2125</v>
      </c>
      <c r="G1336" s="200"/>
      <c r="H1336" s="200"/>
      <c r="I1336" s="203"/>
      <c r="J1336" s="214">
        <f>BK1336</f>
        <v>0</v>
      </c>
      <c r="K1336" s="200"/>
      <c r="L1336" s="205"/>
      <c r="M1336" s="206"/>
      <c r="N1336" s="207"/>
      <c r="O1336" s="207"/>
      <c r="P1336" s="208">
        <f>SUM(P1337:P1368)</f>
        <v>0</v>
      </c>
      <c r="Q1336" s="207"/>
      <c r="R1336" s="208">
        <f>SUM(R1337:R1368)</f>
        <v>4.5957377500000005</v>
      </c>
      <c r="S1336" s="207"/>
      <c r="T1336" s="209">
        <f>SUM(T1337:T1368)</f>
        <v>0</v>
      </c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R1336" s="210" t="s">
        <v>85</v>
      </c>
      <c r="AT1336" s="211" t="s">
        <v>74</v>
      </c>
      <c r="AU1336" s="211" t="s">
        <v>83</v>
      </c>
      <c r="AY1336" s="210" t="s">
        <v>159</v>
      </c>
      <c r="BK1336" s="212">
        <f>SUM(BK1337:BK1368)</f>
        <v>0</v>
      </c>
    </row>
    <row r="1337" spans="1:65" s="2" customFormat="1" ht="16.5" customHeight="1">
      <c r="A1337" s="41"/>
      <c r="B1337" s="42"/>
      <c r="C1337" s="215" t="s">
        <v>2126</v>
      </c>
      <c r="D1337" s="215" t="s">
        <v>161</v>
      </c>
      <c r="E1337" s="216" t="s">
        <v>2127</v>
      </c>
      <c r="F1337" s="217" t="s">
        <v>2128</v>
      </c>
      <c r="G1337" s="218" t="s">
        <v>164</v>
      </c>
      <c r="H1337" s="219">
        <v>193</v>
      </c>
      <c r="I1337" s="220"/>
      <c r="J1337" s="221">
        <f>ROUND(I1337*H1337,2)</f>
        <v>0</v>
      </c>
      <c r="K1337" s="217" t="s">
        <v>165</v>
      </c>
      <c r="L1337" s="47"/>
      <c r="M1337" s="222" t="s">
        <v>19</v>
      </c>
      <c r="N1337" s="223" t="s">
        <v>46</v>
      </c>
      <c r="O1337" s="87"/>
      <c r="P1337" s="224">
        <f>O1337*H1337</f>
        <v>0</v>
      </c>
      <c r="Q1337" s="224">
        <v>0</v>
      </c>
      <c r="R1337" s="224">
        <f>Q1337*H1337</f>
        <v>0</v>
      </c>
      <c r="S1337" s="224">
        <v>0</v>
      </c>
      <c r="T1337" s="225">
        <f>S1337*H1337</f>
        <v>0</v>
      </c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R1337" s="226" t="s">
        <v>268</v>
      </c>
      <c r="AT1337" s="226" t="s">
        <v>161</v>
      </c>
      <c r="AU1337" s="226" t="s">
        <v>85</v>
      </c>
      <c r="AY1337" s="20" t="s">
        <v>159</v>
      </c>
      <c r="BE1337" s="227">
        <f>IF(N1337="základní",J1337,0)</f>
        <v>0</v>
      </c>
      <c r="BF1337" s="227">
        <f>IF(N1337="snížená",J1337,0)</f>
        <v>0</v>
      </c>
      <c r="BG1337" s="227">
        <f>IF(N1337="zákl. přenesená",J1337,0)</f>
        <v>0</v>
      </c>
      <c r="BH1337" s="227">
        <f>IF(N1337="sníž. přenesená",J1337,0)</f>
        <v>0</v>
      </c>
      <c r="BI1337" s="227">
        <f>IF(N1337="nulová",J1337,0)</f>
        <v>0</v>
      </c>
      <c r="BJ1337" s="20" t="s">
        <v>83</v>
      </c>
      <c r="BK1337" s="227">
        <f>ROUND(I1337*H1337,2)</f>
        <v>0</v>
      </c>
      <c r="BL1337" s="20" t="s">
        <v>268</v>
      </c>
      <c r="BM1337" s="226" t="s">
        <v>2129</v>
      </c>
    </row>
    <row r="1338" spans="1:47" s="2" customFormat="1" ht="12">
      <c r="A1338" s="41"/>
      <c r="B1338" s="42"/>
      <c r="C1338" s="43"/>
      <c r="D1338" s="228" t="s">
        <v>168</v>
      </c>
      <c r="E1338" s="43"/>
      <c r="F1338" s="229" t="s">
        <v>2130</v>
      </c>
      <c r="G1338" s="43"/>
      <c r="H1338" s="43"/>
      <c r="I1338" s="230"/>
      <c r="J1338" s="43"/>
      <c r="K1338" s="43"/>
      <c r="L1338" s="47"/>
      <c r="M1338" s="231"/>
      <c r="N1338" s="232"/>
      <c r="O1338" s="87"/>
      <c r="P1338" s="87"/>
      <c r="Q1338" s="87"/>
      <c r="R1338" s="87"/>
      <c r="S1338" s="87"/>
      <c r="T1338" s="88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T1338" s="20" t="s">
        <v>168</v>
      </c>
      <c r="AU1338" s="20" t="s">
        <v>85</v>
      </c>
    </row>
    <row r="1339" spans="1:47" s="2" customFormat="1" ht="12">
      <c r="A1339" s="41"/>
      <c r="B1339" s="42"/>
      <c r="C1339" s="43"/>
      <c r="D1339" s="233" t="s">
        <v>170</v>
      </c>
      <c r="E1339" s="43"/>
      <c r="F1339" s="234" t="s">
        <v>2131</v>
      </c>
      <c r="G1339" s="43"/>
      <c r="H1339" s="43"/>
      <c r="I1339" s="230"/>
      <c r="J1339" s="43"/>
      <c r="K1339" s="43"/>
      <c r="L1339" s="47"/>
      <c r="M1339" s="231"/>
      <c r="N1339" s="232"/>
      <c r="O1339" s="87"/>
      <c r="P1339" s="87"/>
      <c r="Q1339" s="87"/>
      <c r="R1339" s="87"/>
      <c r="S1339" s="87"/>
      <c r="T1339" s="88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T1339" s="20" t="s">
        <v>170</v>
      </c>
      <c r="AU1339" s="20" t="s">
        <v>85</v>
      </c>
    </row>
    <row r="1340" spans="1:65" s="2" customFormat="1" ht="16.5" customHeight="1">
      <c r="A1340" s="41"/>
      <c r="B1340" s="42"/>
      <c r="C1340" s="215" t="s">
        <v>2132</v>
      </c>
      <c r="D1340" s="215" t="s">
        <v>161</v>
      </c>
      <c r="E1340" s="216" t="s">
        <v>2133</v>
      </c>
      <c r="F1340" s="217" t="s">
        <v>2134</v>
      </c>
      <c r="G1340" s="218" t="s">
        <v>164</v>
      </c>
      <c r="H1340" s="219">
        <v>193</v>
      </c>
      <c r="I1340" s="220"/>
      <c r="J1340" s="221">
        <f>ROUND(I1340*H1340,2)</f>
        <v>0</v>
      </c>
      <c r="K1340" s="217" t="s">
        <v>165</v>
      </c>
      <c r="L1340" s="47"/>
      <c r="M1340" s="222" t="s">
        <v>19</v>
      </c>
      <c r="N1340" s="223" t="s">
        <v>46</v>
      </c>
      <c r="O1340" s="87"/>
      <c r="P1340" s="224">
        <f>O1340*H1340</f>
        <v>0</v>
      </c>
      <c r="Q1340" s="224">
        <v>0.0003</v>
      </c>
      <c r="R1340" s="224">
        <f>Q1340*H1340</f>
        <v>0.05789999999999999</v>
      </c>
      <c r="S1340" s="224">
        <v>0</v>
      </c>
      <c r="T1340" s="225">
        <f>S1340*H1340</f>
        <v>0</v>
      </c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R1340" s="226" t="s">
        <v>268</v>
      </c>
      <c r="AT1340" s="226" t="s">
        <v>161</v>
      </c>
      <c r="AU1340" s="226" t="s">
        <v>85</v>
      </c>
      <c r="AY1340" s="20" t="s">
        <v>159</v>
      </c>
      <c r="BE1340" s="227">
        <f>IF(N1340="základní",J1340,0)</f>
        <v>0</v>
      </c>
      <c r="BF1340" s="227">
        <f>IF(N1340="snížená",J1340,0)</f>
        <v>0</v>
      </c>
      <c r="BG1340" s="227">
        <f>IF(N1340="zákl. přenesená",J1340,0)</f>
        <v>0</v>
      </c>
      <c r="BH1340" s="227">
        <f>IF(N1340="sníž. přenesená",J1340,0)</f>
        <v>0</v>
      </c>
      <c r="BI1340" s="227">
        <f>IF(N1340="nulová",J1340,0)</f>
        <v>0</v>
      </c>
      <c r="BJ1340" s="20" t="s">
        <v>83</v>
      </c>
      <c r="BK1340" s="227">
        <f>ROUND(I1340*H1340,2)</f>
        <v>0</v>
      </c>
      <c r="BL1340" s="20" t="s">
        <v>268</v>
      </c>
      <c r="BM1340" s="226" t="s">
        <v>2135</v>
      </c>
    </row>
    <row r="1341" spans="1:47" s="2" customFormat="1" ht="12">
      <c r="A1341" s="41"/>
      <c r="B1341" s="42"/>
      <c r="C1341" s="43"/>
      <c r="D1341" s="228" t="s">
        <v>168</v>
      </c>
      <c r="E1341" s="43"/>
      <c r="F1341" s="229" t="s">
        <v>2136</v>
      </c>
      <c r="G1341" s="43"/>
      <c r="H1341" s="43"/>
      <c r="I1341" s="230"/>
      <c r="J1341" s="43"/>
      <c r="K1341" s="43"/>
      <c r="L1341" s="47"/>
      <c r="M1341" s="231"/>
      <c r="N1341" s="232"/>
      <c r="O1341" s="87"/>
      <c r="P1341" s="87"/>
      <c r="Q1341" s="87"/>
      <c r="R1341" s="87"/>
      <c r="S1341" s="87"/>
      <c r="T1341" s="88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T1341" s="20" t="s">
        <v>168</v>
      </c>
      <c r="AU1341" s="20" t="s">
        <v>85</v>
      </c>
    </row>
    <row r="1342" spans="1:47" s="2" customFormat="1" ht="12">
      <c r="A1342" s="41"/>
      <c r="B1342" s="42"/>
      <c r="C1342" s="43"/>
      <c r="D1342" s="233" t="s">
        <v>170</v>
      </c>
      <c r="E1342" s="43"/>
      <c r="F1342" s="234" t="s">
        <v>2137</v>
      </c>
      <c r="G1342" s="43"/>
      <c r="H1342" s="43"/>
      <c r="I1342" s="230"/>
      <c r="J1342" s="43"/>
      <c r="K1342" s="43"/>
      <c r="L1342" s="47"/>
      <c r="M1342" s="231"/>
      <c r="N1342" s="232"/>
      <c r="O1342" s="87"/>
      <c r="P1342" s="87"/>
      <c r="Q1342" s="87"/>
      <c r="R1342" s="87"/>
      <c r="S1342" s="87"/>
      <c r="T1342" s="88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1"/>
      <c r="AE1342" s="41"/>
      <c r="AT1342" s="20" t="s">
        <v>170</v>
      </c>
      <c r="AU1342" s="20" t="s">
        <v>85</v>
      </c>
    </row>
    <row r="1343" spans="1:65" s="2" customFormat="1" ht="24.15" customHeight="1">
      <c r="A1343" s="41"/>
      <c r="B1343" s="42"/>
      <c r="C1343" s="215" t="s">
        <v>2138</v>
      </c>
      <c r="D1343" s="215" t="s">
        <v>161</v>
      </c>
      <c r="E1343" s="216" t="s">
        <v>2139</v>
      </c>
      <c r="F1343" s="217" t="s">
        <v>2140</v>
      </c>
      <c r="G1343" s="218" t="s">
        <v>164</v>
      </c>
      <c r="H1343" s="219">
        <v>193</v>
      </c>
      <c r="I1343" s="220"/>
      <c r="J1343" s="221">
        <f>ROUND(I1343*H1343,2)</f>
        <v>0</v>
      </c>
      <c r="K1343" s="217" t="s">
        <v>165</v>
      </c>
      <c r="L1343" s="47"/>
      <c r="M1343" s="222" t="s">
        <v>19</v>
      </c>
      <c r="N1343" s="223" t="s">
        <v>46</v>
      </c>
      <c r="O1343" s="87"/>
      <c r="P1343" s="224">
        <f>O1343*H1343</f>
        <v>0</v>
      </c>
      <c r="Q1343" s="224">
        <v>0.0015</v>
      </c>
      <c r="R1343" s="224">
        <f>Q1343*H1343</f>
        <v>0.2895</v>
      </c>
      <c r="S1343" s="224">
        <v>0</v>
      </c>
      <c r="T1343" s="225">
        <f>S1343*H1343</f>
        <v>0</v>
      </c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R1343" s="226" t="s">
        <v>268</v>
      </c>
      <c r="AT1343" s="226" t="s">
        <v>161</v>
      </c>
      <c r="AU1343" s="226" t="s">
        <v>85</v>
      </c>
      <c r="AY1343" s="20" t="s">
        <v>159</v>
      </c>
      <c r="BE1343" s="227">
        <f>IF(N1343="základní",J1343,0)</f>
        <v>0</v>
      </c>
      <c r="BF1343" s="227">
        <f>IF(N1343="snížená",J1343,0)</f>
        <v>0</v>
      </c>
      <c r="BG1343" s="227">
        <f>IF(N1343="zákl. přenesená",J1343,0)</f>
        <v>0</v>
      </c>
      <c r="BH1343" s="227">
        <f>IF(N1343="sníž. přenesená",J1343,0)</f>
        <v>0</v>
      </c>
      <c r="BI1343" s="227">
        <f>IF(N1343="nulová",J1343,0)</f>
        <v>0</v>
      </c>
      <c r="BJ1343" s="20" t="s">
        <v>83</v>
      </c>
      <c r="BK1343" s="227">
        <f>ROUND(I1343*H1343,2)</f>
        <v>0</v>
      </c>
      <c r="BL1343" s="20" t="s">
        <v>268</v>
      </c>
      <c r="BM1343" s="226" t="s">
        <v>2141</v>
      </c>
    </row>
    <row r="1344" spans="1:47" s="2" customFormat="1" ht="12">
      <c r="A1344" s="41"/>
      <c r="B1344" s="42"/>
      <c r="C1344" s="43"/>
      <c r="D1344" s="228" t="s">
        <v>168</v>
      </c>
      <c r="E1344" s="43"/>
      <c r="F1344" s="229" t="s">
        <v>2142</v>
      </c>
      <c r="G1344" s="43"/>
      <c r="H1344" s="43"/>
      <c r="I1344" s="230"/>
      <c r="J1344" s="43"/>
      <c r="K1344" s="43"/>
      <c r="L1344" s="47"/>
      <c r="M1344" s="231"/>
      <c r="N1344" s="232"/>
      <c r="O1344" s="87"/>
      <c r="P1344" s="87"/>
      <c r="Q1344" s="87"/>
      <c r="R1344" s="87"/>
      <c r="S1344" s="87"/>
      <c r="T1344" s="88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T1344" s="20" t="s">
        <v>168</v>
      </c>
      <c r="AU1344" s="20" t="s">
        <v>85</v>
      </c>
    </row>
    <row r="1345" spans="1:47" s="2" customFormat="1" ht="12">
      <c r="A1345" s="41"/>
      <c r="B1345" s="42"/>
      <c r="C1345" s="43"/>
      <c r="D1345" s="233" t="s">
        <v>170</v>
      </c>
      <c r="E1345" s="43"/>
      <c r="F1345" s="234" t="s">
        <v>2143</v>
      </c>
      <c r="G1345" s="43"/>
      <c r="H1345" s="43"/>
      <c r="I1345" s="230"/>
      <c r="J1345" s="43"/>
      <c r="K1345" s="43"/>
      <c r="L1345" s="47"/>
      <c r="M1345" s="231"/>
      <c r="N1345" s="232"/>
      <c r="O1345" s="87"/>
      <c r="P1345" s="87"/>
      <c r="Q1345" s="87"/>
      <c r="R1345" s="87"/>
      <c r="S1345" s="87"/>
      <c r="T1345" s="88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T1345" s="20" t="s">
        <v>170</v>
      </c>
      <c r="AU1345" s="20" t="s">
        <v>85</v>
      </c>
    </row>
    <row r="1346" spans="1:65" s="2" customFormat="1" ht="33" customHeight="1">
      <c r="A1346" s="41"/>
      <c r="B1346" s="42"/>
      <c r="C1346" s="215" t="s">
        <v>2144</v>
      </c>
      <c r="D1346" s="215" t="s">
        <v>161</v>
      </c>
      <c r="E1346" s="216" t="s">
        <v>2145</v>
      </c>
      <c r="F1346" s="217" t="s">
        <v>2146</v>
      </c>
      <c r="G1346" s="218" t="s">
        <v>164</v>
      </c>
      <c r="H1346" s="219">
        <v>193.201</v>
      </c>
      <c r="I1346" s="220"/>
      <c r="J1346" s="221">
        <f>ROUND(I1346*H1346,2)</f>
        <v>0</v>
      </c>
      <c r="K1346" s="217" t="s">
        <v>165</v>
      </c>
      <c r="L1346" s="47"/>
      <c r="M1346" s="222" t="s">
        <v>19</v>
      </c>
      <c r="N1346" s="223" t="s">
        <v>46</v>
      </c>
      <c r="O1346" s="87"/>
      <c r="P1346" s="224">
        <f>O1346*H1346</f>
        <v>0</v>
      </c>
      <c r="Q1346" s="224">
        <v>0.00605</v>
      </c>
      <c r="R1346" s="224">
        <f>Q1346*H1346</f>
        <v>1.1688660499999999</v>
      </c>
      <c r="S1346" s="224">
        <v>0</v>
      </c>
      <c r="T1346" s="225">
        <f>S1346*H1346</f>
        <v>0</v>
      </c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R1346" s="226" t="s">
        <v>268</v>
      </c>
      <c r="AT1346" s="226" t="s">
        <v>161</v>
      </c>
      <c r="AU1346" s="226" t="s">
        <v>85</v>
      </c>
      <c r="AY1346" s="20" t="s">
        <v>159</v>
      </c>
      <c r="BE1346" s="227">
        <f>IF(N1346="základní",J1346,0)</f>
        <v>0</v>
      </c>
      <c r="BF1346" s="227">
        <f>IF(N1346="snížená",J1346,0)</f>
        <v>0</v>
      </c>
      <c r="BG1346" s="227">
        <f>IF(N1346="zákl. přenesená",J1346,0)</f>
        <v>0</v>
      </c>
      <c r="BH1346" s="227">
        <f>IF(N1346="sníž. přenesená",J1346,0)</f>
        <v>0</v>
      </c>
      <c r="BI1346" s="227">
        <f>IF(N1346="nulová",J1346,0)</f>
        <v>0</v>
      </c>
      <c r="BJ1346" s="20" t="s">
        <v>83</v>
      </c>
      <c r="BK1346" s="227">
        <f>ROUND(I1346*H1346,2)</f>
        <v>0</v>
      </c>
      <c r="BL1346" s="20" t="s">
        <v>268</v>
      </c>
      <c r="BM1346" s="226" t="s">
        <v>2147</v>
      </c>
    </row>
    <row r="1347" spans="1:47" s="2" customFormat="1" ht="12">
      <c r="A1347" s="41"/>
      <c r="B1347" s="42"/>
      <c r="C1347" s="43"/>
      <c r="D1347" s="228" t="s">
        <v>168</v>
      </c>
      <c r="E1347" s="43"/>
      <c r="F1347" s="229" t="s">
        <v>2148</v>
      </c>
      <c r="G1347" s="43"/>
      <c r="H1347" s="43"/>
      <c r="I1347" s="230"/>
      <c r="J1347" s="43"/>
      <c r="K1347" s="43"/>
      <c r="L1347" s="47"/>
      <c r="M1347" s="231"/>
      <c r="N1347" s="232"/>
      <c r="O1347" s="87"/>
      <c r="P1347" s="87"/>
      <c r="Q1347" s="87"/>
      <c r="R1347" s="87"/>
      <c r="S1347" s="87"/>
      <c r="T1347" s="88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T1347" s="20" t="s">
        <v>168</v>
      </c>
      <c r="AU1347" s="20" t="s">
        <v>85</v>
      </c>
    </row>
    <row r="1348" spans="1:47" s="2" customFormat="1" ht="12">
      <c r="A1348" s="41"/>
      <c r="B1348" s="42"/>
      <c r="C1348" s="43"/>
      <c r="D1348" s="233" t="s">
        <v>170</v>
      </c>
      <c r="E1348" s="43"/>
      <c r="F1348" s="234" t="s">
        <v>2149</v>
      </c>
      <c r="G1348" s="43"/>
      <c r="H1348" s="43"/>
      <c r="I1348" s="230"/>
      <c r="J1348" s="43"/>
      <c r="K1348" s="43"/>
      <c r="L1348" s="47"/>
      <c r="M1348" s="231"/>
      <c r="N1348" s="232"/>
      <c r="O1348" s="87"/>
      <c r="P1348" s="87"/>
      <c r="Q1348" s="87"/>
      <c r="R1348" s="87"/>
      <c r="S1348" s="87"/>
      <c r="T1348" s="88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T1348" s="20" t="s">
        <v>170</v>
      </c>
      <c r="AU1348" s="20" t="s">
        <v>85</v>
      </c>
    </row>
    <row r="1349" spans="1:51" s="14" customFormat="1" ht="12">
      <c r="A1349" s="14"/>
      <c r="B1349" s="246"/>
      <c r="C1349" s="247"/>
      <c r="D1349" s="228" t="s">
        <v>172</v>
      </c>
      <c r="E1349" s="248" t="s">
        <v>19</v>
      </c>
      <c r="F1349" s="249" t="s">
        <v>464</v>
      </c>
      <c r="G1349" s="247"/>
      <c r="H1349" s="248" t="s">
        <v>19</v>
      </c>
      <c r="I1349" s="250"/>
      <c r="J1349" s="247"/>
      <c r="K1349" s="247"/>
      <c r="L1349" s="251"/>
      <c r="M1349" s="252"/>
      <c r="N1349" s="253"/>
      <c r="O1349" s="253"/>
      <c r="P1349" s="253"/>
      <c r="Q1349" s="253"/>
      <c r="R1349" s="253"/>
      <c r="S1349" s="253"/>
      <c r="T1349" s="25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55" t="s">
        <v>172</v>
      </c>
      <c r="AU1349" s="255" t="s">
        <v>85</v>
      </c>
      <c r="AV1349" s="14" t="s">
        <v>83</v>
      </c>
      <c r="AW1349" s="14" t="s">
        <v>36</v>
      </c>
      <c r="AX1349" s="14" t="s">
        <v>75</v>
      </c>
      <c r="AY1349" s="255" t="s">
        <v>159</v>
      </c>
    </row>
    <row r="1350" spans="1:51" s="13" customFormat="1" ht="12">
      <c r="A1350" s="13"/>
      <c r="B1350" s="235"/>
      <c r="C1350" s="236"/>
      <c r="D1350" s="228" t="s">
        <v>172</v>
      </c>
      <c r="E1350" s="237" t="s">
        <v>19</v>
      </c>
      <c r="F1350" s="238" t="s">
        <v>2150</v>
      </c>
      <c r="G1350" s="236"/>
      <c r="H1350" s="239">
        <v>49.308</v>
      </c>
      <c r="I1350" s="240"/>
      <c r="J1350" s="236"/>
      <c r="K1350" s="236"/>
      <c r="L1350" s="241"/>
      <c r="M1350" s="242"/>
      <c r="N1350" s="243"/>
      <c r="O1350" s="243"/>
      <c r="P1350" s="243"/>
      <c r="Q1350" s="243"/>
      <c r="R1350" s="243"/>
      <c r="S1350" s="243"/>
      <c r="T1350" s="244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45" t="s">
        <v>172</v>
      </c>
      <c r="AU1350" s="245" t="s">
        <v>85</v>
      </c>
      <c r="AV1350" s="13" t="s">
        <v>85</v>
      </c>
      <c r="AW1350" s="13" t="s">
        <v>36</v>
      </c>
      <c r="AX1350" s="13" t="s">
        <v>75</v>
      </c>
      <c r="AY1350" s="245" t="s">
        <v>159</v>
      </c>
    </row>
    <row r="1351" spans="1:51" s="13" customFormat="1" ht="12">
      <c r="A1351" s="13"/>
      <c r="B1351" s="235"/>
      <c r="C1351" s="236"/>
      <c r="D1351" s="228" t="s">
        <v>172</v>
      </c>
      <c r="E1351" s="237" t="s">
        <v>19</v>
      </c>
      <c r="F1351" s="238" t="s">
        <v>2151</v>
      </c>
      <c r="G1351" s="236"/>
      <c r="H1351" s="239">
        <v>78.645</v>
      </c>
      <c r="I1351" s="240"/>
      <c r="J1351" s="236"/>
      <c r="K1351" s="236"/>
      <c r="L1351" s="241"/>
      <c r="M1351" s="242"/>
      <c r="N1351" s="243"/>
      <c r="O1351" s="243"/>
      <c r="P1351" s="243"/>
      <c r="Q1351" s="243"/>
      <c r="R1351" s="243"/>
      <c r="S1351" s="243"/>
      <c r="T1351" s="244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45" t="s">
        <v>172</v>
      </c>
      <c r="AU1351" s="245" t="s">
        <v>85</v>
      </c>
      <c r="AV1351" s="13" t="s">
        <v>85</v>
      </c>
      <c r="AW1351" s="13" t="s">
        <v>36</v>
      </c>
      <c r="AX1351" s="13" t="s">
        <v>75</v>
      </c>
      <c r="AY1351" s="245" t="s">
        <v>159</v>
      </c>
    </row>
    <row r="1352" spans="1:51" s="13" customFormat="1" ht="12">
      <c r="A1352" s="13"/>
      <c r="B1352" s="235"/>
      <c r="C1352" s="236"/>
      <c r="D1352" s="228" t="s">
        <v>172</v>
      </c>
      <c r="E1352" s="237" t="s">
        <v>19</v>
      </c>
      <c r="F1352" s="238" t="s">
        <v>2152</v>
      </c>
      <c r="G1352" s="236"/>
      <c r="H1352" s="239">
        <v>80.22</v>
      </c>
      <c r="I1352" s="240"/>
      <c r="J1352" s="236"/>
      <c r="K1352" s="236"/>
      <c r="L1352" s="241"/>
      <c r="M1352" s="242"/>
      <c r="N1352" s="243"/>
      <c r="O1352" s="243"/>
      <c r="P1352" s="243"/>
      <c r="Q1352" s="243"/>
      <c r="R1352" s="243"/>
      <c r="S1352" s="243"/>
      <c r="T1352" s="244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45" t="s">
        <v>172</v>
      </c>
      <c r="AU1352" s="245" t="s">
        <v>85</v>
      </c>
      <c r="AV1352" s="13" t="s">
        <v>85</v>
      </c>
      <c r="AW1352" s="13" t="s">
        <v>36</v>
      </c>
      <c r="AX1352" s="13" t="s">
        <v>75</v>
      </c>
      <c r="AY1352" s="245" t="s">
        <v>159</v>
      </c>
    </row>
    <row r="1353" spans="1:51" s="13" customFormat="1" ht="12">
      <c r="A1353" s="13"/>
      <c r="B1353" s="235"/>
      <c r="C1353" s="236"/>
      <c r="D1353" s="228" t="s">
        <v>172</v>
      </c>
      <c r="E1353" s="237" t="s">
        <v>19</v>
      </c>
      <c r="F1353" s="238" t="s">
        <v>2153</v>
      </c>
      <c r="G1353" s="236"/>
      <c r="H1353" s="239">
        <v>-11.82</v>
      </c>
      <c r="I1353" s="240"/>
      <c r="J1353" s="236"/>
      <c r="K1353" s="236"/>
      <c r="L1353" s="241"/>
      <c r="M1353" s="242"/>
      <c r="N1353" s="243"/>
      <c r="O1353" s="243"/>
      <c r="P1353" s="243"/>
      <c r="Q1353" s="243"/>
      <c r="R1353" s="243"/>
      <c r="S1353" s="243"/>
      <c r="T1353" s="244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T1353" s="245" t="s">
        <v>172</v>
      </c>
      <c r="AU1353" s="245" t="s">
        <v>85</v>
      </c>
      <c r="AV1353" s="13" t="s">
        <v>85</v>
      </c>
      <c r="AW1353" s="13" t="s">
        <v>36</v>
      </c>
      <c r="AX1353" s="13" t="s">
        <v>75</v>
      </c>
      <c r="AY1353" s="245" t="s">
        <v>159</v>
      </c>
    </row>
    <row r="1354" spans="1:51" s="13" customFormat="1" ht="12">
      <c r="A1354" s="13"/>
      <c r="B1354" s="235"/>
      <c r="C1354" s="236"/>
      <c r="D1354" s="228" t="s">
        <v>172</v>
      </c>
      <c r="E1354" s="237" t="s">
        <v>19</v>
      </c>
      <c r="F1354" s="238" t="s">
        <v>2154</v>
      </c>
      <c r="G1354" s="236"/>
      <c r="H1354" s="239">
        <v>-3.152</v>
      </c>
      <c r="I1354" s="240"/>
      <c r="J1354" s="236"/>
      <c r="K1354" s="236"/>
      <c r="L1354" s="241"/>
      <c r="M1354" s="242"/>
      <c r="N1354" s="243"/>
      <c r="O1354" s="243"/>
      <c r="P1354" s="243"/>
      <c r="Q1354" s="243"/>
      <c r="R1354" s="243"/>
      <c r="S1354" s="243"/>
      <c r="T1354" s="244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45" t="s">
        <v>172</v>
      </c>
      <c r="AU1354" s="245" t="s">
        <v>85</v>
      </c>
      <c r="AV1354" s="13" t="s">
        <v>85</v>
      </c>
      <c r="AW1354" s="13" t="s">
        <v>36</v>
      </c>
      <c r="AX1354" s="13" t="s">
        <v>75</v>
      </c>
      <c r="AY1354" s="245" t="s">
        <v>159</v>
      </c>
    </row>
    <row r="1355" spans="1:51" s="15" customFormat="1" ht="12">
      <c r="A1355" s="15"/>
      <c r="B1355" s="256"/>
      <c r="C1355" s="257"/>
      <c r="D1355" s="228" t="s">
        <v>172</v>
      </c>
      <c r="E1355" s="258" t="s">
        <v>19</v>
      </c>
      <c r="F1355" s="259" t="s">
        <v>193</v>
      </c>
      <c r="G1355" s="257"/>
      <c r="H1355" s="260">
        <v>193.20100000000002</v>
      </c>
      <c r="I1355" s="261"/>
      <c r="J1355" s="257"/>
      <c r="K1355" s="257"/>
      <c r="L1355" s="262"/>
      <c r="M1355" s="263"/>
      <c r="N1355" s="264"/>
      <c r="O1355" s="264"/>
      <c r="P1355" s="264"/>
      <c r="Q1355" s="264"/>
      <c r="R1355" s="264"/>
      <c r="S1355" s="264"/>
      <c r="T1355" s="265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T1355" s="266" t="s">
        <v>172</v>
      </c>
      <c r="AU1355" s="266" t="s">
        <v>85</v>
      </c>
      <c r="AV1355" s="15" t="s">
        <v>166</v>
      </c>
      <c r="AW1355" s="15" t="s">
        <v>36</v>
      </c>
      <c r="AX1355" s="15" t="s">
        <v>83</v>
      </c>
      <c r="AY1355" s="266" t="s">
        <v>159</v>
      </c>
    </row>
    <row r="1356" spans="1:65" s="2" customFormat="1" ht="16.5" customHeight="1">
      <c r="A1356" s="41"/>
      <c r="B1356" s="42"/>
      <c r="C1356" s="267" t="s">
        <v>2155</v>
      </c>
      <c r="D1356" s="267" t="s">
        <v>317</v>
      </c>
      <c r="E1356" s="268" t="s">
        <v>2156</v>
      </c>
      <c r="F1356" s="269" t="s">
        <v>2157</v>
      </c>
      <c r="G1356" s="270" t="s">
        <v>164</v>
      </c>
      <c r="H1356" s="271">
        <v>233.773</v>
      </c>
      <c r="I1356" s="272"/>
      <c r="J1356" s="273">
        <f>ROUND(I1356*H1356,2)</f>
        <v>0</v>
      </c>
      <c r="K1356" s="269" t="s">
        <v>165</v>
      </c>
      <c r="L1356" s="274"/>
      <c r="M1356" s="275" t="s">
        <v>19</v>
      </c>
      <c r="N1356" s="276" t="s">
        <v>46</v>
      </c>
      <c r="O1356" s="87"/>
      <c r="P1356" s="224">
        <f>O1356*H1356</f>
        <v>0</v>
      </c>
      <c r="Q1356" s="224">
        <v>0.0129</v>
      </c>
      <c r="R1356" s="224">
        <f>Q1356*H1356</f>
        <v>3.0156717</v>
      </c>
      <c r="S1356" s="224">
        <v>0</v>
      </c>
      <c r="T1356" s="225">
        <f>S1356*H1356</f>
        <v>0</v>
      </c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R1356" s="226" t="s">
        <v>383</v>
      </c>
      <c r="AT1356" s="226" t="s">
        <v>317</v>
      </c>
      <c r="AU1356" s="226" t="s">
        <v>85</v>
      </c>
      <c r="AY1356" s="20" t="s">
        <v>159</v>
      </c>
      <c r="BE1356" s="227">
        <f>IF(N1356="základní",J1356,0)</f>
        <v>0</v>
      </c>
      <c r="BF1356" s="227">
        <f>IF(N1356="snížená",J1356,0)</f>
        <v>0</v>
      </c>
      <c r="BG1356" s="227">
        <f>IF(N1356="zákl. přenesená",J1356,0)</f>
        <v>0</v>
      </c>
      <c r="BH1356" s="227">
        <f>IF(N1356="sníž. přenesená",J1356,0)</f>
        <v>0</v>
      </c>
      <c r="BI1356" s="227">
        <f>IF(N1356="nulová",J1356,0)</f>
        <v>0</v>
      </c>
      <c r="BJ1356" s="20" t="s">
        <v>83</v>
      </c>
      <c r="BK1356" s="227">
        <f>ROUND(I1356*H1356,2)</f>
        <v>0</v>
      </c>
      <c r="BL1356" s="20" t="s">
        <v>268</v>
      </c>
      <c r="BM1356" s="226" t="s">
        <v>2158</v>
      </c>
    </row>
    <row r="1357" spans="1:47" s="2" customFormat="1" ht="12">
      <c r="A1357" s="41"/>
      <c r="B1357" s="42"/>
      <c r="C1357" s="43"/>
      <c r="D1357" s="228" t="s">
        <v>168</v>
      </c>
      <c r="E1357" s="43"/>
      <c r="F1357" s="229" t="s">
        <v>2157</v>
      </c>
      <c r="G1357" s="43"/>
      <c r="H1357" s="43"/>
      <c r="I1357" s="230"/>
      <c r="J1357" s="43"/>
      <c r="K1357" s="43"/>
      <c r="L1357" s="47"/>
      <c r="M1357" s="231"/>
      <c r="N1357" s="232"/>
      <c r="O1357" s="87"/>
      <c r="P1357" s="87"/>
      <c r="Q1357" s="87"/>
      <c r="R1357" s="87"/>
      <c r="S1357" s="87"/>
      <c r="T1357" s="88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T1357" s="20" t="s">
        <v>168</v>
      </c>
      <c r="AU1357" s="20" t="s">
        <v>85</v>
      </c>
    </row>
    <row r="1358" spans="1:51" s="13" customFormat="1" ht="12">
      <c r="A1358" s="13"/>
      <c r="B1358" s="235"/>
      <c r="C1358" s="236"/>
      <c r="D1358" s="228" t="s">
        <v>172</v>
      </c>
      <c r="E1358" s="237" t="s">
        <v>19</v>
      </c>
      <c r="F1358" s="238" t="s">
        <v>2159</v>
      </c>
      <c r="G1358" s="236"/>
      <c r="H1358" s="239">
        <v>212.521</v>
      </c>
      <c r="I1358" s="240"/>
      <c r="J1358" s="236"/>
      <c r="K1358" s="236"/>
      <c r="L1358" s="241"/>
      <c r="M1358" s="242"/>
      <c r="N1358" s="243"/>
      <c r="O1358" s="243"/>
      <c r="P1358" s="243"/>
      <c r="Q1358" s="243"/>
      <c r="R1358" s="243"/>
      <c r="S1358" s="243"/>
      <c r="T1358" s="244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45" t="s">
        <v>172</v>
      </c>
      <c r="AU1358" s="245" t="s">
        <v>85</v>
      </c>
      <c r="AV1358" s="13" t="s">
        <v>85</v>
      </c>
      <c r="AW1358" s="13" t="s">
        <v>36</v>
      </c>
      <c r="AX1358" s="13" t="s">
        <v>83</v>
      </c>
      <c r="AY1358" s="245" t="s">
        <v>159</v>
      </c>
    </row>
    <row r="1359" spans="1:51" s="13" customFormat="1" ht="12">
      <c r="A1359" s="13"/>
      <c r="B1359" s="235"/>
      <c r="C1359" s="236"/>
      <c r="D1359" s="228" t="s">
        <v>172</v>
      </c>
      <c r="E1359" s="236"/>
      <c r="F1359" s="238" t="s">
        <v>2160</v>
      </c>
      <c r="G1359" s="236"/>
      <c r="H1359" s="239">
        <v>233.773</v>
      </c>
      <c r="I1359" s="240"/>
      <c r="J1359" s="236"/>
      <c r="K1359" s="236"/>
      <c r="L1359" s="241"/>
      <c r="M1359" s="242"/>
      <c r="N1359" s="243"/>
      <c r="O1359" s="243"/>
      <c r="P1359" s="243"/>
      <c r="Q1359" s="243"/>
      <c r="R1359" s="243"/>
      <c r="S1359" s="243"/>
      <c r="T1359" s="244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T1359" s="245" t="s">
        <v>172</v>
      </c>
      <c r="AU1359" s="245" t="s">
        <v>85</v>
      </c>
      <c r="AV1359" s="13" t="s">
        <v>85</v>
      </c>
      <c r="AW1359" s="13" t="s">
        <v>4</v>
      </c>
      <c r="AX1359" s="13" t="s">
        <v>83</v>
      </c>
      <c r="AY1359" s="245" t="s">
        <v>159</v>
      </c>
    </row>
    <row r="1360" spans="1:65" s="2" customFormat="1" ht="21.75" customHeight="1">
      <c r="A1360" s="41"/>
      <c r="B1360" s="42"/>
      <c r="C1360" s="215" t="s">
        <v>2161</v>
      </c>
      <c r="D1360" s="215" t="s">
        <v>161</v>
      </c>
      <c r="E1360" s="216" t="s">
        <v>2162</v>
      </c>
      <c r="F1360" s="217" t="s">
        <v>2163</v>
      </c>
      <c r="G1360" s="218" t="s">
        <v>306</v>
      </c>
      <c r="H1360" s="219">
        <v>110</v>
      </c>
      <c r="I1360" s="220"/>
      <c r="J1360" s="221">
        <f>ROUND(I1360*H1360,2)</f>
        <v>0</v>
      </c>
      <c r="K1360" s="217" t="s">
        <v>165</v>
      </c>
      <c r="L1360" s="47"/>
      <c r="M1360" s="222" t="s">
        <v>19</v>
      </c>
      <c r="N1360" s="223" t="s">
        <v>46</v>
      </c>
      <c r="O1360" s="87"/>
      <c r="P1360" s="224">
        <f>O1360*H1360</f>
        <v>0</v>
      </c>
      <c r="Q1360" s="224">
        <v>0.00055</v>
      </c>
      <c r="R1360" s="224">
        <f>Q1360*H1360</f>
        <v>0.060500000000000005</v>
      </c>
      <c r="S1360" s="224">
        <v>0</v>
      </c>
      <c r="T1360" s="225">
        <f>S1360*H1360</f>
        <v>0</v>
      </c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R1360" s="226" t="s">
        <v>268</v>
      </c>
      <c r="AT1360" s="226" t="s">
        <v>161</v>
      </c>
      <c r="AU1360" s="226" t="s">
        <v>85</v>
      </c>
      <c r="AY1360" s="20" t="s">
        <v>159</v>
      </c>
      <c r="BE1360" s="227">
        <f>IF(N1360="základní",J1360,0)</f>
        <v>0</v>
      </c>
      <c r="BF1360" s="227">
        <f>IF(N1360="snížená",J1360,0)</f>
        <v>0</v>
      </c>
      <c r="BG1360" s="227">
        <f>IF(N1360="zákl. přenesená",J1360,0)</f>
        <v>0</v>
      </c>
      <c r="BH1360" s="227">
        <f>IF(N1360="sníž. přenesená",J1360,0)</f>
        <v>0</v>
      </c>
      <c r="BI1360" s="227">
        <f>IF(N1360="nulová",J1360,0)</f>
        <v>0</v>
      </c>
      <c r="BJ1360" s="20" t="s">
        <v>83</v>
      </c>
      <c r="BK1360" s="227">
        <f>ROUND(I1360*H1360,2)</f>
        <v>0</v>
      </c>
      <c r="BL1360" s="20" t="s">
        <v>268</v>
      </c>
      <c r="BM1360" s="226" t="s">
        <v>2164</v>
      </c>
    </row>
    <row r="1361" spans="1:47" s="2" customFormat="1" ht="12">
      <c r="A1361" s="41"/>
      <c r="B1361" s="42"/>
      <c r="C1361" s="43"/>
      <c r="D1361" s="228" t="s">
        <v>168</v>
      </c>
      <c r="E1361" s="43"/>
      <c r="F1361" s="229" t="s">
        <v>2165</v>
      </c>
      <c r="G1361" s="43"/>
      <c r="H1361" s="43"/>
      <c r="I1361" s="230"/>
      <c r="J1361" s="43"/>
      <c r="K1361" s="43"/>
      <c r="L1361" s="47"/>
      <c r="M1361" s="231"/>
      <c r="N1361" s="232"/>
      <c r="O1361" s="87"/>
      <c r="P1361" s="87"/>
      <c r="Q1361" s="87"/>
      <c r="R1361" s="87"/>
      <c r="S1361" s="87"/>
      <c r="T1361" s="88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T1361" s="20" t="s">
        <v>168</v>
      </c>
      <c r="AU1361" s="20" t="s">
        <v>85</v>
      </c>
    </row>
    <row r="1362" spans="1:47" s="2" customFormat="1" ht="12">
      <c r="A1362" s="41"/>
      <c r="B1362" s="42"/>
      <c r="C1362" s="43"/>
      <c r="D1362" s="233" t="s">
        <v>170</v>
      </c>
      <c r="E1362" s="43"/>
      <c r="F1362" s="234" t="s">
        <v>2166</v>
      </c>
      <c r="G1362" s="43"/>
      <c r="H1362" s="43"/>
      <c r="I1362" s="230"/>
      <c r="J1362" s="43"/>
      <c r="K1362" s="43"/>
      <c r="L1362" s="47"/>
      <c r="M1362" s="231"/>
      <c r="N1362" s="232"/>
      <c r="O1362" s="87"/>
      <c r="P1362" s="87"/>
      <c r="Q1362" s="87"/>
      <c r="R1362" s="87"/>
      <c r="S1362" s="87"/>
      <c r="T1362" s="88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T1362" s="20" t="s">
        <v>170</v>
      </c>
      <c r="AU1362" s="20" t="s">
        <v>85</v>
      </c>
    </row>
    <row r="1363" spans="1:65" s="2" customFormat="1" ht="16.5" customHeight="1">
      <c r="A1363" s="41"/>
      <c r="B1363" s="42"/>
      <c r="C1363" s="215" t="s">
        <v>2167</v>
      </c>
      <c r="D1363" s="215" t="s">
        <v>161</v>
      </c>
      <c r="E1363" s="216" t="s">
        <v>2168</v>
      </c>
      <c r="F1363" s="217" t="s">
        <v>2169</v>
      </c>
      <c r="G1363" s="218" t="s">
        <v>306</v>
      </c>
      <c r="H1363" s="219">
        <v>110</v>
      </c>
      <c r="I1363" s="220"/>
      <c r="J1363" s="221">
        <f>ROUND(I1363*H1363,2)</f>
        <v>0</v>
      </c>
      <c r="K1363" s="217" t="s">
        <v>165</v>
      </c>
      <c r="L1363" s="47"/>
      <c r="M1363" s="222" t="s">
        <v>19</v>
      </c>
      <c r="N1363" s="223" t="s">
        <v>46</v>
      </c>
      <c r="O1363" s="87"/>
      <c r="P1363" s="224">
        <f>O1363*H1363</f>
        <v>0</v>
      </c>
      <c r="Q1363" s="224">
        <v>3E-05</v>
      </c>
      <c r="R1363" s="224">
        <f>Q1363*H1363</f>
        <v>0.0033</v>
      </c>
      <c r="S1363" s="224">
        <v>0</v>
      </c>
      <c r="T1363" s="225">
        <f>S1363*H1363</f>
        <v>0</v>
      </c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R1363" s="226" t="s">
        <v>268</v>
      </c>
      <c r="AT1363" s="226" t="s">
        <v>161</v>
      </c>
      <c r="AU1363" s="226" t="s">
        <v>85</v>
      </c>
      <c r="AY1363" s="20" t="s">
        <v>159</v>
      </c>
      <c r="BE1363" s="227">
        <f>IF(N1363="základní",J1363,0)</f>
        <v>0</v>
      </c>
      <c r="BF1363" s="227">
        <f>IF(N1363="snížená",J1363,0)</f>
        <v>0</v>
      </c>
      <c r="BG1363" s="227">
        <f>IF(N1363="zákl. přenesená",J1363,0)</f>
        <v>0</v>
      </c>
      <c r="BH1363" s="227">
        <f>IF(N1363="sníž. přenesená",J1363,0)</f>
        <v>0</v>
      </c>
      <c r="BI1363" s="227">
        <f>IF(N1363="nulová",J1363,0)</f>
        <v>0</v>
      </c>
      <c r="BJ1363" s="20" t="s">
        <v>83</v>
      </c>
      <c r="BK1363" s="227">
        <f>ROUND(I1363*H1363,2)</f>
        <v>0</v>
      </c>
      <c r="BL1363" s="20" t="s">
        <v>268</v>
      </c>
      <c r="BM1363" s="226" t="s">
        <v>2170</v>
      </c>
    </row>
    <row r="1364" spans="1:47" s="2" customFormat="1" ht="12">
      <c r="A1364" s="41"/>
      <c r="B1364" s="42"/>
      <c r="C1364" s="43"/>
      <c r="D1364" s="228" t="s">
        <v>168</v>
      </c>
      <c r="E1364" s="43"/>
      <c r="F1364" s="229" t="s">
        <v>2171</v>
      </c>
      <c r="G1364" s="43"/>
      <c r="H1364" s="43"/>
      <c r="I1364" s="230"/>
      <c r="J1364" s="43"/>
      <c r="K1364" s="43"/>
      <c r="L1364" s="47"/>
      <c r="M1364" s="231"/>
      <c r="N1364" s="232"/>
      <c r="O1364" s="87"/>
      <c r="P1364" s="87"/>
      <c r="Q1364" s="87"/>
      <c r="R1364" s="87"/>
      <c r="S1364" s="87"/>
      <c r="T1364" s="88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T1364" s="20" t="s">
        <v>168</v>
      </c>
      <c r="AU1364" s="20" t="s">
        <v>85</v>
      </c>
    </row>
    <row r="1365" spans="1:47" s="2" customFormat="1" ht="12">
      <c r="A1365" s="41"/>
      <c r="B1365" s="42"/>
      <c r="C1365" s="43"/>
      <c r="D1365" s="233" t="s">
        <v>170</v>
      </c>
      <c r="E1365" s="43"/>
      <c r="F1365" s="234" t="s">
        <v>2172</v>
      </c>
      <c r="G1365" s="43"/>
      <c r="H1365" s="43"/>
      <c r="I1365" s="230"/>
      <c r="J1365" s="43"/>
      <c r="K1365" s="43"/>
      <c r="L1365" s="47"/>
      <c r="M1365" s="231"/>
      <c r="N1365" s="232"/>
      <c r="O1365" s="87"/>
      <c r="P1365" s="87"/>
      <c r="Q1365" s="87"/>
      <c r="R1365" s="87"/>
      <c r="S1365" s="87"/>
      <c r="T1365" s="88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T1365" s="20" t="s">
        <v>170</v>
      </c>
      <c r="AU1365" s="20" t="s">
        <v>85</v>
      </c>
    </row>
    <row r="1366" spans="1:65" s="2" customFormat="1" ht="24.15" customHeight="1">
      <c r="A1366" s="41"/>
      <c r="B1366" s="42"/>
      <c r="C1366" s="215" t="s">
        <v>2173</v>
      </c>
      <c r="D1366" s="215" t="s">
        <v>161</v>
      </c>
      <c r="E1366" s="216" t="s">
        <v>2174</v>
      </c>
      <c r="F1366" s="217" t="s">
        <v>2175</v>
      </c>
      <c r="G1366" s="218" t="s">
        <v>1590</v>
      </c>
      <c r="H1366" s="289"/>
      <c r="I1366" s="220"/>
      <c r="J1366" s="221">
        <f>ROUND(I1366*H1366,2)</f>
        <v>0</v>
      </c>
      <c r="K1366" s="217" t="s">
        <v>165</v>
      </c>
      <c r="L1366" s="47"/>
      <c r="M1366" s="222" t="s">
        <v>19</v>
      </c>
      <c r="N1366" s="223" t="s">
        <v>46</v>
      </c>
      <c r="O1366" s="87"/>
      <c r="P1366" s="224">
        <f>O1366*H1366</f>
        <v>0</v>
      </c>
      <c r="Q1366" s="224">
        <v>0</v>
      </c>
      <c r="R1366" s="224">
        <f>Q1366*H1366</f>
        <v>0</v>
      </c>
      <c r="S1366" s="224">
        <v>0</v>
      </c>
      <c r="T1366" s="225">
        <f>S1366*H1366</f>
        <v>0</v>
      </c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R1366" s="226" t="s">
        <v>268</v>
      </c>
      <c r="AT1366" s="226" t="s">
        <v>161</v>
      </c>
      <c r="AU1366" s="226" t="s">
        <v>85</v>
      </c>
      <c r="AY1366" s="20" t="s">
        <v>159</v>
      </c>
      <c r="BE1366" s="227">
        <f>IF(N1366="základní",J1366,0)</f>
        <v>0</v>
      </c>
      <c r="BF1366" s="227">
        <f>IF(N1366="snížená",J1366,0)</f>
        <v>0</v>
      </c>
      <c r="BG1366" s="227">
        <f>IF(N1366="zákl. přenesená",J1366,0)</f>
        <v>0</v>
      </c>
      <c r="BH1366" s="227">
        <f>IF(N1366="sníž. přenesená",J1366,0)</f>
        <v>0</v>
      </c>
      <c r="BI1366" s="227">
        <f>IF(N1366="nulová",J1366,0)</f>
        <v>0</v>
      </c>
      <c r="BJ1366" s="20" t="s">
        <v>83</v>
      </c>
      <c r="BK1366" s="227">
        <f>ROUND(I1366*H1366,2)</f>
        <v>0</v>
      </c>
      <c r="BL1366" s="20" t="s">
        <v>268</v>
      </c>
      <c r="BM1366" s="226" t="s">
        <v>2176</v>
      </c>
    </row>
    <row r="1367" spans="1:47" s="2" customFormat="1" ht="12">
      <c r="A1367" s="41"/>
      <c r="B1367" s="42"/>
      <c r="C1367" s="43"/>
      <c r="D1367" s="228" t="s">
        <v>168</v>
      </c>
      <c r="E1367" s="43"/>
      <c r="F1367" s="229" t="s">
        <v>2177</v>
      </c>
      <c r="G1367" s="43"/>
      <c r="H1367" s="43"/>
      <c r="I1367" s="230"/>
      <c r="J1367" s="43"/>
      <c r="K1367" s="43"/>
      <c r="L1367" s="47"/>
      <c r="M1367" s="231"/>
      <c r="N1367" s="232"/>
      <c r="O1367" s="87"/>
      <c r="P1367" s="87"/>
      <c r="Q1367" s="87"/>
      <c r="R1367" s="87"/>
      <c r="S1367" s="87"/>
      <c r="T1367" s="88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T1367" s="20" t="s">
        <v>168</v>
      </c>
      <c r="AU1367" s="20" t="s">
        <v>85</v>
      </c>
    </row>
    <row r="1368" spans="1:47" s="2" customFormat="1" ht="12">
      <c r="A1368" s="41"/>
      <c r="B1368" s="42"/>
      <c r="C1368" s="43"/>
      <c r="D1368" s="233" t="s">
        <v>170</v>
      </c>
      <c r="E1368" s="43"/>
      <c r="F1368" s="234" t="s">
        <v>2178</v>
      </c>
      <c r="G1368" s="43"/>
      <c r="H1368" s="43"/>
      <c r="I1368" s="230"/>
      <c r="J1368" s="43"/>
      <c r="K1368" s="43"/>
      <c r="L1368" s="47"/>
      <c r="M1368" s="231"/>
      <c r="N1368" s="232"/>
      <c r="O1368" s="87"/>
      <c r="P1368" s="87"/>
      <c r="Q1368" s="87"/>
      <c r="R1368" s="87"/>
      <c r="S1368" s="87"/>
      <c r="T1368" s="88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T1368" s="20" t="s">
        <v>170</v>
      </c>
      <c r="AU1368" s="20" t="s">
        <v>85</v>
      </c>
    </row>
    <row r="1369" spans="1:63" s="12" customFormat="1" ht="22.8" customHeight="1">
      <c r="A1369" s="12"/>
      <c r="B1369" s="199"/>
      <c r="C1369" s="200"/>
      <c r="D1369" s="201" t="s">
        <v>74</v>
      </c>
      <c r="E1369" s="213" t="s">
        <v>2179</v>
      </c>
      <c r="F1369" s="213" t="s">
        <v>2180</v>
      </c>
      <c r="G1369" s="200"/>
      <c r="H1369" s="200"/>
      <c r="I1369" s="203"/>
      <c r="J1369" s="214">
        <f>BK1369</f>
        <v>0</v>
      </c>
      <c r="K1369" s="200"/>
      <c r="L1369" s="205"/>
      <c r="M1369" s="206"/>
      <c r="N1369" s="207"/>
      <c r="O1369" s="207"/>
      <c r="P1369" s="208">
        <f>SUM(P1370:P1378)</f>
        <v>0</v>
      </c>
      <c r="Q1369" s="207"/>
      <c r="R1369" s="208">
        <f>SUM(R1370:R1378)</f>
        <v>0.0204</v>
      </c>
      <c r="S1369" s="207"/>
      <c r="T1369" s="209">
        <f>SUM(T1370:T1378)</f>
        <v>0</v>
      </c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R1369" s="210" t="s">
        <v>85</v>
      </c>
      <c r="AT1369" s="211" t="s">
        <v>74</v>
      </c>
      <c r="AU1369" s="211" t="s">
        <v>83</v>
      </c>
      <c r="AY1369" s="210" t="s">
        <v>159</v>
      </c>
      <c r="BK1369" s="212">
        <f>SUM(BK1370:BK1378)</f>
        <v>0</v>
      </c>
    </row>
    <row r="1370" spans="1:65" s="2" customFormat="1" ht="24.15" customHeight="1">
      <c r="A1370" s="41"/>
      <c r="B1370" s="42"/>
      <c r="C1370" s="215" t="s">
        <v>2181</v>
      </c>
      <c r="D1370" s="215" t="s">
        <v>161</v>
      </c>
      <c r="E1370" s="216" t="s">
        <v>2182</v>
      </c>
      <c r="F1370" s="217" t="s">
        <v>2183</v>
      </c>
      <c r="G1370" s="218" t="s">
        <v>164</v>
      </c>
      <c r="H1370" s="219">
        <v>60</v>
      </c>
      <c r="I1370" s="220"/>
      <c r="J1370" s="221">
        <f>ROUND(I1370*H1370,2)</f>
        <v>0</v>
      </c>
      <c r="K1370" s="217" t="s">
        <v>165</v>
      </c>
      <c r="L1370" s="47"/>
      <c r="M1370" s="222" t="s">
        <v>19</v>
      </c>
      <c r="N1370" s="223" t="s">
        <v>46</v>
      </c>
      <c r="O1370" s="87"/>
      <c r="P1370" s="224">
        <f>O1370*H1370</f>
        <v>0</v>
      </c>
      <c r="Q1370" s="224">
        <v>8E-05</v>
      </c>
      <c r="R1370" s="224">
        <f>Q1370*H1370</f>
        <v>0.0048000000000000004</v>
      </c>
      <c r="S1370" s="224">
        <v>0</v>
      </c>
      <c r="T1370" s="225">
        <f>S1370*H1370</f>
        <v>0</v>
      </c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R1370" s="226" t="s">
        <v>268</v>
      </c>
      <c r="AT1370" s="226" t="s">
        <v>161</v>
      </c>
      <c r="AU1370" s="226" t="s">
        <v>85</v>
      </c>
      <c r="AY1370" s="20" t="s">
        <v>159</v>
      </c>
      <c r="BE1370" s="227">
        <f>IF(N1370="základní",J1370,0)</f>
        <v>0</v>
      </c>
      <c r="BF1370" s="227">
        <f>IF(N1370="snížená",J1370,0)</f>
        <v>0</v>
      </c>
      <c r="BG1370" s="227">
        <f>IF(N1370="zákl. přenesená",J1370,0)</f>
        <v>0</v>
      </c>
      <c r="BH1370" s="227">
        <f>IF(N1370="sníž. přenesená",J1370,0)</f>
        <v>0</v>
      </c>
      <c r="BI1370" s="227">
        <f>IF(N1370="nulová",J1370,0)</f>
        <v>0</v>
      </c>
      <c r="BJ1370" s="20" t="s">
        <v>83</v>
      </c>
      <c r="BK1370" s="227">
        <f>ROUND(I1370*H1370,2)</f>
        <v>0</v>
      </c>
      <c r="BL1370" s="20" t="s">
        <v>268</v>
      </c>
      <c r="BM1370" s="226" t="s">
        <v>2184</v>
      </c>
    </row>
    <row r="1371" spans="1:47" s="2" customFormat="1" ht="12">
      <c r="A1371" s="41"/>
      <c r="B1371" s="42"/>
      <c r="C1371" s="43"/>
      <c r="D1371" s="228" t="s">
        <v>168</v>
      </c>
      <c r="E1371" s="43"/>
      <c r="F1371" s="229" t="s">
        <v>2185</v>
      </c>
      <c r="G1371" s="43"/>
      <c r="H1371" s="43"/>
      <c r="I1371" s="230"/>
      <c r="J1371" s="43"/>
      <c r="K1371" s="43"/>
      <c r="L1371" s="47"/>
      <c r="M1371" s="231"/>
      <c r="N1371" s="232"/>
      <c r="O1371" s="87"/>
      <c r="P1371" s="87"/>
      <c r="Q1371" s="87"/>
      <c r="R1371" s="87"/>
      <c r="S1371" s="87"/>
      <c r="T1371" s="88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T1371" s="20" t="s">
        <v>168</v>
      </c>
      <c r="AU1371" s="20" t="s">
        <v>85</v>
      </c>
    </row>
    <row r="1372" spans="1:47" s="2" customFormat="1" ht="12">
      <c r="A1372" s="41"/>
      <c r="B1372" s="42"/>
      <c r="C1372" s="43"/>
      <c r="D1372" s="233" t="s">
        <v>170</v>
      </c>
      <c r="E1372" s="43"/>
      <c r="F1372" s="234" t="s">
        <v>2186</v>
      </c>
      <c r="G1372" s="43"/>
      <c r="H1372" s="43"/>
      <c r="I1372" s="230"/>
      <c r="J1372" s="43"/>
      <c r="K1372" s="43"/>
      <c r="L1372" s="47"/>
      <c r="M1372" s="231"/>
      <c r="N1372" s="232"/>
      <c r="O1372" s="87"/>
      <c r="P1372" s="87"/>
      <c r="Q1372" s="87"/>
      <c r="R1372" s="87"/>
      <c r="S1372" s="87"/>
      <c r="T1372" s="88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T1372" s="20" t="s">
        <v>170</v>
      </c>
      <c r="AU1372" s="20" t="s">
        <v>85</v>
      </c>
    </row>
    <row r="1373" spans="1:65" s="2" customFormat="1" ht="24.15" customHeight="1">
      <c r="A1373" s="41"/>
      <c r="B1373" s="42"/>
      <c r="C1373" s="215" t="s">
        <v>2187</v>
      </c>
      <c r="D1373" s="215" t="s">
        <v>161</v>
      </c>
      <c r="E1373" s="216" t="s">
        <v>2188</v>
      </c>
      <c r="F1373" s="217" t="s">
        <v>2189</v>
      </c>
      <c r="G1373" s="218" t="s">
        <v>164</v>
      </c>
      <c r="H1373" s="219">
        <v>60</v>
      </c>
      <c r="I1373" s="220"/>
      <c r="J1373" s="221">
        <f>ROUND(I1373*H1373,2)</f>
        <v>0</v>
      </c>
      <c r="K1373" s="217" t="s">
        <v>165</v>
      </c>
      <c r="L1373" s="47"/>
      <c r="M1373" s="222" t="s">
        <v>19</v>
      </c>
      <c r="N1373" s="223" t="s">
        <v>46</v>
      </c>
      <c r="O1373" s="87"/>
      <c r="P1373" s="224">
        <f>O1373*H1373</f>
        <v>0</v>
      </c>
      <c r="Q1373" s="224">
        <v>0.00014</v>
      </c>
      <c r="R1373" s="224">
        <f>Q1373*H1373</f>
        <v>0.0084</v>
      </c>
      <c r="S1373" s="224">
        <v>0</v>
      </c>
      <c r="T1373" s="225">
        <f>S1373*H1373</f>
        <v>0</v>
      </c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R1373" s="226" t="s">
        <v>268</v>
      </c>
      <c r="AT1373" s="226" t="s">
        <v>161</v>
      </c>
      <c r="AU1373" s="226" t="s">
        <v>85</v>
      </c>
      <c r="AY1373" s="20" t="s">
        <v>159</v>
      </c>
      <c r="BE1373" s="227">
        <f>IF(N1373="základní",J1373,0)</f>
        <v>0</v>
      </c>
      <c r="BF1373" s="227">
        <f>IF(N1373="snížená",J1373,0)</f>
        <v>0</v>
      </c>
      <c r="BG1373" s="227">
        <f>IF(N1373="zákl. přenesená",J1373,0)</f>
        <v>0</v>
      </c>
      <c r="BH1373" s="227">
        <f>IF(N1373="sníž. přenesená",J1373,0)</f>
        <v>0</v>
      </c>
      <c r="BI1373" s="227">
        <f>IF(N1373="nulová",J1373,0)</f>
        <v>0</v>
      </c>
      <c r="BJ1373" s="20" t="s">
        <v>83</v>
      </c>
      <c r="BK1373" s="227">
        <f>ROUND(I1373*H1373,2)</f>
        <v>0</v>
      </c>
      <c r="BL1373" s="20" t="s">
        <v>268</v>
      </c>
      <c r="BM1373" s="226" t="s">
        <v>2190</v>
      </c>
    </row>
    <row r="1374" spans="1:47" s="2" customFormat="1" ht="12">
      <c r="A1374" s="41"/>
      <c r="B1374" s="42"/>
      <c r="C1374" s="43"/>
      <c r="D1374" s="228" t="s">
        <v>168</v>
      </c>
      <c r="E1374" s="43"/>
      <c r="F1374" s="229" t="s">
        <v>2191</v>
      </c>
      <c r="G1374" s="43"/>
      <c r="H1374" s="43"/>
      <c r="I1374" s="230"/>
      <c r="J1374" s="43"/>
      <c r="K1374" s="43"/>
      <c r="L1374" s="47"/>
      <c r="M1374" s="231"/>
      <c r="N1374" s="232"/>
      <c r="O1374" s="87"/>
      <c r="P1374" s="87"/>
      <c r="Q1374" s="87"/>
      <c r="R1374" s="87"/>
      <c r="S1374" s="87"/>
      <c r="T1374" s="88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T1374" s="20" t="s">
        <v>168</v>
      </c>
      <c r="AU1374" s="20" t="s">
        <v>85</v>
      </c>
    </row>
    <row r="1375" spans="1:47" s="2" customFormat="1" ht="12">
      <c r="A1375" s="41"/>
      <c r="B1375" s="42"/>
      <c r="C1375" s="43"/>
      <c r="D1375" s="233" t="s">
        <v>170</v>
      </c>
      <c r="E1375" s="43"/>
      <c r="F1375" s="234" t="s">
        <v>2192</v>
      </c>
      <c r="G1375" s="43"/>
      <c r="H1375" s="43"/>
      <c r="I1375" s="230"/>
      <c r="J1375" s="43"/>
      <c r="K1375" s="43"/>
      <c r="L1375" s="47"/>
      <c r="M1375" s="231"/>
      <c r="N1375" s="232"/>
      <c r="O1375" s="87"/>
      <c r="P1375" s="87"/>
      <c r="Q1375" s="87"/>
      <c r="R1375" s="87"/>
      <c r="S1375" s="87"/>
      <c r="T1375" s="88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T1375" s="20" t="s">
        <v>170</v>
      </c>
      <c r="AU1375" s="20" t="s">
        <v>85</v>
      </c>
    </row>
    <row r="1376" spans="1:65" s="2" customFormat="1" ht="24.15" customHeight="1">
      <c r="A1376" s="41"/>
      <c r="B1376" s="42"/>
      <c r="C1376" s="215" t="s">
        <v>2193</v>
      </c>
      <c r="D1376" s="215" t="s">
        <v>161</v>
      </c>
      <c r="E1376" s="216" t="s">
        <v>2194</v>
      </c>
      <c r="F1376" s="217" t="s">
        <v>2195</v>
      </c>
      <c r="G1376" s="218" t="s">
        <v>164</v>
      </c>
      <c r="H1376" s="219">
        <v>60</v>
      </c>
      <c r="I1376" s="220"/>
      <c r="J1376" s="221">
        <f>ROUND(I1376*H1376,2)</f>
        <v>0</v>
      </c>
      <c r="K1376" s="217" t="s">
        <v>165</v>
      </c>
      <c r="L1376" s="47"/>
      <c r="M1376" s="222" t="s">
        <v>19</v>
      </c>
      <c r="N1376" s="223" t="s">
        <v>46</v>
      </c>
      <c r="O1376" s="87"/>
      <c r="P1376" s="224">
        <f>O1376*H1376</f>
        <v>0</v>
      </c>
      <c r="Q1376" s="224">
        <v>0.00012</v>
      </c>
      <c r="R1376" s="224">
        <f>Q1376*H1376</f>
        <v>0.0072</v>
      </c>
      <c r="S1376" s="224">
        <v>0</v>
      </c>
      <c r="T1376" s="225">
        <f>S1376*H1376</f>
        <v>0</v>
      </c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R1376" s="226" t="s">
        <v>268</v>
      </c>
      <c r="AT1376" s="226" t="s">
        <v>161</v>
      </c>
      <c r="AU1376" s="226" t="s">
        <v>85</v>
      </c>
      <c r="AY1376" s="20" t="s">
        <v>159</v>
      </c>
      <c r="BE1376" s="227">
        <f>IF(N1376="základní",J1376,0)</f>
        <v>0</v>
      </c>
      <c r="BF1376" s="227">
        <f>IF(N1376="snížená",J1376,0)</f>
        <v>0</v>
      </c>
      <c r="BG1376" s="227">
        <f>IF(N1376="zákl. přenesená",J1376,0)</f>
        <v>0</v>
      </c>
      <c r="BH1376" s="227">
        <f>IF(N1376="sníž. přenesená",J1376,0)</f>
        <v>0</v>
      </c>
      <c r="BI1376" s="227">
        <f>IF(N1376="nulová",J1376,0)</f>
        <v>0</v>
      </c>
      <c r="BJ1376" s="20" t="s">
        <v>83</v>
      </c>
      <c r="BK1376" s="227">
        <f>ROUND(I1376*H1376,2)</f>
        <v>0</v>
      </c>
      <c r="BL1376" s="20" t="s">
        <v>268</v>
      </c>
      <c r="BM1376" s="226" t="s">
        <v>2196</v>
      </c>
    </row>
    <row r="1377" spans="1:47" s="2" customFormat="1" ht="12">
      <c r="A1377" s="41"/>
      <c r="B1377" s="42"/>
      <c r="C1377" s="43"/>
      <c r="D1377" s="228" t="s">
        <v>168</v>
      </c>
      <c r="E1377" s="43"/>
      <c r="F1377" s="229" t="s">
        <v>2197</v>
      </c>
      <c r="G1377" s="43"/>
      <c r="H1377" s="43"/>
      <c r="I1377" s="230"/>
      <c r="J1377" s="43"/>
      <c r="K1377" s="43"/>
      <c r="L1377" s="47"/>
      <c r="M1377" s="231"/>
      <c r="N1377" s="232"/>
      <c r="O1377" s="87"/>
      <c r="P1377" s="87"/>
      <c r="Q1377" s="87"/>
      <c r="R1377" s="87"/>
      <c r="S1377" s="87"/>
      <c r="T1377" s="88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T1377" s="20" t="s">
        <v>168</v>
      </c>
      <c r="AU1377" s="20" t="s">
        <v>85</v>
      </c>
    </row>
    <row r="1378" spans="1:47" s="2" customFormat="1" ht="12">
      <c r="A1378" s="41"/>
      <c r="B1378" s="42"/>
      <c r="C1378" s="43"/>
      <c r="D1378" s="233" t="s">
        <v>170</v>
      </c>
      <c r="E1378" s="43"/>
      <c r="F1378" s="234" t="s">
        <v>2198</v>
      </c>
      <c r="G1378" s="43"/>
      <c r="H1378" s="43"/>
      <c r="I1378" s="230"/>
      <c r="J1378" s="43"/>
      <c r="K1378" s="43"/>
      <c r="L1378" s="47"/>
      <c r="M1378" s="231"/>
      <c r="N1378" s="232"/>
      <c r="O1378" s="87"/>
      <c r="P1378" s="87"/>
      <c r="Q1378" s="87"/>
      <c r="R1378" s="87"/>
      <c r="S1378" s="87"/>
      <c r="T1378" s="88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T1378" s="20" t="s">
        <v>170</v>
      </c>
      <c r="AU1378" s="20" t="s">
        <v>85</v>
      </c>
    </row>
    <row r="1379" spans="1:63" s="12" customFormat="1" ht="22.8" customHeight="1">
      <c r="A1379" s="12"/>
      <c r="B1379" s="199"/>
      <c r="C1379" s="200"/>
      <c r="D1379" s="201" t="s">
        <v>74</v>
      </c>
      <c r="E1379" s="213" t="s">
        <v>2199</v>
      </c>
      <c r="F1379" s="213" t="s">
        <v>2200</v>
      </c>
      <c r="G1379" s="200"/>
      <c r="H1379" s="200"/>
      <c r="I1379" s="203"/>
      <c r="J1379" s="214">
        <f>BK1379</f>
        <v>0</v>
      </c>
      <c r="K1379" s="200"/>
      <c r="L1379" s="205"/>
      <c r="M1379" s="206"/>
      <c r="N1379" s="207"/>
      <c r="O1379" s="207"/>
      <c r="P1379" s="208">
        <f>SUM(P1380:P1404)</f>
        <v>0</v>
      </c>
      <c r="Q1379" s="207"/>
      <c r="R1379" s="208">
        <f>SUM(R1380:R1404)</f>
        <v>2.41528913</v>
      </c>
      <c r="S1379" s="207"/>
      <c r="T1379" s="209">
        <f>SUM(T1380:T1404)</f>
        <v>0.47180185</v>
      </c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R1379" s="210" t="s">
        <v>85</v>
      </c>
      <c r="AT1379" s="211" t="s">
        <v>74</v>
      </c>
      <c r="AU1379" s="211" t="s">
        <v>83</v>
      </c>
      <c r="AY1379" s="210" t="s">
        <v>159</v>
      </c>
      <c r="BK1379" s="212">
        <f>SUM(BK1380:BK1404)</f>
        <v>0</v>
      </c>
    </row>
    <row r="1380" spans="1:65" s="2" customFormat="1" ht="24.15" customHeight="1">
      <c r="A1380" s="41"/>
      <c r="B1380" s="42"/>
      <c r="C1380" s="215" t="s">
        <v>2201</v>
      </c>
      <c r="D1380" s="215" t="s">
        <v>161</v>
      </c>
      <c r="E1380" s="216" t="s">
        <v>2202</v>
      </c>
      <c r="F1380" s="217" t="s">
        <v>2203</v>
      </c>
      <c r="G1380" s="218" t="s">
        <v>164</v>
      </c>
      <c r="H1380" s="219">
        <v>2611.679</v>
      </c>
      <c r="I1380" s="220"/>
      <c r="J1380" s="221">
        <f>ROUND(I1380*H1380,2)</f>
        <v>0</v>
      </c>
      <c r="K1380" s="217" t="s">
        <v>165</v>
      </c>
      <c r="L1380" s="47"/>
      <c r="M1380" s="222" t="s">
        <v>19</v>
      </c>
      <c r="N1380" s="223" t="s">
        <v>46</v>
      </c>
      <c r="O1380" s="87"/>
      <c r="P1380" s="224">
        <f>O1380*H1380</f>
        <v>0</v>
      </c>
      <c r="Q1380" s="224">
        <v>0</v>
      </c>
      <c r="R1380" s="224">
        <f>Q1380*H1380</f>
        <v>0</v>
      </c>
      <c r="S1380" s="224">
        <v>0</v>
      </c>
      <c r="T1380" s="225">
        <f>S1380*H1380</f>
        <v>0</v>
      </c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R1380" s="226" t="s">
        <v>268</v>
      </c>
      <c r="AT1380" s="226" t="s">
        <v>161</v>
      </c>
      <c r="AU1380" s="226" t="s">
        <v>85</v>
      </c>
      <c r="AY1380" s="20" t="s">
        <v>159</v>
      </c>
      <c r="BE1380" s="227">
        <f>IF(N1380="základní",J1380,0)</f>
        <v>0</v>
      </c>
      <c r="BF1380" s="227">
        <f>IF(N1380="snížená",J1380,0)</f>
        <v>0</v>
      </c>
      <c r="BG1380" s="227">
        <f>IF(N1380="zákl. přenesená",J1380,0)</f>
        <v>0</v>
      </c>
      <c r="BH1380" s="227">
        <f>IF(N1380="sníž. přenesená",J1380,0)</f>
        <v>0</v>
      </c>
      <c r="BI1380" s="227">
        <f>IF(N1380="nulová",J1380,0)</f>
        <v>0</v>
      </c>
      <c r="BJ1380" s="20" t="s">
        <v>83</v>
      </c>
      <c r="BK1380" s="227">
        <f>ROUND(I1380*H1380,2)</f>
        <v>0</v>
      </c>
      <c r="BL1380" s="20" t="s">
        <v>268</v>
      </c>
      <c r="BM1380" s="226" t="s">
        <v>2204</v>
      </c>
    </row>
    <row r="1381" spans="1:47" s="2" customFormat="1" ht="12">
      <c r="A1381" s="41"/>
      <c r="B1381" s="42"/>
      <c r="C1381" s="43"/>
      <c r="D1381" s="228" t="s">
        <v>168</v>
      </c>
      <c r="E1381" s="43"/>
      <c r="F1381" s="229" t="s">
        <v>2205</v>
      </c>
      <c r="G1381" s="43"/>
      <c r="H1381" s="43"/>
      <c r="I1381" s="230"/>
      <c r="J1381" s="43"/>
      <c r="K1381" s="43"/>
      <c r="L1381" s="47"/>
      <c r="M1381" s="231"/>
      <c r="N1381" s="232"/>
      <c r="O1381" s="87"/>
      <c r="P1381" s="87"/>
      <c r="Q1381" s="87"/>
      <c r="R1381" s="87"/>
      <c r="S1381" s="87"/>
      <c r="T1381" s="88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T1381" s="20" t="s">
        <v>168</v>
      </c>
      <c r="AU1381" s="20" t="s">
        <v>85</v>
      </c>
    </row>
    <row r="1382" spans="1:47" s="2" customFormat="1" ht="12">
      <c r="A1382" s="41"/>
      <c r="B1382" s="42"/>
      <c r="C1382" s="43"/>
      <c r="D1382" s="233" t="s">
        <v>170</v>
      </c>
      <c r="E1382" s="43"/>
      <c r="F1382" s="234" t="s">
        <v>2206</v>
      </c>
      <c r="G1382" s="43"/>
      <c r="H1382" s="43"/>
      <c r="I1382" s="230"/>
      <c r="J1382" s="43"/>
      <c r="K1382" s="43"/>
      <c r="L1382" s="47"/>
      <c r="M1382" s="231"/>
      <c r="N1382" s="232"/>
      <c r="O1382" s="87"/>
      <c r="P1382" s="87"/>
      <c r="Q1382" s="87"/>
      <c r="R1382" s="87"/>
      <c r="S1382" s="87"/>
      <c r="T1382" s="88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T1382" s="20" t="s">
        <v>170</v>
      </c>
      <c r="AU1382" s="20" t="s">
        <v>85</v>
      </c>
    </row>
    <row r="1383" spans="1:51" s="13" customFormat="1" ht="12">
      <c r="A1383" s="13"/>
      <c r="B1383" s="235"/>
      <c r="C1383" s="236"/>
      <c r="D1383" s="228" t="s">
        <v>172</v>
      </c>
      <c r="E1383" s="237" t="s">
        <v>19</v>
      </c>
      <c r="F1383" s="238" t="s">
        <v>2207</v>
      </c>
      <c r="G1383" s="236"/>
      <c r="H1383" s="239">
        <v>2611.679</v>
      </c>
      <c r="I1383" s="240"/>
      <c r="J1383" s="236"/>
      <c r="K1383" s="236"/>
      <c r="L1383" s="241"/>
      <c r="M1383" s="242"/>
      <c r="N1383" s="243"/>
      <c r="O1383" s="243"/>
      <c r="P1383" s="243"/>
      <c r="Q1383" s="243"/>
      <c r="R1383" s="243"/>
      <c r="S1383" s="243"/>
      <c r="T1383" s="244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45" t="s">
        <v>172</v>
      </c>
      <c r="AU1383" s="245" t="s">
        <v>85</v>
      </c>
      <c r="AV1383" s="13" t="s">
        <v>85</v>
      </c>
      <c r="AW1383" s="13" t="s">
        <v>36</v>
      </c>
      <c r="AX1383" s="13" t="s">
        <v>83</v>
      </c>
      <c r="AY1383" s="245" t="s">
        <v>159</v>
      </c>
    </row>
    <row r="1384" spans="1:65" s="2" customFormat="1" ht="24.15" customHeight="1">
      <c r="A1384" s="41"/>
      <c r="B1384" s="42"/>
      <c r="C1384" s="215" t="s">
        <v>2208</v>
      </c>
      <c r="D1384" s="215" t="s">
        <v>161</v>
      </c>
      <c r="E1384" s="216" t="s">
        <v>2209</v>
      </c>
      <c r="F1384" s="217" t="s">
        <v>2210</v>
      </c>
      <c r="G1384" s="218" t="s">
        <v>164</v>
      </c>
      <c r="H1384" s="219">
        <v>2070.679</v>
      </c>
      <c r="I1384" s="220"/>
      <c r="J1384" s="221">
        <f>ROUND(I1384*H1384,2)</f>
        <v>0</v>
      </c>
      <c r="K1384" s="217" t="s">
        <v>165</v>
      </c>
      <c r="L1384" s="47"/>
      <c r="M1384" s="222" t="s">
        <v>19</v>
      </c>
      <c r="N1384" s="223" t="s">
        <v>46</v>
      </c>
      <c r="O1384" s="87"/>
      <c r="P1384" s="224">
        <f>O1384*H1384</f>
        <v>0</v>
      </c>
      <c r="Q1384" s="224">
        <v>0</v>
      </c>
      <c r="R1384" s="224">
        <f>Q1384*H1384</f>
        <v>0</v>
      </c>
      <c r="S1384" s="224">
        <v>0.00015</v>
      </c>
      <c r="T1384" s="225">
        <f>S1384*H1384</f>
        <v>0.31060185</v>
      </c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R1384" s="226" t="s">
        <v>268</v>
      </c>
      <c r="AT1384" s="226" t="s">
        <v>161</v>
      </c>
      <c r="AU1384" s="226" t="s">
        <v>85</v>
      </c>
      <c r="AY1384" s="20" t="s">
        <v>159</v>
      </c>
      <c r="BE1384" s="227">
        <f>IF(N1384="základní",J1384,0)</f>
        <v>0</v>
      </c>
      <c r="BF1384" s="227">
        <f>IF(N1384="snížená",J1384,0)</f>
        <v>0</v>
      </c>
      <c r="BG1384" s="227">
        <f>IF(N1384="zákl. přenesená",J1384,0)</f>
        <v>0</v>
      </c>
      <c r="BH1384" s="227">
        <f>IF(N1384="sníž. přenesená",J1384,0)</f>
        <v>0</v>
      </c>
      <c r="BI1384" s="227">
        <f>IF(N1384="nulová",J1384,0)</f>
        <v>0</v>
      </c>
      <c r="BJ1384" s="20" t="s">
        <v>83</v>
      </c>
      <c r="BK1384" s="227">
        <f>ROUND(I1384*H1384,2)</f>
        <v>0</v>
      </c>
      <c r="BL1384" s="20" t="s">
        <v>268</v>
      </c>
      <c r="BM1384" s="226" t="s">
        <v>2211</v>
      </c>
    </row>
    <row r="1385" spans="1:47" s="2" customFormat="1" ht="12">
      <c r="A1385" s="41"/>
      <c r="B1385" s="42"/>
      <c r="C1385" s="43"/>
      <c r="D1385" s="228" t="s">
        <v>168</v>
      </c>
      <c r="E1385" s="43"/>
      <c r="F1385" s="229" t="s">
        <v>2212</v>
      </c>
      <c r="G1385" s="43"/>
      <c r="H1385" s="43"/>
      <c r="I1385" s="230"/>
      <c r="J1385" s="43"/>
      <c r="K1385" s="43"/>
      <c r="L1385" s="47"/>
      <c r="M1385" s="231"/>
      <c r="N1385" s="232"/>
      <c r="O1385" s="87"/>
      <c r="P1385" s="87"/>
      <c r="Q1385" s="87"/>
      <c r="R1385" s="87"/>
      <c r="S1385" s="87"/>
      <c r="T1385" s="88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T1385" s="20" t="s">
        <v>168</v>
      </c>
      <c r="AU1385" s="20" t="s">
        <v>85</v>
      </c>
    </row>
    <row r="1386" spans="1:47" s="2" customFormat="1" ht="12">
      <c r="A1386" s="41"/>
      <c r="B1386" s="42"/>
      <c r="C1386" s="43"/>
      <c r="D1386" s="233" t="s">
        <v>170</v>
      </c>
      <c r="E1386" s="43"/>
      <c r="F1386" s="234" t="s">
        <v>2213</v>
      </c>
      <c r="G1386" s="43"/>
      <c r="H1386" s="43"/>
      <c r="I1386" s="230"/>
      <c r="J1386" s="43"/>
      <c r="K1386" s="43"/>
      <c r="L1386" s="47"/>
      <c r="M1386" s="231"/>
      <c r="N1386" s="232"/>
      <c r="O1386" s="87"/>
      <c r="P1386" s="87"/>
      <c r="Q1386" s="87"/>
      <c r="R1386" s="87"/>
      <c r="S1386" s="87"/>
      <c r="T1386" s="88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T1386" s="20" t="s">
        <v>170</v>
      </c>
      <c r="AU1386" s="20" t="s">
        <v>85</v>
      </c>
    </row>
    <row r="1387" spans="1:65" s="2" customFormat="1" ht="16.5" customHeight="1">
      <c r="A1387" s="41"/>
      <c r="B1387" s="42"/>
      <c r="C1387" s="215" t="s">
        <v>2214</v>
      </c>
      <c r="D1387" s="215" t="s">
        <v>161</v>
      </c>
      <c r="E1387" s="216" t="s">
        <v>2215</v>
      </c>
      <c r="F1387" s="217" t="s">
        <v>2216</v>
      </c>
      <c r="G1387" s="218" t="s">
        <v>164</v>
      </c>
      <c r="H1387" s="219">
        <v>520</v>
      </c>
      <c r="I1387" s="220"/>
      <c r="J1387" s="221">
        <f>ROUND(I1387*H1387,2)</f>
        <v>0</v>
      </c>
      <c r="K1387" s="217" t="s">
        <v>165</v>
      </c>
      <c r="L1387" s="47"/>
      <c r="M1387" s="222" t="s">
        <v>19</v>
      </c>
      <c r="N1387" s="223" t="s">
        <v>46</v>
      </c>
      <c r="O1387" s="87"/>
      <c r="P1387" s="224">
        <f>O1387*H1387</f>
        <v>0</v>
      </c>
      <c r="Q1387" s="224">
        <v>0.001</v>
      </c>
      <c r="R1387" s="224">
        <f>Q1387*H1387</f>
        <v>0.52</v>
      </c>
      <c r="S1387" s="224">
        <v>0.00031</v>
      </c>
      <c r="T1387" s="225">
        <f>S1387*H1387</f>
        <v>0.1612</v>
      </c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R1387" s="226" t="s">
        <v>268</v>
      </c>
      <c r="AT1387" s="226" t="s">
        <v>161</v>
      </c>
      <c r="AU1387" s="226" t="s">
        <v>85</v>
      </c>
      <c r="AY1387" s="20" t="s">
        <v>159</v>
      </c>
      <c r="BE1387" s="227">
        <f>IF(N1387="základní",J1387,0)</f>
        <v>0</v>
      </c>
      <c r="BF1387" s="227">
        <f>IF(N1387="snížená",J1387,0)</f>
        <v>0</v>
      </c>
      <c r="BG1387" s="227">
        <f>IF(N1387="zákl. přenesená",J1387,0)</f>
        <v>0</v>
      </c>
      <c r="BH1387" s="227">
        <f>IF(N1387="sníž. přenesená",J1387,0)</f>
        <v>0</v>
      </c>
      <c r="BI1387" s="227">
        <f>IF(N1387="nulová",J1387,0)</f>
        <v>0</v>
      </c>
      <c r="BJ1387" s="20" t="s">
        <v>83</v>
      </c>
      <c r="BK1387" s="227">
        <f>ROUND(I1387*H1387,2)</f>
        <v>0</v>
      </c>
      <c r="BL1387" s="20" t="s">
        <v>268</v>
      </c>
      <c r="BM1387" s="226" t="s">
        <v>2217</v>
      </c>
    </row>
    <row r="1388" spans="1:47" s="2" customFormat="1" ht="12">
      <c r="A1388" s="41"/>
      <c r="B1388" s="42"/>
      <c r="C1388" s="43"/>
      <c r="D1388" s="228" t="s">
        <v>168</v>
      </c>
      <c r="E1388" s="43"/>
      <c r="F1388" s="229" t="s">
        <v>2218</v>
      </c>
      <c r="G1388" s="43"/>
      <c r="H1388" s="43"/>
      <c r="I1388" s="230"/>
      <c r="J1388" s="43"/>
      <c r="K1388" s="43"/>
      <c r="L1388" s="47"/>
      <c r="M1388" s="231"/>
      <c r="N1388" s="232"/>
      <c r="O1388" s="87"/>
      <c r="P1388" s="87"/>
      <c r="Q1388" s="87"/>
      <c r="R1388" s="87"/>
      <c r="S1388" s="87"/>
      <c r="T1388" s="88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T1388" s="20" t="s">
        <v>168</v>
      </c>
      <c r="AU1388" s="20" t="s">
        <v>85</v>
      </c>
    </row>
    <row r="1389" spans="1:47" s="2" customFormat="1" ht="12">
      <c r="A1389" s="41"/>
      <c r="B1389" s="42"/>
      <c r="C1389" s="43"/>
      <c r="D1389" s="233" t="s">
        <v>170</v>
      </c>
      <c r="E1389" s="43"/>
      <c r="F1389" s="234" t="s">
        <v>2219</v>
      </c>
      <c r="G1389" s="43"/>
      <c r="H1389" s="43"/>
      <c r="I1389" s="230"/>
      <c r="J1389" s="43"/>
      <c r="K1389" s="43"/>
      <c r="L1389" s="47"/>
      <c r="M1389" s="231"/>
      <c r="N1389" s="232"/>
      <c r="O1389" s="87"/>
      <c r="P1389" s="87"/>
      <c r="Q1389" s="87"/>
      <c r="R1389" s="87"/>
      <c r="S1389" s="87"/>
      <c r="T1389" s="88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T1389" s="20" t="s">
        <v>170</v>
      </c>
      <c r="AU1389" s="20" t="s">
        <v>85</v>
      </c>
    </row>
    <row r="1390" spans="1:65" s="2" customFormat="1" ht="24.15" customHeight="1">
      <c r="A1390" s="41"/>
      <c r="B1390" s="42"/>
      <c r="C1390" s="215" t="s">
        <v>2220</v>
      </c>
      <c r="D1390" s="215" t="s">
        <v>161</v>
      </c>
      <c r="E1390" s="216" t="s">
        <v>2221</v>
      </c>
      <c r="F1390" s="217" t="s">
        <v>2222</v>
      </c>
      <c r="G1390" s="218" t="s">
        <v>164</v>
      </c>
      <c r="H1390" s="219">
        <v>210</v>
      </c>
      <c r="I1390" s="220"/>
      <c r="J1390" s="221">
        <f>ROUND(I1390*H1390,2)</f>
        <v>0</v>
      </c>
      <c r="K1390" s="217" t="s">
        <v>165</v>
      </c>
      <c r="L1390" s="47"/>
      <c r="M1390" s="222" t="s">
        <v>19</v>
      </c>
      <c r="N1390" s="223" t="s">
        <v>46</v>
      </c>
      <c r="O1390" s="87"/>
      <c r="P1390" s="224">
        <f>O1390*H1390</f>
        <v>0</v>
      </c>
      <c r="Q1390" s="224">
        <v>0.00318</v>
      </c>
      <c r="R1390" s="224">
        <f>Q1390*H1390</f>
        <v>0.6678000000000001</v>
      </c>
      <c r="S1390" s="224">
        <v>0</v>
      </c>
      <c r="T1390" s="225">
        <f>S1390*H1390</f>
        <v>0</v>
      </c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R1390" s="226" t="s">
        <v>268</v>
      </c>
      <c r="AT1390" s="226" t="s">
        <v>161</v>
      </c>
      <c r="AU1390" s="226" t="s">
        <v>85</v>
      </c>
      <c r="AY1390" s="20" t="s">
        <v>159</v>
      </c>
      <c r="BE1390" s="227">
        <f>IF(N1390="základní",J1390,0)</f>
        <v>0</v>
      </c>
      <c r="BF1390" s="227">
        <f>IF(N1390="snížená",J1390,0)</f>
        <v>0</v>
      </c>
      <c r="BG1390" s="227">
        <f>IF(N1390="zákl. přenesená",J1390,0)</f>
        <v>0</v>
      </c>
      <c r="BH1390" s="227">
        <f>IF(N1390="sníž. přenesená",J1390,0)</f>
        <v>0</v>
      </c>
      <c r="BI1390" s="227">
        <f>IF(N1390="nulová",J1390,0)</f>
        <v>0</v>
      </c>
      <c r="BJ1390" s="20" t="s">
        <v>83</v>
      </c>
      <c r="BK1390" s="227">
        <f>ROUND(I1390*H1390,2)</f>
        <v>0</v>
      </c>
      <c r="BL1390" s="20" t="s">
        <v>268</v>
      </c>
      <c r="BM1390" s="226" t="s">
        <v>2223</v>
      </c>
    </row>
    <row r="1391" spans="1:47" s="2" customFormat="1" ht="12">
      <c r="A1391" s="41"/>
      <c r="B1391" s="42"/>
      <c r="C1391" s="43"/>
      <c r="D1391" s="228" t="s">
        <v>168</v>
      </c>
      <c r="E1391" s="43"/>
      <c r="F1391" s="229" t="s">
        <v>2224</v>
      </c>
      <c r="G1391" s="43"/>
      <c r="H1391" s="43"/>
      <c r="I1391" s="230"/>
      <c r="J1391" s="43"/>
      <c r="K1391" s="43"/>
      <c r="L1391" s="47"/>
      <c r="M1391" s="231"/>
      <c r="N1391" s="232"/>
      <c r="O1391" s="87"/>
      <c r="P1391" s="87"/>
      <c r="Q1391" s="87"/>
      <c r="R1391" s="87"/>
      <c r="S1391" s="87"/>
      <c r="T1391" s="88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T1391" s="20" t="s">
        <v>168</v>
      </c>
      <c r="AU1391" s="20" t="s">
        <v>85</v>
      </c>
    </row>
    <row r="1392" spans="1:47" s="2" customFormat="1" ht="12">
      <c r="A1392" s="41"/>
      <c r="B1392" s="42"/>
      <c r="C1392" s="43"/>
      <c r="D1392" s="233" t="s">
        <v>170</v>
      </c>
      <c r="E1392" s="43"/>
      <c r="F1392" s="234" t="s">
        <v>2225</v>
      </c>
      <c r="G1392" s="43"/>
      <c r="H1392" s="43"/>
      <c r="I1392" s="230"/>
      <c r="J1392" s="43"/>
      <c r="K1392" s="43"/>
      <c r="L1392" s="47"/>
      <c r="M1392" s="231"/>
      <c r="N1392" s="232"/>
      <c r="O1392" s="87"/>
      <c r="P1392" s="87"/>
      <c r="Q1392" s="87"/>
      <c r="R1392" s="87"/>
      <c r="S1392" s="87"/>
      <c r="T1392" s="88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T1392" s="20" t="s">
        <v>170</v>
      </c>
      <c r="AU1392" s="20" t="s">
        <v>85</v>
      </c>
    </row>
    <row r="1393" spans="1:65" s="2" customFormat="1" ht="16.5" customHeight="1">
      <c r="A1393" s="41"/>
      <c r="B1393" s="42"/>
      <c r="C1393" s="215" t="s">
        <v>2226</v>
      </c>
      <c r="D1393" s="215" t="s">
        <v>161</v>
      </c>
      <c r="E1393" s="216" t="s">
        <v>2227</v>
      </c>
      <c r="F1393" s="217" t="s">
        <v>2228</v>
      </c>
      <c r="G1393" s="218" t="s">
        <v>164</v>
      </c>
      <c r="H1393" s="219">
        <v>700</v>
      </c>
      <c r="I1393" s="220"/>
      <c r="J1393" s="221">
        <f>ROUND(I1393*H1393,2)</f>
        <v>0</v>
      </c>
      <c r="K1393" s="217" t="s">
        <v>165</v>
      </c>
      <c r="L1393" s="47"/>
      <c r="M1393" s="222" t="s">
        <v>19</v>
      </c>
      <c r="N1393" s="223" t="s">
        <v>46</v>
      </c>
      <c r="O1393" s="87"/>
      <c r="P1393" s="224">
        <f>O1393*H1393</f>
        <v>0</v>
      </c>
      <c r="Q1393" s="224">
        <v>0</v>
      </c>
      <c r="R1393" s="224">
        <f>Q1393*H1393</f>
        <v>0</v>
      </c>
      <c r="S1393" s="224">
        <v>0</v>
      </c>
      <c r="T1393" s="225">
        <f>S1393*H1393</f>
        <v>0</v>
      </c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R1393" s="226" t="s">
        <v>268</v>
      </c>
      <c r="AT1393" s="226" t="s">
        <v>161</v>
      </c>
      <c r="AU1393" s="226" t="s">
        <v>85</v>
      </c>
      <c r="AY1393" s="20" t="s">
        <v>159</v>
      </c>
      <c r="BE1393" s="227">
        <f>IF(N1393="základní",J1393,0)</f>
        <v>0</v>
      </c>
      <c r="BF1393" s="227">
        <f>IF(N1393="snížená",J1393,0)</f>
        <v>0</v>
      </c>
      <c r="BG1393" s="227">
        <f>IF(N1393="zákl. přenesená",J1393,0)</f>
        <v>0</v>
      </c>
      <c r="BH1393" s="227">
        <f>IF(N1393="sníž. přenesená",J1393,0)</f>
        <v>0</v>
      </c>
      <c r="BI1393" s="227">
        <f>IF(N1393="nulová",J1393,0)</f>
        <v>0</v>
      </c>
      <c r="BJ1393" s="20" t="s">
        <v>83</v>
      </c>
      <c r="BK1393" s="227">
        <f>ROUND(I1393*H1393,2)</f>
        <v>0</v>
      </c>
      <c r="BL1393" s="20" t="s">
        <v>268</v>
      </c>
      <c r="BM1393" s="226" t="s">
        <v>2229</v>
      </c>
    </row>
    <row r="1394" spans="1:47" s="2" customFormat="1" ht="12">
      <c r="A1394" s="41"/>
      <c r="B1394" s="42"/>
      <c r="C1394" s="43"/>
      <c r="D1394" s="228" t="s">
        <v>168</v>
      </c>
      <c r="E1394" s="43"/>
      <c r="F1394" s="229" t="s">
        <v>2230</v>
      </c>
      <c r="G1394" s="43"/>
      <c r="H1394" s="43"/>
      <c r="I1394" s="230"/>
      <c r="J1394" s="43"/>
      <c r="K1394" s="43"/>
      <c r="L1394" s="47"/>
      <c r="M1394" s="231"/>
      <c r="N1394" s="232"/>
      <c r="O1394" s="87"/>
      <c r="P1394" s="87"/>
      <c r="Q1394" s="87"/>
      <c r="R1394" s="87"/>
      <c r="S1394" s="87"/>
      <c r="T1394" s="88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T1394" s="20" t="s">
        <v>168</v>
      </c>
      <c r="AU1394" s="20" t="s">
        <v>85</v>
      </c>
    </row>
    <row r="1395" spans="1:47" s="2" customFormat="1" ht="12">
      <c r="A1395" s="41"/>
      <c r="B1395" s="42"/>
      <c r="C1395" s="43"/>
      <c r="D1395" s="233" t="s">
        <v>170</v>
      </c>
      <c r="E1395" s="43"/>
      <c r="F1395" s="234" t="s">
        <v>2231</v>
      </c>
      <c r="G1395" s="43"/>
      <c r="H1395" s="43"/>
      <c r="I1395" s="230"/>
      <c r="J1395" s="43"/>
      <c r="K1395" s="43"/>
      <c r="L1395" s="47"/>
      <c r="M1395" s="231"/>
      <c r="N1395" s="232"/>
      <c r="O1395" s="87"/>
      <c r="P1395" s="87"/>
      <c r="Q1395" s="87"/>
      <c r="R1395" s="87"/>
      <c r="S1395" s="87"/>
      <c r="T1395" s="88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T1395" s="20" t="s">
        <v>170</v>
      </c>
      <c r="AU1395" s="20" t="s">
        <v>85</v>
      </c>
    </row>
    <row r="1396" spans="1:65" s="2" customFormat="1" ht="16.5" customHeight="1">
      <c r="A1396" s="41"/>
      <c r="B1396" s="42"/>
      <c r="C1396" s="267" t="s">
        <v>2232</v>
      </c>
      <c r="D1396" s="267" t="s">
        <v>317</v>
      </c>
      <c r="E1396" s="268" t="s">
        <v>2233</v>
      </c>
      <c r="F1396" s="269" t="s">
        <v>2234</v>
      </c>
      <c r="G1396" s="270" t="s">
        <v>164</v>
      </c>
      <c r="H1396" s="271">
        <v>700</v>
      </c>
      <c r="I1396" s="272"/>
      <c r="J1396" s="273">
        <f>ROUND(I1396*H1396,2)</f>
        <v>0</v>
      </c>
      <c r="K1396" s="269" t="s">
        <v>165</v>
      </c>
      <c r="L1396" s="274"/>
      <c r="M1396" s="275" t="s">
        <v>19</v>
      </c>
      <c r="N1396" s="276" t="s">
        <v>46</v>
      </c>
      <c r="O1396" s="87"/>
      <c r="P1396" s="224">
        <f>O1396*H1396</f>
        <v>0</v>
      </c>
      <c r="Q1396" s="224">
        <v>0</v>
      </c>
      <c r="R1396" s="224">
        <f>Q1396*H1396</f>
        <v>0</v>
      </c>
      <c r="S1396" s="224">
        <v>0</v>
      </c>
      <c r="T1396" s="225">
        <f>S1396*H1396</f>
        <v>0</v>
      </c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1"/>
      <c r="AE1396" s="41"/>
      <c r="AR1396" s="226" t="s">
        <v>383</v>
      </c>
      <c r="AT1396" s="226" t="s">
        <v>317</v>
      </c>
      <c r="AU1396" s="226" t="s">
        <v>85</v>
      </c>
      <c r="AY1396" s="20" t="s">
        <v>159</v>
      </c>
      <c r="BE1396" s="227">
        <f>IF(N1396="základní",J1396,0)</f>
        <v>0</v>
      </c>
      <c r="BF1396" s="227">
        <f>IF(N1396="snížená",J1396,0)</f>
        <v>0</v>
      </c>
      <c r="BG1396" s="227">
        <f>IF(N1396="zákl. přenesená",J1396,0)</f>
        <v>0</v>
      </c>
      <c r="BH1396" s="227">
        <f>IF(N1396="sníž. přenesená",J1396,0)</f>
        <v>0</v>
      </c>
      <c r="BI1396" s="227">
        <f>IF(N1396="nulová",J1396,0)</f>
        <v>0</v>
      </c>
      <c r="BJ1396" s="20" t="s">
        <v>83</v>
      </c>
      <c r="BK1396" s="227">
        <f>ROUND(I1396*H1396,2)</f>
        <v>0</v>
      </c>
      <c r="BL1396" s="20" t="s">
        <v>268</v>
      </c>
      <c r="BM1396" s="226" t="s">
        <v>2235</v>
      </c>
    </row>
    <row r="1397" spans="1:47" s="2" customFormat="1" ht="12">
      <c r="A1397" s="41"/>
      <c r="B1397" s="42"/>
      <c r="C1397" s="43"/>
      <c r="D1397" s="228" t="s">
        <v>168</v>
      </c>
      <c r="E1397" s="43"/>
      <c r="F1397" s="229" t="s">
        <v>2234</v>
      </c>
      <c r="G1397" s="43"/>
      <c r="H1397" s="43"/>
      <c r="I1397" s="230"/>
      <c r="J1397" s="43"/>
      <c r="K1397" s="43"/>
      <c r="L1397" s="47"/>
      <c r="M1397" s="231"/>
      <c r="N1397" s="232"/>
      <c r="O1397" s="87"/>
      <c r="P1397" s="87"/>
      <c r="Q1397" s="87"/>
      <c r="R1397" s="87"/>
      <c r="S1397" s="87"/>
      <c r="T1397" s="88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1"/>
      <c r="AE1397" s="41"/>
      <c r="AT1397" s="20" t="s">
        <v>168</v>
      </c>
      <c r="AU1397" s="20" t="s">
        <v>85</v>
      </c>
    </row>
    <row r="1398" spans="1:51" s="13" customFormat="1" ht="12">
      <c r="A1398" s="13"/>
      <c r="B1398" s="235"/>
      <c r="C1398" s="236"/>
      <c r="D1398" s="228" t="s">
        <v>172</v>
      </c>
      <c r="E1398" s="236"/>
      <c r="F1398" s="238" t="s">
        <v>2236</v>
      </c>
      <c r="G1398" s="236"/>
      <c r="H1398" s="239">
        <v>700</v>
      </c>
      <c r="I1398" s="240"/>
      <c r="J1398" s="236"/>
      <c r="K1398" s="236"/>
      <c r="L1398" s="241"/>
      <c r="M1398" s="242"/>
      <c r="N1398" s="243"/>
      <c r="O1398" s="243"/>
      <c r="P1398" s="243"/>
      <c r="Q1398" s="243"/>
      <c r="R1398" s="243"/>
      <c r="S1398" s="243"/>
      <c r="T1398" s="244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T1398" s="245" t="s">
        <v>172</v>
      </c>
      <c r="AU1398" s="245" t="s">
        <v>85</v>
      </c>
      <c r="AV1398" s="13" t="s">
        <v>85</v>
      </c>
      <c r="AW1398" s="13" t="s">
        <v>4</v>
      </c>
      <c r="AX1398" s="13" t="s">
        <v>83</v>
      </c>
      <c r="AY1398" s="245" t="s">
        <v>159</v>
      </c>
    </row>
    <row r="1399" spans="1:65" s="2" customFormat="1" ht="21.75" customHeight="1">
      <c r="A1399" s="41"/>
      <c r="B1399" s="42"/>
      <c r="C1399" s="215" t="s">
        <v>2237</v>
      </c>
      <c r="D1399" s="215" t="s">
        <v>161</v>
      </c>
      <c r="E1399" s="216" t="s">
        <v>2238</v>
      </c>
      <c r="F1399" s="217" t="s">
        <v>2239</v>
      </c>
      <c r="G1399" s="218" t="s">
        <v>164</v>
      </c>
      <c r="H1399" s="219">
        <v>2611.679</v>
      </c>
      <c r="I1399" s="220"/>
      <c r="J1399" s="221">
        <f>ROUND(I1399*H1399,2)</f>
        <v>0</v>
      </c>
      <c r="K1399" s="217" t="s">
        <v>165</v>
      </c>
      <c r="L1399" s="47"/>
      <c r="M1399" s="222" t="s">
        <v>19</v>
      </c>
      <c r="N1399" s="223" t="s">
        <v>46</v>
      </c>
      <c r="O1399" s="87"/>
      <c r="P1399" s="224">
        <f>O1399*H1399</f>
        <v>0</v>
      </c>
      <c r="Q1399" s="224">
        <v>0.00021</v>
      </c>
      <c r="R1399" s="224">
        <f>Q1399*H1399</f>
        <v>0.54845259</v>
      </c>
      <c r="S1399" s="224">
        <v>0</v>
      </c>
      <c r="T1399" s="225">
        <f>S1399*H1399</f>
        <v>0</v>
      </c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R1399" s="226" t="s">
        <v>268</v>
      </c>
      <c r="AT1399" s="226" t="s">
        <v>161</v>
      </c>
      <c r="AU1399" s="226" t="s">
        <v>85</v>
      </c>
      <c r="AY1399" s="20" t="s">
        <v>159</v>
      </c>
      <c r="BE1399" s="227">
        <f>IF(N1399="základní",J1399,0)</f>
        <v>0</v>
      </c>
      <c r="BF1399" s="227">
        <f>IF(N1399="snížená",J1399,0)</f>
        <v>0</v>
      </c>
      <c r="BG1399" s="227">
        <f>IF(N1399="zákl. přenesená",J1399,0)</f>
        <v>0</v>
      </c>
      <c r="BH1399" s="227">
        <f>IF(N1399="sníž. přenesená",J1399,0)</f>
        <v>0</v>
      </c>
      <c r="BI1399" s="227">
        <f>IF(N1399="nulová",J1399,0)</f>
        <v>0</v>
      </c>
      <c r="BJ1399" s="20" t="s">
        <v>83</v>
      </c>
      <c r="BK1399" s="227">
        <f>ROUND(I1399*H1399,2)</f>
        <v>0</v>
      </c>
      <c r="BL1399" s="20" t="s">
        <v>268</v>
      </c>
      <c r="BM1399" s="226" t="s">
        <v>2240</v>
      </c>
    </row>
    <row r="1400" spans="1:47" s="2" customFormat="1" ht="12">
      <c r="A1400" s="41"/>
      <c r="B1400" s="42"/>
      <c r="C1400" s="43"/>
      <c r="D1400" s="228" t="s">
        <v>168</v>
      </c>
      <c r="E1400" s="43"/>
      <c r="F1400" s="229" t="s">
        <v>2241</v>
      </c>
      <c r="G1400" s="43"/>
      <c r="H1400" s="43"/>
      <c r="I1400" s="230"/>
      <c r="J1400" s="43"/>
      <c r="K1400" s="43"/>
      <c r="L1400" s="47"/>
      <c r="M1400" s="231"/>
      <c r="N1400" s="232"/>
      <c r="O1400" s="87"/>
      <c r="P1400" s="87"/>
      <c r="Q1400" s="87"/>
      <c r="R1400" s="87"/>
      <c r="S1400" s="87"/>
      <c r="T1400" s="88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T1400" s="20" t="s">
        <v>168</v>
      </c>
      <c r="AU1400" s="20" t="s">
        <v>85</v>
      </c>
    </row>
    <row r="1401" spans="1:47" s="2" customFormat="1" ht="12">
      <c r="A1401" s="41"/>
      <c r="B1401" s="42"/>
      <c r="C1401" s="43"/>
      <c r="D1401" s="233" t="s">
        <v>170</v>
      </c>
      <c r="E1401" s="43"/>
      <c r="F1401" s="234" t="s">
        <v>2242</v>
      </c>
      <c r="G1401" s="43"/>
      <c r="H1401" s="43"/>
      <c r="I1401" s="230"/>
      <c r="J1401" s="43"/>
      <c r="K1401" s="43"/>
      <c r="L1401" s="47"/>
      <c r="M1401" s="231"/>
      <c r="N1401" s="232"/>
      <c r="O1401" s="87"/>
      <c r="P1401" s="87"/>
      <c r="Q1401" s="87"/>
      <c r="R1401" s="87"/>
      <c r="S1401" s="87"/>
      <c r="T1401" s="88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T1401" s="20" t="s">
        <v>170</v>
      </c>
      <c r="AU1401" s="20" t="s">
        <v>85</v>
      </c>
    </row>
    <row r="1402" spans="1:65" s="2" customFormat="1" ht="33" customHeight="1">
      <c r="A1402" s="41"/>
      <c r="B1402" s="42"/>
      <c r="C1402" s="215" t="s">
        <v>2243</v>
      </c>
      <c r="D1402" s="215" t="s">
        <v>161</v>
      </c>
      <c r="E1402" s="216" t="s">
        <v>2244</v>
      </c>
      <c r="F1402" s="217" t="s">
        <v>2245</v>
      </c>
      <c r="G1402" s="218" t="s">
        <v>164</v>
      </c>
      <c r="H1402" s="219">
        <v>2611.679</v>
      </c>
      <c r="I1402" s="220"/>
      <c r="J1402" s="221">
        <f>ROUND(I1402*H1402,2)</f>
        <v>0</v>
      </c>
      <c r="K1402" s="217" t="s">
        <v>165</v>
      </c>
      <c r="L1402" s="47"/>
      <c r="M1402" s="222" t="s">
        <v>19</v>
      </c>
      <c r="N1402" s="223" t="s">
        <v>46</v>
      </c>
      <c r="O1402" s="87"/>
      <c r="P1402" s="224">
        <f>O1402*H1402</f>
        <v>0</v>
      </c>
      <c r="Q1402" s="224">
        <v>0.00026</v>
      </c>
      <c r="R1402" s="224">
        <f>Q1402*H1402</f>
        <v>0.6790365399999999</v>
      </c>
      <c r="S1402" s="224">
        <v>0</v>
      </c>
      <c r="T1402" s="225">
        <f>S1402*H1402</f>
        <v>0</v>
      </c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R1402" s="226" t="s">
        <v>268</v>
      </c>
      <c r="AT1402" s="226" t="s">
        <v>161</v>
      </c>
      <c r="AU1402" s="226" t="s">
        <v>85</v>
      </c>
      <c r="AY1402" s="20" t="s">
        <v>159</v>
      </c>
      <c r="BE1402" s="227">
        <f>IF(N1402="základní",J1402,0)</f>
        <v>0</v>
      </c>
      <c r="BF1402" s="227">
        <f>IF(N1402="snížená",J1402,0)</f>
        <v>0</v>
      </c>
      <c r="BG1402" s="227">
        <f>IF(N1402="zákl. přenesená",J1402,0)</f>
        <v>0</v>
      </c>
      <c r="BH1402" s="227">
        <f>IF(N1402="sníž. přenesená",J1402,0)</f>
        <v>0</v>
      </c>
      <c r="BI1402" s="227">
        <f>IF(N1402="nulová",J1402,0)</f>
        <v>0</v>
      </c>
      <c r="BJ1402" s="20" t="s">
        <v>83</v>
      </c>
      <c r="BK1402" s="227">
        <f>ROUND(I1402*H1402,2)</f>
        <v>0</v>
      </c>
      <c r="BL1402" s="20" t="s">
        <v>268</v>
      </c>
      <c r="BM1402" s="226" t="s">
        <v>2246</v>
      </c>
    </row>
    <row r="1403" spans="1:47" s="2" customFormat="1" ht="12">
      <c r="A1403" s="41"/>
      <c r="B1403" s="42"/>
      <c r="C1403" s="43"/>
      <c r="D1403" s="228" t="s">
        <v>168</v>
      </c>
      <c r="E1403" s="43"/>
      <c r="F1403" s="229" t="s">
        <v>2247</v>
      </c>
      <c r="G1403" s="43"/>
      <c r="H1403" s="43"/>
      <c r="I1403" s="230"/>
      <c r="J1403" s="43"/>
      <c r="K1403" s="43"/>
      <c r="L1403" s="47"/>
      <c r="M1403" s="231"/>
      <c r="N1403" s="232"/>
      <c r="O1403" s="87"/>
      <c r="P1403" s="87"/>
      <c r="Q1403" s="87"/>
      <c r="R1403" s="87"/>
      <c r="S1403" s="87"/>
      <c r="T1403" s="88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1"/>
      <c r="AE1403" s="41"/>
      <c r="AT1403" s="20" t="s">
        <v>168</v>
      </c>
      <c r="AU1403" s="20" t="s">
        <v>85</v>
      </c>
    </row>
    <row r="1404" spans="1:47" s="2" customFormat="1" ht="12">
      <c r="A1404" s="41"/>
      <c r="B1404" s="42"/>
      <c r="C1404" s="43"/>
      <c r="D1404" s="233" t="s">
        <v>170</v>
      </c>
      <c r="E1404" s="43"/>
      <c r="F1404" s="234" t="s">
        <v>2248</v>
      </c>
      <c r="G1404" s="43"/>
      <c r="H1404" s="43"/>
      <c r="I1404" s="230"/>
      <c r="J1404" s="43"/>
      <c r="K1404" s="43"/>
      <c r="L1404" s="47"/>
      <c r="M1404" s="290"/>
      <c r="N1404" s="291"/>
      <c r="O1404" s="292"/>
      <c r="P1404" s="292"/>
      <c r="Q1404" s="292"/>
      <c r="R1404" s="292"/>
      <c r="S1404" s="292"/>
      <c r="T1404" s="293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1"/>
      <c r="AE1404" s="41"/>
      <c r="AT1404" s="20" t="s">
        <v>170</v>
      </c>
      <c r="AU1404" s="20" t="s">
        <v>85</v>
      </c>
    </row>
    <row r="1405" spans="1:31" s="2" customFormat="1" ht="6.95" customHeight="1">
      <c r="A1405" s="41"/>
      <c r="B1405" s="62"/>
      <c r="C1405" s="63"/>
      <c r="D1405" s="63"/>
      <c r="E1405" s="63"/>
      <c r="F1405" s="63"/>
      <c r="G1405" s="63"/>
      <c r="H1405" s="63"/>
      <c r="I1405" s="63"/>
      <c r="J1405" s="63"/>
      <c r="K1405" s="63"/>
      <c r="L1405" s="47"/>
      <c r="M1405" s="41"/>
      <c r="O1405" s="41"/>
      <c r="P1405" s="41"/>
      <c r="Q1405" s="41"/>
      <c r="R1405" s="41"/>
      <c r="S1405" s="41"/>
      <c r="T1405" s="41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</row>
  </sheetData>
  <sheetProtection password="CC35" sheet="1" objects="1" scenarios="1" formatColumns="0" formatRows="0" autoFilter="0"/>
  <autoFilter ref="C100:K1404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hyperlinks>
    <hyperlink ref="F106" r:id="rId1" display="https://podminky.urs.cz/item/CS_URS_2022_01/121151114"/>
    <hyperlink ref="F110" r:id="rId2" display="https://podminky.urs.cz/item/CS_URS_2022_01/122351104"/>
    <hyperlink ref="F114" r:id="rId3" display="https://podminky.urs.cz/item/CS_URS_2022_01/131351100"/>
    <hyperlink ref="F127" r:id="rId4" display="https://podminky.urs.cz/item/CS_URS_2022_01/132312131"/>
    <hyperlink ref="F135" r:id="rId5" display="https://podminky.urs.cz/item/CS_URS_2022_01/139911121"/>
    <hyperlink ref="F138" r:id="rId6" display="https://podminky.urs.cz/item/CS_URS_2022_01/162211321"/>
    <hyperlink ref="F141" r:id="rId7" display="https://podminky.urs.cz/item/CS_URS_2022_01/162751137"/>
    <hyperlink ref="F144" r:id="rId8" display="https://podminky.urs.cz/item/CS_URS_2022_01/167151102"/>
    <hyperlink ref="F147" r:id="rId9" display="https://podminky.urs.cz/item/CS_URS_2022_01/171111104"/>
    <hyperlink ref="F150" r:id="rId10" display="https://podminky.urs.cz/item/CS_URS_2022_01/171201221"/>
    <hyperlink ref="F153" r:id="rId11" display="https://podminky.urs.cz/item/CS_URS_2022_01/171201231"/>
    <hyperlink ref="F156" r:id="rId12" display="https://podminky.urs.cz/item/CS_URS_2022_01/171251201"/>
    <hyperlink ref="F163" r:id="rId13" display="https://podminky.urs.cz/item/CS_URS_2022_01/175111101"/>
    <hyperlink ref="F166" r:id="rId14" display="https://podminky.urs.cz/item/CS_URS_2022_01/175111109"/>
    <hyperlink ref="F169" r:id="rId15" display="https://podminky.urs.cz/item/CS_URS_2022_01/181351104"/>
    <hyperlink ref="F172" r:id="rId16" display="https://podminky.urs.cz/item/CS_URS_2022_01/181913112"/>
    <hyperlink ref="F175" r:id="rId17" display="https://podminky.urs.cz/item/CS_URS_2022_01/182311124"/>
    <hyperlink ref="F193" r:id="rId18" display="https://podminky.urs.cz/item/CS_URS_2022_01/271532211"/>
    <hyperlink ref="F206" r:id="rId19" display="https://podminky.urs.cz/item/CS_URS_2022_01/271532212"/>
    <hyperlink ref="F211" r:id="rId20" display="https://podminky.urs.cz/item/CS_URS_2022_01/271562211"/>
    <hyperlink ref="F216" r:id="rId21" display="https://podminky.urs.cz/item/CS_URS_2022_01/273321311"/>
    <hyperlink ref="F226" r:id="rId22" display="https://podminky.urs.cz/item/CS_URS_2022_01/273321511"/>
    <hyperlink ref="F230" r:id="rId23" display="https://podminky.urs.cz/item/CS_URS_2022_01/273351121"/>
    <hyperlink ref="F234" r:id="rId24" display="https://podminky.urs.cz/item/CS_URS_2022_01/273351122"/>
    <hyperlink ref="F237" r:id="rId25" display="https://podminky.urs.cz/item/CS_URS_2022_01/273361821"/>
    <hyperlink ref="F240" r:id="rId26" display="https://podminky.urs.cz/item/CS_URS_2022_01/273362021"/>
    <hyperlink ref="F248" r:id="rId27" display="https://podminky.urs.cz/item/CS_URS_2022_01/274321211"/>
    <hyperlink ref="F255" r:id="rId28" display="https://podminky.urs.cz/item/CS_URS_2022_01/274321511"/>
    <hyperlink ref="F259" r:id="rId29" display="https://podminky.urs.cz/item/CS_URS_2022_01/274351121"/>
    <hyperlink ref="F263" r:id="rId30" display="https://podminky.urs.cz/item/CS_URS_2022_01/274351122"/>
    <hyperlink ref="F266" r:id="rId31" display="https://podminky.urs.cz/item/CS_URS_2022_01/279113132"/>
    <hyperlink ref="F270" r:id="rId32" display="https://podminky.urs.cz/item/CS_URS_2022_01/279113135"/>
    <hyperlink ref="F274" r:id="rId33" display="https://podminky.urs.cz/item/CS_URS_2022_01/279361821"/>
    <hyperlink ref="F278" r:id="rId34" display="https://podminky.urs.cz/item/CS_URS_2022_01/310238211"/>
    <hyperlink ref="F289" r:id="rId35" display="https://podminky.urs.cz/item/CS_URS_2022_01/311101213"/>
    <hyperlink ref="F292" r:id="rId36" display="https://podminky.urs.cz/item/CS_URS_2022_01/311235151"/>
    <hyperlink ref="F318" r:id="rId37" display="https://podminky.urs.cz/item/CS_URS_2022_01/311237121"/>
    <hyperlink ref="F341" r:id="rId38" display="https://podminky.urs.cz/item/CS_URS_2022_01/317168022"/>
    <hyperlink ref="F344" r:id="rId39" display="https://podminky.urs.cz/item/CS_URS_2022_01/317168025"/>
    <hyperlink ref="F347" r:id="rId40" display="https://podminky.urs.cz/item/CS_URS_2022_01/317168054"/>
    <hyperlink ref="F350" r:id="rId41" display="https://podminky.urs.cz/item/CS_URS_2022_01/317168055"/>
    <hyperlink ref="F353" r:id="rId42" display="https://podminky.urs.cz/item/CS_URS_2022_01/317168057"/>
    <hyperlink ref="F356" r:id="rId43" display="https://podminky.urs.cz/item/CS_URS_2022_01/317234410"/>
    <hyperlink ref="F359" r:id="rId44" display="https://podminky.urs.cz/item/CS_URS_2022_01/317941121"/>
    <hyperlink ref="F368" r:id="rId45" display="https://podminky.urs.cz/item/CS_URS_2022_01/317941123"/>
    <hyperlink ref="F383" r:id="rId46" display="https://podminky.urs.cz/item/CS_URS_2022_01/317998115"/>
    <hyperlink ref="F386" r:id="rId47" display="https://podminky.urs.cz/item/CS_URS_2022_01/342272225"/>
    <hyperlink ref="F397" r:id="rId48" display="https://podminky.urs.cz/item/CS_URS_2022_01/342272245"/>
    <hyperlink ref="F412" r:id="rId49" display="https://podminky.urs.cz/item/CS_URS_2022_01/342291112"/>
    <hyperlink ref="F415" r:id="rId50" display="https://podminky.urs.cz/item/CS_URS_2022_01/342291121"/>
    <hyperlink ref="F418" r:id="rId51" display="https://podminky.urs.cz/item/CS_URS_2022_01/346244353"/>
    <hyperlink ref="F425" r:id="rId52" display="https://podminky.urs.cz/item/CS_URS_2022_01/346244361"/>
    <hyperlink ref="F428" r:id="rId53" display="https://podminky.urs.cz/item/CS_URS_2022_01/346244381"/>
    <hyperlink ref="F431" r:id="rId54" display="https://podminky.urs.cz/item/CS_URS_2022_01/346481111"/>
    <hyperlink ref="F434" r:id="rId55" display="https://podminky.urs.cz/item/CS_URS_2022_01/346991125"/>
    <hyperlink ref="F441" r:id="rId56" display="https://podminky.urs.cz/item/CS_URS_2022_01/411141134"/>
    <hyperlink ref="F451" r:id="rId57" display="https://podminky.urs.cz/item/CS_URS_2022_01/411321414"/>
    <hyperlink ref="F457" r:id="rId58" display="https://podminky.urs.cz/item/CS_URS_2022_01/411354313"/>
    <hyperlink ref="F460" r:id="rId59" display="https://podminky.urs.cz/item/CS_URS_2022_01/411354314"/>
    <hyperlink ref="F463" r:id="rId60" display="https://podminky.urs.cz/item/CS_URS_2022_01/411361821"/>
    <hyperlink ref="F466" r:id="rId61" display="https://podminky.urs.cz/item/CS_URS_2022_01/411362021"/>
    <hyperlink ref="F483" r:id="rId62" display="https://podminky.urs.cz/item/CS_URS_2022_01/411386621"/>
    <hyperlink ref="F486" r:id="rId63" display="https://podminky.urs.cz/item/CS_URS_2022_01/413232221"/>
    <hyperlink ref="F489" r:id="rId64" display="https://podminky.urs.cz/item/CS_URS_2022_01/417238213"/>
    <hyperlink ref="F492" r:id="rId65" display="https://podminky.urs.cz/item/CS_URS_2022_01/417238233"/>
    <hyperlink ref="F495" r:id="rId66" display="https://podminky.urs.cz/item/CS_URS_2022_01/417321515"/>
    <hyperlink ref="F502" r:id="rId67" display="https://podminky.urs.cz/item/CS_URS_2022_01/417351115"/>
    <hyperlink ref="F509" r:id="rId68" display="https://podminky.urs.cz/item/CS_URS_2022_01/417351116"/>
    <hyperlink ref="F512" r:id="rId69" display="https://podminky.urs.cz/item/CS_URS_2022_01/417361821"/>
    <hyperlink ref="F515" r:id="rId70" display="https://podminky.urs.cz/item/CS_URS_2022_01/434121425"/>
    <hyperlink ref="F523" r:id="rId71" display="https://podminky.urs.cz/item/CS_URS_2022_01/436234216"/>
    <hyperlink ref="F527" r:id="rId72" display="https://podminky.urs.cz/item/CS_URS_2022_01/611111001"/>
    <hyperlink ref="F534" r:id="rId73" display="https://podminky.urs.cz/item/CS_URS_2022_01/611111111"/>
    <hyperlink ref="F537" r:id="rId74" display="https://podminky.urs.cz/item/CS_URS_2022_01/611131111"/>
    <hyperlink ref="F540" r:id="rId75" display="https://podminky.urs.cz/item/CS_URS_2022_01/611142001"/>
    <hyperlink ref="F543" r:id="rId76" display="https://podminky.urs.cz/item/CS_URS_2022_01/611315213"/>
    <hyperlink ref="F546" r:id="rId77" display="https://podminky.urs.cz/item/CS_URS_2022_01/611325417"/>
    <hyperlink ref="F552" r:id="rId78" display="https://podminky.urs.cz/item/CS_URS_2022_01/611341121"/>
    <hyperlink ref="F555" r:id="rId79" display="https://podminky.urs.cz/item/CS_URS_2022_01/611341131"/>
    <hyperlink ref="F558" r:id="rId80" display="https://podminky.urs.cz/item/CS_URS_2022_01/611341191"/>
    <hyperlink ref="F561" r:id="rId81" display="https://podminky.urs.cz/item/CS_URS_2022_01/612131111"/>
    <hyperlink ref="F596" r:id="rId82" display="https://podminky.urs.cz/item/CS_URS_2022_01/612135101"/>
    <hyperlink ref="F599" r:id="rId83" display="https://podminky.urs.cz/item/CS_URS_2022_01/612142001"/>
    <hyperlink ref="F602" r:id="rId84" display="https://podminky.urs.cz/item/CS_URS_2022_01/612315213"/>
    <hyperlink ref="F605" r:id="rId85" display="https://podminky.urs.cz/item/CS_URS_2022_01/612315302"/>
    <hyperlink ref="F608" r:id="rId86" display="https://podminky.urs.cz/item/CS_URS_2022_01/612325417"/>
    <hyperlink ref="F618" r:id="rId87" display="https://podminky.urs.cz/item/CS_URS_2022_01/612341121"/>
    <hyperlink ref="F621" r:id="rId88" display="https://podminky.urs.cz/item/CS_URS_2022_01/612341131"/>
    <hyperlink ref="F624" r:id="rId89" display="https://podminky.urs.cz/item/CS_URS_2022_01/612341191"/>
    <hyperlink ref="F627" r:id="rId90" display="https://podminky.urs.cz/item/CS_URS_2022_01/619995001"/>
    <hyperlink ref="F630" r:id="rId91" display="https://podminky.urs.cz/item/CS_URS_2022_01/622131111"/>
    <hyperlink ref="F654" r:id="rId92" display="https://podminky.urs.cz/item/CS_URS_2022_01/622142001"/>
    <hyperlink ref="F657" r:id="rId93" display="https://podminky.urs.cz/item/CS_URS_2022_01/622143003"/>
    <hyperlink ref="F663" r:id="rId94" display="https://podminky.urs.cz/item/CS_URS_2022_01/622143004"/>
    <hyperlink ref="F669" r:id="rId95" display="https://podminky.urs.cz/item/CS_URS_2022_01/622143005"/>
    <hyperlink ref="F675" r:id="rId96" display="https://podminky.urs.cz/item/CS_URS_2022_01/622143005"/>
    <hyperlink ref="F684" r:id="rId97" display="https://podminky.urs.cz/item/CS_URS_2022_01/622151001"/>
    <hyperlink ref="F705" r:id="rId98" display="https://podminky.urs.cz/item/CS_URS_2022_01/622321121"/>
    <hyperlink ref="F710" r:id="rId99" display="https://podminky.urs.cz/item/CS_URS_2022_01/631311114"/>
    <hyperlink ref="F719" r:id="rId100" display="https://podminky.urs.cz/item/CS_URS_2022_01/631311125"/>
    <hyperlink ref="F724" r:id="rId101" display="https://podminky.urs.cz/item/CS_URS_2022_01/631312141"/>
    <hyperlink ref="F727" r:id="rId102" display="https://podminky.urs.cz/item/CS_URS_2022_01/631319011"/>
    <hyperlink ref="F730" r:id="rId103" display="https://podminky.urs.cz/item/CS_URS_2022_01/631319012"/>
    <hyperlink ref="F733" r:id="rId104" display="https://podminky.urs.cz/item/CS_URS_2022_01/631319021"/>
    <hyperlink ref="F736" r:id="rId105" display="https://podminky.urs.cz/item/CS_URS_2022_01/631319171"/>
    <hyperlink ref="F739" r:id="rId106" display="https://podminky.urs.cz/item/CS_URS_2022_01/631319173"/>
    <hyperlink ref="F742" r:id="rId107" display="https://podminky.urs.cz/item/CS_URS_2022_01/631319192"/>
    <hyperlink ref="F745" r:id="rId108" display="https://podminky.urs.cz/item/CS_URS_2022_01/631362021"/>
    <hyperlink ref="F750" r:id="rId109" display="https://podminky.urs.cz/item/CS_URS_2022_01/632450123"/>
    <hyperlink ref="F755" r:id="rId110" display="https://podminky.urs.cz/item/CS_URS_2022_01/632450134"/>
    <hyperlink ref="F758" r:id="rId111" display="https://podminky.urs.cz/item/CS_URS_2022_01/632902111"/>
    <hyperlink ref="F761" r:id="rId112" display="https://podminky.urs.cz/item/CS_URS_2022_01/633811111"/>
    <hyperlink ref="F764" r:id="rId113" display="https://podminky.urs.cz/item/CS_URS_2022_01/634112112"/>
    <hyperlink ref="F767" r:id="rId114" display="https://podminky.urs.cz/item/CS_URS_2022_01/634112113"/>
    <hyperlink ref="F770" r:id="rId115" display="https://podminky.urs.cz/item/CS_URS_2022_01/636311124"/>
    <hyperlink ref="F778" r:id="rId116" display="https://podminky.urs.cz/item/CS_URS_2022_01/637211122"/>
    <hyperlink ref="F781" r:id="rId117" display="https://podminky.urs.cz/item/CS_URS_2022_01/637311131"/>
    <hyperlink ref="F784" r:id="rId118" display="https://podminky.urs.cz/item/CS_URS_2022_01/642942111"/>
    <hyperlink ref="F789" r:id="rId119" display="https://podminky.urs.cz/item/CS_URS_2022_01/644941111"/>
    <hyperlink ref="F795" r:id="rId120" display="https://podminky.urs.cz/item/CS_URS_2022_01/941211112"/>
    <hyperlink ref="F800" r:id="rId121" display="https://podminky.urs.cz/item/CS_URS_2022_01/941211211"/>
    <hyperlink ref="F803" r:id="rId122" display="https://podminky.urs.cz/item/CS_URS_2022_01/944511111"/>
    <hyperlink ref="F806" r:id="rId123" display="https://podminky.urs.cz/item/CS_URS_2022_01/944511211"/>
    <hyperlink ref="F809" r:id="rId124" display="https://podminky.urs.cz/item/CS_URS_2022_01/944511811"/>
    <hyperlink ref="F814" r:id="rId125" display="https://podminky.urs.cz/item/CS_URS_2022_01/952902021"/>
    <hyperlink ref="F817" r:id="rId126" display="https://podminky.urs.cz/item/CS_URS_2022_01/961044111"/>
    <hyperlink ref="F820" r:id="rId127" display="https://podminky.urs.cz/item/CS_URS_2022_01/962031132"/>
    <hyperlink ref="F827" r:id="rId128" display="https://podminky.urs.cz/item/CS_URS_2022_01/962031133"/>
    <hyperlink ref="F843" r:id="rId129" display="https://podminky.urs.cz/item/CS_URS_2022_01/964061321"/>
    <hyperlink ref="F846" r:id="rId130" display="https://podminky.urs.cz/item/CS_URS_2022_01/964072211"/>
    <hyperlink ref="F849" r:id="rId131" display="https://podminky.urs.cz/item/CS_URS_2022_01/965043321"/>
    <hyperlink ref="F855" r:id="rId132" display="https://podminky.urs.cz/item/CS_URS_2022_01/965049111"/>
    <hyperlink ref="F858" r:id="rId133" display="https://podminky.urs.cz/item/CS_URS_2022_01/966079851"/>
    <hyperlink ref="F861" r:id="rId134" display="https://podminky.urs.cz/item/CS_URS_2022_01/967031132"/>
    <hyperlink ref="F868" r:id="rId135" display="https://podminky.urs.cz/item/CS_URS_2022_01/968062356"/>
    <hyperlink ref="F876" r:id="rId136" display="https://podminky.urs.cz/item/CS_URS_2022_01/968062455"/>
    <hyperlink ref="F888" r:id="rId137" display="https://podminky.urs.cz/item/CS_URS_2022_01/969041111"/>
    <hyperlink ref="F891" r:id="rId138" display="https://podminky.urs.cz/item/CS_URS_2022_01/973025121"/>
    <hyperlink ref="F894" r:id="rId139" display="https://podminky.urs.cz/item/CS_URS_2022_01/973031813"/>
    <hyperlink ref="F897" r:id="rId140" display="https://podminky.urs.cz/item/CS_URS_2022_01/974029666"/>
    <hyperlink ref="F904" r:id="rId141" display="https://podminky.urs.cz/item/CS_URS_2022_01/974031133"/>
    <hyperlink ref="F907" r:id="rId142" display="https://podminky.urs.cz/item/CS_URS_2022_01/974082113"/>
    <hyperlink ref="F910" r:id="rId143" display="https://podminky.urs.cz/item/CS_URS_2022_01/975063131"/>
    <hyperlink ref="F915" r:id="rId144" display="https://podminky.urs.cz/item/CS_URS_2022_01/977311112"/>
    <hyperlink ref="F918" r:id="rId145" display="https://podminky.urs.cz/item/CS_URS_2022_01/978011141"/>
    <hyperlink ref="F921" r:id="rId146" display="https://podminky.urs.cz/item/CS_URS_2022_01/978013141"/>
    <hyperlink ref="F929" r:id="rId147" display="https://podminky.urs.cz/item/CS_URS_2022_01/997013002"/>
    <hyperlink ref="F933" r:id="rId148" display="https://podminky.urs.cz/item/CS_URS_2022_01/997013009"/>
    <hyperlink ref="F937" r:id="rId149" display="https://podminky.urs.cz/item/CS_URS_2022_01/997013115"/>
    <hyperlink ref="F941" r:id="rId150" display="https://podminky.urs.cz/item/CS_URS_2022_01/997013312"/>
    <hyperlink ref="F945" r:id="rId151" display="https://podminky.urs.cz/item/CS_URS_2022_01/997013322"/>
    <hyperlink ref="F949" r:id="rId152" display="https://podminky.urs.cz/item/CS_URS_2022_01/997013501"/>
    <hyperlink ref="F953" r:id="rId153" display="https://podminky.urs.cz/item/CS_URS_2022_01/997013509"/>
    <hyperlink ref="F957" r:id="rId154" display="https://podminky.urs.cz/item/CS_URS_2022_01/997013601"/>
    <hyperlink ref="F961" r:id="rId155" display="https://podminky.urs.cz/item/CS_URS_2022_01/997013603"/>
    <hyperlink ref="F965" r:id="rId156" display="https://podminky.urs.cz/item/CS_URS_2022_01/997013863"/>
    <hyperlink ref="F970" r:id="rId157" display="https://podminky.urs.cz/item/CS_URS_2022_01/998011003"/>
    <hyperlink ref="F975" r:id="rId158" display="https://podminky.urs.cz/item/CS_URS_2022_01/711121131"/>
    <hyperlink ref="F985" r:id="rId159" display="https://podminky.urs.cz/item/CS_URS_2022_01/711112001"/>
    <hyperlink ref="F994" r:id="rId160" display="https://podminky.urs.cz/item/CS_URS_2022_01/711141559"/>
    <hyperlink ref="F1016" r:id="rId161" display="https://podminky.urs.cz/item/CS_URS_2022_01/711142559"/>
    <hyperlink ref="F1023" r:id="rId162" display="https://podminky.urs.cz/item/CS_URS_2022_01/711161383"/>
    <hyperlink ref="F1026" r:id="rId163" display="https://podminky.urs.cz/item/CS_URS_2022_01/711491172"/>
    <hyperlink ref="F1032" r:id="rId164" display="https://podminky.urs.cz/item/CS_URS_2022_01/711491272"/>
    <hyperlink ref="F1035" r:id="rId165" display="https://podminky.urs.cz/item/CS_URS_2022_01/998711203"/>
    <hyperlink ref="F1064" r:id="rId166" display="https://podminky.urs.cz/item/CS_URS_2022_01/998712203"/>
    <hyperlink ref="F1068" r:id="rId167" display="https://podminky.urs.cz/item/CS_URS_2022_01/713111111"/>
    <hyperlink ref="F1076" r:id="rId168" display="https://podminky.urs.cz/item/CS_URS_2022_01/713121121"/>
    <hyperlink ref="F1088" r:id="rId169" display="https://podminky.urs.cz/item/CS_URS_2022_01/713131141"/>
    <hyperlink ref="F1101" r:id="rId170" display="https://podminky.urs.cz/item/CS_URS_2022_01/713191132"/>
    <hyperlink ref="F1111" r:id="rId171" display="https://podminky.urs.cz/item/CS_URS_2022_01/998713203"/>
    <hyperlink ref="F1126" r:id="rId172" display="https://podminky.urs.cz/item/CS_URS_2022_01/763131712"/>
    <hyperlink ref="F1129" r:id="rId173" display="https://podminky.urs.cz/item/CS_URS_2022_01/763131714"/>
    <hyperlink ref="F1132" r:id="rId174" display="https://podminky.urs.cz/item/CS_URS_2022_01/763131751"/>
    <hyperlink ref="F1138" r:id="rId175" display="https://podminky.urs.cz/item/CS_URS_2022_01/763131752"/>
    <hyperlink ref="F1148" r:id="rId176" display="https://podminky.urs.cz/item/CS_URS_2022_01/763172452"/>
    <hyperlink ref="F1153" r:id="rId177" display="https://podminky.urs.cz/item/CS_URS_2022_01/998763202"/>
    <hyperlink ref="F1157" r:id="rId178" display="https://podminky.urs.cz/item/CS_URS_2022_01/764011614"/>
    <hyperlink ref="F1164" r:id="rId179" display="https://podminky.urs.cz/item/CS_URS_2022_01/764216645"/>
    <hyperlink ref="F1169" r:id="rId180" display="https://podminky.urs.cz/item/CS_URS_2022_01/764518623"/>
    <hyperlink ref="F1174" r:id="rId181" display="https://podminky.urs.cz/item/CS_URS_2022_01/998764203"/>
    <hyperlink ref="F1178" r:id="rId182" display="https://podminky.urs.cz/item/CS_URS_2022_01/766622131"/>
    <hyperlink ref="F1206" r:id="rId183" display="https://podminky.urs.cz/item/CS_URS_2022_01/766660002"/>
    <hyperlink ref="F1213" r:id="rId184" display="https://podminky.urs.cz/item/CS_URS_2022_01/766660011"/>
    <hyperlink ref="F1220" r:id="rId185" display="https://podminky.urs.cz/item/CS_URS_2022_01/766682112"/>
    <hyperlink ref="F1225" r:id="rId186" display="https://podminky.urs.cz/item/CS_URS_2022_01/998766203"/>
    <hyperlink ref="F1243" r:id="rId187" display="https://podminky.urs.cz/item/CS_URS_2022_01/767584151"/>
    <hyperlink ref="F1249" r:id="rId188" display="https://podminky.urs.cz/item/CS_URS_2022_01/767640322"/>
    <hyperlink ref="F1258" r:id="rId189" display="https://podminky.urs.cz/item/CS_URS_2022_01/998767203"/>
    <hyperlink ref="F1262" r:id="rId190" display="https://podminky.urs.cz/item/CS_URS_2022_01/771111011"/>
    <hyperlink ref="F1265" r:id="rId191" display="https://podminky.urs.cz/item/CS_URS_2022_01/771121011"/>
    <hyperlink ref="F1268" r:id="rId192" display="https://podminky.urs.cz/item/CS_URS_2022_01/771151011"/>
    <hyperlink ref="F1271" r:id="rId193" display="https://podminky.urs.cz/item/CS_URS_2022_01/771161021"/>
    <hyperlink ref="F1277" r:id="rId194" display="https://podminky.urs.cz/item/CS_URS_2022_01/771474112"/>
    <hyperlink ref="F1280" r:id="rId195" display="https://podminky.urs.cz/item/CS_URS_2022_01/771574113"/>
    <hyperlink ref="F1290" r:id="rId196" display="https://podminky.urs.cz/item/CS_URS_2022_01/771577111"/>
    <hyperlink ref="F1293" r:id="rId197" display="https://podminky.urs.cz/item/CS_URS_2022_01/771591112"/>
    <hyperlink ref="F1298" r:id="rId198" display="https://podminky.urs.cz/item/CS_URS_2022_01/771591115"/>
    <hyperlink ref="F1301" r:id="rId199" display="https://podminky.urs.cz/item/CS_URS_2022_01/771591264"/>
    <hyperlink ref="F1304" r:id="rId200" display="https://podminky.urs.cz/item/CS_URS_2022_01/998771203"/>
    <hyperlink ref="F1308" r:id="rId201" display="https://podminky.urs.cz/item/CS_URS_2022_01/776111112"/>
    <hyperlink ref="F1311" r:id="rId202" display="https://podminky.urs.cz/item/CS_URS_2022_01/776111311"/>
    <hyperlink ref="F1314" r:id="rId203" display="https://podminky.urs.cz/item/CS_URS_2022_01/776121112"/>
    <hyperlink ref="F1317" r:id="rId204" display="https://podminky.urs.cz/item/CS_URS_2022_01/776141112"/>
    <hyperlink ref="F1320" r:id="rId205" display="https://podminky.urs.cz/item/CS_URS_2022_01/776221111"/>
    <hyperlink ref="F1329" r:id="rId206" display="https://podminky.urs.cz/item/CS_URS_2022_01/776411111"/>
    <hyperlink ref="F1335" r:id="rId207" display="https://podminky.urs.cz/item/CS_URS_2022_01/998776203"/>
    <hyperlink ref="F1339" r:id="rId208" display="https://podminky.urs.cz/item/CS_URS_2022_01/781111011"/>
    <hyperlink ref="F1342" r:id="rId209" display="https://podminky.urs.cz/item/CS_URS_2022_01/781121011"/>
    <hyperlink ref="F1345" r:id="rId210" display="https://podminky.urs.cz/item/CS_URS_2022_01/781131112"/>
    <hyperlink ref="F1348" r:id="rId211" display="https://podminky.urs.cz/item/CS_URS_2022_01/781474113"/>
    <hyperlink ref="F1362" r:id="rId212" display="https://podminky.urs.cz/item/CS_URS_2022_01/781494111"/>
    <hyperlink ref="F1365" r:id="rId213" display="https://podminky.urs.cz/item/CS_URS_2022_01/781495115"/>
    <hyperlink ref="F1368" r:id="rId214" display="https://podminky.urs.cz/item/CS_URS_2022_01/998781203"/>
    <hyperlink ref="F1372" r:id="rId215" display="https://podminky.urs.cz/item/CS_URS_2022_01/783301311"/>
    <hyperlink ref="F1375" r:id="rId216" display="https://podminky.urs.cz/item/CS_URS_2022_01/783314101"/>
    <hyperlink ref="F1378" r:id="rId217" display="https://podminky.urs.cz/item/CS_URS_2022_01/783317101"/>
    <hyperlink ref="F1382" r:id="rId218" display="https://podminky.urs.cz/item/CS_URS_2022_01/784111001"/>
    <hyperlink ref="F1386" r:id="rId219" display="https://podminky.urs.cz/item/CS_URS_2022_01/784111011"/>
    <hyperlink ref="F1389" r:id="rId220" display="https://podminky.urs.cz/item/CS_URS_2022_01/784121001"/>
    <hyperlink ref="F1392" r:id="rId221" display="https://podminky.urs.cz/item/CS_URS_2022_01/784161411"/>
    <hyperlink ref="F1395" r:id="rId222" display="https://podminky.urs.cz/item/CS_URS_2022_01/784171101"/>
    <hyperlink ref="F1401" r:id="rId223" display="https://podminky.urs.cz/item/CS_URS_2022_01/784181001"/>
    <hyperlink ref="F1404" r:id="rId224" display="https://podminky.urs.cz/item/CS_URS_2022_01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88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116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2249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stavby'!AN8</f>
        <v>25. 7. 2022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27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28</v>
      </c>
      <c r="F15" s="41"/>
      <c r="G15" s="41"/>
      <c r="H15" s="41"/>
      <c r="I15" s="145" t="s">
        <v>29</v>
      </c>
      <c r="J15" s="136" t="s">
        <v>30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31</v>
      </c>
      <c r="E17" s="41"/>
      <c r="F17" s="41"/>
      <c r="G17" s="41"/>
      <c r="H17" s="41"/>
      <c r="I17" s="145" t="s">
        <v>26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29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33</v>
      </c>
      <c r="E20" s="41"/>
      <c r="F20" s="41"/>
      <c r="G20" s="41"/>
      <c r="H20" s="41"/>
      <c r="I20" s="145" t="s">
        <v>26</v>
      </c>
      <c r="J20" s="136" t="s">
        <v>34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35</v>
      </c>
      <c r="F21" s="41"/>
      <c r="G21" s="41"/>
      <c r="H21" s="41"/>
      <c r="I21" s="145" t="s">
        <v>29</v>
      </c>
      <c r="J21" s="136" t="s">
        <v>19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37</v>
      </c>
      <c r="E23" s="41"/>
      <c r="F23" s="41"/>
      <c r="G23" s="41"/>
      <c r="H23" s="41"/>
      <c r="I23" s="145" t="s">
        <v>26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29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39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50"/>
      <c r="B27" s="151"/>
      <c r="C27" s="150"/>
      <c r="D27" s="150"/>
      <c r="E27" s="152" t="s">
        <v>40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41</v>
      </c>
      <c r="E30" s="41"/>
      <c r="F30" s="41"/>
      <c r="G30" s="41"/>
      <c r="H30" s="41"/>
      <c r="I30" s="41"/>
      <c r="J30" s="156">
        <f>ROUND(J80,2)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43</v>
      </c>
      <c r="G32" s="41"/>
      <c r="H32" s="41"/>
      <c r="I32" s="157" t="s">
        <v>42</v>
      </c>
      <c r="J32" s="157" t="s">
        <v>44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45</v>
      </c>
      <c r="E33" s="145" t="s">
        <v>46</v>
      </c>
      <c r="F33" s="159">
        <f>ROUND((SUM(BE80:BE83)),2)</f>
        <v>0</v>
      </c>
      <c r="G33" s="41"/>
      <c r="H33" s="41"/>
      <c r="I33" s="160">
        <v>0.21</v>
      </c>
      <c r="J33" s="159">
        <f>ROUND(((SUM(BE80:BE83))*I33),2)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47</v>
      </c>
      <c r="F34" s="159">
        <f>ROUND((SUM(BF80:BF83)),2)</f>
        <v>0</v>
      </c>
      <c r="G34" s="41"/>
      <c r="H34" s="41"/>
      <c r="I34" s="160">
        <v>0.15</v>
      </c>
      <c r="J34" s="159">
        <f>ROUND(((SUM(BF80:BF83))*I34),2)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48</v>
      </c>
      <c r="F35" s="159">
        <f>ROUND((SUM(BG80:BG83)),2)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49</v>
      </c>
      <c r="F36" s="159">
        <f>ROUND((SUM(BH80:BH83)),2)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50</v>
      </c>
      <c r="F37" s="159">
        <f>ROUND((SUM(BI80:BI83)),2)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51</v>
      </c>
      <c r="E39" s="163"/>
      <c r="F39" s="163"/>
      <c r="G39" s="164" t="s">
        <v>52</v>
      </c>
      <c r="H39" s="165" t="s">
        <v>53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118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72" t="str">
        <f>E7</f>
        <v>Vestavba učeben, rekonstrukce bytů a přístavba výtahu - internát SSŽ a ŽS Planá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02 - výtah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Planá</v>
      </c>
      <c r="G52" s="43"/>
      <c r="H52" s="43"/>
      <c r="I52" s="35" t="s">
        <v>23</v>
      </c>
      <c r="J52" s="75" t="str">
        <f>IF(J12="","",J12)</f>
        <v>25. 7. 2022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Střední škola živnostenská a Základní škola Planá</v>
      </c>
      <c r="G54" s="43"/>
      <c r="H54" s="43"/>
      <c r="I54" s="35" t="s">
        <v>33</v>
      </c>
      <c r="J54" s="39" t="str">
        <f>E21</f>
        <v>SPIRAL spol.s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31</v>
      </c>
      <c r="D55" s="43"/>
      <c r="E55" s="43"/>
      <c r="F55" s="30" t="str">
        <f>IF(E18="","",E18)</f>
        <v>Vyplň údaj</v>
      </c>
      <c r="G55" s="43"/>
      <c r="H55" s="43"/>
      <c r="I55" s="35" t="s">
        <v>37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119</v>
      </c>
      <c r="D57" s="174"/>
      <c r="E57" s="174"/>
      <c r="F57" s="174"/>
      <c r="G57" s="174"/>
      <c r="H57" s="174"/>
      <c r="I57" s="174"/>
      <c r="J57" s="175" t="s">
        <v>120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73</v>
      </c>
      <c r="D59" s="43"/>
      <c r="E59" s="43"/>
      <c r="F59" s="43"/>
      <c r="G59" s="43"/>
      <c r="H59" s="43"/>
      <c r="I59" s="43"/>
      <c r="J59" s="105">
        <f>J80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121</v>
      </c>
    </row>
    <row r="60" spans="1:31" s="9" customFormat="1" ht="24.95" customHeight="1">
      <c r="A60" s="9"/>
      <c r="B60" s="177"/>
      <c r="C60" s="178"/>
      <c r="D60" s="179" t="s">
        <v>122</v>
      </c>
      <c r="E60" s="180"/>
      <c r="F60" s="180"/>
      <c r="G60" s="180"/>
      <c r="H60" s="180"/>
      <c r="I60" s="180"/>
      <c r="J60" s="181">
        <f>J81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2" customFormat="1" ht="21.8" customHeight="1">
      <c r="A61" s="41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6.95" customHeight="1">
      <c r="A62" s="41"/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6" spans="1:31" s="2" customFormat="1" ht="6.95" customHeight="1">
      <c r="A66" s="41"/>
      <c r="B66" s="64"/>
      <c r="C66" s="65"/>
      <c r="D66" s="65"/>
      <c r="E66" s="65"/>
      <c r="F66" s="65"/>
      <c r="G66" s="65"/>
      <c r="H66" s="65"/>
      <c r="I66" s="65"/>
      <c r="J66" s="65"/>
      <c r="K66" s="65"/>
      <c r="L66" s="14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s="2" customFormat="1" ht="24.95" customHeight="1">
      <c r="A67" s="41"/>
      <c r="B67" s="42"/>
      <c r="C67" s="26" t="s">
        <v>144</v>
      </c>
      <c r="D67" s="43"/>
      <c r="E67" s="43"/>
      <c r="F67" s="43"/>
      <c r="G67" s="43"/>
      <c r="H67" s="43"/>
      <c r="I67" s="43"/>
      <c r="J67" s="43"/>
      <c r="K67" s="4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12" customHeight="1">
      <c r="A69" s="41"/>
      <c r="B69" s="42"/>
      <c r="C69" s="35" t="s">
        <v>16</v>
      </c>
      <c r="D69" s="43"/>
      <c r="E69" s="43"/>
      <c r="F69" s="43"/>
      <c r="G69" s="43"/>
      <c r="H69" s="43"/>
      <c r="I69" s="43"/>
      <c r="J69" s="43"/>
      <c r="K69" s="4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26.25" customHeight="1">
      <c r="A70" s="41"/>
      <c r="B70" s="42"/>
      <c r="C70" s="43"/>
      <c r="D70" s="43"/>
      <c r="E70" s="172" t="str">
        <f>E7</f>
        <v>Vestavba učeben, rekonstrukce bytů a přístavba výtahu - internát SSŽ a ŽS Planá</v>
      </c>
      <c r="F70" s="35"/>
      <c r="G70" s="35"/>
      <c r="H70" s="35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12" customHeight="1">
      <c r="A71" s="41"/>
      <c r="B71" s="42"/>
      <c r="C71" s="35" t="s">
        <v>116</v>
      </c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16.5" customHeight="1">
      <c r="A72" s="41"/>
      <c r="B72" s="42"/>
      <c r="C72" s="43"/>
      <c r="D72" s="43"/>
      <c r="E72" s="72" t="str">
        <f>E9</f>
        <v>02 - výtah</v>
      </c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21</v>
      </c>
      <c r="D74" s="43"/>
      <c r="E74" s="43"/>
      <c r="F74" s="30" t="str">
        <f>F12</f>
        <v>Planá</v>
      </c>
      <c r="G74" s="43"/>
      <c r="H74" s="43"/>
      <c r="I74" s="35" t="s">
        <v>23</v>
      </c>
      <c r="J74" s="75" t="str">
        <f>IF(J12="","",J12)</f>
        <v>25. 7. 2022</v>
      </c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5.15" customHeight="1">
      <c r="A76" s="41"/>
      <c r="B76" s="42"/>
      <c r="C76" s="35" t="s">
        <v>25</v>
      </c>
      <c r="D76" s="43"/>
      <c r="E76" s="43"/>
      <c r="F76" s="30" t="str">
        <f>E15</f>
        <v>Střední škola živnostenská a Základní škola Planá</v>
      </c>
      <c r="G76" s="43"/>
      <c r="H76" s="43"/>
      <c r="I76" s="35" t="s">
        <v>33</v>
      </c>
      <c r="J76" s="39" t="str">
        <f>E21</f>
        <v>SPIRAL spol.s r.o.</v>
      </c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5.15" customHeight="1">
      <c r="A77" s="41"/>
      <c r="B77" s="42"/>
      <c r="C77" s="35" t="s">
        <v>31</v>
      </c>
      <c r="D77" s="43"/>
      <c r="E77" s="43"/>
      <c r="F77" s="30" t="str">
        <f>IF(E18="","",E18)</f>
        <v>Vyplň údaj</v>
      </c>
      <c r="G77" s="43"/>
      <c r="H77" s="43"/>
      <c r="I77" s="35" t="s">
        <v>37</v>
      </c>
      <c r="J77" s="39" t="str">
        <f>E24</f>
        <v xml:space="preserve"> </v>
      </c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0.3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11" customFormat="1" ht="29.25" customHeight="1">
      <c r="A79" s="188"/>
      <c r="B79" s="189"/>
      <c r="C79" s="190" t="s">
        <v>145</v>
      </c>
      <c r="D79" s="191" t="s">
        <v>60</v>
      </c>
      <c r="E79" s="191" t="s">
        <v>56</v>
      </c>
      <c r="F79" s="191" t="s">
        <v>57</v>
      </c>
      <c r="G79" s="191" t="s">
        <v>146</v>
      </c>
      <c r="H79" s="191" t="s">
        <v>147</v>
      </c>
      <c r="I79" s="191" t="s">
        <v>148</v>
      </c>
      <c r="J79" s="191" t="s">
        <v>120</v>
      </c>
      <c r="K79" s="192" t="s">
        <v>149</v>
      </c>
      <c r="L79" s="193"/>
      <c r="M79" s="95" t="s">
        <v>19</v>
      </c>
      <c r="N79" s="96" t="s">
        <v>45</v>
      </c>
      <c r="O79" s="96" t="s">
        <v>150</v>
      </c>
      <c r="P79" s="96" t="s">
        <v>151</v>
      </c>
      <c r="Q79" s="96" t="s">
        <v>152</v>
      </c>
      <c r="R79" s="96" t="s">
        <v>153</v>
      </c>
      <c r="S79" s="96" t="s">
        <v>154</v>
      </c>
      <c r="T79" s="97" t="s">
        <v>155</v>
      </c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</row>
    <row r="80" spans="1:63" s="2" customFormat="1" ht="22.8" customHeight="1">
      <c r="A80" s="41"/>
      <c r="B80" s="42"/>
      <c r="C80" s="102" t="s">
        <v>156</v>
      </c>
      <c r="D80" s="43"/>
      <c r="E80" s="43"/>
      <c r="F80" s="43"/>
      <c r="G80" s="43"/>
      <c r="H80" s="43"/>
      <c r="I80" s="43"/>
      <c r="J80" s="194">
        <f>BK80</f>
        <v>0</v>
      </c>
      <c r="K80" s="43"/>
      <c r="L80" s="47"/>
      <c r="M80" s="98"/>
      <c r="N80" s="195"/>
      <c r="O80" s="99"/>
      <c r="P80" s="196">
        <f>P81</f>
        <v>0</v>
      </c>
      <c r="Q80" s="99"/>
      <c r="R80" s="196">
        <f>R81</f>
        <v>0</v>
      </c>
      <c r="S80" s="99"/>
      <c r="T80" s="197">
        <f>T81</f>
        <v>0</v>
      </c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T80" s="20" t="s">
        <v>74</v>
      </c>
      <c r="AU80" s="20" t="s">
        <v>121</v>
      </c>
      <c r="BK80" s="198">
        <f>BK81</f>
        <v>0</v>
      </c>
    </row>
    <row r="81" spans="1:63" s="12" customFormat="1" ht="25.9" customHeight="1">
      <c r="A81" s="12"/>
      <c r="B81" s="199"/>
      <c r="C81" s="200"/>
      <c r="D81" s="201" t="s">
        <v>74</v>
      </c>
      <c r="E81" s="202" t="s">
        <v>157</v>
      </c>
      <c r="F81" s="202" t="s">
        <v>158</v>
      </c>
      <c r="G81" s="200"/>
      <c r="H81" s="200"/>
      <c r="I81" s="203"/>
      <c r="J81" s="204">
        <f>BK81</f>
        <v>0</v>
      </c>
      <c r="K81" s="200"/>
      <c r="L81" s="205"/>
      <c r="M81" s="206"/>
      <c r="N81" s="207"/>
      <c r="O81" s="207"/>
      <c r="P81" s="208">
        <f>SUM(P82:P83)</f>
        <v>0</v>
      </c>
      <c r="Q81" s="207"/>
      <c r="R81" s="208">
        <f>SUM(R82:R83)</f>
        <v>0</v>
      </c>
      <c r="S81" s="207"/>
      <c r="T81" s="209">
        <f>SUM(T82:T83)</f>
        <v>0</v>
      </c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R81" s="210" t="s">
        <v>83</v>
      </c>
      <c r="AT81" s="211" t="s">
        <v>74</v>
      </c>
      <c r="AU81" s="211" t="s">
        <v>75</v>
      </c>
      <c r="AY81" s="210" t="s">
        <v>159</v>
      </c>
      <c r="BK81" s="212">
        <f>SUM(BK82:BK83)</f>
        <v>0</v>
      </c>
    </row>
    <row r="82" spans="1:65" s="2" customFormat="1" ht="16.5" customHeight="1">
      <c r="A82" s="41"/>
      <c r="B82" s="42"/>
      <c r="C82" s="215" t="s">
        <v>83</v>
      </c>
      <c r="D82" s="215" t="s">
        <v>161</v>
      </c>
      <c r="E82" s="216" t="s">
        <v>83</v>
      </c>
      <c r="F82" s="217" t="s">
        <v>19</v>
      </c>
      <c r="G82" s="218" t="s">
        <v>1420</v>
      </c>
      <c r="H82" s="219">
        <v>1</v>
      </c>
      <c r="I82" s="220"/>
      <c r="J82" s="221">
        <f>ROUND(I82*H82,2)</f>
        <v>0</v>
      </c>
      <c r="K82" s="217" t="s">
        <v>19</v>
      </c>
      <c r="L82" s="47"/>
      <c r="M82" s="222" t="s">
        <v>19</v>
      </c>
      <c r="N82" s="223" t="s">
        <v>46</v>
      </c>
      <c r="O82" s="87"/>
      <c r="P82" s="224">
        <f>O82*H82</f>
        <v>0</v>
      </c>
      <c r="Q82" s="224">
        <v>0</v>
      </c>
      <c r="R82" s="224">
        <f>Q82*H82</f>
        <v>0</v>
      </c>
      <c r="S82" s="224">
        <v>0</v>
      </c>
      <c r="T82" s="225">
        <f>S82*H82</f>
        <v>0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R82" s="226" t="s">
        <v>166</v>
      </c>
      <c r="AT82" s="226" t="s">
        <v>161</v>
      </c>
      <c r="AU82" s="226" t="s">
        <v>83</v>
      </c>
      <c r="AY82" s="20" t="s">
        <v>159</v>
      </c>
      <c r="BE82" s="227">
        <f>IF(N82="základní",J82,0)</f>
        <v>0</v>
      </c>
      <c r="BF82" s="227">
        <f>IF(N82="snížená",J82,0)</f>
        <v>0</v>
      </c>
      <c r="BG82" s="227">
        <f>IF(N82="zákl. přenesená",J82,0)</f>
        <v>0</v>
      </c>
      <c r="BH82" s="227">
        <f>IF(N82="sníž. přenesená",J82,0)</f>
        <v>0</v>
      </c>
      <c r="BI82" s="227">
        <f>IF(N82="nulová",J82,0)</f>
        <v>0</v>
      </c>
      <c r="BJ82" s="20" t="s">
        <v>83</v>
      </c>
      <c r="BK82" s="227">
        <f>ROUND(I82*H82,2)</f>
        <v>0</v>
      </c>
      <c r="BL82" s="20" t="s">
        <v>166</v>
      </c>
      <c r="BM82" s="226" t="s">
        <v>2250</v>
      </c>
    </row>
    <row r="83" spans="1:47" s="2" customFormat="1" ht="12">
      <c r="A83" s="41"/>
      <c r="B83" s="42"/>
      <c r="C83" s="43"/>
      <c r="D83" s="228" t="s">
        <v>168</v>
      </c>
      <c r="E83" s="43"/>
      <c r="F83" s="229" t="s">
        <v>87</v>
      </c>
      <c r="G83" s="43"/>
      <c r="H83" s="43"/>
      <c r="I83" s="230"/>
      <c r="J83" s="43"/>
      <c r="K83" s="43"/>
      <c r="L83" s="47"/>
      <c r="M83" s="290"/>
      <c r="N83" s="291"/>
      <c r="O83" s="292"/>
      <c r="P83" s="292"/>
      <c r="Q83" s="292"/>
      <c r="R83" s="292"/>
      <c r="S83" s="292"/>
      <c r="T83" s="293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T83" s="20" t="s">
        <v>168</v>
      </c>
      <c r="AU83" s="20" t="s">
        <v>83</v>
      </c>
    </row>
    <row r="84" spans="1:31" s="2" customFormat="1" ht="6.95" customHeight="1">
      <c r="A84" s="41"/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47"/>
      <c r="M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</sheetData>
  <sheetProtection password="CC35" sheet="1" objects="1" scenarios="1" formatColumns="0" formatRows="0" autoFilter="0"/>
  <autoFilter ref="C79:K83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91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116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2251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stavby'!AN8</f>
        <v>25. 7. 2022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27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28</v>
      </c>
      <c r="F15" s="41"/>
      <c r="G15" s="41"/>
      <c r="H15" s="41"/>
      <c r="I15" s="145" t="s">
        <v>29</v>
      </c>
      <c r="J15" s="136" t="s">
        <v>30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31</v>
      </c>
      <c r="E17" s="41"/>
      <c r="F17" s="41"/>
      <c r="G17" s="41"/>
      <c r="H17" s="41"/>
      <c r="I17" s="145" t="s">
        <v>26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29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33</v>
      </c>
      <c r="E20" s="41"/>
      <c r="F20" s="41"/>
      <c r="G20" s="41"/>
      <c r="H20" s="41"/>
      <c r="I20" s="145" t="s">
        <v>26</v>
      </c>
      <c r="J20" s="136" t="s">
        <v>34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35</v>
      </c>
      <c r="F21" s="41"/>
      <c r="G21" s="41"/>
      <c r="H21" s="41"/>
      <c r="I21" s="145" t="s">
        <v>29</v>
      </c>
      <c r="J21" s="136" t="s">
        <v>19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37</v>
      </c>
      <c r="E23" s="41"/>
      <c r="F23" s="41"/>
      <c r="G23" s="41"/>
      <c r="H23" s="41"/>
      <c r="I23" s="145" t="s">
        <v>26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29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39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50"/>
      <c r="B27" s="151"/>
      <c r="C27" s="150"/>
      <c r="D27" s="150"/>
      <c r="E27" s="152" t="s">
        <v>40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41</v>
      </c>
      <c r="E30" s="41"/>
      <c r="F30" s="41"/>
      <c r="G30" s="41"/>
      <c r="H30" s="41"/>
      <c r="I30" s="41"/>
      <c r="J30" s="156">
        <f>ROUND(J82,2)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43</v>
      </c>
      <c r="G32" s="41"/>
      <c r="H32" s="41"/>
      <c r="I32" s="157" t="s">
        <v>42</v>
      </c>
      <c r="J32" s="157" t="s">
        <v>44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45</v>
      </c>
      <c r="E33" s="145" t="s">
        <v>46</v>
      </c>
      <c r="F33" s="159">
        <f>ROUND((SUM(BE82:BE205)),2)</f>
        <v>0</v>
      </c>
      <c r="G33" s="41"/>
      <c r="H33" s="41"/>
      <c r="I33" s="160">
        <v>0.21</v>
      </c>
      <c r="J33" s="159">
        <f>ROUND(((SUM(BE82:BE205))*I33),2)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47</v>
      </c>
      <c r="F34" s="159">
        <f>ROUND((SUM(BF82:BF205)),2)</f>
        <v>0</v>
      </c>
      <c r="G34" s="41"/>
      <c r="H34" s="41"/>
      <c r="I34" s="160">
        <v>0.15</v>
      </c>
      <c r="J34" s="159">
        <f>ROUND(((SUM(BF82:BF205))*I34),2)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48</v>
      </c>
      <c r="F35" s="159">
        <f>ROUND((SUM(BG82:BG205)),2)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49</v>
      </c>
      <c r="F36" s="159">
        <f>ROUND((SUM(BH82:BH205)),2)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50</v>
      </c>
      <c r="F37" s="159">
        <f>ROUND((SUM(BI82:BI205)),2)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51</v>
      </c>
      <c r="E39" s="163"/>
      <c r="F39" s="163"/>
      <c r="G39" s="164" t="s">
        <v>52</v>
      </c>
      <c r="H39" s="165" t="s">
        <v>53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118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72" t="str">
        <f>E7</f>
        <v>Vestavba učeben, rekonstrukce bytů a přístavba výtahu - internát SSŽ a ŽS Planá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03 - Elektroinstalace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Planá</v>
      </c>
      <c r="G52" s="43"/>
      <c r="H52" s="43"/>
      <c r="I52" s="35" t="s">
        <v>23</v>
      </c>
      <c r="J52" s="75" t="str">
        <f>IF(J12="","",J12)</f>
        <v>25. 7. 2022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Střední škola živnostenská a Základní škola Planá</v>
      </c>
      <c r="G54" s="43"/>
      <c r="H54" s="43"/>
      <c r="I54" s="35" t="s">
        <v>33</v>
      </c>
      <c r="J54" s="39" t="str">
        <f>E21</f>
        <v>SPIRAL spol.s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31</v>
      </c>
      <c r="D55" s="43"/>
      <c r="E55" s="43"/>
      <c r="F55" s="30" t="str">
        <f>IF(E18="","",E18)</f>
        <v>Vyplň údaj</v>
      </c>
      <c r="G55" s="43"/>
      <c r="H55" s="43"/>
      <c r="I55" s="35" t="s">
        <v>37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119</v>
      </c>
      <c r="D57" s="174"/>
      <c r="E57" s="174"/>
      <c r="F57" s="174"/>
      <c r="G57" s="174"/>
      <c r="H57" s="174"/>
      <c r="I57" s="174"/>
      <c r="J57" s="175" t="s">
        <v>120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73</v>
      </c>
      <c r="D59" s="43"/>
      <c r="E59" s="43"/>
      <c r="F59" s="43"/>
      <c r="G59" s="43"/>
      <c r="H59" s="43"/>
      <c r="I59" s="43"/>
      <c r="J59" s="105">
        <f>J82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121</v>
      </c>
    </row>
    <row r="60" spans="1:31" s="9" customFormat="1" ht="24.95" customHeight="1">
      <c r="A60" s="9"/>
      <c r="B60" s="177"/>
      <c r="C60" s="178"/>
      <c r="D60" s="179" t="s">
        <v>2252</v>
      </c>
      <c r="E60" s="180"/>
      <c r="F60" s="180"/>
      <c r="G60" s="180"/>
      <c r="H60" s="180"/>
      <c r="I60" s="180"/>
      <c r="J60" s="181">
        <f>J83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7"/>
      <c r="C61" s="178"/>
      <c r="D61" s="179" t="s">
        <v>2253</v>
      </c>
      <c r="E61" s="180"/>
      <c r="F61" s="180"/>
      <c r="G61" s="180"/>
      <c r="H61" s="180"/>
      <c r="I61" s="180"/>
      <c r="J61" s="181">
        <f>J175</f>
        <v>0</v>
      </c>
      <c r="K61" s="178"/>
      <c r="L61" s="18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7"/>
      <c r="C62" s="178"/>
      <c r="D62" s="179" t="s">
        <v>2254</v>
      </c>
      <c r="E62" s="180"/>
      <c r="F62" s="180"/>
      <c r="G62" s="180"/>
      <c r="H62" s="180"/>
      <c r="I62" s="180"/>
      <c r="J62" s="181">
        <f>J194</f>
        <v>0</v>
      </c>
      <c r="K62" s="178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41"/>
      <c r="B63" s="42"/>
      <c r="C63" s="43"/>
      <c r="D63" s="43"/>
      <c r="E63" s="43"/>
      <c r="F63" s="43"/>
      <c r="G63" s="43"/>
      <c r="H63" s="43"/>
      <c r="I63" s="43"/>
      <c r="J63" s="43"/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spans="1:31" s="2" customFormat="1" ht="6.95" customHeight="1">
      <c r="A64" s="41"/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147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8" spans="1:31" s="2" customFormat="1" ht="6.95" customHeight="1">
      <c r="A68" s="41"/>
      <c r="B68" s="64"/>
      <c r="C68" s="65"/>
      <c r="D68" s="65"/>
      <c r="E68" s="65"/>
      <c r="F68" s="65"/>
      <c r="G68" s="65"/>
      <c r="H68" s="65"/>
      <c r="I68" s="65"/>
      <c r="J68" s="65"/>
      <c r="K68" s="65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spans="1:31" s="2" customFormat="1" ht="24.95" customHeight="1">
      <c r="A69" s="41"/>
      <c r="B69" s="42"/>
      <c r="C69" s="26" t="s">
        <v>144</v>
      </c>
      <c r="D69" s="43"/>
      <c r="E69" s="43"/>
      <c r="F69" s="43"/>
      <c r="G69" s="43"/>
      <c r="H69" s="43"/>
      <c r="I69" s="43"/>
      <c r="J69" s="43"/>
      <c r="K69" s="43"/>
      <c r="L69" s="147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spans="1:31" s="2" customFormat="1" ht="6.95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12" customHeight="1">
      <c r="A71" s="41"/>
      <c r="B71" s="42"/>
      <c r="C71" s="35" t="s">
        <v>16</v>
      </c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26.25" customHeight="1">
      <c r="A72" s="41"/>
      <c r="B72" s="42"/>
      <c r="C72" s="43"/>
      <c r="D72" s="43"/>
      <c r="E72" s="172" t="str">
        <f>E7</f>
        <v>Vestavba učeben, rekonstrukce bytů a přístavba výtahu - internát SSŽ a ŽS Planá</v>
      </c>
      <c r="F72" s="35"/>
      <c r="G72" s="35"/>
      <c r="H72" s="35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116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6.5" customHeight="1">
      <c r="A74" s="41"/>
      <c r="B74" s="42"/>
      <c r="C74" s="43"/>
      <c r="D74" s="43"/>
      <c r="E74" s="72" t="str">
        <f>E9</f>
        <v>03 - Elektroinstalace</v>
      </c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6.95" customHeight="1">
      <c r="A75" s="41"/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21</v>
      </c>
      <c r="D76" s="43"/>
      <c r="E76" s="43"/>
      <c r="F76" s="30" t="str">
        <f>F12</f>
        <v>Planá</v>
      </c>
      <c r="G76" s="43"/>
      <c r="H76" s="43"/>
      <c r="I76" s="35" t="s">
        <v>23</v>
      </c>
      <c r="J76" s="75" t="str">
        <f>IF(J12="","",J12)</f>
        <v>25. 7. 2022</v>
      </c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5.15" customHeight="1">
      <c r="A78" s="41"/>
      <c r="B78" s="42"/>
      <c r="C78" s="35" t="s">
        <v>25</v>
      </c>
      <c r="D78" s="43"/>
      <c r="E78" s="43"/>
      <c r="F78" s="30" t="str">
        <f>E15</f>
        <v>Střední škola živnostenská a Základní škola Planá</v>
      </c>
      <c r="G78" s="43"/>
      <c r="H78" s="43"/>
      <c r="I78" s="35" t="s">
        <v>33</v>
      </c>
      <c r="J78" s="39" t="str">
        <f>E21</f>
        <v>SPIRAL spol.s r.o.</v>
      </c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5.15" customHeight="1">
      <c r="A79" s="41"/>
      <c r="B79" s="42"/>
      <c r="C79" s="35" t="s">
        <v>31</v>
      </c>
      <c r="D79" s="43"/>
      <c r="E79" s="43"/>
      <c r="F79" s="30" t="str">
        <f>IF(E18="","",E18)</f>
        <v>Vyplň údaj</v>
      </c>
      <c r="G79" s="43"/>
      <c r="H79" s="43"/>
      <c r="I79" s="35" t="s">
        <v>37</v>
      </c>
      <c r="J79" s="39" t="str">
        <f>E24</f>
        <v xml:space="preserve"> </v>
      </c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0.3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11" customFormat="1" ht="29.25" customHeight="1">
      <c r="A81" s="188"/>
      <c r="B81" s="189"/>
      <c r="C81" s="190" t="s">
        <v>145</v>
      </c>
      <c r="D81" s="191" t="s">
        <v>60</v>
      </c>
      <c r="E81" s="191" t="s">
        <v>56</v>
      </c>
      <c r="F81" s="191" t="s">
        <v>57</v>
      </c>
      <c r="G81" s="191" t="s">
        <v>146</v>
      </c>
      <c r="H81" s="191" t="s">
        <v>147</v>
      </c>
      <c r="I81" s="191" t="s">
        <v>148</v>
      </c>
      <c r="J81" s="191" t="s">
        <v>120</v>
      </c>
      <c r="K81" s="192" t="s">
        <v>149</v>
      </c>
      <c r="L81" s="193"/>
      <c r="M81" s="95" t="s">
        <v>19</v>
      </c>
      <c r="N81" s="96" t="s">
        <v>45</v>
      </c>
      <c r="O81" s="96" t="s">
        <v>150</v>
      </c>
      <c r="P81" s="96" t="s">
        <v>151</v>
      </c>
      <c r="Q81" s="96" t="s">
        <v>152</v>
      </c>
      <c r="R81" s="96" t="s">
        <v>153</v>
      </c>
      <c r="S81" s="96" t="s">
        <v>154</v>
      </c>
      <c r="T81" s="97" t="s">
        <v>155</v>
      </c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</row>
    <row r="82" spans="1:63" s="2" customFormat="1" ht="22.8" customHeight="1">
      <c r="A82" s="41"/>
      <c r="B82" s="42"/>
      <c r="C82" s="102" t="s">
        <v>156</v>
      </c>
      <c r="D82" s="43"/>
      <c r="E82" s="43"/>
      <c r="F82" s="43"/>
      <c r="G82" s="43"/>
      <c r="H82" s="43"/>
      <c r="I82" s="43"/>
      <c r="J82" s="194">
        <f>BK82</f>
        <v>0</v>
      </c>
      <c r="K82" s="43"/>
      <c r="L82" s="47"/>
      <c r="M82" s="98"/>
      <c r="N82" s="195"/>
      <c r="O82" s="99"/>
      <c r="P82" s="196">
        <f>P83+P175+P194</f>
        <v>0</v>
      </c>
      <c r="Q82" s="99"/>
      <c r="R82" s="196">
        <f>R83+R175+R194</f>
        <v>0</v>
      </c>
      <c r="S82" s="99"/>
      <c r="T82" s="197">
        <f>T83+T175+T194</f>
        <v>0</v>
      </c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T82" s="20" t="s">
        <v>74</v>
      </c>
      <c r="AU82" s="20" t="s">
        <v>121</v>
      </c>
      <c r="BK82" s="198">
        <f>BK83+BK175+BK194</f>
        <v>0</v>
      </c>
    </row>
    <row r="83" spans="1:63" s="12" customFormat="1" ht="25.9" customHeight="1">
      <c r="A83" s="12"/>
      <c r="B83" s="199"/>
      <c r="C83" s="200"/>
      <c r="D83" s="201" t="s">
        <v>74</v>
      </c>
      <c r="E83" s="202" t="s">
        <v>2255</v>
      </c>
      <c r="F83" s="202" t="s">
        <v>2256</v>
      </c>
      <c r="G83" s="200"/>
      <c r="H83" s="200"/>
      <c r="I83" s="203"/>
      <c r="J83" s="204">
        <f>BK83</f>
        <v>0</v>
      </c>
      <c r="K83" s="200"/>
      <c r="L83" s="205"/>
      <c r="M83" s="206"/>
      <c r="N83" s="207"/>
      <c r="O83" s="207"/>
      <c r="P83" s="208">
        <f>SUM(P84:P174)</f>
        <v>0</v>
      </c>
      <c r="Q83" s="207"/>
      <c r="R83" s="208">
        <f>SUM(R84:R174)</f>
        <v>0</v>
      </c>
      <c r="S83" s="207"/>
      <c r="T83" s="209">
        <f>SUM(T84:T174)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0" t="s">
        <v>83</v>
      </c>
      <c r="AT83" s="211" t="s">
        <v>74</v>
      </c>
      <c r="AU83" s="211" t="s">
        <v>75</v>
      </c>
      <c r="AY83" s="210" t="s">
        <v>159</v>
      </c>
      <c r="BK83" s="212">
        <f>SUM(BK84:BK174)</f>
        <v>0</v>
      </c>
    </row>
    <row r="84" spans="1:65" s="2" customFormat="1" ht="16.5" customHeight="1">
      <c r="A84" s="41"/>
      <c r="B84" s="42"/>
      <c r="C84" s="215" t="s">
        <v>75</v>
      </c>
      <c r="D84" s="215" t="s">
        <v>161</v>
      </c>
      <c r="E84" s="216" t="s">
        <v>2257</v>
      </c>
      <c r="F84" s="217" t="s">
        <v>2258</v>
      </c>
      <c r="G84" s="218" t="s">
        <v>306</v>
      </c>
      <c r="H84" s="219">
        <v>20</v>
      </c>
      <c r="I84" s="220"/>
      <c r="J84" s="221">
        <f>ROUND(I84*H84,2)</f>
        <v>0</v>
      </c>
      <c r="K84" s="217" t="s">
        <v>19</v>
      </c>
      <c r="L84" s="47"/>
      <c r="M84" s="222" t="s">
        <v>19</v>
      </c>
      <c r="N84" s="223" t="s">
        <v>46</v>
      </c>
      <c r="O84" s="87"/>
      <c r="P84" s="224">
        <f>O84*H84</f>
        <v>0</v>
      </c>
      <c r="Q84" s="224">
        <v>0</v>
      </c>
      <c r="R84" s="224">
        <f>Q84*H84</f>
        <v>0</v>
      </c>
      <c r="S84" s="224">
        <v>0</v>
      </c>
      <c r="T84" s="225">
        <f>S84*H84</f>
        <v>0</v>
      </c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R84" s="226" t="s">
        <v>166</v>
      </c>
      <c r="AT84" s="226" t="s">
        <v>161</v>
      </c>
      <c r="AU84" s="226" t="s">
        <v>83</v>
      </c>
      <c r="AY84" s="20" t="s">
        <v>159</v>
      </c>
      <c r="BE84" s="227">
        <f>IF(N84="základní",J84,0)</f>
        <v>0</v>
      </c>
      <c r="BF84" s="227">
        <f>IF(N84="snížená",J84,0)</f>
        <v>0</v>
      </c>
      <c r="BG84" s="227">
        <f>IF(N84="zákl. přenesená",J84,0)</f>
        <v>0</v>
      </c>
      <c r="BH84" s="227">
        <f>IF(N84="sníž. přenesená",J84,0)</f>
        <v>0</v>
      </c>
      <c r="BI84" s="227">
        <f>IF(N84="nulová",J84,0)</f>
        <v>0</v>
      </c>
      <c r="BJ84" s="20" t="s">
        <v>83</v>
      </c>
      <c r="BK84" s="227">
        <f>ROUND(I84*H84,2)</f>
        <v>0</v>
      </c>
      <c r="BL84" s="20" t="s">
        <v>166</v>
      </c>
      <c r="BM84" s="226" t="s">
        <v>85</v>
      </c>
    </row>
    <row r="85" spans="1:47" s="2" customFormat="1" ht="12">
      <c r="A85" s="41"/>
      <c r="B85" s="42"/>
      <c r="C85" s="43"/>
      <c r="D85" s="228" t="s">
        <v>168</v>
      </c>
      <c r="E85" s="43"/>
      <c r="F85" s="229" t="s">
        <v>2258</v>
      </c>
      <c r="G85" s="43"/>
      <c r="H85" s="43"/>
      <c r="I85" s="230"/>
      <c r="J85" s="43"/>
      <c r="K85" s="43"/>
      <c r="L85" s="47"/>
      <c r="M85" s="231"/>
      <c r="N85" s="232"/>
      <c r="O85" s="87"/>
      <c r="P85" s="87"/>
      <c r="Q85" s="87"/>
      <c r="R85" s="87"/>
      <c r="S85" s="87"/>
      <c r="T85" s="88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20" t="s">
        <v>168</v>
      </c>
      <c r="AU85" s="20" t="s">
        <v>83</v>
      </c>
    </row>
    <row r="86" spans="1:65" s="2" customFormat="1" ht="16.5" customHeight="1">
      <c r="A86" s="41"/>
      <c r="B86" s="42"/>
      <c r="C86" s="215" t="s">
        <v>75</v>
      </c>
      <c r="D86" s="215" t="s">
        <v>161</v>
      </c>
      <c r="E86" s="216" t="s">
        <v>2259</v>
      </c>
      <c r="F86" s="217" t="s">
        <v>2260</v>
      </c>
      <c r="G86" s="218" t="s">
        <v>306</v>
      </c>
      <c r="H86" s="219">
        <v>1000</v>
      </c>
      <c r="I86" s="220"/>
      <c r="J86" s="221">
        <f>ROUND(I86*H86,2)</f>
        <v>0</v>
      </c>
      <c r="K86" s="217" t="s">
        <v>19</v>
      </c>
      <c r="L86" s="47"/>
      <c r="M86" s="222" t="s">
        <v>19</v>
      </c>
      <c r="N86" s="223" t="s">
        <v>46</v>
      </c>
      <c r="O86" s="87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R86" s="226" t="s">
        <v>166</v>
      </c>
      <c r="AT86" s="226" t="s">
        <v>161</v>
      </c>
      <c r="AU86" s="226" t="s">
        <v>83</v>
      </c>
      <c r="AY86" s="20" t="s">
        <v>159</v>
      </c>
      <c r="BE86" s="227">
        <f>IF(N86="základní",J86,0)</f>
        <v>0</v>
      </c>
      <c r="BF86" s="227">
        <f>IF(N86="snížená",J86,0)</f>
        <v>0</v>
      </c>
      <c r="BG86" s="227">
        <f>IF(N86="zákl. přenesená",J86,0)</f>
        <v>0</v>
      </c>
      <c r="BH86" s="227">
        <f>IF(N86="sníž. přenesená",J86,0)</f>
        <v>0</v>
      </c>
      <c r="BI86" s="227">
        <f>IF(N86="nulová",J86,0)</f>
        <v>0</v>
      </c>
      <c r="BJ86" s="20" t="s">
        <v>83</v>
      </c>
      <c r="BK86" s="227">
        <f>ROUND(I86*H86,2)</f>
        <v>0</v>
      </c>
      <c r="BL86" s="20" t="s">
        <v>166</v>
      </c>
      <c r="BM86" s="226" t="s">
        <v>166</v>
      </c>
    </row>
    <row r="87" spans="1:47" s="2" customFormat="1" ht="12">
      <c r="A87" s="41"/>
      <c r="B87" s="42"/>
      <c r="C87" s="43"/>
      <c r="D87" s="228" t="s">
        <v>168</v>
      </c>
      <c r="E87" s="43"/>
      <c r="F87" s="229" t="s">
        <v>2260</v>
      </c>
      <c r="G87" s="43"/>
      <c r="H87" s="43"/>
      <c r="I87" s="230"/>
      <c r="J87" s="43"/>
      <c r="K87" s="43"/>
      <c r="L87" s="47"/>
      <c r="M87" s="231"/>
      <c r="N87" s="232"/>
      <c r="O87" s="87"/>
      <c r="P87" s="87"/>
      <c r="Q87" s="87"/>
      <c r="R87" s="87"/>
      <c r="S87" s="87"/>
      <c r="T87" s="88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168</v>
      </c>
      <c r="AU87" s="20" t="s">
        <v>83</v>
      </c>
    </row>
    <row r="88" spans="1:65" s="2" customFormat="1" ht="16.5" customHeight="1">
      <c r="A88" s="41"/>
      <c r="B88" s="42"/>
      <c r="C88" s="215" t="s">
        <v>75</v>
      </c>
      <c r="D88" s="215" t="s">
        <v>161</v>
      </c>
      <c r="E88" s="216" t="s">
        <v>2261</v>
      </c>
      <c r="F88" s="217" t="s">
        <v>2262</v>
      </c>
      <c r="G88" s="218" t="s">
        <v>306</v>
      </c>
      <c r="H88" s="219">
        <v>3000</v>
      </c>
      <c r="I88" s="220"/>
      <c r="J88" s="221">
        <f>ROUND(I88*H88,2)</f>
        <v>0</v>
      </c>
      <c r="K88" s="217" t="s">
        <v>19</v>
      </c>
      <c r="L88" s="47"/>
      <c r="M88" s="222" t="s">
        <v>19</v>
      </c>
      <c r="N88" s="223" t="s">
        <v>46</v>
      </c>
      <c r="O88" s="87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6" t="s">
        <v>166</v>
      </c>
      <c r="AT88" s="226" t="s">
        <v>161</v>
      </c>
      <c r="AU88" s="226" t="s">
        <v>83</v>
      </c>
      <c r="AY88" s="20" t="s">
        <v>159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0" t="s">
        <v>83</v>
      </c>
      <c r="BK88" s="227">
        <f>ROUND(I88*H88,2)</f>
        <v>0</v>
      </c>
      <c r="BL88" s="20" t="s">
        <v>166</v>
      </c>
      <c r="BM88" s="226" t="s">
        <v>209</v>
      </c>
    </row>
    <row r="89" spans="1:47" s="2" customFormat="1" ht="12">
      <c r="A89" s="41"/>
      <c r="B89" s="42"/>
      <c r="C89" s="43"/>
      <c r="D89" s="228" t="s">
        <v>168</v>
      </c>
      <c r="E89" s="43"/>
      <c r="F89" s="229" t="s">
        <v>2262</v>
      </c>
      <c r="G89" s="43"/>
      <c r="H89" s="43"/>
      <c r="I89" s="230"/>
      <c r="J89" s="43"/>
      <c r="K89" s="43"/>
      <c r="L89" s="47"/>
      <c r="M89" s="231"/>
      <c r="N89" s="232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168</v>
      </c>
      <c r="AU89" s="20" t="s">
        <v>83</v>
      </c>
    </row>
    <row r="90" spans="1:65" s="2" customFormat="1" ht="16.5" customHeight="1">
      <c r="A90" s="41"/>
      <c r="B90" s="42"/>
      <c r="C90" s="215" t="s">
        <v>75</v>
      </c>
      <c r="D90" s="215" t="s">
        <v>161</v>
      </c>
      <c r="E90" s="216" t="s">
        <v>2263</v>
      </c>
      <c r="F90" s="217" t="s">
        <v>2264</v>
      </c>
      <c r="G90" s="218" t="s">
        <v>306</v>
      </c>
      <c r="H90" s="219">
        <v>100</v>
      </c>
      <c r="I90" s="220"/>
      <c r="J90" s="221">
        <f>ROUND(I90*H90,2)</f>
        <v>0</v>
      </c>
      <c r="K90" s="217" t="s">
        <v>19</v>
      </c>
      <c r="L90" s="47"/>
      <c r="M90" s="222" t="s">
        <v>19</v>
      </c>
      <c r="N90" s="223" t="s">
        <v>46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166</v>
      </c>
      <c r="AT90" s="226" t="s">
        <v>161</v>
      </c>
      <c r="AU90" s="226" t="s">
        <v>83</v>
      </c>
      <c r="AY90" s="20" t="s">
        <v>159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83</v>
      </c>
      <c r="BK90" s="227">
        <f>ROUND(I90*H90,2)</f>
        <v>0</v>
      </c>
      <c r="BL90" s="20" t="s">
        <v>166</v>
      </c>
      <c r="BM90" s="226" t="s">
        <v>221</v>
      </c>
    </row>
    <row r="91" spans="1:47" s="2" customFormat="1" ht="12">
      <c r="A91" s="41"/>
      <c r="B91" s="42"/>
      <c r="C91" s="43"/>
      <c r="D91" s="228" t="s">
        <v>168</v>
      </c>
      <c r="E91" s="43"/>
      <c r="F91" s="229" t="s">
        <v>2264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168</v>
      </c>
      <c r="AU91" s="20" t="s">
        <v>83</v>
      </c>
    </row>
    <row r="92" spans="1:65" s="2" customFormat="1" ht="16.5" customHeight="1">
      <c r="A92" s="41"/>
      <c r="B92" s="42"/>
      <c r="C92" s="215" t="s">
        <v>75</v>
      </c>
      <c r="D92" s="215" t="s">
        <v>161</v>
      </c>
      <c r="E92" s="216" t="s">
        <v>2265</v>
      </c>
      <c r="F92" s="217" t="s">
        <v>2266</v>
      </c>
      <c r="G92" s="218" t="s">
        <v>306</v>
      </c>
      <c r="H92" s="219">
        <v>100</v>
      </c>
      <c r="I92" s="220"/>
      <c r="J92" s="221">
        <f>ROUND(I92*H92,2)</f>
        <v>0</v>
      </c>
      <c r="K92" s="217" t="s">
        <v>19</v>
      </c>
      <c r="L92" s="47"/>
      <c r="M92" s="222" t="s">
        <v>19</v>
      </c>
      <c r="N92" s="223" t="s">
        <v>46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166</v>
      </c>
      <c r="AT92" s="226" t="s">
        <v>161</v>
      </c>
      <c r="AU92" s="226" t="s">
        <v>83</v>
      </c>
      <c r="AY92" s="20" t="s">
        <v>159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83</v>
      </c>
      <c r="BK92" s="227">
        <f>ROUND(I92*H92,2)</f>
        <v>0</v>
      </c>
      <c r="BL92" s="20" t="s">
        <v>166</v>
      </c>
      <c r="BM92" s="226" t="s">
        <v>233</v>
      </c>
    </row>
    <row r="93" spans="1:47" s="2" customFormat="1" ht="12">
      <c r="A93" s="41"/>
      <c r="B93" s="42"/>
      <c r="C93" s="43"/>
      <c r="D93" s="228" t="s">
        <v>168</v>
      </c>
      <c r="E93" s="43"/>
      <c r="F93" s="229" t="s">
        <v>2266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168</v>
      </c>
      <c r="AU93" s="20" t="s">
        <v>83</v>
      </c>
    </row>
    <row r="94" spans="1:65" s="2" customFormat="1" ht="21.75" customHeight="1">
      <c r="A94" s="41"/>
      <c r="B94" s="42"/>
      <c r="C94" s="215" t="s">
        <v>75</v>
      </c>
      <c r="D94" s="215" t="s">
        <v>161</v>
      </c>
      <c r="E94" s="216" t="s">
        <v>2267</v>
      </c>
      <c r="F94" s="217" t="s">
        <v>2268</v>
      </c>
      <c r="G94" s="218" t="s">
        <v>1426</v>
      </c>
      <c r="H94" s="219">
        <v>152</v>
      </c>
      <c r="I94" s="220"/>
      <c r="J94" s="221">
        <f>ROUND(I94*H94,2)</f>
        <v>0</v>
      </c>
      <c r="K94" s="217" t="s">
        <v>19</v>
      </c>
      <c r="L94" s="47"/>
      <c r="M94" s="222" t="s">
        <v>19</v>
      </c>
      <c r="N94" s="223" t="s">
        <v>46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166</v>
      </c>
      <c r="AT94" s="226" t="s">
        <v>161</v>
      </c>
      <c r="AU94" s="226" t="s">
        <v>83</v>
      </c>
      <c r="AY94" s="20" t="s">
        <v>159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83</v>
      </c>
      <c r="BK94" s="227">
        <f>ROUND(I94*H94,2)</f>
        <v>0</v>
      </c>
      <c r="BL94" s="20" t="s">
        <v>166</v>
      </c>
      <c r="BM94" s="226" t="s">
        <v>246</v>
      </c>
    </row>
    <row r="95" spans="1:47" s="2" customFormat="1" ht="12">
      <c r="A95" s="41"/>
      <c r="B95" s="42"/>
      <c r="C95" s="43"/>
      <c r="D95" s="228" t="s">
        <v>168</v>
      </c>
      <c r="E95" s="43"/>
      <c r="F95" s="229" t="s">
        <v>2268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168</v>
      </c>
      <c r="AU95" s="20" t="s">
        <v>83</v>
      </c>
    </row>
    <row r="96" spans="1:65" s="2" customFormat="1" ht="16.5" customHeight="1">
      <c r="A96" s="41"/>
      <c r="B96" s="42"/>
      <c r="C96" s="215" t="s">
        <v>75</v>
      </c>
      <c r="D96" s="215" t="s">
        <v>161</v>
      </c>
      <c r="E96" s="216" t="s">
        <v>2269</v>
      </c>
      <c r="F96" s="217" t="s">
        <v>2270</v>
      </c>
      <c r="G96" s="218" t="s">
        <v>1426</v>
      </c>
      <c r="H96" s="219">
        <v>120</v>
      </c>
      <c r="I96" s="220"/>
      <c r="J96" s="221">
        <f>ROUND(I96*H96,2)</f>
        <v>0</v>
      </c>
      <c r="K96" s="217" t="s">
        <v>19</v>
      </c>
      <c r="L96" s="47"/>
      <c r="M96" s="222" t="s">
        <v>19</v>
      </c>
      <c r="N96" s="223" t="s">
        <v>46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166</v>
      </c>
      <c r="AT96" s="226" t="s">
        <v>161</v>
      </c>
      <c r="AU96" s="226" t="s">
        <v>83</v>
      </c>
      <c r="AY96" s="20" t="s">
        <v>159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83</v>
      </c>
      <c r="BK96" s="227">
        <f>ROUND(I96*H96,2)</f>
        <v>0</v>
      </c>
      <c r="BL96" s="20" t="s">
        <v>166</v>
      </c>
      <c r="BM96" s="226" t="s">
        <v>258</v>
      </c>
    </row>
    <row r="97" spans="1:47" s="2" customFormat="1" ht="12">
      <c r="A97" s="41"/>
      <c r="B97" s="42"/>
      <c r="C97" s="43"/>
      <c r="D97" s="228" t="s">
        <v>168</v>
      </c>
      <c r="E97" s="43"/>
      <c r="F97" s="229" t="s">
        <v>2270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168</v>
      </c>
      <c r="AU97" s="20" t="s">
        <v>83</v>
      </c>
    </row>
    <row r="98" spans="1:65" s="2" customFormat="1" ht="16.5" customHeight="1">
      <c r="A98" s="41"/>
      <c r="B98" s="42"/>
      <c r="C98" s="215" t="s">
        <v>75</v>
      </c>
      <c r="D98" s="215" t="s">
        <v>161</v>
      </c>
      <c r="E98" s="216" t="s">
        <v>2271</v>
      </c>
      <c r="F98" s="217" t="s">
        <v>2272</v>
      </c>
      <c r="G98" s="218" t="s">
        <v>306</v>
      </c>
      <c r="H98" s="219">
        <v>20</v>
      </c>
      <c r="I98" s="220"/>
      <c r="J98" s="221">
        <f>ROUND(I98*H98,2)</f>
        <v>0</v>
      </c>
      <c r="K98" s="217" t="s">
        <v>19</v>
      </c>
      <c r="L98" s="47"/>
      <c r="M98" s="222" t="s">
        <v>19</v>
      </c>
      <c r="N98" s="223" t="s">
        <v>46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166</v>
      </c>
      <c r="AT98" s="226" t="s">
        <v>161</v>
      </c>
      <c r="AU98" s="226" t="s">
        <v>83</v>
      </c>
      <c r="AY98" s="20" t="s">
        <v>159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83</v>
      </c>
      <c r="BK98" s="227">
        <f>ROUND(I98*H98,2)</f>
        <v>0</v>
      </c>
      <c r="BL98" s="20" t="s">
        <v>166</v>
      </c>
      <c r="BM98" s="226" t="s">
        <v>268</v>
      </c>
    </row>
    <row r="99" spans="1:47" s="2" customFormat="1" ht="12">
      <c r="A99" s="41"/>
      <c r="B99" s="42"/>
      <c r="C99" s="43"/>
      <c r="D99" s="228" t="s">
        <v>168</v>
      </c>
      <c r="E99" s="43"/>
      <c r="F99" s="229" t="s">
        <v>2272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168</v>
      </c>
      <c r="AU99" s="20" t="s">
        <v>83</v>
      </c>
    </row>
    <row r="100" spans="1:65" s="2" customFormat="1" ht="16.5" customHeight="1">
      <c r="A100" s="41"/>
      <c r="B100" s="42"/>
      <c r="C100" s="215" t="s">
        <v>75</v>
      </c>
      <c r="D100" s="215" t="s">
        <v>161</v>
      </c>
      <c r="E100" s="216" t="s">
        <v>2273</v>
      </c>
      <c r="F100" s="217" t="s">
        <v>2274</v>
      </c>
      <c r="G100" s="218" t="s">
        <v>306</v>
      </c>
      <c r="H100" s="219">
        <v>130</v>
      </c>
      <c r="I100" s="220"/>
      <c r="J100" s="221">
        <f>ROUND(I100*H100,2)</f>
        <v>0</v>
      </c>
      <c r="K100" s="217" t="s">
        <v>19</v>
      </c>
      <c r="L100" s="47"/>
      <c r="M100" s="222" t="s">
        <v>19</v>
      </c>
      <c r="N100" s="223" t="s">
        <v>46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166</v>
      </c>
      <c r="AT100" s="226" t="s">
        <v>161</v>
      </c>
      <c r="AU100" s="226" t="s">
        <v>83</v>
      </c>
      <c r="AY100" s="20" t="s">
        <v>159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83</v>
      </c>
      <c r="BK100" s="227">
        <f>ROUND(I100*H100,2)</f>
        <v>0</v>
      </c>
      <c r="BL100" s="20" t="s">
        <v>166</v>
      </c>
      <c r="BM100" s="226" t="s">
        <v>280</v>
      </c>
    </row>
    <row r="101" spans="1:47" s="2" customFormat="1" ht="12">
      <c r="A101" s="41"/>
      <c r="B101" s="42"/>
      <c r="C101" s="43"/>
      <c r="D101" s="228" t="s">
        <v>168</v>
      </c>
      <c r="E101" s="43"/>
      <c r="F101" s="229" t="s">
        <v>2274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168</v>
      </c>
      <c r="AU101" s="20" t="s">
        <v>83</v>
      </c>
    </row>
    <row r="102" spans="1:65" s="2" customFormat="1" ht="16.5" customHeight="1">
      <c r="A102" s="41"/>
      <c r="B102" s="42"/>
      <c r="C102" s="215" t="s">
        <v>75</v>
      </c>
      <c r="D102" s="215" t="s">
        <v>161</v>
      </c>
      <c r="E102" s="216" t="s">
        <v>2275</v>
      </c>
      <c r="F102" s="217" t="s">
        <v>2276</v>
      </c>
      <c r="G102" s="218" t="s">
        <v>306</v>
      </c>
      <c r="H102" s="219">
        <v>275</v>
      </c>
      <c r="I102" s="220"/>
      <c r="J102" s="221">
        <f>ROUND(I102*H102,2)</f>
        <v>0</v>
      </c>
      <c r="K102" s="217" t="s">
        <v>19</v>
      </c>
      <c r="L102" s="47"/>
      <c r="M102" s="222" t="s">
        <v>19</v>
      </c>
      <c r="N102" s="223" t="s">
        <v>46</v>
      </c>
      <c r="O102" s="87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6" t="s">
        <v>166</v>
      </c>
      <c r="AT102" s="226" t="s">
        <v>161</v>
      </c>
      <c r="AU102" s="226" t="s">
        <v>83</v>
      </c>
      <c r="AY102" s="20" t="s">
        <v>159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0" t="s">
        <v>83</v>
      </c>
      <c r="BK102" s="227">
        <f>ROUND(I102*H102,2)</f>
        <v>0</v>
      </c>
      <c r="BL102" s="20" t="s">
        <v>166</v>
      </c>
      <c r="BM102" s="226" t="s">
        <v>192</v>
      </c>
    </row>
    <row r="103" spans="1:47" s="2" customFormat="1" ht="12">
      <c r="A103" s="41"/>
      <c r="B103" s="42"/>
      <c r="C103" s="43"/>
      <c r="D103" s="228" t="s">
        <v>168</v>
      </c>
      <c r="E103" s="43"/>
      <c r="F103" s="229" t="s">
        <v>2276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168</v>
      </c>
      <c r="AU103" s="20" t="s">
        <v>83</v>
      </c>
    </row>
    <row r="104" spans="1:65" s="2" customFormat="1" ht="16.5" customHeight="1">
      <c r="A104" s="41"/>
      <c r="B104" s="42"/>
      <c r="C104" s="215" t="s">
        <v>75</v>
      </c>
      <c r="D104" s="215" t="s">
        <v>161</v>
      </c>
      <c r="E104" s="216" t="s">
        <v>2277</v>
      </c>
      <c r="F104" s="217" t="s">
        <v>2278</v>
      </c>
      <c r="G104" s="218" t="s">
        <v>306</v>
      </c>
      <c r="H104" s="219">
        <v>150</v>
      </c>
      <c r="I104" s="220"/>
      <c r="J104" s="221">
        <f>ROUND(I104*H104,2)</f>
        <v>0</v>
      </c>
      <c r="K104" s="217" t="s">
        <v>19</v>
      </c>
      <c r="L104" s="47"/>
      <c r="M104" s="222" t="s">
        <v>19</v>
      </c>
      <c r="N104" s="223" t="s">
        <v>46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166</v>
      </c>
      <c r="AT104" s="226" t="s">
        <v>161</v>
      </c>
      <c r="AU104" s="226" t="s">
        <v>83</v>
      </c>
      <c r="AY104" s="20" t="s">
        <v>159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83</v>
      </c>
      <c r="BK104" s="227">
        <f>ROUND(I104*H104,2)</f>
        <v>0</v>
      </c>
      <c r="BL104" s="20" t="s">
        <v>166</v>
      </c>
      <c r="BM104" s="226" t="s">
        <v>303</v>
      </c>
    </row>
    <row r="105" spans="1:47" s="2" customFormat="1" ht="12">
      <c r="A105" s="41"/>
      <c r="B105" s="42"/>
      <c r="C105" s="43"/>
      <c r="D105" s="228" t="s">
        <v>168</v>
      </c>
      <c r="E105" s="43"/>
      <c r="F105" s="229" t="s">
        <v>2278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168</v>
      </c>
      <c r="AU105" s="20" t="s">
        <v>83</v>
      </c>
    </row>
    <row r="106" spans="1:65" s="2" customFormat="1" ht="16.5" customHeight="1">
      <c r="A106" s="41"/>
      <c r="B106" s="42"/>
      <c r="C106" s="215" t="s">
        <v>75</v>
      </c>
      <c r="D106" s="215" t="s">
        <v>161</v>
      </c>
      <c r="E106" s="216" t="s">
        <v>2279</v>
      </c>
      <c r="F106" s="217" t="s">
        <v>2280</v>
      </c>
      <c r="G106" s="218" t="s">
        <v>306</v>
      </c>
      <c r="H106" s="219">
        <v>550</v>
      </c>
      <c r="I106" s="220"/>
      <c r="J106" s="221">
        <f>ROUND(I106*H106,2)</f>
        <v>0</v>
      </c>
      <c r="K106" s="217" t="s">
        <v>19</v>
      </c>
      <c r="L106" s="47"/>
      <c r="M106" s="222" t="s">
        <v>19</v>
      </c>
      <c r="N106" s="223" t="s">
        <v>46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166</v>
      </c>
      <c r="AT106" s="226" t="s">
        <v>161</v>
      </c>
      <c r="AU106" s="226" t="s">
        <v>83</v>
      </c>
      <c r="AY106" s="20" t="s">
        <v>159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0" t="s">
        <v>83</v>
      </c>
      <c r="BK106" s="227">
        <f>ROUND(I106*H106,2)</f>
        <v>0</v>
      </c>
      <c r="BL106" s="20" t="s">
        <v>166</v>
      </c>
      <c r="BM106" s="226" t="s">
        <v>316</v>
      </c>
    </row>
    <row r="107" spans="1:47" s="2" customFormat="1" ht="12">
      <c r="A107" s="41"/>
      <c r="B107" s="42"/>
      <c r="C107" s="43"/>
      <c r="D107" s="228" t="s">
        <v>168</v>
      </c>
      <c r="E107" s="43"/>
      <c r="F107" s="229" t="s">
        <v>2280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168</v>
      </c>
      <c r="AU107" s="20" t="s">
        <v>83</v>
      </c>
    </row>
    <row r="108" spans="1:65" s="2" customFormat="1" ht="16.5" customHeight="1">
      <c r="A108" s="41"/>
      <c r="B108" s="42"/>
      <c r="C108" s="215" t="s">
        <v>75</v>
      </c>
      <c r="D108" s="215" t="s">
        <v>161</v>
      </c>
      <c r="E108" s="216" t="s">
        <v>2281</v>
      </c>
      <c r="F108" s="217" t="s">
        <v>2282</v>
      </c>
      <c r="G108" s="218" t="s">
        <v>306</v>
      </c>
      <c r="H108" s="219">
        <v>990</v>
      </c>
      <c r="I108" s="220"/>
      <c r="J108" s="221">
        <f>ROUND(I108*H108,2)</f>
        <v>0</v>
      </c>
      <c r="K108" s="217" t="s">
        <v>19</v>
      </c>
      <c r="L108" s="47"/>
      <c r="M108" s="222" t="s">
        <v>19</v>
      </c>
      <c r="N108" s="223" t="s">
        <v>46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166</v>
      </c>
      <c r="AT108" s="226" t="s">
        <v>161</v>
      </c>
      <c r="AU108" s="226" t="s">
        <v>83</v>
      </c>
      <c r="AY108" s="20" t="s">
        <v>159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83</v>
      </c>
      <c r="BK108" s="227">
        <f>ROUND(I108*H108,2)</f>
        <v>0</v>
      </c>
      <c r="BL108" s="20" t="s">
        <v>166</v>
      </c>
      <c r="BM108" s="226" t="s">
        <v>336</v>
      </c>
    </row>
    <row r="109" spans="1:47" s="2" customFormat="1" ht="12">
      <c r="A109" s="41"/>
      <c r="B109" s="42"/>
      <c r="C109" s="43"/>
      <c r="D109" s="228" t="s">
        <v>168</v>
      </c>
      <c r="E109" s="43"/>
      <c r="F109" s="229" t="s">
        <v>2282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168</v>
      </c>
      <c r="AU109" s="20" t="s">
        <v>83</v>
      </c>
    </row>
    <row r="110" spans="1:65" s="2" customFormat="1" ht="16.5" customHeight="1">
      <c r="A110" s="41"/>
      <c r="B110" s="42"/>
      <c r="C110" s="215" t="s">
        <v>75</v>
      </c>
      <c r="D110" s="215" t="s">
        <v>161</v>
      </c>
      <c r="E110" s="216" t="s">
        <v>2283</v>
      </c>
      <c r="F110" s="217" t="s">
        <v>2284</v>
      </c>
      <c r="G110" s="218" t="s">
        <v>306</v>
      </c>
      <c r="H110" s="219">
        <v>6200</v>
      </c>
      <c r="I110" s="220"/>
      <c r="J110" s="221">
        <f>ROUND(I110*H110,2)</f>
        <v>0</v>
      </c>
      <c r="K110" s="217" t="s">
        <v>19</v>
      </c>
      <c r="L110" s="47"/>
      <c r="M110" s="222" t="s">
        <v>19</v>
      </c>
      <c r="N110" s="223" t="s">
        <v>46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166</v>
      </c>
      <c r="AT110" s="226" t="s">
        <v>161</v>
      </c>
      <c r="AU110" s="226" t="s">
        <v>83</v>
      </c>
      <c r="AY110" s="20" t="s">
        <v>159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83</v>
      </c>
      <c r="BK110" s="227">
        <f>ROUND(I110*H110,2)</f>
        <v>0</v>
      </c>
      <c r="BL110" s="20" t="s">
        <v>166</v>
      </c>
      <c r="BM110" s="226" t="s">
        <v>351</v>
      </c>
    </row>
    <row r="111" spans="1:47" s="2" customFormat="1" ht="12">
      <c r="A111" s="41"/>
      <c r="B111" s="42"/>
      <c r="C111" s="43"/>
      <c r="D111" s="228" t="s">
        <v>168</v>
      </c>
      <c r="E111" s="43"/>
      <c r="F111" s="229" t="s">
        <v>2284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168</v>
      </c>
      <c r="AU111" s="20" t="s">
        <v>83</v>
      </c>
    </row>
    <row r="112" spans="1:65" s="2" customFormat="1" ht="16.5" customHeight="1">
      <c r="A112" s="41"/>
      <c r="B112" s="42"/>
      <c r="C112" s="267" t="s">
        <v>75</v>
      </c>
      <c r="D112" s="267" t="s">
        <v>317</v>
      </c>
      <c r="E112" s="268" t="s">
        <v>2285</v>
      </c>
      <c r="F112" s="269" t="s">
        <v>2286</v>
      </c>
      <c r="G112" s="270" t="s">
        <v>306</v>
      </c>
      <c r="H112" s="271">
        <v>5800</v>
      </c>
      <c r="I112" s="272"/>
      <c r="J112" s="273">
        <f>ROUND(I112*H112,2)</f>
        <v>0</v>
      </c>
      <c r="K112" s="269" t="s">
        <v>19</v>
      </c>
      <c r="L112" s="274"/>
      <c r="M112" s="275" t="s">
        <v>19</v>
      </c>
      <c r="N112" s="276" t="s">
        <v>46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221</v>
      </c>
      <c r="AT112" s="226" t="s">
        <v>317</v>
      </c>
      <c r="AU112" s="226" t="s">
        <v>83</v>
      </c>
      <c r="AY112" s="20" t="s">
        <v>159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83</v>
      </c>
      <c r="BK112" s="227">
        <f>ROUND(I112*H112,2)</f>
        <v>0</v>
      </c>
      <c r="BL112" s="20" t="s">
        <v>166</v>
      </c>
      <c r="BM112" s="226" t="s">
        <v>370</v>
      </c>
    </row>
    <row r="113" spans="1:47" s="2" customFormat="1" ht="12">
      <c r="A113" s="41"/>
      <c r="B113" s="42"/>
      <c r="C113" s="43"/>
      <c r="D113" s="228" t="s">
        <v>168</v>
      </c>
      <c r="E113" s="43"/>
      <c r="F113" s="229" t="s">
        <v>2286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168</v>
      </c>
      <c r="AU113" s="20" t="s">
        <v>83</v>
      </c>
    </row>
    <row r="114" spans="1:65" s="2" customFormat="1" ht="16.5" customHeight="1">
      <c r="A114" s="41"/>
      <c r="B114" s="42"/>
      <c r="C114" s="215" t="s">
        <v>75</v>
      </c>
      <c r="D114" s="215" t="s">
        <v>161</v>
      </c>
      <c r="E114" s="216" t="s">
        <v>2287</v>
      </c>
      <c r="F114" s="217" t="s">
        <v>2288</v>
      </c>
      <c r="G114" s="218" t="s">
        <v>306</v>
      </c>
      <c r="H114" s="219">
        <v>550</v>
      </c>
      <c r="I114" s="220"/>
      <c r="J114" s="221">
        <f>ROUND(I114*H114,2)</f>
        <v>0</v>
      </c>
      <c r="K114" s="217" t="s">
        <v>19</v>
      </c>
      <c r="L114" s="47"/>
      <c r="M114" s="222" t="s">
        <v>19</v>
      </c>
      <c r="N114" s="223" t="s">
        <v>46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166</v>
      </c>
      <c r="AT114" s="226" t="s">
        <v>161</v>
      </c>
      <c r="AU114" s="226" t="s">
        <v>83</v>
      </c>
      <c r="AY114" s="20" t="s">
        <v>159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83</v>
      </c>
      <c r="BK114" s="227">
        <f>ROUND(I114*H114,2)</f>
        <v>0</v>
      </c>
      <c r="BL114" s="20" t="s">
        <v>166</v>
      </c>
      <c r="BM114" s="226" t="s">
        <v>383</v>
      </c>
    </row>
    <row r="115" spans="1:47" s="2" customFormat="1" ht="12">
      <c r="A115" s="41"/>
      <c r="B115" s="42"/>
      <c r="C115" s="43"/>
      <c r="D115" s="228" t="s">
        <v>168</v>
      </c>
      <c r="E115" s="43"/>
      <c r="F115" s="229" t="s">
        <v>2288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168</v>
      </c>
      <c r="AU115" s="20" t="s">
        <v>83</v>
      </c>
    </row>
    <row r="116" spans="1:65" s="2" customFormat="1" ht="16.5" customHeight="1">
      <c r="A116" s="41"/>
      <c r="B116" s="42"/>
      <c r="C116" s="215" t="s">
        <v>75</v>
      </c>
      <c r="D116" s="215" t="s">
        <v>161</v>
      </c>
      <c r="E116" s="216" t="s">
        <v>2289</v>
      </c>
      <c r="F116" s="217" t="s">
        <v>2290</v>
      </c>
      <c r="G116" s="218" t="s">
        <v>306</v>
      </c>
      <c r="H116" s="219">
        <v>310</v>
      </c>
      <c r="I116" s="220"/>
      <c r="J116" s="221">
        <f>ROUND(I116*H116,2)</f>
        <v>0</v>
      </c>
      <c r="K116" s="217" t="s">
        <v>19</v>
      </c>
      <c r="L116" s="47"/>
      <c r="M116" s="222" t="s">
        <v>19</v>
      </c>
      <c r="N116" s="223" t="s">
        <v>46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166</v>
      </c>
      <c r="AT116" s="226" t="s">
        <v>161</v>
      </c>
      <c r="AU116" s="226" t="s">
        <v>83</v>
      </c>
      <c r="AY116" s="20" t="s">
        <v>159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83</v>
      </c>
      <c r="BK116" s="227">
        <f>ROUND(I116*H116,2)</f>
        <v>0</v>
      </c>
      <c r="BL116" s="20" t="s">
        <v>166</v>
      </c>
      <c r="BM116" s="226" t="s">
        <v>400</v>
      </c>
    </row>
    <row r="117" spans="1:47" s="2" customFormat="1" ht="12">
      <c r="A117" s="41"/>
      <c r="B117" s="42"/>
      <c r="C117" s="43"/>
      <c r="D117" s="228" t="s">
        <v>168</v>
      </c>
      <c r="E117" s="43"/>
      <c r="F117" s="229" t="s">
        <v>2290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168</v>
      </c>
      <c r="AU117" s="20" t="s">
        <v>83</v>
      </c>
    </row>
    <row r="118" spans="1:65" s="2" customFormat="1" ht="16.5" customHeight="1">
      <c r="A118" s="41"/>
      <c r="B118" s="42"/>
      <c r="C118" s="215" t="s">
        <v>75</v>
      </c>
      <c r="D118" s="215" t="s">
        <v>161</v>
      </c>
      <c r="E118" s="216" t="s">
        <v>2291</v>
      </c>
      <c r="F118" s="217" t="s">
        <v>2292</v>
      </c>
      <c r="G118" s="218" t="s">
        <v>306</v>
      </c>
      <c r="H118" s="219">
        <v>200</v>
      </c>
      <c r="I118" s="220"/>
      <c r="J118" s="221">
        <f>ROUND(I118*H118,2)</f>
        <v>0</v>
      </c>
      <c r="K118" s="217" t="s">
        <v>19</v>
      </c>
      <c r="L118" s="47"/>
      <c r="M118" s="222" t="s">
        <v>19</v>
      </c>
      <c r="N118" s="223" t="s">
        <v>46</v>
      </c>
      <c r="O118" s="87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6" t="s">
        <v>166</v>
      </c>
      <c r="AT118" s="226" t="s">
        <v>161</v>
      </c>
      <c r="AU118" s="226" t="s">
        <v>83</v>
      </c>
      <c r="AY118" s="20" t="s">
        <v>159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0" t="s">
        <v>83</v>
      </c>
      <c r="BK118" s="227">
        <f>ROUND(I118*H118,2)</f>
        <v>0</v>
      </c>
      <c r="BL118" s="20" t="s">
        <v>166</v>
      </c>
      <c r="BM118" s="226" t="s">
        <v>413</v>
      </c>
    </row>
    <row r="119" spans="1:47" s="2" customFormat="1" ht="12">
      <c r="A119" s="41"/>
      <c r="B119" s="42"/>
      <c r="C119" s="43"/>
      <c r="D119" s="228" t="s">
        <v>168</v>
      </c>
      <c r="E119" s="43"/>
      <c r="F119" s="229" t="s">
        <v>2292</v>
      </c>
      <c r="G119" s="43"/>
      <c r="H119" s="43"/>
      <c r="I119" s="230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168</v>
      </c>
      <c r="AU119" s="20" t="s">
        <v>83</v>
      </c>
    </row>
    <row r="120" spans="1:65" s="2" customFormat="1" ht="16.5" customHeight="1">
      <c r="A120" s="41"/>
      <c r="B120" s="42"/>
      <c r="C120" s="215" t="s">
        <v>75</v>
      </c>
      <c r="D120" s="215" t="s">
        <v>161</v>
      </c>
      <c r="E120" s="216" t="s">
        <v>2293</v>
      </c>
      <c r="F120" s="217" t="s">
        <v>2294</v>
      </c>
      <c r="G120" s="218" t="s">
        <v>306</v>
      </c>
      <c r="H120" s="219">
        <v>450</v>
      </c>
      <c r="I120" s="220"/>
      <c r="J120" s="221">
        <f>ROUND(I120*H120,2)</f>
        <v>0</v>
      </c>
      <c r="K120" s="217" t="s">
        <v>19</v>
      </c>
      <c r="L120" s="47"/>
      <c r="M120" s="222" t="s">
        <v>19</v>
      </c>
      <c r="N120" s="223" t="s">
        <v>46</v>
      </c>
      <c r="O120" s="87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6" t="s">
        <v>166</v>
      </c>
      <c r="AT120" s="226" t="s">
        <v>161</v>
      </c>
      <c r="AU120" s="226" t="s">
        <v>83</v>
      </c>
      <c r="AY120" s="20" t="s">
        <v>159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0" t="s">
        <v>83</v>
      </c>
      <c r="BK120" s="227">
        <f>ROUND(I120*H120,2)</f>
        <v>0</v>
      </c>
      <c r="BL120" s="20" t="s">
        <v>166</v>
      </c>
      <c r="BM120" s="226" t="s">
        <v>427</v>
      </c>
    </row>
    <row r="121" spans="1:47" s="2" customFormat="1" ht="12">
      <c r="A121" s="41"/>
      <c r="B121" s="42"/>
      <c r="C121" s="43"/>
      <c r="D121" s="228" t="s">
        <v>168</v>
      </c>
      <c r="E121" s="43"/>
      <c r="F121" s="229" t="s">
        <v>2294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168</v>
      </c>
      <c r="AU121" s="20" t="s">
        <v>83</v>
      </c>
    </row>
    <row r="122" spans="1:65" s="2" customFormat="1" ht="16.5" customHeight="1">
      <c r="A122" s="41"/>
      <c r="B122" s="42"/>
      <c r="C122" s="215" t="s">
        <v>75</v>
      </c>
      <c r="D122" s="215" t="s">
        <v>161</v>
      </c>
      <c r="E122" s="216" t="s">
        <v>2295</v>
      </c>
      <c r="F122" s="217" t="s">
        <v>2296</v>
      </c>
      <c r="G122" s="218" t="s">
        <v>306</v>
      </c>
      <c r="H122" s="219">
        <v>190</v>
      </c>
      <c r="I122" s="220"/>
      <c r="J122" s="221">
        <f>ROUND(I122*H122,2)</f>
        <v>0</v>
      </c>
      <c r="K122" s="217" t="s">
        <v>19</v>
      </c>
      <c r="L122" s="47"/>
      <c r="M122" s="222" t="s">
        <v>19</v>
      </c>
      <c r="N122" s="223" t="s">
        <v>46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166</v>
      </c>
      <c r="AT122" s="226" t="s">
        <v>161</v>
      </c>
      <c r="AU122" s="226" t="s">
        <v>83</v>
      </c>
      <c r="AY122" s="20" t="s">
        <v>159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83</v>
      </c>
      <c r="BK122" s="227">
        <f>ROUND(I122*H122,2)</f>
        <v>0</v>
      </c>
      <c r="BL122" s="20" t="s">
        <v>166</v>
      </c>
      <c r="BM122" s="226" t="s">
        <v>315</v>
      </c>
    </row>
    <row r="123" spans="1:47" s="2" customFormat="1" ht="12">
      <c r="A123" s="41"/>
      <c r="B123" s="42"/>
      <c r="C123" s="43"/>
      <c r="D123" s="228" t="s">
        <v>168</v>
      </c>
      <c r="E123" s="43"/>
      <c r="F123" s="229" t="s">
        <v>2296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168</v>
      </c>
      <c r="AU123" s="20" t="s">
        <v>83</v>
      </c>
    </row>
    <row r="124" spans="1:65" s="2" customFormat="1" ht="16.5" customHeight="1">
      <c r="A124" s="41"/>
      <c r="B124" s="42"/>
      <c r="C124" s="215" t="s">
        <v>75</v>
      </c>
      <c r="D124" s="215" t="s">
        <v>161</v>
      </c>
      <c r="E124" s="216" t="s">
        <v>2297</v>
      </c>
      <c r="F124" s="217" t="s">
        <v>2298</v>
      </c>
      <c r="G124" s="218" t="s">
        <v>306</v>
      </c>
      <c r="H124" s="219">
        <v>3250</v>
      </c>
      <c r="I124" s="220"/>
      <c r="J124" s="221">
        <f>ROUND(I124*H124,2)</f>
        <v>0</v>
      </c>
      <c r="K124" s="217" t="s">
        <v>19</v>
      </c>
      <c r="L124" s="47"/>
      <c r="M124" s="222" t="s">
        <v>19</v>
      </c>
      <c r="N124" s="223" t="s">
        <v>46</v>
      </c>
      <c r="O124" s="87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6" t="s">
        <v>166</v>
      </c>
      <c r="AT124" s="226" t="s">
        <v>161</v>
      </c>
      <c r="AU124" s="226" t="s">
        <v>83</v>
      </c>
      <c r="AY124" s="20" t="s">
        <v>159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0" t="s">
        <v>83</v>
      </c>
      <c r="BK124" s="227">
        <f>ROUND(I124*H124,2)</f>
        <v>0</v>
      </c>
      <c r="BL124" s="20" t="s">
        <v>166</v>
      </c>
      <c r="BM124" s="226" t="s">
        <v>453</v>
      </c>
    </row>
    <row r="125" spans="1:47" s="2" customFormat="1" ht="12">
      <c r="A125" s="41"/>
      <c r="B125" s="42"/>
      <c r="C125" s="43"/>
      <c r="D125" s="228" t="s">
        <v>168</v>
      </c>
      <c r="E125" s="43"/>
      <c r="F125" s="229" t="s">
        <v>2298</v>
      </c>
      <c r="G125" s="43"/>
      <c r="H125" s="43"/>
      <c r="I125" s="230"/>
      <c r="J125" s="43"/>
      <c r="K125" s="43"/>
      <c r="L125" s="47"/>
      <c r="M125" s="231"/>
      <c r="N125" s="23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168</v>
      </c>
      <c r="AU125" s="20" t="s">
        <v>83</v>
      </c>
    </row>
    <row r="126" spans="1:65" s="2" customFormat="1" ht="16.5" customHeight="1">
      <c r="A126" s="41"/>
      <c r="B126" s="42"/>
      <c r="C126" s="215" t="s">
        <v>75</v>
      </c>
      <c r="D126" s="215" t="s">
        <v>161</v>
      </c>
      <c r="E126" s="216" t="s">
        <v>2299</v>
      </c>
      <c r="F126" s="217" t="s">
        <v>2300</v>
      </c>
      <c r="G126" s="218" t="s">
        <v>306</v>
      </c>
      <c r="H126" s="219">
        <v>250</v>
      </c>
      <c r="I126" s="220"/>
      <c r="J126" s="221">
        <f>ROUND(I126*H126,2)</f>
        <v>0</v>
      </c>
      <c r="K126" s="217" t="s">
        <v>19</v>
      </c>
      <c r="L126" s="47"/>
      <c r="M126" s="222" t="s">
        <v>19</v>
      </c>
      <c r="N126" s="223" t="s">
        <v>46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6" t="s">
        <v>166</v>
      </c>
      <c r="AT126" s="226" t="s">
        <v>161</v>
      </c>
      <c r="AU126" s="226" t="s">
        <v>83</v>
      </c>
      <c r="AY126" s="20" t="s">
        <v>159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0" t="s">
        <v>83</v>
      </c>
      <c r="BK126" s="227">
        <f>ROUND(I126*H126,2)</f>
        <v>0</v>
      </c>
      <c r="BL126" s="20" t="s">
        <v>166</v>
      </c>
      <c r="BM126" s="226" t="s">
        <v>472</v>
      </c>
    </row>
    <row r="127" spans="1:47" s="2" customFormat="1" ht="12">
      <c r="A127" s="41"/>
      <c r="B127" s="42"/>
      <c r="C127" s="43"/>
      <c r="D127" s="228" t="s">
        <v>168</v>
      </c>
      <c r="E127" s="43"/>
      <c r="F127" s="229" t="s">
        <v>2300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168</v>
      </c>
      <c r="AU127" s="20" t="s">
        <v>83</v>
      </c>
    </row>
    <row r="128" spans="1:65" s="2" customFormat="1" ht="16.5" customHeight="1">
      <c r="A128" s="41"/>
      <c r="B128" s="42"/>
      <c r="C128" s="215" t="s">
        <v>75</v>
      </c>
      <c r="D128" s="215" t="s">
        <v>161</v>
      </c>
      <c r="E128" s="216" t="s">
        <v>2301</v>
      </c>
      <c r="F128" s="217" t="s">
        <v>2302</v>
      </c>
      <c r="G128" s="218" t="s">
        <v>1426</v>
      </c>
      <c r="H128" s="219">
        <v>11</v>
      </c>
      <c r="I128" s="220"/>
      <c r="J128" s="221">
        <f>ROUND(I128*H128,2)</f>
        <v>0</v>
      </c>
      <c r="K128" s="217" t="s">
        <v>19</v>
      </c>
      <c r="L128" s="47"/>
      <c r="M128" s="222" t="s">
        <v>19</v>
      </c>
      <c r="N128" s="223" t="s">
        <v>46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166</v>
      </c>
      <c r="AT128" s="226" t="s">
        <v>161</v>
      </c>
      <c r="AU128" s="226" t="s">
        <v>83</v>
      </c>
      <c r="AY128" s="20" t="s">
        <v>159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0" t="s">
        <v>83</v>
      </c>
      <c r="BK128" s="227">
        <f>ROUND(I128*H128,2)</f>
        <v>0</v>
      </c>
      <c r="BL128" s="20" t="s">
        <v>166</v>
      </c>
      <c r="BM128" s="226" t="s">
        <v>511</v>
      </c>
    </row>
    <row r="129" spans="1:47" s="2" customFormat="1" ht="12">
      <c r="A129" s="41"/>
      <c r="B129" s="42"/>
      <c r="C129" s="43"/>
      <c r="D129" s="228" t="s">
        <v>168</v>
      </c>
      <c r="E129" s="43"/>
      <c r="F129" s="229" t="s">
        <v>2302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168</v>
      </c>
      <c r="AU129" s="20" t="s">
        <v>83</v>
      </c>
    </row>
    <row r="130" spans="1:65" s="2" customFormat="1" ht="21.75" customHeight="1">
      <c r="A130" s="41"/>
      <c r="B130" s="42"/>
      <c r="C130" s="215" t="s">
        <v>75</v>
      </c>
      <c r="D130" s="215" t="s">
        <v>161</v>
      </c>
      <c r="E130" s="216" t="s">
        <v>2303</v>
      </c>
      <c r="F130" s="217" t="s">
        <v>2304</v>
      </c>
      <c r="G130" s="218" t="s">
        <v>1426</v>
      </c>
      <c r="H130" s="219">
        <v>1</v>
      </c>
      <c r="I130" s="220"/>
      <c r="J130" s="221">
        <f>ROUND(I130*H130,2)</f>
        <v>0</v>
      </c>
      <c r="K130" s="217" t="s">
        <v>19</v>
      </c>
      <c r="L130" s="47"/>
      <c r="M130" s="222" t="s">
        <v>19</v>
      </c>
      <c r="N130" s="223" t="s">
        <v>46</v>
      </c>
      <c r="O130" s="87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6" t="s">
        <v>166</v>
      </c>
      <c r="AT130" s="226" t="s">
        <v>161</v>
      </c>
      <c r="AU130" s="226" t="s">
        <v>83</v>
      </c>
      <c r="AY130" s="20" t="s">
        <v>159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20" t="s">
        <v>83</v>
      </c>
      <c r="BK130" s="227">
        <f>ROUND(I130*H130,2)</f>
        <v>0</v>
      </c>
      <c r="BL130" s="20" t="s">
        <v>166</v>
      </c>
      <c r="BM130" s="226" t="s">
        <v>545</v>
      </c>
    </row>
    <row r="131" spans="1:47" s="2" customFormat="1" ht="12">
      <c r="A131" s="41"/>
      <c r="B131" s="42"/>
      <c r="C131" s="43"/>
      <c r="D131" s="228" t="s">
        <v>168</v>
      </c>
      <c r="E131" s="43"/>
      <c r="F131" s="229" t="s">
        <v>2304</v>
      </c>
      <c r="G131" s="43"/>
      <c r="H131" s="43"/>
      <c r="I131" s="230"/>
      <c r="J131" s="43"/>
      <c r="K131" s="43"/>
      <c r="L131" s="47"/>
      <c r="M131" s="231"/>
      <c r="N131" s="232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168</v>
      </c>
      <c r="AU131" s="20" t="s">
        <v>83</v>
      </c>
    </row>
    <row r="132" spans="1:65" s="2" customFormat="1" ht="16.5" customHeight="1">
      <c r="A132" s="41"/>
      <c r="B132" s="42"/>
      <c r="C132" s="215" t="s">
        <v>75</v>
      </c>
      <c r="D132" s="215" t="s">
        <v>161</v>
      </c>
      <c r="E132" s="216" t="s">
        <v>2305</v>
      </c>
      <c r="F132" s="217" t="s">
        <v>2306</v>
      </c>
      <c r="G132" s="218" t="s">
        <v>1426</v>
      </c>
      <c r="H132" s="219">
        <v>16</v>
      </c>
      <c r="I132" s="220"/>
      <c r="J132" s="221">
        <f>ROUND(I132*H132,2)</f>
        <v>0</v>
      </c>
      <c r="K132" s="217" t="s">
        <v>19</v>
      </c>
      <c r="L132" s="47"/>
      <c r="M132" s="222" t="s">
        <v>19</v>
      </c>
      <c r="N132" s="223" t="s">
        <v>46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6" t="s">
        <v>166</v>
      </c>
      <c r="AT132" s="226" t="s">
        <v>161</v>
      </c>
      <c r="AU132" s="226" t="s">
        <v>83</v>
      </c>
      <c r="AY132" s="20" t="s">
        <v>159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0" t="s">
        <v>83</v>
      </c>
      <c r="BK132" s="227">
        <f>ROUND(I132*H132,2)</f>
        <v>0</v>
      </c>
      <c r="BL132" s="20" t="s">
        <v>166</v>
      </c>
      <c r="BM132" s="226" t="s">
        <v>594</v>
      </c>
    </row>
    <row r="133" spans="1:47" s="2" customFormat="1" ht="12">
      <c r="A133" s="41"/>
      <c r="B133" s="42"/>
      <c r="C133" s="43"/>
      <c r="D133" s="228" t="s">
        <v>168</v>
      </c>
      <c r="E133" s="43"/>
      <c r="F133" s="229" t="s">
        <v>2306</v>
      </c>
      <c r="G133" s="43"/>
      <c r="H133" s="43"/>
      <c r="I133" s="230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168</v>
      </c>
      <c r="AU133" s="20" t="s">
        <v>83</v>
      </c>
    </row>
    <row r="134" spans="1:65" s="2" customFormat="1" ht="16.5" customHeight="1">
      <c r="A134" s="41"/>
      <c r="B134" s="42"/>
      <c r="C134" s="215" t="s">
        <v>75</v>
      </c>
      <c r="D134" s="215" t="s">
        <v>161</v>
      </c>
      <c r="E134" s="216" t="s">
        <v>2307</v>
      </c>
      <c r="F134" s="217" t="s">
        <v>2308</v>
      </c>
      <c r="G134" s="218" t="s">
        <v>1426</v>
      </c>
      <c r="H134" s="219">
        <v>100</v>
      </c>
      <c r="I134" s="220"/>
      <c r="J134" s="221">
        <f>ROUND(I134*H134,2)</f>
        <v>0</v>
      </c>
      <c r="K134" s="217" t="s">
        <v>19</v>
      </c>
      <c r="L134" s="47"/>
      <c r="M134" s="222" t="s">
        <v>19</v>
      </c>
      <c r="N134" s="223" t="s">
        <v>46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166</v>
      </c>
      <c r="AT134" s="226" t="s">
        <v>161</v>
      </c>
      <c r="AU134" s="226" t="s">
        <v>83</v>
      </c>
      <c r="AY134" s="20" t="s">
        <v>159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20" t="s">
        <v>83</v>
      </c>
      <c r="BK134" s="227">
        <f>ROUND(I134*H134,2)</f>
        <v>0</v>
      </c>
      <c r="BL134" s="20" t="s">
        <v>166</v>
      </c>
      <c r="BM134" s="226" t="s">
        <v>631</v>
      </c>
    </row>
    <row r="135" spans="1:47" s="2" customFormat="1" ht="12">
      <c r="A135" s="41"/>
      <c r="B135" s="42"/>
      <c r="C135" s="43"/>
      <c r="D135" s="228" t="s">
        <v>168</v>
      </c>
      <c r="E135" s="43"/>
      <c r="F135" s="229" t="s">
        <v>2308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168</v>
      </c>
      <c r="AU135" s="20" t="s">
        <v>83</v>
      </c>
    </row>
    <row r="136" spans="1:65" s="2" customFormat="1" ht="21.75" customHeight="1">
      <c r="A136" s="41"/>
      <c r="B136" s="42"/>
      <c r="C136" s="215" t="s">
        <v>75</v>
      </c>
      <c r="D136" s="215" t="s">
        <v>161</v>
      </c>
      <c r="E136" s="216" t="s">
        <v>2309</v>
      </c>
      <c r="F136" s="217" t="s">
        <v>2310</v>
      </c>
      <c r="G136" s="218" t="s">
        <v>1426</v>
      </c>
      <c r="H136" s="219">
        <v>12</v>
      </c>
      <c r="I136" s="220"/>
      <c r="J136" s="221">
        <f>ROUND(I136*H136,2)</f>
        <v>0</v>
      </c>
      <c r="K136" s="217" t="s">
        <v>19</v>
      </c>
      <c r="L136" s="47"/>
      <c r="M136" s="222" t="s">
        <v>19</v>
      </c>
      <c r="N136" s="223" t="s">
        <v>46</v>
      </c>
      <c r="O136" s="87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6" t="s">
        <v>166</v>
      </c>
      <c r="AT136" s="226" t="s">
        <v>161</v>
      </c>
      <c r="AU136" s="226" t="s">
        <v>83</v>
      </c>
      <c r="AY136" s="20" t="s">
        <v>159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20" t="s">
        <v>83</v>
      </c>
      <c r="BK136" s="227">
        <f>ROUND(I136*H136,2)</f>
        <v>0</v>
      </c>
      <c r="BL136" s="20" t="s">
        <v>166</v>
      </c>
      <c r="BM136" s="226" t="s">
        <v>646</v>
      </c>
    </row>
    <row r="137" spans="1:47" s="2" customFormat="1" ht="12">
      <c r="A137" s="41"/>
      <c r="B137" s="42"/>
      <c r="C137" s="43"/>
      <c r="D137" s="228" t="s">
        <v>168</v>
      </c>
      <c r="E137" s="43"/>
      <c r="F137" s="229" t="s">
        <v>2310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168</v>
      </c>
      <c r="AU137" s="20" t="s">
        <v>83</v>
      </c>
    </row>
    <row r="138" spans="1:65" s="2" customFormat="1" ht="16.5" customHeight="1">
      <c r="A138" s="41"/>
      <c r="B138" s="42"/>
      <c r="C138" s="215" t="s">
        <v>75</v>
      </c>
      <c r="D138" s="215" t="s">
        <v>161</v>
      </c>
      <c r="E138" s="216" t="s">
        <v>2311</v>
      </c>
      <c r="F138" s="217" t="s">
        <v>2312</v>
      </c>
      <c r="G138" s="218" t="s">
        <v>1426</v>
      </c>
      <c r="H138" s="219">
        <v>1</v>
      </c>
      <c r="I138" s="220"/>
      <c r="J138" s="221">
        <f>ROUND(I138*H138,2)</f>
        <v>0</v>
      </c>
      <c r="K138" s="217" t="s">
        <v>19</v>
      </c>
      <c r="L138" s="47"/>
      <c r="M138" s="222" t="s">
        <v>19</v>
      </c>
      <c r="N138" s="223" t="s">
        <v>46</v>
      </c>
      <c r="O138" s="87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6" t="s">
        <v>166</v>
      </c>
      <c r="AT138" s="226" t="s">
        <v>161</v>
      </c>
      <c r="AU138" s="226" t="s">
        <v>83</v>
      </c>
      <c r="AY138" s="20" t="s">
        <v>159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20" t="s">
        <v>83</v>
      </c>
      <c r="BK138" s="227">
        <f>ROUND(I138*H138,2)</f>
        <v>0</v>
      </c>
      <c r="BL138" s="20" t="s">
        <v>166</v>
      </c>
      <c r="BM138" s="226" t="s">
        <v>658</v>
      </c>
    </row>
    <row r="139" spans="1:47" s="2" customFormat="1" ht="12">
      <c r="A139" s="41"/>
      <c r="B139" s="42"/>
      <c r="C139" s="43"/>
      <c r="D139" s="228" t="s">
        <v>168</v>
      </c>
      <c r="E139" s="43"/>
      <c r="F139" s="229" t="s">
        <v>2312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168</v>
      </c>
      <c r="AU139" s="20" t="s">
        <v>83</v>
      </c>
    </row>
    <row r="140" spans="1:65" s="2" customFormat="1" ht="16.5" customHeight="1">
      <c r="A140" s="41"/>
      <c r="B140" s="42"/>
      <c r="C140" s="215" t="s">
        <v>75</v>
      </c>
      <c r="D140" s="215" t="s">
        <v>161</v>
      </c>
      <c r="E140" s="216" t="s">
        <v>2313</v>
      </c>
      <c r="F140" s="217" t="s">
        <v>2314</v>
      </c>
      <c r="G140" s="218" t="s">
        <v>1426</v>
      </c>
      <c r="H140" s="219">
        <v>12</v>
      </c>
      <c r="I140" s="220"/>
      <c r="J140" s="221">
        <f>ROUND(I140*H140,2)</f>
        <v>0</v>
      </c>
      <c r="K140" s="217" t="s">
        <v>19</v>
      </c>
      <c r="L140" s="47"/>
      <c r="M140" s="222" t="s">
        <v>19</v>
      </c>
      <c r="N140" s="223" t="s">
        <v>46</v>
      </c>
      <c r="O140" s="8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166</v>
      </c>
      <c r="AT140" s="226" t="s">
        <v>161</v>
      </c>
      <c r="AU140" s="226" t="s">
        <v>83</v>
      </c>
      <c r="AY140" s="20" t="s">
        <v>159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0" t="s">
        <v>83</v>
      </c>
      <c r="BK140" s="227">
        <f>ROUND(I140*H140,2)</f>
        <v>0</v>
      </c>
      <c r="BL140" s="20" t="s">
        <v>166</v>
      </c>
      <c r="BM140" s="226" t="s">
        <v>679</v>
      </c>
    </row>
    <row r="141" spans="1:47" s="2" customFormat="1" ht="12">
      <c r="A141" s="41"/>
      <c r="B141" s="42"/>
      <c r="C141" s="43"/>
      <c r="D141" s="228" t="s">
        <v>168</v>
      </c>
      <c r="E141" s="43"/>
      <c r="F141" s="229" t="s">
        <v>2314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168</v>
      </c>
      <c r="AU141" s="20" t="s">
        <v>83</v>
      </c>
    </row>
    <row r="142" spans="1:65" s="2" customFormat="1" ht="16.5" customHeight="1">
      <c r="A142" s="41"/>
      <c r="B142" s="42"/>
      <c r="C142" s="215" t="s">
        <v>75</v>
      </c>
      <c r="D142" s="215" t="s">
        <v>161</v>
      </c>
      <c r="E142" s="216" t="s">
        <v>2315</v>
      </c>
      <c r="F142" s="217" t="s">
        <v>2316</v>
      </c>
      <c r="G142" s="218" t="s">
        <v>1426</v>
      </c>
      <c r="H142" s="219">
        <v>2</v>
      </c>
      <c r="I142" s="220"/>
      <c r="J142" s="221">
        <f>ROUND(I142*H142,2)</f>
        <v>0</v>
      </c>
      <c r="K142" s="217" t="s">
        <v>19</v>
      </c>
      <c r="L142" s="47"/>
      <c r="M142" s="222" t="s">
        <v>19</v>
      </c>
      <c r="N142" s="223" t="s">
        <v>46</v>
      </c>
      <c r="O142" s="87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6" t="s">
        <v>166</v>
      </c>
      <c r="AT142" s="226" t="s">
        <v>161</v>
      </c>
      <c r="AU142" s="226" t="s">
        <v>83</v>
      </c>
      <c r="AY142" s="20" t="s">
        <v>159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20" t="s">
        <v>83</v>
      </c>
      <c r="BK142" s="227">
        <f>ROUND(I142*H142,2)</f>
        <v>0</v>
      </c>
      <c r="BL142" s="20" t="s">
        <v>166</v>
      </c>
      <c r="BM142" s="226" t="s">
        <v>693</v>
      </c>
    </row>
    <row r="143" spans="1:47" s="2" customFormat="1" ht="12">
      <c r="A143" s="41"/>
      <c r="B143" s="42"/>
      <c r="C143" s="43"/>
      <c r="D143" s="228" t="s">
        <v>168</v>
      </c>
      <c r="E143" s="43"/>
      <c r="F143" s="229" t="s">
        <v>2316</v>
      </c>
      <c r="G143" s="43"/>
      <c r="H143" s="43"/>
      <c r="I143" s="230"/>
      <c r="J143" s="43"/>
      <c r="K143" s="43"/>
      <c r="L143" s="47"/>
      <c r="M143" s="231"/>
      <c r="N143" s="232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168</v>
      </c>
      <c r="AU143" s="20" t="s">
        <v>83</v>
      </c>
    </row>
    <row r="144" spans="1:65" s="2" customFormat="1" ht="16.5" customHeight="1">
      <c r="A144" s="41"/>
      <c r="B144" s="42"/>
      <c r="C144" s="215" t="s">
        <v>75</v>
      </c>
      <c r="D144" s="215" t="s">
        <v>161</v>
      </c>
      <c r="E144" s="216" t="s">
        <v>2317</v>
      </c>
      <c r="F144" s="217" t="s">
        <v>2318</v>
      </c>
      <c r="G144" s="218" t="s">
        <v>1426</v>
      </c>
      <c r="H144" s="219">
        <v>1</v>
      </c>
      <c r="I144" s="220"/>
      <c r="J144" s="221">
        <f>ROUND(I144*H144,2)</f>
        <v>0</v>
      </c>
      <c r="K144" s="217" t="s">
        <v>19</v>
      </c>
      <c r="L144" s="47"/>
      <c r="M144" s="222" t="s">
        <v>19</v>
      </c>
      <c r="N144" s="223" t="s">
        <v>46</v>
      </c>
      <c r="O144" s="87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6" t="s">
        <v>166</v>
      </c>
      <c r="AT144" s="226" t="s">
        <v>161</v>
      </c>
      <c r="AU144" s="226" t="s">
        <v>83</v>
      </c>
      <c r="AY144" s="20" t="s">
        <v>159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20" t="s">
        <v>83</v>
      </c>
      <c r="BK144" s="227">
        <f>ROUND(I144*H144,2)</f>
        <v>0</v>
      </c>
      <c r="BL144" s="20" t="s">
        <v>166</v>
      </c>
      <c r="BM144" s="226" t="s">
        <v>705</v>
      </c>
    </row>
    <row r="145" spans="1:47" s="2" customFormat="1" ht="12">
      <c r="A145" s="41"/>
      <c r="B145" s="42"/>
      <c r="C145" s="43"/>
      <c r="D145" s="228" t="s">
        <v>168</v>
      </c>
      <c r="E145" s="43"/>
      <c r="F145" s="229" t="s">
        <v>2318</v>
      </c>
      <c r="G145" s="43"/>
      <c r="H145" s="43"/>
      <c r="I145" s="230"/>
      <c r="J145" s="43"/>
      <c r="K145" s="43"/>
      <c r="L145" s="47"/>
      <c r="M145" s="231"/>
      <c r="N145" s="23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168</v>
      </c>
      <c r="AU145" s="20" t="s">
        <v>83</v>
      </c>
    </row>
    <row r="146" spans="1:65" s="2" customFormat="1" ht="16.5" customHeight="1">
      <c r="A146" s="41"/>
      <c r="B146" s="42"/>
      <c r="C146" s="215" t="s">
        <v>75</v>
      </c>
      <c r="D146" s="215" t="s">
        <v>161</v>
      </c>
      <c r="E146" s="216" t="s">
        <v>2319</v>
      </c>
      <c r="F146" s="217" t="s">
        <v>2320</v>
      </c>
      <c r="G146" s="218" t="s">
        <v>1426</v>
      </c>
      <c r="H146" s="219">
        <v>2</v>
      </c>
      <c r="I146" s="220"/>
      <c r="J146" s="221">
        <f>ROUND(I146*H146,2)</f>
        <v>0</v>
      </c>
      <c r="K146" s="217" t="s">
        <v>19</v>
      </c>
      <c r="L146" s="47"/>
      <c r="M146" s="222" t="s">
        <v>19</v>
      </c>
      <c r="N146" s="223" t="s">
        <v>46</v>
      </c>
      <c r="O146" s="87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6" t="s">
        <v>166</v>
      </c>
      <c r="AT146" s="226" t="s">
        <v>161</v>
      </c>
      <c r="AU146" s="226" t="s">
        <v>83</v>
      </c>
      <c r="AY146" s="20" t="s">
        <v>159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20" t="s">
        <v>83</v>
      </c>
      <c r="BK146" s="227">
        <f>ROUND(I146*H146,2)</f>
        <v>0</v>
      </c>
      <c r="BL146" s="20" t="s">
        <v>166</v>
      </c>
      <c r="BM146" s="226" t="s">
        <v>726</v>
      </c>
    </row>
    <row r="147" spans="1:47" s="2" customFormat="1" ht="12">
      <c r="A147" s="41"/>
      <c r="B147" s="42"/>
      <c r="C147" s="43"/>
      <c r="D147" s="228" t="s">
        <v>168</v>
      </c>
      <c r="E147" s="43"/>
      <c r="F147" s="229" t="s">
        <v>2320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168</v>
      </c>
      <c r="AU147" s="20" t="s">
        <v>83</v>
      </c>
    </row>
    <row r="148" spans="1:65" s="2" customFormat="1" ht="16.5" customHeight="1">
      <c r="A148" s="41"/>
      <c r="B148" s="42"/>
      <c r="C148" s="215" t="s">
        <v>75</v>
      </c>
      <c r="D148" s="215" t="s">
        <v>161</v>
      </c>
      <c r="E148" s="216" t="s">
        <v>2321</v>
      </c>
      <c r="F148" s="217" t="s">
        <v>2322</v>
      </c>
      <c r="G148" s="218" t="s">
        <v>1426</v>
      </c>
      <c r="H148" s="219">
        <v>24</v>
      </c>
      <c r="I148" s="220"/>
      <c r="J148" s="221">
        <f>ROUND(I148*H148,2)</f>
        <v>0</v>
      </c>
      <c r="K148" s="217" t="s">
        <v>19</v>
      </c>
      <c r="L148" s="47"/>
      <c r="M148" s="222" t="s">
        <v>19</v>
      </c>
      <c r="N148" s="223" t="s">
        <v>46</v>
      </c>
      <c r="O148" s="87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6" t="s">
        <v>166</v>
      </c>
      <c r="AT148" s="226" t="s">
        <v>161</v>
      </c>
      <c r="AU148" s="226" t="s">
        <v>83</v>
      </c>
      <c r="AY148" s="20" t="s">
        <v>159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20" t="s">
        <v>83</v>
      </c>
      <c r="BK148" s="227">
        <f>ROUND(I148*H148,2)</f>
        <v>0</v>
      </c>
      <c r="BL148" s="20" t="s">
        <v>166</v>
      </c>
      <c r="BM148" s="226" t="s">
        <v>750</v>
      </c>
    </row>
    <row r="149" spans="1:47" s="2" customFormat="1" ht="12">
      <c r="A149" s="41"/>
      <c r="B149" s="42"/>
      <c r="C149" s="43"/>
      <c r="D149" s="228" t="s">
        <v>168</v>
      </c>
      <c r="E149" s="43"/>
      <c r="F149" s="229" t="s">
        <v>2322</v>
      </c>
      <c r="G149" s="43"/>
      <c r="H149" s="43"/>
      <c r="I149" s="230"/>
      <c r="J149" s="43"/>
      <c r="K149" s="43"/>
      <c r="L149" s="47"/>
      <c r="M149" s="231"/>
      <c r="N149" s="23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168</v>
      </c>
      <c r="AU149" s="20" t="s">
        <v>83</v>
      </c>
    </row>
    <row r="150" spans="1:47" s="2" customFormat="1" ht="12">
      <c r="A150" s="41"/>
      <c r="B150" s="42"/>
      <c r="C150" s="43"/>
      <c r="D150" s="228" t="s">
        <v>1436</v>
      </c>
      <c r="E150" s="43"/>
      <c r="F150" s="288" t="s">
        <v>2323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1436</v>
      </c>
      <c r="AU150" s="20" t="s">
        <v>83</v>
      </c>
    </row>
    <row r="151" spans="1:65" s="2" customFormat="1" ht="16.5" customHeight="1">
      <c r="A151" s="41"/>
      <c r="B151" s="42"/>
      <c r="C151" s="215" t="s">
        <v>75</v>
      </c>
      <c r="D151" s="215" t="s">
        <v>161</v>
      </c>
      <c r="E151" s="216" t="s">
        <v>2324</v>
      </c>
      <c r="F151" s="217" t="s">
        <v>2325</v>
      </c>
      <c r="G151" s="218" t="s">
        <v>1426</v>
      </c>
      <c r="H151" s="219">
        <v>10</v>
      </c>
      <c r="I151" s="220"/>
      <c r="J151" s="221">
        <f>ROUND(I151*H151,2)</f>
        <v>0</v>
      </c>
      <c r="K151" s="217" t="s">
        <v>19</v>
      </c>
      <c r="L151" s="47"/>
      <c r="M151" s="222" t="s">
        <v>19</v>
      </c>
      <c r="N151" s="223" t="s">
        <v>46</v>
      </c>
      <c r="O151" s="87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6" t="s">
        <v>166</v>
      </c>
      <c r="AT151" s="226" t="s">
        <v>161</v>
      </c>
      <c r="AU151" s="226" t="s">
        <v>83</v>
      </c>
      <c r="AY151" s="20" t="s">
        <v>159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20" t="s">
        <v>83</v>
      </c>
      <c r="BK151" s="227">
        <f>ROUND(I151*H151,2)</f>
        <v>0</v>
      </c>
      <c r="BL151" s="20" t="s">
        <v>166</v>
      </c>
      <c r="BM151" s="226" t="s">
        <v>780</v>
      </c>
    </row>
    <row r="152" spans="1:47" s="2" customFormat="1" ht="12">
      <c r="A152" s="41"/>
      <c r="B152" s="42"/>
      <c r="C152" s="43"/>
      <c r="D152" s="228" t="s">
        <v>168</v>
      </c>
      <c r="E152" s="43"/>
      <c r="F152" s="229" t="s">
        <v>2325</v>
      </c>
      <c r="G152" s="43"/>
      <c r="H152" s="43"/>
      <c r="I152" s="230"/>
      <c r="J152" s="43"/>
      <c r="K152" s="43"/>
      <c r="L152" s="47"/>
      <c r="M152" s="231"/>
      <c r="N152" s="232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168</v>
      </c>
      <c r="AU152" s="20" t="s">
        <v>83</v>
      </c>
    </row>
    <row r="153" spans="1:47" s="2" customFormat="1" ht="12">
      <c r="A153" s="41"/>
      <c r="B153" s="42"/>
      <c r="C153" s="43"/>
      <c r="D153" s="228" t="s">
        <v>1436</v>
      </c>
      <c r="E153" s="43"/>
      <c r="F153" s="288" t="s">
        <v>2323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1436</v>
      </c>
      <c r="AU153" s="20" t="s">
        <v>83</v>
      </c>
    </row>
    <row r="154" spans="1:65" s="2" customFormat="1" ht="16.5" customHeight="1">
      <c r="A154" s="41"/>
      <c r="B154" s="42"/>
      <c r="C154" s="215" t="s">
        <v>75</v>
      </c>
      <c r="D154" s="215" t="s">
        <v>161</v>
      </c>
      <c r="E154" s="216" t="s">
        <v>2326</v>
      </c>
      <c r="F154" s="217" t="s">
        <v>2327</v>
      </c>
      <c r="G154" s="218" t="s">
        <v>1426</v>
      </c>
      <c r="H154" s="219">
        <v>4</v>
      </c>
      <c r="I154" s="220"/>
      <c r="J154" s="221">
        <f>ROUND(I154*H154,2)</f>
        <v>0</v>
      </c>
      <c r="K154" s="217" t="s">
        <v>19</v>
      </c>
      <c r="L154" s="47"/>
      <c r="M154" s="222" t="s">
        <v>19</v>
      </c>
      <c r="N154" s="223" t="s">
        <v>46</v>
      </c>
      <c r="O154" s="87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6" t="s">
        <v>166</v>
      </c>
      <c r="AT154" s="226" t="s">
        <v>161</v>
      </c>
      <c r="AU154" s="226" t="s">
        <v>83</v>
      </c>
      <c r="AY154" s="20" t="s">
        <v>159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20" t="s">
        <v>83</v>
      </c>
      <c r="BK154" s="227">
        <f>ROUND(I154*H154,2)</f>
        <v>0</v>
      </c>
      <c r="BL154" s="20" t="s">
        <v>166</v>
      </c>
      <c r="BM154" s="226" t="s">
        <v>791</v>
      </c>
    </row>
    <row r="155" spans="1:47" s="2" customFormat="1" ht="12">
      <c r="A155" s="41"/>
      <c r="B155" s="42"/>
      <c r="C155" s="43"/>
      <c r="D155" s="228" t="s">
        <v>168</v>
      </c>
      <c r="E155" s="43"/>
      <c r="F155" s="229" t="s">
        <v>2327</v>
      </c>
      <c r="G155" s="43"/>
      <c r="H155" s="43"/>
      <c r="I155" s="230"/>
      <c r="J155" s="43"/>
      <c r="K155" s="43"/>
      <c r="L155" s="47"/>
      <c r="M155" s="231"/>
      <c r="N155" s="232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168</v>
      </c>
      <c r="AU155" s="20" t="s">
        <v>83</v>
      </c>
    </row>
    <row r="156" spans="1:47" s="2" customFormat="1" ht="12">
      <c r="A156" s="41"/>
      <c r="B156" s="42"/>
      <c r="C156" s="43"/>
      <c r="D156" s="228" t="s">
        <v>1436</v>
      </c>
      <c r="E156" s="43"/>
      <c r="F156" s="288" t="s">
        <v>2323</v>
      </c>
      <c r="G156" s="43"/>
      <c r="H156" s="43"/>
      <c r="I156" s="230"/>
      <c r="J156" s="43"/>
      <c r="K156" s="43"/>
      <c r="L156" s="47"/>
      <c r="M156" s="231"/>
      <c r="N156" s="232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1436</v>
      </c>
      <c r="AU156" s="20" t="s">
        <v>83</v>
      </c>
    </row>
    <row r="157" spans="1:65" s="2" customFormat="1" ht="16.5" customHeight="1">
      <c r="A157" s="41"/>
      <c r="B157" s="42"/>
      <c r="C157" s="215" t="s">
        <v>75</v>
      </c>
      <c r="D157" s="215" t="s">
        <v>161</v>
      </c>
      <c r="E157" s="216" t="s">
        <v>2328</v>
      </c>
      <c r="F157" s="217" t="s">
        <v>2329</v>
      </c>
      <c r="G157" s="218" t="s">
        <v>1426</v>
      </c>
      <c r="H157" s="219">
        <v>22</v>
      </c>
      <c r="I157" s="220"/>
      <c r="J157" s="221">
        <f>ROUND(I157*H157,2)</f>
        <v>0</v>
      </c>
      <c r="K157" s="217" t="s">
        <v>19</v>
      </c>
      <c r="L157" s="47"/>
      <c r="M157" s="222" t="s">
        <v>19</v>
      </c>
      <c r="N157" s="223" t="s">
        <v>46</v>
      </c>
      <c r="O157" s="87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6" t="s">
        <v>166</v>
      </c>
      <c r="AT157" s="226" t="s">
        <v>161</v>
      </c>
      <c r="AU157" s="226" t="s">
        <v>83</v>
      </c>
      <c r="AY157" s="20" t="s">
        <v>159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20" t="s">
        <v>83</v>
      </c>
      <c r="BK157" s="227">
        <f>ROUND(I157*H157,2)</f>
        <v>0</v>
      </c>
      <c r="BL157" s="20" t="s">
        <v>166</v>
      </c>
      <c r="BM157" s="226" t="s">
        <v>814</v>
      </c>
    </row>
    <row r="158" spans="1:47" s="2" customFormat="1" ht="12">
      <c r="A158" s="41"/>
      <c r="B158" s="42"/>
      <c r="C158" s="43"/>
      <c r="D158" s="228" t="s">
        <v>168</v>
      </c>
      <c r="E158" s="43"/>
      <c r="F158" s="229" t="s">
        <v>2329</v>
      </c>
      <c r="G158" s="43"/>
      <c r="H158" s="43"/>
      <c r="I158" s="230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168</v>
      </c>
      <c r="AU158" s="20" t="s">
        <v>83</v>
      </c>
    </row>
    <row r="159" spans="1:47" s="2" customFormat="1" ht="12">
      <c r="A159" s="41"/>
      <c r="B159" s="42"/>
      <c r="C159" s="43"/>
      <c r="D159" s="228" t="s">
        <v>1436</v>
      </c>
      <c r="E159" s="43"/>
      <c r="F159" s="288" t="s">
        <v>2323</v>
      </c>
      <c r="G159" s="43"/>
      <c r="H159" s="43"/>
      <c r="I159" s="230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1436</v>
      </c>
      <c r="AU159" s="20" t="s">
        <v>83</v>
      </c>
    </row>
    <row r="160" spans="1:65" s="2" customFormat="1" ht="16.5" customHeight="1">
      <c r="A160" s="41"/>
      <c r="B160" s="42"/>
      <c r="C160" s="215" t="s">
        <v>75</v>
      </c>
      <c r="D160" s="215" t="s">
        <v>161</v>
      </c>
      <c r="E160" s="216" t="s">
        <v>2330</v>
      </c>
      <c r="F160" s="217" t="s">
        <v>2331</v>
      </c>
      <c r="G160" s="218" t="s">
        <v>1426</v>
      </c>
      <c r="H160" s="219">
        <v>18</v>
      </c>
      <c r="I160" s="220"/>
      <c r="J160" s="221">
        <f>ROUND(I160*H160,2)</f>
        <v>0</v>
      </c>
      <c r="K160" s="217" t="s">
        <v>19</v>
      </c>
      <c r="L160" s="47"/>
      <c r="M160" s="222" t="s">
        <v>19</v>
      </c>
      <c r="N160" s="223" t="s">
        <v>46</v>
      </c>
      <c r="O160" s="87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166</v>
      </c>
      <c r="AT160" s="226" t="s">
        <v>161</v>
      </c>
      <c r="AU160" s="226" t="s">
        <v>83</v>
      </c>
      <c r="AY160" s="20" t="s">
        <v>159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0" t="s">
        <v>83</v>
      </c>
      <c r="BK160" s="227">
        <f>ROUND(I160*H160,2)</f>
        <v>0</v>
      </c>
      <c r="BL160" s="20" t="s">
        <v>166</v>
      </c>
      <c r="BM160" s="226" t="s">
        <v>826</v>
      </c>
    </row>
    <row r="161" spans="1:47" s="2" customFormat="1" ht="12">
      <c r="A161" s="41"/>
      <c r="B161" s="42"/>
      <c r="C161" s="43"/>
      <c r="D161" s="228" t="s">
        <v>168</v>
      </c>
      <c r="E161" s="43"/>
      <c r="F161" s="229" t="s">
        <v>2331</v>
      </c>
      <c r="G161" s="43"/>
      <c r="H161" s="43"/>
      <c r="I161" s="230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168</v>
      </c>
      <c r="AU161" s="20" t="s">
        <v>83</v>
      </c>
    </row>
    <row r="162" spans="1:47" s="2" customFormat="1" ht="12">
      <c r="A162" s="41"/>
      <c r="B162" s="42"/>
      <c r="C162" s="43"/>
      <c r="D162" s="228" t="s">
        <v>1436</v>
      </c>
      <c r="E162" s="43"/>
      <c r="F162" s="288" t="s">
        <v>2323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1436</v>
      </c>
      <c r="AU162" s="20" t="s">
        <v>83</v>
      </c>
    </row>
    <row r="163" spans="1:65" s="2" customFormat="1" ht="16.5" customHeight="1">
      <c r="A163" s="41"/>
      <c r="B163" s="42"/>
      <c r="C163" s="215" t="s">
        <v>75</v>
      </c>
      <c r="D163" s="215" t="s">
        <v>161</v>
      </c>
      <c r="E163" s="216" t="s">
        <v>2332</v>
      </c>
      <c r="F163" s="217" t="s">
        <v>2333</v>
      </c>
      <c r="G163" s="218" t="s">
        <v>1426</v>
      </c>
      <c r="H163" s="219">
        <v>13</v>
      </c>
      <c r="I163" s="220"/>
      <c r="J163" s="221">
        <f>ROUND(I163*H163,2)</f>
        <v>0</v>
      </c>
      <c r="K163" s="217" t="s">
        <v>19</v>
      </c>
      <c r="L163" s="47"/>
      <c r="M163" s="222" t="s">
        <v>19</v>
      </c>
      <c r="N163" s="223" t="s">
        <v>46</v>
      </c>
      <c r="O163" s="87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6" t="s">
        <v>166</v>
      </c>
      <c r="AT163" s="226" t="s">
        <v>161</v>
      </c>
      <c r="AU163" s="226" t="s">
        <v>83</v>
      </c>
      <c r="AY163" s="20" t="s">
        <v>159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20" t="s">
        <v>83</v>
      </c>
      <c r="BK163" s="227">
        <f>ROUND(I163*H163,2)</f>
        <v>0</v>
      </c>
      <c r="BL163" s="20" t="s">
        <v>166</v>
      </c>
      <c r="BM163" s="226" t="s">
        <v>839</v>
      </c>
    </row>
    <row r="164" spans="1:47" s="2" customFormat="1" ht="12">
      <c r="A164" s="41"/>
      <c r="B164" s="42"/>
      <c r="C164" s="43"/>
      <c r="D164" s="228" t="s">
        <v>168</v>
      </c>
      <c r="E164" s="43"/>
      <c r="F164" s="229" t="s">
        <v>2333</v>
      </c>
      <c r="G164" s="43"/>
      <c r="H164" s="43"/>
      <c r="I164" s="230"/>
      <c r="J164" s="43"/>
      <c r="K164" s="43"/>
      <c r="L164" s="47"/>
      <c r="M164" s="231"/>
      <c r="N164" s="232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168</v>
      </c>
      <c r="AU164" s="20" t="s">
        <v>83</v>
      </c>
    </row>
    <row r="165" spans="1:47" s="2" customFormat="1" ht="12">
      <c r="A165" s="41"/>
      <c r="B165" s="42"/>
      <c r="C165" s="43"/>
      <c r="D165" s="228" t="s">
        <v>1436</v>
      </c>
      <c r="E165" s="43"/>
      <c r="F165" s="288" t="s">
        <v>2323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1436</v>
      </c>
      <c r="AU165" s="20" t="s">
        <v>83</v>
      </c>
    </row>
    <row r="166" spans="1:65" s="2" customFormat="1" ht="16.5" customHeight="1">
      <c r="A166" s="41"/>
      <c r="B166" s="42"/>
      <c r="C166" s="215" t="s">
        <v>75</v>
      </c>
      <c r="D166" s="215" t="s">
        <v>161</v>
      </c>
      <c r="E166" s="216" t="s">
        <v>2334</v>
      </c>
      <c r="F166" s="217" t="s">
        <v>2335</v>
      </c>
      <c r="G166" s="218" t="s">
        <v>1426</v>
      </c>
      <c r="H166" s="219">
        <v>4</v>
      </c>
      <c r="I166" s="220"/>
      <c r="J166" s="221">
        <f>ROUND(I166*H166,2)</f>
        <v>0</v>
      </c>
      <c r="K166" s="217" t="s">
        <v>19</v>
      </c>
      <c r="L166" s="47"/>
      <c r="M166" s="222" t="s">
        <v>19</v>
      </c>
      <c r="N166" s="223" t="s">
        <v>46</v>
      </c>
      <c r="O166" s="87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6" t="s">
        <v>166</v>
      </c>
      <c r="AT166" s="226" t="s">
        <v>161</v>
      </c>
      <c r="AU166" s="226" t="s">
        <v>83</v>
      </c>
      <c r="AY166" s="20" t="s">
        <v>159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0" t="s">
        <v>83</v>
      </c>
      <c r="BK166" s="227">
        <f>ROUND(I166*H166,2)</f>
        <v>0</v>
      </c>
      <c r="BL166" s="20" t="s">
        <v>166</v>
      </c>
      <c r="BM166" s="226" t="s">
        <v>851</v>
      </c>
    </row>
    <row r="167" spans="1:47" s="2" customFormat="1" ht="12">
      <c r="A167" s="41"/>
      <c r="B167" s="42"/>
      <c r="C167" s="43"/>
      <c r="D167" s="228" t="s">
        <v>168</v>
      </c>
      <c r="E167" s="43"/>
      <c r="F167" s="229" t="s">
        <v>2335</v>
      </c>
      <c r="G167" s="43"/>
      <c r="H167" s="43"/>
      <c r="I167" s="230"/>
      <c r="J167" s="43"/>
      <c r="K167" s="43"/>
      <c r="L167" s="47"/>
      <c r="M167" s="231"/>
      <c r="N167" s="23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168</v>
      </c>
      <c r="AU167" s="20" t="s">
        <v>83</v>
      </c>
    </row>
    <row r="168" spans="1:47" s="2" customFormat="1" ht="12">
      <c r="A168" s="41"/>
      <c r="B168" s="42"/>
      <c r="C168" s="43"/>
      <c r="D168" s="228" t="s">
        <v>1436</v>
      </c>
      <c r="E168" s="43"/>
      <c r="F168" s="288" t="s">
        <v>2323</v>
      </c>
      <c r="G168" s="43"/>
      <c r="H168" s="43"/>
      <c r="I168" s="230"/>
      <c r="J168" s="43"/>
      <c r="K168" s="43"/>
      <c r="L168" s="47"/>
      <c r="M168" s="231"/>
      <c r="N168" s="232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1436</v>
      </c>
      <c r="AU168" s="20" t="s">
        <v>83</v>
      </c>
    </row>
    <row r="169" spans="1:65" s="2" customFormat="1" ht="16.5" customHeight="1">
      <c r="A169" s="41"/>
      <c r="B169" s="42"/>
      <c r="C169" s="215" t="s">
        <v>75</v>
      </c>
      <c r="D169" s="215" t="s">
        <v>161</v>
      </c>
      <c r="E169" s="216" t="s">
        <v>2336</v>
      </c>
      <c r="F169" s="217" t="s">
        <v>2337</v>
      </c>
      <c r="G169" s="218" t="s">
        <v>1426</v>
      </c>
      <c r="H169" s="219">
        <v>9</v>
      </c>
      <c r="I169" s="220"/>
      <c r="J169" s="221">
        <f>ROUND(I169*H169,2)</f>
        <v>0</v>
      </c>
      <c r="K169" s="217" t="s">
        <v>19</v>
      </c>
      <c r="L169" s="47"/>
      <c r="M169" s="222" t="s">
        <v>19</v>
      </c>
      <c r="N169" s="223" t="s">
        <v>46</v>
      </c>
      <c r="O169" s="87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6" t="s">
        <v>166</v>
      </c>
      <c r="AT169" s="226" t="s">
        <v>161</v>
      </c>
      <c r="AU169" s="226" t="s">
        <v>83</v>
      </c>
      <c r="AY169" s="20" t="s">
        <v>159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20" t="s">
        <v>83</v>
      </c>
      <c r="BK169" s="227">
        <f>ROUND(I169*H169,2)</f>
        <v>0</v>
      </c>
      <c r="BL169" s="20" t="s">
        <v>166</v>
      </c>
      <c r="BM169" s="226" t="s">
        <v>878</v>
      </c>
    </row>
    <row r="170" spans="1:47" s="2" customFormat="1" ht="12">
      <c r="A170" s="41"/>
      <c r="B170" s="42"/>
      <c r="C170" s="43"/>
      <c r="D170" s="228" t="s">
        <v>168</v>
      </c>
      <c r="E170" s="43"/>
      <c r="F170" s="229" t="s">
        <v>2337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168</v>
      </c>
      <c r="AU170" s="20" t="s">
        <v>83</v>
      </c>
    </row>
    <row r="171" spans="1:47" s="2" customFormat="1" ht="12">
      <c r="A171" s="41"/>
      <c r="B171" s="42"/>
      <c r="C171" s="43"/>
      <c r="D171" s="228" t="s">
        <v>1436</v>
      </c>
      <c r="E171" s="43"/>
      <c r="F171" s="288" t="s">
        <v>2323</v>
      </c>
      <c r="G171" s="43"/>
      <c r="H171" s="43"/>
      <c r="I171" s="230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1436</v>
      </c>
      <c r="AU171" s="20" t="s">
        <v>83</v>
      </c>
    </row>
    <row r="172" spans="1:65" s="2" customFormat="1" ht="16.5" customHeight="1">
      <c r="A172" s="41"/>
      <c r="B172" s="42"/>
      <c r="C172" s="215" t="s">
        <v>75</v>
      </c>
      <c r="D172" s="215" t="s">
        <v>161</v>
      </c>
      <c r="E172" s="216" t="s">
        <v>2338</v>
      </c>
      <c r="F172" s="217" t="s">
        <v>2339</v>
      </c>
      <c r="G172" s="218" t="s">
        <v>1426</v>
      </c>
      <c r="H172" s="219">
        <v>2</v>
      </c>
      <c r="I172" s="220"/>
      <c r="J172" s="221">
        <f>ROUND(I172*H172,2)</f>
        <v>0</v>
      </c>
      <c r="K172" s="217" t="s">
        <v>19</v>
      </c>
      <c r="L172" s="47"/>
      <c r="M172" s="222" t="s">
        <v>19</v>
      </c>
      <c r="N172" s="223" t="s">
        <v>46</v>
      </c>
      <c r="O172" s="87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6" t="s">
        <v>166</v>
      </c>
      <c r="AT172" s="226" t="s">
        <v>161</v>
      </c>
      <c r="AU172" s="226" t="s">
        <v>83</v>
      </c>
      <c r="AY172" s="20" t="s">
        <v>159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20" t="s">
        <v>83</v>
      </c>
      <c r="BK172" s="227">
        <f>ROUND(I172*H172,2)</f>
        <v>0</v>
      </c>
      <c r="BL172" s="20" t="s">
        <v>166</v>
      </c>
      <c r="BM172" s="226" t="s">
        <v>890</v>
      </c>
    </row>
    <row r="173" spans="1:47" s="2" customFormat="1" ht="12">
      <c r="A173" s="41"/>
      <c r="B173" s="42"/>
      <c r="C173" s="43"/>
      <c r="D173" s="228" t="s">
        <v>168</v>
      </c>
      <c r="E173" s="43"/>
      <c r="F173" s="229" t="s">
        <v>2339</v>
      </c>
      <c r="G173" s="43"/>
      <c r="H173" s="43"/>
      <c r="I173" s="230"/>
      <c r="J173" s="43"/>
      <c r="K173" s="43"/>
      <c r="L173" s="47"/>
      <c r="M173" s="231"/>
      <c r="N173" s="232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168</v>
      </c>
      <c r="AU173" s="20" t="s">
        <v>83</v>
      </c>
    </row>
    <row r="174" spans="1:47" s="2" customFormat="1" ht="12">
      <c r="A174" s="41"/>
      <c r="B174" s="42"/>
      <c r="C174" s="43"/>
      <c r="D174" s="228" t="s">
        <v>1436</v>
      </c>
      <c r="E174" s="43"/>
      <c r="F174" s="288" t="s">
        <v>2323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1436</v>
      </c>
      <c r="AU174" s="20" t="s">
        <v>83</v>
      </c>
    </row>
    <row r="175" spans="1:63" s="12" customFormat="1" ht="25.9" customHeight="1">
      <c r="A175" s="12"/>
      <c r="B175" s="199"/>
      <c r="C175" s="200"/>
      <c r="D175" s="201" t="s">
        <v>74</v>
      </c>
      <c r="E175" s="202" t="s">
        <v>2340</v>
      </c>
      <c r="F175" s="202" t="s">
        <v>2341</v>
      </c>
      <c r="G175" s="200"/>
      <c r="H175" s="200"/>
      <c r="I175" s="203"/>
      <c r="J175" s="204">
        <f>BK175</f>
        <v>0</v>
      </c>
      <c r="K175" s="200"/>
      <c r="L175" s="205"/>
      <c r="M175" s="206"/>
      <c r="N175" s="207"/>
      <c r="O175" s="207"/>
      <c r="P175" s="208">
        <f>SUM(P176:P193)</f>
        <v>0</v>
      </c>
      <c r="Q175" s="207"/>
      <c r="R175" s="208">
        <f>SUM(R176:R193)</f>
        <v>0</v>
      </c>
      <c r="S175" s="207"/>
      <c r="T175" s="209">
        <f>SUM(T176:T193)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0" t="s">
        <v>83</v>
      </c>
      <c r="AT175" s="211" t="s">
        <v>74</v>
      </c>
      <c r="AU175" s="211" t="s">
        <v>75</v>
      </c>
      <c r="AY175" s="210" t="s">
        <v>159</v>
      </c>
      <c r="BK175" s="212">
        <f>SUM(BK176:BK193)</f>
        <v>0</v>
      </c>
    </row>
    <row r="176" spans="1:65" s="2" customFormat="1" ht="16.5" customHeight="1">
      <c r="A176" s="41"/>
      <c r="B176" s="42"/>
      <c r="C176" s="215" t="s">
        <v>75</v>
      </c>
      <c r="D176" s="215" t="s">
        <v>161</v>
      </c>
      <c r="E176" s="216" t="s">
        <v>2342</v>
      </c>
      <c r="F176" s="217" t="s">
        <v>2343</v>
      </c>
      <c r="G176" s="218" t="s">
        <v>1426</v>
      </c>
      <c r="H176" s="219">
        <v>3</v>
      </c>
      <c r="I176" s="220"/>
      <c r="J176" s="221">
        <f>ROUND(I176*H176,2)</f>
        <v>0</v>
      </c>
      <c r="K176" s="217" t="s">
        <v>19</v>
      </c>
      <c r="L176" s="47"/>
      <c r="M176" s="222" t="s">
        <v>19</v>
      </c>
      <c r="N176" s="223" t="s">
        <v>46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166</v>
      </c>
      <c r="AT176" s="226" t="s">
        <v>161</v>
      </c>
      <c r="AU176" s="226" t="s">
        <v>83</v>
      </c>
      <c r="AY176" s="20" t="s">
        <v>159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20" t="s">
        <v>83</v>
      </c>
      <c r="BK176" s="227">
        <f>ROUND(I176*H176,2)</f>
        <v>0</v>
      </c>
      <c r="BL176" s="20" t="s">
        <v>166</v>
      </c>
      <c r="BM176" s="226" t="s">
        <v>919</v>
      </c>
    </row>
    <row r="177" spans="1:47" s="2" customFormat="1" ht="12">
      <c r="A177" s="41"/>
      <c r="B177" s="42"/>
      <c r="C177" s="43"/>
      <c r="D177" s="228" t="s">
        <v>168</v>
      </c>
      <c r="E177" s="43"/>
      <c r="F177" s="229" t="s">
        <v>2343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168</v>
      </c>
      <c r="AU177" s="20" t="s">
        <v>83</v>
      </c>
    </row>
    <row r="178" spans="1:65" s="2" customFormat="1" ht="16.5" customHeight="1">
      <c r="A178" s="41"/>
      <c r="B178" s="42"/>
      <c r="C178" s="215" t="s">
        <v>75</v>
      </c>
      <c r="D178" s="215" t="s">
        <v>161</v>
      </c>
      <c r="E178" s="216" t="s">
        <v>2344</v>
      </c>
      <c r="F178" s="217" t="s">
        <v>2345</v>
      </c>
      <c r="G178" s="218" t="s">
        <v>306</v>
      </c>
      <c r="H178" s="219">
        <v>50</v>
      </c>
      <c r="I178" s="220"/>
      <c r="J178" s="221">
        <f>ROUND(I178*H178,2)</f>
        <v>0</v>
      </c>
      <c r="K178" s="217" t="s">
        <v>19</v>
      </c>
      <c r="L178" s="47"/>
      <c r="M178" s="222" t="s">
        <v>19</v>
      </c>
      <c r="N178" s="223" t="s">
        <v>46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6" t="s">
        <v>166</v>
      </c>
      <c r="AT178" s="226" t="s">
        <v>161</v>
      </c>
      <c r="AU178" s="226" t="s">
        <v>83</v>
      </c>
      <c r="AY178" s="20" t="s">
        <v>159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0" t="s">
        <v>83</v>
      </c>
      <c r="BK178" s="227">
        <f>ROUND(I178*H178,2)</f>
        <v>0</v>
      </c>
      <c r="BL178" s="20" t="s">
        <v>166</v>
      </c>
      <c r="BM178" s="226" t="s">
        <v>931</v>
      </c>
    </row>
    <row r="179" spans="1:47" s="2" customFormat="1" ht="12">
      <c r="A179" s="41"/>
      <c r="B179" s="42"/>
      <c r="C179" s="43"/>
      <c r="D179" s="228" t="s">
        <v>168</v>
      </c>
      <c r="E179" s="43"/>
      <c r="F179" s="229" t="s">
        <v>2345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168</v>
      </c>
      <c r="AU179" s="20" t="s">
        <v>83</v>
      </c>
    </row>
    <row r="180" spans="1:65" s="2" customFormat="1" ht="24.15" customHeight="1">
      <c r="A180" s="41"/>
      <c r="B180" s="42"/>
      <c r="C180" s="215" t="s">
        <v>75</v>
      </c>
      <c r="D180" s="215" t="s">
        <v>161</v>
      </c>
      <c r="E180" s="216" t="s">
        <v>2346</v>
      </c>
      <c r="F180" s="217" t="s">
        <v>2347</v>
      </c>
      <c r="G180" s="218" t="s">
        <v>2348</v>
      </c>
      <c r="H180" s="219">
        <v>1</v>
      </c>
      <c r="I180" s="220"/>
      <c r="J180" s="221">
        <f>ROUND(I180*H180,2)</f>
        <v>0</v>
      </c>
      <c r="K180" s="217" t="s">
        <v>19</v>
      </c>
      <c r="L180" s="47"/>
      <c r="M180" s="222" t="s">
        <v>19</v>
      </c>
      <c r="N180" s="223" t="s">
        <v>46</v>
      </c>
      <c r="O180" s="87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6" t="s">
        <v>166</v>
      </c>
      <c r="AT180" s="226" t="s">
        <v>161</v>
      </c>
      <c r="AU180" s="226" t="s">
        <v>83</v>
      </c>
      <c r="AY180" s="20" t="s">
        <v>159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0" t="s">
        <v>83</v>
      </c>
      <c r="BK180" s="227">
        <f>ROUND(I180*H180,2)</f>
        <v>0</v>
      </c>
      <c r="BL180" s="20" t="s">
        <v>166</v>
      </c>
      <c r="BM180" s="226" t="s">
        <v>960</v>
      </c>
    </row>
    <row r="181" spans="1:47" s="2" customFormat="1" ht="12">
      <c r="A181" s="41"/>
      <c r="B181" s="42"/>
      <c r="C181" s="43"/>
      <c r="D181" s="228" t="s">
        <v>168</v>
      </c>
      <c r="E181" s="43"/>
      <c r="F181" s="229" t="s">
        <v>2347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168</v>
      </c>
      <c r="AU181" s="20" t="s">
        <v>83</v>
      </c>
    </row>
    <row r="182" spans="1:65" s="2" customFormat="1" ht="21.75" customHeight="1">
      <c r="A182" s="41"/>
      <c r="B182" s="42"/>
      <c r="C182" s="215" t="s">
        <v>75</v>
      </c>
      <c r="D182" s="215" t="s">
        <v>161</v>
      </c>
      <c r="E182" s="216" t="s">
        <v>2349</v>
      </c>
      <c r="F182" s="217" t="s">
        <v>2350</v>
      </c>
      <c r="G182" s="218" t="s">
        <v>1426</v>
      </c>
      <c r="H182" s="219">
        <v>1</v>
      </c>
      <c r="I182" s="220"/>
      <c r="J182" s="221">
        <f>ROUND(I182*H182,2)</f>
        <v>0</v>
      </c>
      <c r="K182" s="217" t="s">
        <v>19</v>
      </c>
      <c r="L182" s="47"/>
      <c r="M182" s="222" t="s">
        <v>19</v>
      </c>
      <c r="N182" s="223" t="s">
        <v>46</v>
      </c>
      <c r="O182" s="87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166</v>
      </c>
      <c r="AT182" s="226" t="s">
        <v>161</v>
      </c>
      <c r="AU182" s="226" t="s">
        <v>83</v>
      </c>
      <c r="AY182" s="20" t="s">
        <v>159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20" t="s">
        <v>83</v>
      </c>
      <c r="BK182" s="227">
        <f>ROUND(I182*H182,2)</f>
        <v>0</v>
      </c>
      <c r="BL182" s="20" t="s">
        <v>166</v>
      </c>
      <c r="BM182" s="226" t="s">
        <v>972</v>
      </c>
    </row>
    <row r="183" spans="1:47" s="2" customFormat="1" ht="12">
      <c r="A183" s="41"/>
      <c r="B183" s="42"/>
      <c r="C183" s="43"/>
      <c r="D183" s="228" t="s">
        <v>168</v>
      </c>
      <c r="E183" s="43"/>
      <c r="F183" s="229" t="s">
        <v>2350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168</v>
      </c>
      <c r="AU183" s="20" t="s">
        <v>83</v>
      </c>
    </row>
    <row r="184" spans="1:65" s="2" customFormat="1" ht="16.5" customHeight="1">
      <c r="A184" s="41"/>
      <c r="B184" s="42"/>
      <c r="C184" s="215" t="s">
        <v>75</v>
      </c>
      <c r="D184" s="215" t="s">
        <v>161</v>
      </c>
      <c r="E184" s="216" t="s">
        <v>2351</v>
      </c>
      <c r="F184" s="217" t="s">
        <v>2352</v>
      </c>
      <c r="G184" s="218" t="s">
        <v>1426</v>
      </c>
      <c r="H184" s="219">
        <v>1</v>
      </c>
      <c r="I184" s="220"/>
      <c r="J184" s="221">
        <f>ROUND(I184*H184,2)</f>
        <v>0</v>
      </c>
      <c r="K184" s="217" t="s">
        <v>19</v>
      </c>
      <c r="L184" s="47"/>
      <c r="M184" s="222" t="s">
        <v>19</v>
      </c>
      <c r="N184" s="223" t="s">
        <v>46</v>
      </c>
      <c r="O184" s="87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6" t="s">
        <v>166</v>
      </c>
      <c r="AT184" s="226" t="s">
        <v>161</v>
      </c>
      <c r="AU184" s="226" t="s">
        <v>83</v>
      </c>
      <c r="AY184" s="20" t="s">
        <v>159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20" t="s">
        <v>83</v>
      </c>
      <c r="BK184" s="227">
        <f>ROUND(I184*H184,2)</f>
        <v>0</v>
      </c>
      <c r="BL184" s="20" t="s">
        <v>166</v>
      </c>
      <c r="BM184" s="226" t="s">
        <v>983</v>
      </c>
    </row>
    <row r="185" spans="1:47" s="2" customFormat="1" ht="12">
      <c r="A185" s="41"/>
      <c r="B185" s="42"/>
      <c r="C185" s="43"/>
      <c r="D185" s="228" t="s">
        <v>168</v>
      </c>
      <c r="E185" s="43"/>
      <c r="F185" s="229" t="s">
        <v>2352</v>
      </c>
      <c r="G185" s="43"/>
      <c r="H185" s="43"/>
      <c r="I185" s="230"/>
      <c r="J185" s="43"/>
      <c r="K185" s="43"/>
      <c r="L185" s="47"/>
      <c r="M185" s="231"/>
      <c r="N185" s="232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168</v>
      </c>
      <c r="AU185" s="20" t="s">
        <v>83</v>
      </c>
    </row>
    <row r="186" spans="1:65" s="2" customFormat="1" ht="16.5" customHeight="1">
      <c r="A186" s="41"/>
      <c r="B186" s="42"/>
      <c r="C186" s="215" t="s">
        <v>75</v>
      </c>
      <c r="D186" s="215" t="s">
        <v>161</v>
      </c>
      <c r="E186" s="216" t="s">
        <v>2353</v>
      </c>
      <c r="F186" s="217" t="s">
        <v>2354</v>
      </c>
      <c r="G186" s="218" t="s">
        <v>1426</v>
      </c>
      <c r="H186" s="219">
        <v>1</v>
      </c>
      <c r="I186" s="220"/>
      <c r="J186" s="221">
        <f>ROUND(I186*H186,2)</f>
        <v>0</v>
      </c>
      <c r="K186" s="217" t="s">
        <v>19</v>
      </c>
      <c r="L186" s="47"/>
      <c r="M186" s="222" t="s">
        <v>19</v>
      </c>
      <c r="N186" s="223" t="s">
        <v>46</v>
      </c>
      <c r="O186" s="87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6" t="s">
        <v>166</v>
      </c>
      <c r="AT186" s="226" t="s">
        <v>161</v>
      </c>
      <c r="AU186" s="226" t="s">
        <v>83</v>
      </c>
      <c r="AY186" s="20" t="s">
        <v>159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20" t="s">
        <v>83</v>
      </c>
      <c r="BK186" s="227">
        <f>ROUND(I186*H186,2)</f>
        <v>0</v>
      </c>
      <c r="BL186" s="20" t="s">
        <v>166</v>
      </c>
      <c r="BM186" s="226" t="s">
        <v>1009</v>
      </c>
    </row>
    <row r="187" spans="1:47" s="2" customFormat="1" ht="12">
      <c r="A187" s="41"/>
      <c r="B187" s="42"/>
      <c r="C187" s="43"/>
      <c r="D187" s="228" t="s">
        <v>168</v>
      </c>
      <c r="E187" s="43"/>
      <c r="F187" s="229" t="s">
        <v>2354</v>
      </c>
      <c r="G187" s="43"/>
      <c r="H187" s="43"/>
      <c r="I187" s="230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168</v>
      </c>
      <c r="AU187" s="20" t="s">
        <v>83</v>
      </c>
    </row>
    <row r="188" spans="1:65" s="2" customFormat="1" ht="16.5" customHeight="1">
      <c r="A188" s="41"/>
      <c r="B188" s="42"/>
      <c r="C188" s="215" t="s">
        <v>75</v>
      </c>
      <c r="D188" s="215" t="s">
        <v>161</v>
      </c>
      <c r="E188" s="216" t="s">
        <v>2355</v>
      </c>
      <c r="F188" s="217" t="s">
        <v>2356</v>
      </c>
      <c r="G188" s="218" t="s">
        <v>1426</v>
      </c>
      <c r="H188" s="219">
        <v>1</v>
      </c>
      <c r="I188" s="220"/>
      <c r="J188" s="221">
        <f>ROUND(I188*H188,2)</f>
        <v>0</v>
      </c>
      <c r="K188" s="217" t="s">
        <v>19</v>
      </c>
      <c r="L188" s="47"/>
      <c r="M188" s="222" t="s">
        <v>19</v>
      </c>
      <c r="N188" s="223" t="s">
        <v>46</v>
      </c>
      <c r="O188" s="87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166</v>
      </c>
      <c r="AT188" s="226" t="s">
        <v>161</v>
      </c>
      <c r="AU188" s="226" t="s">
        <v>83</v>
      </c>
      <c r="AY188" s="20" t="s">
        <v>159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20" t="s">
        <v>83</v>
      </c>
      <c r="BK188" s="227">
        <f>ROUND(I188*H188,2)</f>
        <v>0</v>
      </c>
      <c r="BL188" s="20" t="s">
        <v>166</v>
      </c>
      <c r="BM188" s="226" t="s">
        <v>1019</v>
      </c>
    </row>
    <row r="189" spans="1:47" s="2" customFormat="1" ht="12">
      <c r="A189" s="41"/>
      <c r="B189" s="42"/>
      <c r="C189" s="43"/>
      <c r="D189" s="228" t="s">
        <v>168</v>
      </c>
      <c r="E189" s="43"/>
      <c r="F189" s="229" t="s">
        <v>2356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168</v>
      </c>
      <c r="AU189" s="20" t="s">
        <v>83</v>
      </c>
    </row>
    <row r="190" spans="1:65" s="2" customFormat="1" ht="16.5" customHeight="1">
      <c r="A190" s="41"/>
      <c r="B190" s="42"/>
      <c r="C190" s="215" t="s">
        <v>75</v>
      </c>
      <c r="D190" s="215" t="s">
        <v>161</v>
      </c>
      <c r="E190" s="216" t="s">
        <v>2357</v>
      </c>
      <c r="F190" s="217" t="s">
        <v>2358</v>
      </c>
      <c r="G190" s="218" t="s">
        <v>1426</v>
      </c>
      <c r="H190" s="219">
        <v>1</v>
      </c>
      <c r="I190" s="220"/>
      <c r="J190" s="221">
        <f>ROUND(I190*H190,2)</f>
        <v>0</v>
      </c>
      <c r="K190" s="217" t="s">
        <v>19</v>
      </c>
      <c r="L190" s="47"/>
      <c r="M190" s="222" t="s">
        <v>19</v>
      </c>
      <c r="N190" s="223" t="s">
        <v>46</v>
      </c>
      <c r="O190" s="87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6" t="s">
        <v>166</v>
      </c>
      <c r="AT190" s="226" t="s">
        <v>161</v>
      </c>
      <c r="AU190" s="226" t="s">
        <v>83</v>
      </c>
      <c r="AY190" s="20" t="s">
        <v>159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20" t="s">
        <v>83</v>
      </c>
      <c r="BK190" s="227">
        <f>ROUND(I190*H190,2)</f>
        <v>0</v>
      </c>
      <c r="BL190" s="20" t="s">
        <v>166</v>
      </c>
      <c r="BM190" s="226" t="s">
        <v>1040</v>
      </c>
    </row>
    <row r="191" spans="1:47" s="2" customFormat="1" ht="12">
      <c r="A191" s="41"/>
      <c r="B191" s="42"/>
      <c r="C191" s="43"/>
      <c r="D191" s="228" t="s">
        <v>168</v>
      </c>
      <c r="E191" s="43"/>
      <c r="F191" s="229" t="s">
        <v>2358</v>
      </c>
      <c r="G191" s="43"/>
      <c r="H191" s="43"/>
      <c r="I191" s="230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168</v>
      </c>
      <c r="AU191" s="20" t="s">
        <v>83</v>
      </c>
    </row>
    <row r="192" spans="1:65" s="2" customFormat="1" ht="16.5" customHeight="1">
      <c r="A192" s="41"/>
      <c r="B192" s="42"/>
      <c r="C192" s="215" t="s">
        <v>75</v>
      </c>
      <c r="D192" s="215" t="s">
        <v>161</v>
      </c>
      <c r="E192" s="216" t="s">
        <v>2359</v>
      </c>
      <c r="F192" s="217" t="s">
        <v>2360</v>
      </c>
      <c r="G192" s="218" t="s">
        <v>1426</v>
      </c>
      <c r="H192" s="219">
        <v>1</v>
      </c>
      <c r="I192" s="220"/>
      <c r="J192" s="221">
        <f>ROUND(I192*H192,2)</f>
        <v>0</v>
      </c>
      <c r="K192" s="217" t="s">
        <v>19</v>
      </c>
      <c r="L192" s="47"/>
      <c r="M192" s="222" t="s">
        <v>19</v>
      </c>
      <c r="N192" s="223" t="s">
        <v>46</v>
      </c>
      <c r="O192" s="87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6" t="s">
        <v>166</v>
      </c>
      <c r="AT192" s="226" t="s">
        <v>161</v>
      </c>
      <c r="AU192" s="226" t="s">
        <v>83</v>
      </c>
      <c r="AY192" s="20" t="s">
        <v>159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20" t="s">
        <v>83</v>
      </c>
      <c r="BK192" s="227">
        <f>ROUND(I192*H192,2)</f>
        <v>0</v>
      </c>
      <c r="BL192" s="20" t="s">
        <v>166</v>
      </c>
      <c r="BM192" s="226" t="s">
        <v>1050</v>
      </c>
    </row>
    <row r="193" spans="1:47" s="2" customFormat="1" ht="12">
      <c r="A193" s="41"/>
      <c r="B193" s="42"/>
      <c r="C193" s="43"/>
      <c r="D193" s="228" t="s">
        <v>168</v>
      </c>
      <c r="E193" s="43"/>
      <c r="F193" s="229" t="s">
        <v>2360</v>
      </c>
      <c r="G193" s="43"/>
      <c r="H193" s="43"/>
      <c r="I193" s="230"/>
      <c r="J193" s="43"/>
      <c r="K193" s="43"/>
      <c r="L193" s="47"/>
      <c r="M193" s="231"/>
      <c r="N193" s="232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168</v>
      </c>
      <c r="AU193" s="20" t="s">
        <v>83</v>
      </c>
    </row>
    <row r="194" spans="1:63" s="12" customFormat="1" ht="25.9" customHeight="1">
      <c r="A194" s="12"/>
      <c r="B194" s="199"/>
      <c r="C194" s="200"/>
      <c r="D194" s="201" t="s">
        <v>74</v>
      </c>
      <c r="E194" s="202" t="s">
        <v>2361</v>
      </c>
      <c r="F194" s="202" t="s">
        <v>2362</v>
      </c>
      <c r="G194" s="200"/>
      <c r="H194" s="200"/>
      <c r="I194" s="203"/>
      <c r="J194" s="204">
        <f>BK194</f>
        <v>0</v>
      </c>
      <c r="K194" s="200"/>
      <c r="L194" s="205"/>
      <c r="M194" s="206"/>
      <c r="N194" s="207"/>
      <c r="O194" s="207"/>
      <c r="P194" s="208">
        <f>SUM(P195:P205)</f>
        <v>0</v>
      </c>
      <c r="Q194" s="207"/>
      <c r="R194" s="208">
        <f>SUM(R195:R205)</f>
        <v>0</v>
      </c>
      <c r="S194" s="207"/>
      <c r="T194" s="209">
        <f>SUM(T195:T205)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0" t="s">
        <v>83</v>
      </c>
      <c r="AT194" s="211" t="s">
        <v>74</v>
      </c>
      <c r="AU194" s="211" t="s">
        <v>75</v>
      </c>
      <c r="AY194" s="210" t="s">
        <v>159</v>
      </c>
      <c r="BK194" s="212">
        <f>SUM(BK195:BK205)</f>
        <v>0</v>
      </c>
    </row>
    <row r="195" spans="1:65" s="2" customFormat="1" ht="16.5" customHeight="1">
      <c r="A195" s="41"/>
      <c r="B195" s="42"/>
      <c r="C195" s="215" t="s">
        <v>75</v>
      </c>
      <c r="D195" s="215" t="s">
        <v>161</v>
      </c>
      <c r="E195" s="216" t="s">
        <v>2363</v>
      </c>
      <c r="F195" s="217" t="s">
        <v>2364</v>
      </c>
      <c r="G195" s="218" t="s">
        <v>2365</v>
      </c>
      <c r="H195" s="219">
        <v>100</v>
      </c>
      <c r="I195" s="220"/>
      <c r="J195" s="221">
        <f>ROUND(I195*H195,2)</f>
        <v>0</v>
      </c>
      <c r="K195" s="217" t="s">
        <v>19</v>
      </c>
      <c r="L195" s="47"/>
      <c r="M195" s="222" t="s">
        <v>19</v>
      </c>
      <c r="N195" s="223" t="s">
        <v>46</v>
      </c>
      <c r="O195" s="87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6" t="s">
        <v>166</v>
      </c>
      <c r="AT195" s="226" t="s">
        <v>161</v>
      </c>
      <c r="AU195" s="226" t="s">
        <v>83</v>
      </c>
      <c r="AY195" s="20" t="s">
        <v>159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20" t="s">
        <v>83</v>
      </c>
      <c r="BK195" s="227">
        <f>ROUND(I195*H195,2)</f>
        <v>0</v>
      </c>
      <c r="BL195" s="20" t="s">
        <v>166</v>
      </c>
      <c r="BM195" s="226" t="s">
        <v>1081</v>
      </c>
    </row>
    <row r="196" spans="1:47" s="2" customFormat="1" ht="12">
      <c r="A196" s="41"/>
      <c r="B196" s="42"/>
      <c r="C196" s="43"/>
      <c r="D196" s="228" t="s">
        <v>168</v>
      </c>
      <c r="E196" s="43"/>
      <c r="F196" s="229" t="s">
        <v>2364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168</v>
      </c>
      <c r="AU196" s="20" t="s">
        <v>83</v>
      </c>
    </row>
    <row r="197" spans="1:65" s="2" customFormat="1" ht="16.5" customHeight="1">
      <c r="A197" s="41"/>
      <c r="B197" s="42"/>
      <c r="C197" s="215" t="s">
        <v>75</v>
      </c>
      <c r="D197" s="215" t="s">
        <v>161</v>
      </c>
      <c r="E197" s="216" t="s">
        <v>2366</v>
      </c>
      <c r="F197" s="217" t="s">
        <v>2367</v>
      </c>
      <c r="G197" s="218" t="s">
        <v>2365</v>
      </c>
      <c r="H197" s="219">
        <v>55</v>
      </c>
      <c r="I197" s="220"/>
      <c r="J197" s="221">
        <f>ROUND(I197*H197,2)</f>
        <v>0</v>
      </c>
      <c r="K197" s="217" t="s">
        <v>19</v>
      </c>
      <c r="L197" s="47"/>
      <c r="M197" s="222" t="s">
        <v>19</v>
      </c>
      <c r="N197" s="223" t="s">
        <v>46</v>
      </c>
      <c r="O197" s="87"/>
      <c r="P197" s="224">
        <f>O197*H197</f>
        <v>0</v>
      </c>
      <c r="Q197" s="224">
        <v>0</v>
      </c>
      <c r="R197" s="224">
        <f>Q197*H197</f>
        <v>0</v>
      </c>
      <c r="S197" s="224">
        <v>0</v>
      </c>
      <c r="T197" s="225">
        <f>S197*H197</f>
        <v>0</v>
      </c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R197" s="226" t="s">
        <v>166</v>
      </c>
      <c r="AT197" s="226" t="s">
        <v>161</v>
      </c>
      <c r="AU197" s="226" t="s">
        <v>83</v>
      </c>
      <c r="AY197" s="20" t="s">
        <v>159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0" t="s">
        <v>83</v>
      </c>
      <c r="BK197" s="227">
        <f>ROUND(I197*H197,2)</f>
        <v>0</v>
      </c>
      <c r="BL197" s="20" t="s">
        <v>166</v>
      </c>
      <c r="BM197" s="226" t="s">
        <v>1093</v>
      </c>
    </row>
    <row r="198" spans="1:47" s="2" customFormat="1" ht="12">
      <c r="A198" s="41"/>
      <c r="B198" s="42"/>
      <c r="C198" s="43"/>
      <c r="D198" s="228" t="s">
        <v>168</v>
      </c>
      <c r="E198" s="43"/>
      <c r="F198" s="229" t="s">
        <v>2367</v>
      </c>
      <c r="G198" s="43"/>
      <c r="H198" s="43"/>
      <c r="I198" s="230"/>
      <c r="J198" s="43"/>
      <c r="K198" s="43"/>
      <c r="L198" s="47"/>
      <c r="M198" s="231"/>
      <c r="N198" s="232"/>
      <c r="O198" s="87"/>
      <c r="P198" s="87"/>
      <c r="Q198" s="87"/>
      <c r="R198" s="87"/>
      <c r="S198" s="87"/>
      <c r="T198" s="88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T198" s="20" t="s">
        <v>168</v>
      </c>
      <c r="AU198" s="20" t="s">
        <v>83</v>
      </c>
    </row>
    <row r="199" spans="1:65" s="2" customFormat="1" ht="16.5" customHeight="1">
      <c r="A199" s="41"/>
      <c r="B199" s="42"/>
      <c r="C199" s="215" t="s">
        <v>75</v>
      </c>
      <c r="D199" s="215" t="s">
        <v>161</v>
      </c>
      <c r="E199" s="216" t="s">
        <v>2368</v>
      </c>
      <c r="F199" s="217" t="s">
        <v>2369</v>
      </c>
      <c r="G199" s="218" t="s">
        <v>1590</v>
      </c>
      <c r="H199" s="289"/>
      <c r="I199" s="220"/>
      <c r="J199" s="221">
        <f>ROUND(I199*H199,2)</f>
        <v>0</v>
      </c>
      <c r="K199" s="217" t="s">
        <v>19</v>
      </c>
      <c r="L199" s="47"/>
      <c r="M199" s="222" t="s">
        <v>19</v>
      </c>
      <c r="N199" s="223" t="s">
        <v>46</v>
      </c>
      <c r="O199" s="87"/>
      <c r="P199" s="224">
        <f>O199*H199</f>
        <v>0</v>
      </c>
      <c r="Q199" s="224">
        <v>0</v>
      </c>
      <c r="R199" s="224">
        <f>Q199*H199</f>
        <v>0</v>
      </c>
      <c r="S199" s="224">
        <v>0</v>
      </c>
      <c r="T199" s="225">
        <f>S199*H199</f>
        <v>0</v>
      </c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R199" s="226" t="s">
        <v>166</v>
      </c>
      <c r="AT199" s="226" t="s">
        <v>161</v>
      </c>
      <c r="AU199" s="226" t="s">
        <v>83</v>
      </c>
      <c r="AY199" s="20" t="s">
        <v>159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20" t="s">
        <v>83</v>
      </c>
      <c r="BK199" s="227">
        <f>ROUND(I199*H199,2)</f>
        <v>0</v>
      </c>
      <c r="BL199" s="20" t="s">
        <v>166</v>
      </c>
      <c r="BM199" s="226" t="s">
        <v>1105</v>
      </c>
    </row>
    <row r="200" spans="1:47" s="2" customFormat="1" ht="12">
      <c r="A200" s="41"/>
      <c r="B200" s="42"/>
      <c r="C200" s="43"/>
      <c r="D200" s="228" t="s">
        <v>168</v>
      </c>
      <c r="E200" s="43"/>
      <c r="F200" s="229" t="s">
        <v>2369</v>
      </c>
      <c r="G200" s="43"/>
      <c r="H200" s="43"/>
      <c r="I200" s="230"/>
      <c r="J200" s="43"/>
      <c r="K200" s="43"/>
      <c r="L200" s="47"/>
      <c r="M200" s="231"/>
      <c r="N200" s="232"/>
      <c r="O200" s="87"/>
      <c r="P200" s="87"/>
      <c r="Q200" s="87"/>
      <c r="R200" s="87"/>
      <c r="S200" s="87"/>
      <c r="T200" s="88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T200" s="20" t="s">
        <v>168</v>
      </c>
      <c r="AU200" s="20" t="s">
        <v>83</v>
      </c>
    </row>
    <row r="201" spans="1:65" s="2" customFormat="1" ht="16.5" customHeight="1">
      <c r="A201" s="41"/>
      <c r="B201" s="42"/>
      <c r="C201" s="215" t="s">
        <v>75</v>
      </c>
      <c r="D201" s="215" t="s">
        <v>161</v>
      </c>
      <c r="E201" s="216" t="s">
        <v>2370</v>
      </c>
      <c r="F201" s="217" t="s">
        <v>2371</v>
      </c>
      <c r="G201" s="218" t="s">
        <v>2365</v>
      </c>
      <c r="H201" s="219">
        <v>750</v>
      </c>
      <c r="I201" s="220"/>
      <c r="J201" s="221">
        <f>ROUND(I201*H201,2)</f>
        <v>0</v>
      </c>
      <c r="K201" s="217" t="s">
        <v>19</v>
      </c>
      <c r="L201" s="47"/>
      <c r="M201" s="222" t="s">
        <v>19</v>
      </c>
      <c r="N201" s="223" t="s">
        <v>46</v>
      </c>
      <c r="O201" s="87"/>
      <c r="P201" s="224">
        <f>O201*H201</f>
        <v>0</v>
      </c>
      <c r="Q201" s="224">
        <v>0</v>
      </c>
      <c r="R201" s="224">
        <f>Q201*H201</f>
        <v>0</v>
      </c>
      <c r="S201" s="224">
        <v>0</v>
      </c>
      <c r="T201" s="225">
        <f>S201*H201</f>
        <v>0</v>
      </c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R201" s="226" t="s">
        <v>166</v>
      </c>
      <c r="AT201" s="226" t="s">
        <v>161</v>
      </c>
      <c r="AU201" s="226" t="s">
        <v>83</v>
      </c>
      <c r="AY201" s="20" t="s">
        <v>159</v>
      </c>
      <c r="BE201" s="227">
        <f>IF(N201="základní",J201,0)</f>
        <v>0</v>
      </c>
      <c r="BF201" s="227">
        <f>IF(N201="snížená",J201,0)</f>
        <v>0</v>
      </c>
      <c r="BG201" s="227">
        <f>IF(N201="zákl. přenesená",J201,0)</f>
        <v>0</v>
      </c>
      <c r="BH201" s="227">
        <f>IF(N201="sníž. přenesená",J201,0)</f>
        <v>0</v>
      </c>
      <c r="BI201" s="227">
        <f>IF(N201="nulová",J201,0)</f>
        <v>0</v>
      </c>
      <c r="BJ201" s="20" t="s">
        <v>83</v>
      </c>
      <c r="BK201" s="227">
        <f>ROUND(I201*H201,2)</f>
        <v>0</v>
      </c>
      <c r="BL201" s="20" t="s">
        <v>166</v>
      </c>
      <c r="BM201" s="226" t="s">
        <v>1119</v>
      </c>
    </row>
    <row r="202" spans="1:47" s="2" customFormat="1" ht="12">
      <c r="A202" s="41"/>
      <c r="B202" s="42"/>
      <c r="C202" s="43"/>
      <c r="D202" s="228" t="s">
        <v>168</v>
      </c>
      <c r="E202" s="43"/>
      <c r="F202" s="229" t="s">
        <v>2371</v>
      </c>
      <c r="G202" s="43"/>
      <c r="H202" s="43"/>
      <c r="I202" s="230"/>
      <c r="J202" s="43"/>
      <c r="K202" s="43"/>
      <c r="L202" s="47"/>
      <c r="M202" s="231"/>
      <c r="N202" s="232"/>
      <c r="O202" s="87"/>
      <c r="P202" s="87"/>
      <c r="Q202" s="87"/>
      <c r="R202" s="87"/>
      <c r="S202" s="87"/>
      <c r="T202" s="88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T202" s="20" t="s">
        <v>168</v>
      </c>
      <c r="AU202" s="20" t="s">
        <v>83</v>
      </c>
    </row>
    <row r="203" spans="1:47" s="2" customFormat="1" ht="12">
      <c r="A203" s="41"/>
      <c r="B203" s="42"/>
      <c r="C203" s="43"/>
      <c r="D203" s="228" t="s">
        <v>1436</v>
      </c>
      <c r="E203" s="43"/>
      <c r="F203" s="288" t="s">
        <v>1437</v>
      </c>
      <c r="G203" s="43"/>
      <c r="H203" s="43"/>
      <c r="I203" s="230"/>
      <c r="J203" s="43"/>
      <c r="K203" s="43"/>
      <c r="L203" s="47"/>
      <c r="M203" s="231"/>
      <c r="N203" s="232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1436</v>
      </c>
      <c r="AU203" s="20" t="s">
        <v>83</v>
      </c>
    </row>
    <row r="204" spans="1:65" s="2" customFormat="1" ht="16.5" customHeight="1">
      <c r="A204" s="41"/>
      <c r="B204" s="42"/>
      <c r="C204" s="215" t="s">
        <v>83</v>
      </c>
      <c r="D204" s="215" t="s">
        <v>161</v>
      </c>
      <c r="E204" s="216" t="s">
        <v>2372</v>
      </c>
      <c r="F204" s="217" t="s">
        <v>2373</v>
      </c>
      <c r="G204" s="218" t="s">
        <v>2365</v>
      </c>
      <c r="H204" s="219">
        <v>20</v>
      </c>
      <c r="I204" s="220"/>
      <c r="J204" s="221">
        <f>ROUND(I204*H204,2)</f>
        <v>0</v>
      </c>
      <c r="K204" s="217" t="s">
        <v>19</v>
      </c>
      <c r="L204" s="47"/>
      <c r="M204" s="222" t="s">
        <v>19</v>
      </c>
      <c r="N204" s="223" t="s">
        <v>46</v>
      </c>
      <c r="O204" s="87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6" t="s">
        <v>166</v>
      </c>
      <c r="AT204" s="226" t="s">
        <v>161</v>
      </c>
      <c r="AU204" s="226" t="s">
        <v>83</v>
      </c>
      <c r="AY204" s="20" t="s">
        <v>159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20" t="s">
        <v>83</v>
      </c>
      <c r="BK204" s="227">
        <f>ROUND(I204*H204,2)</f>
        <v>0</v>
      </c>
      <c r="BL204" s="20" t="s">
        <v>166</v>
      </c>
      <c r="BM204" s="226" t="s">
        <v>2374</v>
      </c>
    </row>
    <row r="205" spans="1:47" s="2" customFormat="1" ht="12">
      <c r="A205" s="41"/>
      <c r="B205" s="42"/>
      <c r="C205" s="43"/>
      <c r="D205" s="228" t="s">
        <v>168</v>
      </c>
      <c r="E205" s="43"/>
      <c r="F205" s="229" t="s">
        <v>2373</v>
      </c>
      <c r="G205" s="43"/>
      <c r="H205" s="43"/>
      <c r="I205" s="230"/>
      <c r="J205" s="43"/>
      <c r="K205" s="43"/>
      <c r="L205" s="47"/>
      <c r="M205" s="290"/>
      <c r="N205" s="291"/>
      <c r="O205" s="292"/>
      <c r="P205" s="292"/>
      <c r="Q205" s="292"/>
      <c r="R205" s="292"/>
      <c r="S205" s="292"/>
      <c r="T205" s="293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168</v>
      </c>
      <c r="AU205" s="20" t="s">
        <v>83</v>
      </c>
    </row>
    <row r="206" spans="1:31" s="2" customFormat="1" ht="6.95" customHeight="1">
      <c r="A206" s="41"/>
      <c r="B206" s="62"/>
      <c r="C206" s="63"/>
      <c r="D206" s="63"/>
      <c r="E206" s="63"/>
      <c r="F206" s="63"/>
      <c r="G206" s="63"/>
      <c r="H206" s="63"/>
      <c r="I206" s="63"/>
      <c r="J206" s="63"/>
      <c r="K206" s="63"/>
      <c r="L206" s="47"/>
      <c r="M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</row>
  </sheetData>
  <sheetProtection password="CC35" sheet="1" objects="1" scenarios="1" formatColumns="0" formatRows="0" autoFilter="0"/>
  <autoFilter ref="C81:K20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94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116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2375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stavby'!AN8</f>
        <v>25. 7. 2022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27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28</v>
      </c>
      <c r="F15" s="41"/>
      <c r="G15" s="41"/>
      <c r="H15" s="41"/>
      <c r="I15" s="145" t="s">
        <v>29</v>
      </c>
      <c r="J15" s="136" t="s">
        <v>30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31</v>
      </c>
      <c r="E17" s="41"/>
      <c r="F17" s="41"/>
      <c r="G17" s="41"/>
      <c r="H17" s="41"/>
      <c r="I17" s="145" t="s">
        <v>26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29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33</v>
      </c>
      <c r="E20" s="41"/>
      <c r="F20" s="41"/>
      <c r="G20" s="41"/>
      <c r="H20" s="41"/>
      <c r="I20" s="145" t="s">
        <v>26</v>
      </c>
      <c r="J20" s="136" t="s">
        <v>34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35</v>
      </c>
      <c r="F21" s="41"/>
      <c r="G21" s="41"/>
      <c r="H21" s="41"/>
      <c r="I21" s="145" t="s">
        <v>29</v>
      </c>
      <c r="J21" s="136" t="s">
        <v>19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37</v>
      </c>
      <c r="E23" s="41"/>
      <c r="F23" s="41"/>
      <c r="G23" s="41"/>
      <c r="H23" s="41"/>
      <c r="I23" s="145" t="s">
        <v>26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29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39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50"/>
      <c r="B27" s="151"/>
      <c r="C27" s="150"/>
      <c r="D27" s="150"/>
      <c r="E27" s="152" t="s">
        <v>40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41</v>
      </c>
      <c r="E30" s="41"/>
      <c r="F30" s="41"/>
      <c r="G30" s="41"/>
      <c r="H30" s="41"/>
      <c r="I30" s="41"/>
      <c r="J30" s="156">
        <f>ROUND(J85,2)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43</v>
      </c>
      <c r="G32" s="41"/>
      <c r="H32" s="41"/>
      <c r="I32" s="157" t="s">
        <v>42</v>
      </c>
      <c r="J32" s="157" t="s">
        <v>44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45</v>
      </c>
      <c r="E33" s="145" t="s">
        <v>46</v>
      </c>
      <c r="F33" s="159">
        <f>ROUND((SUM(BE85:BE246)),2)</f>
        <v>0</v>
      </c>
      <c r="G33" s="41"/>
      <c r="H33" s="41"/>
      <c r="I33" s="160">
        <v>0.21</v>
      </c>
      <c r="J33" s="159">
        <f>ROUND(((SUM(BE85:BE246))*I33),2)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47</v>
      </c>
      <c r="F34" s="159">
        <f>ROUND((SUM(BF85:BF246)),2)</f>
        <v>0</v>
      </c>
      <c r="G34" s="41"/>
      <c r="H34" s="41"/>
      <c r="I34" s="160">
        <v>0.15</v>
      </c>
      <c r="J34" s="159">
        <f>ROUND(((SUM(BF85:BF246))*I34),2)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48</v>
      </c>
      <c r="F35" s="159">
        <f>ROUND((SUM(BG85:BG246)),2)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49</v>
      </c>
      <c r="F36" s="159">
        <f>ROUND((SUM(BH85:BH246)),2)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50</v>
      </c>
      <c r="F37" s="159">
        <f>ROUND((SUM(BI85:BI246)),2)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51</v>
      </c>
      <c r="E39" s="163"/>
      <c r="F39" s="163"/>
      <c r="G39" s="164" t="s">
        <v>52</v>
      </c>
      <c r="H39" s="165" t="s">
        <v>53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118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72" t="str">
        <f>E7</f>
        <v>Vestavba učeben, rekonstrukce bytů a přístavba výtahu - internát SSŽ a ŽS Planá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04 - plynovod a ÚT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Planá</v>
      </c>
      <c r="G52" s="43"/>
      <c r="H52" s="43"/>
      <c r="I52" s="35" t="s">
        <v>23</v>
      </c>
      <c r="J52" s="75" t="str">
        <f>IF(J12="","",J12)</f>
        <v>25. 7. 2022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Střední škola živnostenská a Základní škola Planá</v>
      </c>
      <c r="G54" s="43"/>
      <c r="H54" s="43"/>
      <c r="I54" s="35" t="s">
        <v>33</v>
      </c>
      <c r="J54" s="39" t="str">
        <f>E21</f>
        <v>SPIRAL spol.s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31</v>
      </c>
      <c r="D55" s="43"/>
      <c r="E55" s="43"/>
      <c r="F55" s="30" t="str">
        <f>IF(E18="","",E18)</f>
        <v>Vyplň údaj</v>
      </c>
      <c r="G55" s="43"/>
      <c r="H55" s="43"/>
      <c r="I55" s="35" t="s">
        <v>37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119</v>
      </c>
      <c r="D57" s="174"/>
      <c r="E57" s="174"/>
      <c r="F57" s="174"/>
      <c r="G57" s="174"/>
      <c r="H57" s="174"/>
      <c r="I57" s="174"/>
      <c r="J57" s="175" t="s">
        <v>120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73</v>
      </c>
      <c r="D59" s="43"/>
      <c r="E59" s="43"/>
      <c r="F59" s="43"/>
      <c r="G59" s="43"/>
      <c r="H59" s="43"/>
      <c r="I59" s="43"/>
      <c r="J59" s="105">
        <f>J85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121</v>
      </c>
    </row>
    <row r="60" spans="1:31" s="9" customFormat="1" ht="24.95" customHeight="1">
      <c r="A60" s="9"/>
      <c r="B60" s="177"/>
      <c r="C60" s="178"/>
      <c r="D60" s="179" t="s">
        <v>2376</v>
      </c>
      <c r="E60" s="180"/>
      <c r="F60" s="180"/>
      <c r="G60" s="180"/>
      <c r="H60" s="180"/>
      <c r="I60" s="180"/>
      <c r="J60" s="181">
        <f>J86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7"/>
      <c r="C61" s="178"/>
      <c r="D61" s="179" t="s">
        <v>2377</v>
      </c>
      <c r="E61" s="180"/>
      <c r="F61" s="180"/>
      <c r="G61" s="180"/>
      <c r="H61" s="180"/>
      <c r="I61" s="180"/>
      <c r="J61" s="181">
        <f>J89</f>
        <v>0</v>
      </c>
      <c r="K61" s="178"/>
      <c r="L61" s="18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7"/>
      <c r="C62" s="178"/>
      <c r="D62" s="179" t="s">
        <v>2378</v>
      </c>
      <c r="E62" s="180"/>
      <c r="F62" s="180"/>
      <c r="G62" s="180"/>
      <c r="H62" s="180"/>
      <c r="I62" s="180"/>
      <c r="J62" s="181">
        <f>J114</f>
        <v>0</v>
      </c>
      <c r="K62" s="178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7"/>
      <c r="C63" s="178"/>
      <c r="D63" s="179" t="s">
        <v>2379</v>
      </c>
      <c r="E63" s="180"/>
      <c r="F63" s="180"/>
      <c r="G63" s="180"/>
      <c r="H63" s="180"/>
      <c r="I63" s="180"/>
      <c r="J63" s="181">
        <f>J129</f>
        <v>0</v>
      </c>
      <c r="K63" s="178"/>
      <c r="L63" s="18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7"/>
      <c r="C64" s="178"/>
      <c r="D64" s="179" t="s">
        <v>2380</v>
      </c>
      <c r="E64" s="180"/>
      <c r="F64" s="180"/>
      <c r="G64" s="180"/>
      <c r="H64" s="180"/>
      <c r="I64" s="180"/>
      <c r="J64" s="181">
        <f>J218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3"/>
      <c r="C65" s="128"/>
      <c r="D65" s="184" t="s">
        <v>2381</v>
      </c>
      <c r="E65" s="185"/>
      <c r="F65" s="185"/>
      <c r="G65" s="185"/>
      <c r="H65" s="185"/>
      <c r="I65" s="185"/>
      <c r="J65" s="186">
        <f>J244</f>
        <v>0</v>
      </c>
      <c r="K65" s="128"/>
      <c r="L65" s="18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1"/>
      <c r="B66" s="42"/>
      <c r="C66" s="43"/>
      <c r="D66" s="43"/>
      <c r="E66" s="43"/>
      <c r="F66" s="43"/>
      <c r="G66" s="43"/>
      <c r="H66" s="43"/>
      <c r="I66" s="43"/>
      <c r="J66" s="43"/>
      <c r="K66" s="43"/>
      <c r="L66" s="14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spans="1:31" s="2" customFormat="1" ht="6.95" customHeight="1">
      <c r="A67" s="41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71" spans="1:31" s="2" customFormat="1" ht="6.95" customHeight="1">
      <c r="A71" s="41"/>
      <c r="B71" s="64"/>
      <c r="C71" s="65"/>
      <c r="D71" s="65"/>
      <c r="E71" s="65"/>
      <c r="F71" s="65"/>
      <c r="G71" s="65"/>
      <c r="H71" s="65"/>
      <c r="I71" s="65"/>
      <c r="J71" s="65"/>
      <c r="K71" s="65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24.95" customHeight="1">
      <c r="A72" s="41"/>
      <c r="B72" s="42"/>
      <c r="C72" s="26" t="s">
        <v>144</v>
      </c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6.95" customHeight="1">
      <c r="A73" s="41"/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12" customHeight="1">
      <c r="A74" s="41"/>
      <c r="B74" s="42"/>
      <c r="C74" s="35" t="s">
        <v>16</v>
      </c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26.25" customHeight="1">
      <c r="A75" s="41"/>
      <c r="B75" s="42"/>
      <c r="C75" s="43"/>
      <c r="D75" s="43"/>
      <c r="E75" s="172" t="str">
        <f>E7</f>
        <v>Vestavba učeben, rekonstrukce bytů a přístavba výtahu - internát SSŽ a ŽS Planá</v>
      </c>
      <c r="F75" s="35"/>
      <c r="G75" s="35"/>
      <c r="H75" s="35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12" customHeight="1">
      <c r="A76" s="41"/>
      <c r="B76" s="42"/>
      <c r="C76" s="35" t="s">
        <v>116</v>
      </c>
      <c r="D76" s="43"/>
      <c r="E76" s="43"/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6.5" customHeight="1">
      <c r="A77" s="41"/>
      <c r="B77" s="42"/>
      <c r="C77" s="43"/>
      <c r="D77" s="43"/>
      <c r="E77" s="72" t="str">
        <f>E9</f>
        <v>04 - plynovod a ÚT</v>
      </c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6.95" customHeight="1">
      <c r="A78" s="41"/>
      <c r="B78" s="42"/>
      <c r="C78" s="43"/>
      <c r="D78" s="43"/>
      <c r="E78" s="43"/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12" customHeight="1">
      <c r="A79" s="41"/>
      <c r="B79" s="42"/>
      <c r="C79" s="35" t="s">
        <v>21</v>
      </c>
      <c r="D79" s="43"/>
      <c r="E79" s="43"/>
      <c r="F79" s="30" t="str">
        <f>F12</f>
        <v>Planá</v>
      </c>
      <c r="G79" s="43"/>
      <c r="H79" s="43"/>
      <c r="I79" s="35" t="s">
        <v>23</v>
      </c>
      <c r="J79" s="75" t="str">
        <f>IF(J12="","",J12)</f>
        <v>25. 7. 2022</v>
      </c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5.15" customHeight="1">
      <c r="A81" s="41"/>
      <c r="B81" s="42"/>
      <c r="C81" s="35" t="s">
        <v>25</v>
      </c>
      <c r="D81" s="43"/>
      <c r="E81" s="43"/>
      <c r="F81" s="30" t="str">
        <f>E15</f>
        <v>Střední škola živnostenská a Základní škola Planá</v>
      </c>
      <c r="G81" s="43"/>
      <c r="H81" s="43"/>
      <c r="I81" s="35" t="s">
        <v>33</v>
      </c>
      <c r="J81" s="39" t="str">
        <f>E21</f>
        <v>SPIRAL spol.s r.o.</v>
      </c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31</v>
      </c>
      <c r="D82" s="43"/>
      <c r="E82" s="43"/>
      <c r="F82" s="30" t="str">
        <f>IF(E18="","",E18)</f>
        <v>Vyplň údaj</v>
      </c>
      <c r="G82" s="43"/>
      <c r="H82" s="43"/>
      <c r="I82" s="35" t="s">
        <v>37</v>
      </c>
      <c r="J82" s="39" t="str">
        <f>E24</f>
        <v xml:space="preserve"> 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0.3" customHeight="1">
      <c r="A83" s="41"/>
      <c r="B83" s="42"/>
      <c r="C83" s="43"/>
      <c r="D83" s="43"/>
      <c r="E83" s="43"/>
      <c r="F83" s="43"/>
      <c r="G83" s="43"/>
      <c r="H83" s="43"/>
      <c r="I83" s="43"/>
      <c r="J83" s="43"/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11" customFormat="1" ht="29.25" customHeight="1">
      <c r="A84" s="188"/>
      <c r="B84" s="189"/>
      <c r="C84" s="190" t="s">
        <v>145</v>
      </c>
      <c r="D84" s="191" t="s">
        <v>60</v>
      </c>
      <c r="E84" s="191" t="s">
        <v>56</v>
      </c>
      <c r="F84" s="191" t="s">
        <v>57</v>
      </c>
      <c r="G84" s="191" t="s">
        <v>146</v>
      </c>
      <c r="H84" s="191" t="s">
        <v>147</v>
      </c>
      <c r="I84" s="191" t="s">
        <v>148</v>
      </c>
      <c r="J84" s="191" t="s">
        <v>120</v>
      </c>
      <c r="K84" s="192" t="s">
        <v>149</v>
      </c>
      <c r="L84" s="193"/>
      <c r="M84" s="95" t="s">
        <v>19</v>
      </c>
      <c r="N84" s="96" t="s">
        <v>45</v>
      </c>
      <c r="O84" s="96" t="s">
        <v>150</v>
      </c>
      <c r="P84" s="96" t="s">
        <v>151</v>
      </c>
      <c r="Q84" s="96" t="s">
        <v>152</v>
      </c>
      <c r="R84" s="96" t="s">
        <v>153</v>
      </c>
      <c r="S84" s="96" t="s">
        <v>154</v>
      </c>
      <c r="T84" s="97" t="s">
        <v>155</v>
      </c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</row>
    <row r="85" spans="1:63" s="2" customFormat="1" ht="22.8" customHeight="1">
      <c r="A85" s="41"/>
      <c r="B85" s="42"/>
      <c r="C85" s="102" t="s">
        <v>156</v>
      </c>
      <c r="D85" s="43"/>
      <c r="E85" s="43"/>
      <c r="F85" s="43"/>
      <c r="G85" s="43"/>
      <c r="H85" s="43"/>
      <c r="I85" s="43"/>
      <c r="J85" s="194">
        <f>BK85</f>
        <v>0</v>
      </c>
      <c r="K85" s="43"/>
      <c r="L85" s="47"/>
      <c r="M85" s="98"/>
      <c r="N85" s="195"/>
      <c r="O85" s="99"/>
      <c r="P85" s="196">
        <f>P86+P89+P114+P129+P218</f>
        <v>0</v>
      </c>
      <c r="Q85" s="99"/>
      <c r="R85" s="196">
        <f>R86+R89+R114+R129+R218</f>
        <v>0</v>
      </c>
      <c r="S85" s="99"/>
      <c r="T85" s="197">
        <f>T86+T89+T114+T129+T218</f>
        <v>0</v>
      </c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T85" s="20" t="s">
        <v>74</v>
      </c>
      <c r="AU85" s="20" t="s">
        <v>121</v>
      </c>
      <c r="BK85" s="198">
        <f>BK86+BK89+BK114+BK129+BK218</f>
        <v>0</v>
      </c>
    </row>
    <row r="86" spans="1:63" s="12" customFormat="1" ht="25.9" customHeight="1">
      <c r="A86" s="12"/>
      <c r="B86" s="199"/>
      <c r="C86" s="200"/>
      <c r="D86" s="201" t="s">
        <v>74</v>
      </c>
      <c r="E86" s="202" t="s">
        <v>2255</v>
      </c>
      <c r="F86" s="202" t="s">
        <v>2382</v>
      </c>
      <c r="G86" s="200"/>
      <c r="H86" s="200"/>
      <c r="I86" s="203"/>
      <c r="J86" s="204">
        <f>BK86</f>
        <v>0</v>
      </c>
      <c r="K86" s="200"/>
      <c r="L86" s="205"/>
      <c r="M86" s="206"/>
      <c r="N86" s="207"/>
      <c r="O86" s="207"/>
      <c r="P86" s="208">
        <f>SUM(P87:P88)</f>
        <v>0</v>
      </c>
      <c r="Q86" s="207"/>
      <c r="R86" s="208">
        <f>SUM(R87:R88)</f>
        <v>0</v>
      </c>
      <c r="S86" s="207"/>
      <c r="T86" s="209">
        <f>SUM(T87:T88)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0" t="s">
        <v>83</v>
      </c>
      <c r="AT86" s="211" t="s">
        <v>74</v>
      </c>
      <c r="AU86" s="211" t="s">
        <v>75</v>
      </c>
      <c r="AY86" s="210" t="s">
        <v>159</v>
      </c>
      <c r="BK86" s="212">
        <f>SUM(BK87:BK88)</f>
        <v>0</v>
      </c>
    </row>
    <row r="87" spans="1:65" s="2" customFormat="1" ht="24.15" customHeight="1">
      <c r="A87" s="41"/>
      <c r="B87" s="42"/>
      <c r="C87" s="215" t="s">
        <v>75</v>
      </c>
      <c r="D87" s="215" t="s">
        <v>161</v>
      </c>
      <c r="E87" s="216" t="s">
        <v>2383</v>
      </c>
      <c r="F87" s="217" t="s">
        <v>2384</v>
      </c>
      <c r="G87" s="218" t="s">
        <v>1426</v>
      </c>
      <c r="H87" s="219">
        <v>0</v>
      </c>
      <c r="I87" s="220"/>
      <c r="J87" s="221">
        <f>ROUND(I87*H87,2)</f>
        <v>0</v>
      </c>
      <c r="K87" s="217" t="s">
        <v>19</v>
      </c>
      <c r="L87" s="47"/>
      <c r="M87" s="222" t="s">
        <v>19</v>
      </c>
      <c r="N87" s="223" t="s">
        <v>46</v>
      </c>
      <c r="O87" s="87"/>
      <c r="P87" s="224">
        <f>O87*H87</f>
        <v>0</v>
      </c>
      <c r="Q87" s="224">
        <v>0</v>
      </c>
      <c r="R87" s="224">
        <f>Q87*H87</f>
        <v>0</v>
      </c>
      <c r="S87" s="224">
        <v>0</v>
      </c>
      <c r="T87" s="225">
        <f>S87*H87</f>
        <v>0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R87" s="226" t="s">
        <v>166</v>
      </c>
      <c r="AT87" s="226" t="s">
        <v>161</v>
      </c>
      <c r="AU87" s="226" t="s">
        <v>83</v>
      </c>
      <c r="AY87" s="20" t="s">
        <v>159</v>
      </c>
      <c r="BE87" s="227">
        <f>IF(N87="základní",J87,0)</f>
        <v>0</v>
      </c>
      <c r="BF87" s="227">
        <f>IF(N87="snížená",J87,0)</f>
        <v>0</v>
      </c>
      <c r="BG87" s="227">
        <f>IF(N87="zákl. přenesená",J87,0)</f>
        <v>0</v>
      </c>
      <c r="BH87" s="227">
        <f>IF(N87="sníž. přenesená",J87,0)</f>
        <v>0</v>
      </c>
      <c r="BI87" s="227">
        <f>IF(N87="nulová",J87,0)</f>
        <v>0</v>
      </c>
      <c r="BJ87" s="20" t="s">
        <v>83</v>
      </c>
      <c r="BK87" s="227">
        <f>ROUND(I87*H87,2)</f>
        <v>0</v>
      </c>
      <c r="BL87" s="20" t="s">
        <v>166</v>
      </c>
      <c r="BM87" s="226" t="s">
        <v>85</v>
      </c>
    </row>
    <row r="88" spans="1:47" s="2" customFormat="1" ht="12">
      <c r="A88" s="41"/>
      <c r="B88" s="42"/>
      <c r="C88" s="43"/>
      <c r="D88" s="228" t="s">
        <v>168</v>
      </c>
      <c r="E88" s="43"/>
      <c r="F88" s="229" t="s">
        <v>2384</v>
      </c>
      <c r="G88" s="43"/>
      <c r="H88" s="43"/>
      <c r="I88" s="230"/>
      <c r="J88" s="43"/>
      <c r="K88" s="43"/>
      <c r="L88" s="47"/>
      <c r="M88" s="231"/>
      <c r="N88" s="232"/>
      <c r="O88" s="87"/>
      <c r="P88" s="87"/>
      <c r="Q88" s="87"/>
      <c r="R88" s="87"/>
      <c r="S88" s="87"/>
      <c r="T88" s="88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T88" s="20" t="s">
        <v>168</v>
      </c>
      <c r="AU88" s="20" t="s">
        <v>83</v>
      </c>
    </row>
    <row r="89" spans="1:63" s="12" customFormat="1" ht="25.9" customHeight="1">
      <c r="A89" s="12"/>
      <c r="B89" s="199"/>
      <c r="C89" s="200"/>
      <c r="D89" s="201" t="s">
        <v>74</v>
      </c>
      <c r="E89" s="202" t="s">
        <v>2361</v>
      </c>
      <c r="F89" s="202" t="s">
        <v>2385</v>
      </c>
      <c r="G89" s="200"/>
      <c r="H89" s="200"/>
      <c r="I89" s="203"/>
      <c r="J89" s="204">
        <f>BK89</f>
        <v>0</v>
      </c>
      <c r="K89" s="200"/>
      <c r="L89" s="205"/>
      <c r="M89" s="206"/>
      <c r="N89" s="207"/>
      <c r="O89" s="207"/>
      <c r="P89" s="208">
        <f>SUM(P90:P113)</f>
        <v>0</v>
      </c>
      <c r="Q89" s="207"/>
      <c r="R89" s="208">
        <f>SUM(R90:R113)</f>
        <v>0</v>
      </c>
      <c r="S89" s="207"/>
      <c r="T89" s="209">
        <f>SUM(T90:T113)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10" t="s">
        <v>83</v>
      </c>
      <c r="AT89" s="211" t="s">
        <v>74</v>
      </c>
      <c r="AU89" s="211" t="s">
        <v>75</v>
      </c>
      <c r="AY89" s="210" t="s">
        <v>159</v>
      </c>
      <c r="BK89" s="212">
        <f>SUM(BK90:BK113)</f>
        <v>0</v>
      </c>
    </row>
    <row r="90" spans="1:65" s="2" customFormat="1" ht="16.5" customHeight="1">
      <c r="A90" s="41"/>
      <c r="B90" s="42"/>
      <c r="C90" s="215" t="s">
        <v>75</v>
      </c>
      <c r="D90" s="215" t="s">
        <v>161</v>
      </c>
      <c r="E90" s="216" t="s">
        <v>2386</v>
      </c>
      <c r="F90" s="217" t="s">
        <v>2387</v>
      </c>
      <c r="G90" s="218" t="s">
        <v>1426</v>
      </c>
      <c r="H90" s="219">
        <v>1</v>
      </c>
      <c r="I90" s="220"/>
      <c r="J90" s="221">
        <f>ROUND(I90*H90,2)</f>
        <v>0</v>
      </c>
      <c r="K90" s="217" t="s">
        <v>19</v>
      </c>
      <c r="L90" s="47"/>
      <c r="M90" s="222" t="s">
        <v>19</v>
      </c>
      <c r="N90" s="223" t="s">
        <v>46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166</v>
      </c>
      <c r="AT90" s="226" t="s">
        <v>161</v>
      </c>
      <c r="AU90" s="226" t="s">
        <v>83</v>
      </c>
      <c r="AY90" s="20" t="s">
        <v>159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83</v>
      </c>
      <c r="BK90" s="227">
        <f>ROUND(I90*H90,2)</f>
        <v>0</v>
      </c>
      <c r="BL90" s="20" t="s">
        <v>166</v>
      </c>
      <c r="BM90" s="226" t="s">
        <v>427</v>
      </c>
    </row>
    <row r="91" spans="1:47" s="2" customFormat="1" ht="12">
      <c r="A91" s="41"/>
      <c r="B91" s="42"/>
      <c r="C91" s="43"/>
      <c r="D91" s="228" t="s">
        <v>168</v>
      </c>
      <c r="E91" s="43"/>
      <c r="F91" s="229" t="s">
        <v>2387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168</v>
      </c>
      <c r="AU91" s="20" t="s">
        <v>83</v>
      </c>
    </row>
    <row r="92" spans="1:65" s="2" customFormat="1" ht="16.5" customHeight="1">
      <c r="A92" s="41"/>
      <c r="B92" s="42"/>
      <c r="C92" s="215" t="s">
        <v>75</v>
      </c>
      <c r="D92" s="215" t="s">
        <v>161</v>
      </c>
      <c r="E92" s="216" t="s">
        <v>2388</v>
      </c>
      <c r="F92" s="217" t="s">
        <v>2389</v>
      </c>
      <c r="G92" s="218" t="s">
        <v>1426</v>
      </c>
      <c r="H92" s="219">
        <v>1</v>
      </c>
      <c r="I92" s="220"/>
      <c r="J92" s="221">
        <f>ROUND(I92*H92,2)</f>
        <v>0</v>
      </c>
      <c r="K92" s="217" t="s">
        <v>19</v>
      </c>
      <c r="L92" s="47"/>
      <c r="M92" s="222" t="s">
        <v>19</v>
      </c>
      <c r="N92" s="223" t="s">
        <v>46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166</v>
      </c>
      <c r="AT92" s="226" t="s">
        <v>161</v>
      </c>
      <c r="AU92" s="226" t="s">
        <v>83</v>
      </c>
      <c r="AY92" s="20" t="s">
        <v>159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83</v>
      </c>
      <c r="BK92" s="227">
        <f>ROUND(I92*H92,2)</f>
        <v>0</v>
      </c>
      <c r="BL92" s="20" t="s">
        <v>166</v>
      </c>
      <c r="BM92" s="226" t="s">
        <v>315</v>
      </c>
    </row>
    <row r="93" spans="1:47" s="2" customFormat="1" ht="12">
      <c r="A93" s="41"/>
      <c r="B93" s="42"/>
      <c r="C93" s="43"/>
      <c r="D93" s="228" t="s">
        <v>168</v>
      </c>
      <c r="E93" s="43"/>
      <c r="F93" s="229" t="s">
        <v>2389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168</v>
      </c>
      <c r="AU93" s="20" t="s">
        <v>83</v>
      </c>
    </row>
    <row r="94" spans="1:65" s="2" customFormat="1" ht="16.5" customHeight="1">
      <c r="A94" s="41"/>
      <c r="B94" s="42"/>
      <c r="C94" s="215" t="s">
        <v>75</v>
      </c>
      <c r="D94" s="215" t="s">
        <v>161</v>
      </c>
      <c r="E94" s="216" t="s">
        <v>2390</v>
      </c>
      <c r="F94" s="217" t="s">
        <v>2391</v>
      </c>
      <c r="G94" s="218" t="s">
        <v>1426</v>
      </c>
      <c r="H94" s="219">
        <v>4</v>
      </c>
      <c r="I94" s="220"/>
      <c r="J94" s="221">
        <f>ROUND(I94*H94,2)</f>
        <v>0</v>
      </c>
      <c r="K94" s="217" t="s">
        <v>19</v>
      </c>
      <c r="L94" s="47"/>
      <c r="M94" s="222" t="s">
        <v>19</v>
      </c>
      <c r="N94" s="223" t="s">
        <v>46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166</v>
      </c>
      <c r="AT94" s="226" t="s">
        <v>161</v>
      </c>
      <c r="AU94" s="226" t="s">
        <v>83</v>
      </c>
      <c r="AY94" s="20" t="s">
        <v>159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83</v>
      </c>
      <c r="BK94" s="227">
        <f>ROUND(I94*H94,2)</f>
        <v>0</v>
      </c>
      <c r="BL94" s="20" t="s">
        <v>166</v>
      </c>
      <c r="BM94" s="226" t="s">
        <v>453</v>
      </c>
    </row>
    <row r="95" spans="1:47" s="2" customFormat="1" ht="12">
      <c r="A95" s="41"/>
      <c r="B95" s="42"/>
      <c r="C95" s="43"/>
      <c r="D95" s="228" t="s">
        <v>168</v>
      </c>
      <c r="E95" s="43"/>
      <c r="F95" s="229" t="s">
        <v>2391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168</v>
      </c>
      <c r="AU95" s="20" t="s">
        <v>83</v>
      </c>
    </row>
    <row r="96" spans="1:65" s="2" customFormat="1" ht="16.5" customHeight="1">
      <c r="A96" s="41"/>
      <c r="B96" s="42"/>
      <c r="C96" s="215" t="s">
        <v>75</v>
      </c>
      <c r="D96" s="215" t="s">
        <v>161</v>
      </c>
      <c r="E96" s="216" t="s">
        <v>2392</v>
      </c>
      <c r="F96" s="217" t="s">
        <v>2393</v>
      </c>
      <c r="G96" s="218" t="s">
        <v>1426</v>
      </c>
      <c r="H96" s="219">
        <v>1</v>
      </c>
      <c r="I96" s="220"/>
      <c r="J96" s="221">
        <f>ROUND(I96*H96,2)</f>
        <v>0</v>
      </c>
      <c r="K96" s="217" t="s">
        <v>19</v>
      </c>
      <c r="L96" s="47"/>
      <c r="M96" s="222" t="s">
        <v>19</v>
      </c>
      <c r="N96" s="223" t="s">
        <v>46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166</v>
      </c>
      <c r="AT96" s="226" t="s">
        <v>161</v>
      </c>
      <c r="AU96" s="226" t="s">
        <v>83</v>
      </c>
      <c r="AY96" s="20" t="s">
        <v>159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83</v>
      </c>
      <c r="BK96" s="227">
        <f>ROUND(I96*H96,2)</f>
        <v>0</v>
      </c>
      <c r="BL96" s="20" t="s">
        <v>166</v>
      </c>
      <c r="BM96" s="226" t="s">
        <v>472</v>
      </c>
    </row>
    <row r="97" spans="1:47" s="2" customFormat="1" ht="12">
      <c r="A97" s="41"/>
      <c r="B97" s="42"/>
      <c r="C97" s="43"/>
      <c r="D97" s="228" t="s">
        <v>168</v>
      </c>
      <c r="E97" s="43"/>
      <c r="F97" s="229" t="s">
        <v>2393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168</v>
      </c>
      <c r="AU97" s="20" t="s">
        <v>83</v>
      </c>
    </row>
    <row r="98" spans="1:65" s="2" customFormat="1" ht="24.15" customHeight="1">
      <c r="A98" s="41"/>
      <c r="B98" s="42"/>
      <c r="C98" s="215" t="s">
        <v>75</v>
      </c>
      <c r="D98" s="215" t="s">
        <v>161</v>
      </c>
      <c r="E98" s="216" t="s">
        <v>2394</v>
      </c>
      <c r="F98" s="217" t="s">
        <v>2395</v>
      </c>
      <c r="G98" s="218" t="s">
        <v>1426</v>
      </c>
      <c r="H98" s="219">
        <v>1</v>
      </c>
      <c r="I98" s="220"/>
      <c r="J98" s="221">
        <f>ROUND(I98*H98,2)</f>
        <v>0</v>
      </c>
      <c r="K98" s="217" t="s">
        <v>19</v>
      </c>
      <c r="L98" s="47"/>
      <c r="M98" s="222" t="s">
        <v>19</v>
      </c>
      <c r="N98" s="223" t="s">
        <v>46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166</v>
      </c>
      <c r="AT98" s="226" t="s">
        <v>161</v>
      </c>
      <c r="AU98" s="226" t="s">
        <v>83</v>
      </c>
      <c r="AY98" s="20" t="s">
        <v>159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83</v>
      </c>
      <c r="BK98" s="227">
        <f>ROUND(I98*H98,2)</f>
        <v>0</v>
      </c>
      <c r="BL98" s="20" t="s">
        <v>166</v>
      </c>
      <c r="BM98" s="226" t="s">
        <v>511</v>
      </c>
    </row>
    <row r="99" spans="1:47" s="2" customFormat="1" ht="12">
      <c r="A99" s="41"/>
      <c r="B99" s="42"/>
      <c r="C99" s="43"/>
      <c r="D99" s="228" t="s">
        <v>168</v>
      </c>
      <c r="E99" s="43"/>
      <c r="F99" s="229" t="s">
        <v>2395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168</v>
      </c>
      <c r="AU99" s="20" t="s">
        <v>83</v>
      </c>
    </row>
    <row r="100" spans="1:65" s="2" customFormat="1" ht="24.15" customHeight="1">
      <c r="A100" s="41"/>
      <c r="B100" s="42"/>
      <c r="C100" s="215" t="s">
        <v>85</v>
      </c>
      <c r="D100" s="215" t="s">
        <v>161</v>
      </c>
      <c r="E100" s="216" t="s">
        <v>2396</v>
      </c>
      <c r="F100" s="217" t="s">
        <v>2397</v>
      </c>
      <c r="G100" s="218" t="s">
        <v>1426</v>
      </c>
      <c r="H100" s="219">
        <v>1</v>
      </c>
      <c r="I100" s="220"/>
      <c r="J100" s="221">
        <f>ROUND(I100*H100,2)</f>
        <v>0</v>
      </c>
      <c r="K100" s="217" t="s">
        <v>19</v>
      </c>
      <c r="L100" s="47"/>
      <c r="M100" s="222" t="s">
        <v>19</v>
      </c>
      <c r="N100" s="223" t="s">
        <v>46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166</v>
      </c>
      <c r="AT100" s="226" t="s">
        <v>161</v>
      </c>
      <c r="AU100" s="226" t="s">
        <v>83</v>
      </c>
      <c r="AY100" s="20" t="s">
        <v>159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83</v>
      </c>
      <c r="BK100" s="227">
        <f>ROUND(I100*H100,2)</f>
        <v>0</v>
      </c>
      <c r="BL100" s="20" t="s">
        <v>166</v>
      </c>
      <c r="BM100" s="226" t="s">
        <v>2398</v>
      </c>
    </row>
    <row r="101" spans="1:47" s="2" customFormat="1" ht="12">
      <c r="A101" s="41"/>
      <c r="B101" s="42"/>
      <c r="C101" s="43"/>
      <c r="D101" s="228" t="s">
        <v>168</v>
      </c>
      <c r="E101" s="43"/>
      <c r="F101" s="229" t="s">
        <v>2397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168</v>
      </c>
      <c r="AU101" s="20" t="s">
        <v>83</v>
      </c>
    </row>
    <row r="102" spans="1:65" s="2" customFormat="1" ht="16.5" customHeight="1">
      <c r="A102" s="41"/>
      <c r="B102" s="42"/>
      <c r="C102" s="215" t="s">
        <v>75</v>
      </c>
      <c r="D102" s="215" t="s">
        <v>161</v>
      </c>
      <c r="E102" s="216" t="s">
        <v>2399</v>
      </c>
      <c r="F102" s="217" t="s">
        <v>2400</v>
      </c>
      <c r="G102" s="218" t="s">
        <v>306</v>
      </c>
      <c r="H102" s="219">
        <v>50</v>
      </c>
      <c r="I102" s="220"/>
      <c r="J102" s="221">
        <f>ROUND(I102*H102,2)</f>
        <v>0</v>
      </c>
      <c r="K102" s="217" t="s">
        <v>19</v>
      </c>
      <c r="L102" s="47"/>
      <c r="M102" s="222" t="s">
        <v>19</v>
      </c>
      <c r="N102" s="223" t="s">
        <v>46</v>
      </c>
      <c r="O102" s="87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6" t="s">
        <v>166</v>
      </c>
      <c r="AT102" s="226" t="s">
        <v>161</v>
      </c>
      <c r="AU102" s="226" t="s">
        <v>83</v>
      </c>
      <c r="AY102" s="20" t="s">
        <v>159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0" t="s">
        <v>83</v>
      </c>
      <c r="BK102" s="227">
        <f>ROUND(I102*H102,2)</f>
        <v>0</v>
      </c>
      <c r="BL102" s="20" t="s">
        <v>166</v>
      </c>
      <c r="BM102" s="226" t="s">
        <v>557</v>
      </c>
    </row>
    <row r="103" spans="1:47" s="2" customFormat="1" ht="12">
      <c r="A103" s="41"/>
      <c r="B103" s="42"/>
      <c r="C103" s="43"/>
      <c r="D103" s="228" t="s">
        <v>168</v>
      </c>
      <c r="E103" s="43"/>
      <c r="F103" s="229" t="s">
        <v>2400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168</v>
      </c>
      <c r="AU103" s="20" t="s">
        <v>83</v>
      </c>
    </row>
    <row r="104" spans="1:65" s="2" customFormat="1" ht="16.5" customHeight="1">
      <c r="A104" s="41"/>
      <c r="B104" s="42"/>
      <c r="C104" s="215" t="s">
        <v>75</v>
      </c>
      <c r="D104" s="215" t="s">
        <v>161</v>
      </c>
      <c r="E104" s="216" t="s">
        <v>2401</v>
      </c>
      <c r="F104" s="217" t="s">
        <v>2402</v>
      </c>
      <c r="G104" s="218" t="s">
        <v>306</v>
      </c>
      <c r="H104" s="219">
        <v>20</v>
      </c>
      <c r="I104" s="220"/>
      <c r="J104" s="221">
        <f>ROUND(I104*H104,2)</f>
        <v>0</v>
      </c>
      <c r="K104" s="217" t="s">
        <v>19</v>
      </c>
      <c r="L104" s="47"/>
      <c r="M104" s="222" t="s">
        <v>19</v>
      </c>
      <c r="N104" s="223" t="s">
        <v>46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166</v>
      </c>
      <c r="AT104" s="226" t="s">
        <v>161</v>
      </c>
      <c r="AU104" s="226" t="s">
        <v>83</v>
      </c>
      <c r="AY104" s="20" t="s">
        <v>159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83</v>
      </c>
      <c r="BK104" s="227">
        <f>ROUND(I104*H104,2)</f>
        <v>0</v>
      </c>
      <c r="BL104" s="20" t="s">
        <v>166</v>
      </c>
      <c r="BM104" s="226" t="s">
        <v>582</v>
      </c>
    </row>
    <row r="105" spans="1:47" s="2" customFormat="1" ht="12">
      <c r="A105" s="41"/>
      <c r="B105" s="42"/>
      <c r="C105" s="43"/>
      <c r="D105" s="228" t="s">
        <v>168</v>
      </c>
      <c r="E105" s="43"/>
      <c r="F105" s="229" t="s">
        <v>2402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168</v>
      </c>
      <c r="AU105" s="20" t="s">
        <v>83</v>
      </c>
    </row>
    <row r="106" spans="1:65" s="2" customFormat="1" ht="16.5" customHeight="1">
      <c r="A106" s="41"/>
      <c r="B106" s="42"/>
      <c r="C106" s="215" t="s">
        <v>75</v>
      </c>
      <c r="D106" s="215" t="s">
        <v>161</v>
      </c>
      <c r="E106" s="216" t="s">
        <v>2403</v>
      </c>
      <c r="F106" s="217" t="s">
        <v>2404</v>
      </c>
      <c r="G106" s="218" t="s">
        <v>306</v>
      </c>
      <c r="H106" s="219">
        <v>10</v>
      </c>
      <c r="I106" s="220"/>
      <c r="J106" s="221">
        <f>ROUND(I106*H106,2)</f>
        <v>0</v>
      </c>
      <c r="K106" s="217" t="s">
        <v>19</v>
      </c>
      <c r="L106" s="47"/>
      <c r="M106" s="222" t="s">
        <v>19</v>
      </c>
      <c r="N106" s="223" t="s">
        <v>46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166</v>
      </c>
      <c r="AT106" s="226" t="s">
        <v>161</v>
      </c>
      <c r="AU106" s="226" t="s">
        <v>83</v>
      </c>
      <c r="AY106" s="20" t="s">
        <v>159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0" t="s">
        <v>83</v>
      </c>
      <c r="BK106" s="227">
        <f>ROUND(I106*H106,2)</f>
        <v>0</v>
      </c>
      <c r="BL106" s="20" t="s">
        <v>166</v>
      </c>
      <c r="BM106" s="226" t="s">
        <v>594</v>
      </c>
    </row>
    <row r="107" spans="1:47" s="2" customFormat="1" ht="12">
      <c r="A107" s="41"/>
      <c r="B107" s="42"/>
      <c r="C107" s="43"/>
      <c r="D107" s="228" t="s">
        <v>168</v>
      </c>
      <c r="E107" s="43"/>
      <c r="F107" s="229" t="s">
        <v>2404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168</v>
      </c>
      <c r="AU107" s="20" t="s">
        <v>83</v>
      </c>
    </row>
    <row r="108" spans="1:65" s="2" customFormat="1" ht="24.15" customHeight="1">
      <c r="A108" s="41"/>
      <c r="B108" s="42"/>
      <c r="C108" s="215" t="s">
        <v>75</v>
      </c>
      <c r="D108" s="215" t="s">
        <v>161</v>
      </c>
      <c r="E108" s="216" t="s">
        <v>2405</v>
      </c>
      <c r="F108" s="217" t="s">
        <v>2406</v>
      </c>
      <c r="G108" s="218" t="s">
        <v>306</v>
      </c>
      <c r="H108" s="219">
        <v>5</v>
      </c>
      <c r="I108" s="220"/>
      <c r="J108" s="221">
        <f>ROUND(I108*H108,2)</f>
        <v>0</v>
      </c>
      <c r="K108" s="217" t="s">
        <v>19</v>
      </c>
      <c r="L108" s="47"/>
      <c r="M108" s="222" t="s">
        <v>19</v>
      </c>
      <c r="N108" s="223" t="s">
        <v>46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166</v>
      </c>
      <c r="AT108" s="226" t="s">
        <v>161</v>
      </c>
      <c r="AU108" s="226" t="s">
        <v>83</v>
      </c>
      <c r="AY108" s="20" t="s">
        <v>159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83</v>
      </c>
      <c r="BK108" s="227">
        <f>ROUND(I108*H108,2)</f>
        <v>0</v>
      </c>
      <c r="BL108" s="20" t="s">
        <v>166</v>
      </c>
      <c r="BM108" s="226" t="s">
        <v>619</v>
      </c>
    </row>
    <row r="109" spans="1:47" s="2" customFormat="1" ht="12">
      <c r="A109" s="41"/>
      <c r="B109" s="42"/>
      <c r="C109" s="43"/>
      <c r="D109" s="228" t="s">
        <v>168</v>
      </c>
      <c r="E109" s="43"/>
      <c r="F109" s="229" t="s">
        <v>2406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168</v>
      </c>
      <c r="AU109" s="20" t="s">
        <v>83</v>
      </c>
    </row>
    <row r="110" spans="1:65" s="2" customFormat="1" ht="16.5" customHeight="1">
      <c r="A110" s="41"/>
      <c r="B110" s="42"/>
      <c r="C110" s="215" t="s">
        <v>75</v>
      </c>
      <c r="D110" s="215" t="s">
        <v>161</v>
      </c>
      <c r="E110" s="216" t="s">
        <v>2407</v>
      </c>
      <c r="F110" s="217" t="s">
        <v>2408</v>
      </c>
      <c r="G110" s="218" t="s">
        <v>306</v>
      </c>
      <c r="H110" s="219">
        <v>4</v>
      </c>
      <c r="I110" s="220"/>
      <c r="J110" s="221">
        <f>ROUND(I110*H110,2)</f>
        <v>0</v>
      </c>
      <c r="K110" s="217" t="s">
        <v>19</v>
      </c>
      <c r="L110" s="47"/>
      <c r="M110" s="222" t="s">
        <v>19</v>
      </c>
      <c r="N110" s="223" t="s">
        <v>46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166</v>
      </c>
      <c r="AT110" s="226" t="s">
        <v>161</v>
      </c>
      <c r="AU110" s="226" t="s">
        <v>83</v>
      </c>
      <c r="AY110" s="20" t="s">
        <v>159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83</v>
      </c>
      <c r="BK110" s="227">
        <f>ROUND(I110*H110,2)</f>
        <v>0</v>
      </c>
      <c r="BL110" s="20" t="s">
        <v>166</v>
      </c>
      <c r="BM110" s="226" t="s">
        <v>646</v>
      </c>
    </row>
    <row r="111" spans="1:47" s="2" customFormat="1" ht="12">
      <c r="A111" s="41"/>
      <c r="B111" s="42"/>
      <c r="C111" s="43"/>
      <c r="D111" s="228" t="s">
        <v>168</v>
      </c>
      <c r="E111" s="43"/>
      <c r="F111" s="229" t="s">
        <v>2408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168</v>
      </c>
      <c r="AU111" s="20" t="s">
        <v>83</v>
      </c>
    </row>
    <row r="112" spans="1:65" s="2" customFormat="1" ht="16.5" customHeight="1">
      <c r="A112" s="41"/>
      <c r="B112" s="42"/>
      <c r="C112" s="215" t="s">
        <v>75</v>
      </c>
      <c r="D112" s="215" t="s">
        <v>161</v>
      </c>
      <c r="E112" s="216" t="s">
        <v>2409</v>
      </c>
      <c r="F112" s="217" t="s">
        <v>2410</v>
      </c>
      <c r="G112" s="218" t="s">
        <v>306</v>
      </c>
      <c r="H112" s="219">
        <v>80</v>
      </c>
      <c r="I112" s="220"/>
      <c r="J112" s="221">
        <f>ROUND(I112*H112,2)</f>
        <v>0</v>
      </c>
      <c r="K112" s="217" t="s">
        <v>19</v>
      </c>
      <c r="L112" s="47"/>
      <c r="M112" s="222" t="s">
        <v>19</v>
      </c>
      <c r="N112" s="223" t="s">
        <v>46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166</v>
      </c>
      <c r="AT112" s="226" t="s">
        <v>161</v>
      </c>
      <c r="AU112" s="226" t="s">
        <v>83</v>
      </c>
      <c r="AY112" s="20" t="s">
        <v>159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83</v>
      </c>
      <c r="BK112" s="227">
        <f>ROUND(I112*H112,2)</f>
        <v>0</v>
      </c>
      <c r="BL112" s="20" t="s">
        <v>166</v>
      </c>
      <c r="BM112" s="226" t="s">
        <v>658</v>
      </c>
    </row>
    <row r="113" spans="1:47" s="2" customFormat="1" ht="12">
      <c r="A113" s="41"/>
      <c r="B113" s="42"/>
      <c r="C113" s="43"/>
      <c r="D113" s="228" t="s">
        <v>168</v>
      </c>
      <c r="E113" s="43"/>
      <c r="F113" s="229" t="s">
        <v>2410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168</v>
      </c>
      <c r="AU113" s="20" t="s">
        <v>83</v>
      </c>
    </row>
    <row r="114" spans="1:63" s="12" customFormat="1" ht="25.9" customHeight="1">
      <c r="A114" s="12"/>
      <c r="B114" s="199"/>
      <c r="C114" s="200"/>
      <c r="D114" s="201" t="s">
        <v>74</v>
      </c>
      <c r="E114" s="202" t="s">
        <v>2411</v>
      </c>
      <c r="F114" s="202" t="s">
        <v>2412</v>
      </c>
      <c r="G114" s="200"/>
      <c r="H114" s="200"/>
      <c r="I114" s="203"/>
      <c r="J114" s="204">
        <f>BK114</f>
        <v>0</v>
      </c>
      <c r="K114" s="200"/>
      <c r="L114" s="205"/>
      <c r="M114" s="206"/>
      <c r="N114" s="207"/>
      <c r="O114" s="207"/>
      <c r="P114" s="208">
        <f>SUM(P115:P128)</f>
        <v>0</v>
      </c>
      <c r="Q114" s="207"/>
      <c r="R114" s="208">
        <f>SUM(R115:R128)</f>
        <v>0</v>
      </c>
      <c r="S114" s="207"/>
      <c r="T114" s="209">
        <f>SUM(T115:T128)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10" t="s">
        <v>83</v>
      </c>
      <c r="AT114" s="211" t="s">
        <v>74</v>
      </c>
      <c r="AU114" s="211" t="s">
        <v>75</v>
      </c>
      <c r="AY114" s="210" t="s">
        <v>159</v>
      </c>
      <c r="BK114" s="212">
        <f>SUM(BK115:BK128)</f>
        <v>0</v>
      </c>
    </row>
    <row r="115" spans="1:65" s="2" customFormat="1" ht="16.5" customHeight="1">
      <c r="A115" s="41"/>
      <c r="B115" s="42"/>
      <c r="C115" s="215" t="s">
        <v>75</v>
      </c>
      <c r="D115" s="215" t="s">
        <v>161</v>
      </c>
      <c r="E115" s="216" t="s">
        <v>2413</v>
      </c>
      <c r="F115" s="217" t="s">
        <v>2414</v>
      </c>
      <c r="G115" s="218" t="s">
        <v>1426</v>
      </c>
      <c r="H115" s="219">
        <v>1</v>
      </c>
      <c r="I115" s="220"/>
      <c r="J115" s="221">
        <f>ROUND(I115*H115,2)</f>
        <v>0</v>
      </c>
      <c r="K115" s="217" t="s">
        <v>19</v>
      </c>
      <c r="L115" s="47"/>
      <c r="M115" s="222" t="s">
        <v>19</v>
      </c>
      <c r="N115" s="223" t="s">
        <v>46</v>
      </c>
      <c r="O115" s="87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R115" s="226" t="s">
        <v>166</v>
      </c>
      <c r="AT115" s="226" t="s">
        <v>161</v>
      </c>
      <c r="AU115" s="226" t="s">
        <v>83</v>
      </c>
      <c r="AY115" s="20" t="s">
        <v>159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20" t="s">
        <v>83</v>
      </c>
      <c r="BK115" s="227">
        <f>ROUND(I115*H115,2)</f>
        <v>0</v>
      </c>
      <c r="BL115" s="20" t="s">
        <v>166</v>
      </c>
      <c r="BM115" s="226" t="s">
        <v>693</v>
      </c>
    </row>
    <row r="116" spans="1:47" s="2" customFormat="1" ht="12">
      <c r="A116" s="41"/>
      <c r="B116" s="42"/>
      <c r="C116" s="43"/>
      <c r="D116" s="228" t="s">
        <v>168</v>
      </c>
      <c r="E116" s="43"/>
      <c r="F116" s="229" t="s">
        <v>2414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168</v>
      </c>
      <c r="AU116" s="20" t="s">
        <v>83</v>
      </c>
    </row>
    <row r="117" spans="1:65" s="2" customFormat="1" ht="16.5" customHeight="1">
      <c r="A117" s="41"/>
      <c r="B117" s="42"/>
      <c r="C117" s="215" t="s">
        <v>75</v>
      </c>
      <c r="D117" s="215" t="s">
        <v>161</v>
      </c>
      <c r="E117" s="216" t="s">
        <v>2415</v>
      </c>
      <c r="F117" s="217" t="s">
        <v>2416</v>
      </c>
      <c r="G117" s="218" t="s">
        <v>1426</v>
      </c>
      <c r="H117" s="219">
        <v>6</v>
      </c>
      <c r="I117" s="220"/>
      <c r="J117" s="221">
        <f>ROUND(I117*H117,2)</f>
        <v>0</v>
      </c>
      <c r="K117" s="217" t="s">
        <v>19</v>
      </c>
      <c r="L117" s="47"/>
      <c r="M117" s="222" t="s">
        <v>19</v>
      </c>
      <c r="N117" s="223" t="s">
        <v>46</v>
      </c>
      <c r="O117" s="87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6" t="s">
        <v>166</v>
      </c>
      <c r="AT117" s="226" t="s">
        <v>161</v>
      </c>
      <c r="AU117" s="226" t="s">
        <v>83</v>
      </c>
      <c r="AY117" s="20" t="s">
        <v>159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20" t="s">
        <v>83</v>
      </c>
      <c r="BK117" s="227">
        <f>ROUND(I117*H117,2)</f>
        <v>0</v>
      </c>
      <c r="BL117" s="20" t="s">
        <v>166</v>
      </c>
      <c r="BM117" s="226" t="s">
        <v>705</v>
      </c>
    </row>
    <row r="118" spans="1:47" s="2" customFormat="1" ht="12">
      <c r="A118" s="41"/>
      <c r="B118" s="42"/>
      <c r="C118" s="43"/>
      <c r="D118" s="228" t="s">
        <v>168</v>
      </c>
      <c r="E118" s="43"/>
      <c r="F118" s="229" t="s">
        <v>2416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168</v>
      </c>
      <c r="AU118" s="20" t="s">
        <v>83</v>
      </c>
    </row>
    <row r="119" spans="1:65" s="2" customFormat="1" ht="21.75" customHeight="1">
      <c r="A119" s="41"/>
      <c r="B119" s="42"/>
      <c r="C119" s="215" t="s">
        <v>75</v>
      </c>
      <c r="D119" s="215" t="s">
        <v>161</v>
      </c>
      <c r="E119" s="216" t="s">
        <v>2417</v>
      </c>
      <c r="F119" s="217" t="s">
        <v>2418</v>
      </c>
      <c r="G119" s="218" t="s">
        <v>1426</v>
      </c>
      <c r="H119" s="219">
        <v>1</v>
      </c>
      <c r="I119" s="220"/>
      <c r="J119" s="221">
        <f>ROUND(I119*H119,2)</f>
        <v>0</v>
      </c>
      <c r="K119" s="217" t="s">
        <v>19</v>
      </c>
      <c r="L119" s="47"/>
      <c r="M119" s="222" t="s">
        <v>19</v>
      </c>
      <c r="N119" s="223" t="s">
        <v>46</v>
      </c>
      <c r="O119" s="87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6" t="s">
        <v>166</v>
      </c>
      <c r="AT119" s="226" t="s">
        <v>161</v>
      </c>
      <c r="AU119" s="226" t="s">
        <v>83</v>
      </c>
      <c r="AY119" s="20" t="s">
        <v>159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0" t="s">
        <v>83</v>
      </c>
      <c r="BK119" s="227">
        <f>ROUND(I119*H119,2)</f>
        <v>0</v>
      </c>
      <c r="BL119" s="20" t="s">
        <v>166</v>
      </c>
      <c r="BM119" s="226" t="s">
        <v>780</v>
      </c>
    </row>
    <row r="120" spans="1:47" s="2" customFormat="1" ht="12">
      <c r="A120" s="41"/>
      <c r="B120" s="42"/>
      <c r="C120" s="43"/>
      <c r="D120" s="228" t="s">
        <v>168</v>
      </c>
      <c r="E120" s="43"/>
      <c r="F120" s="229" t="s">
        <v>2418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168</v>
      </c>
      <c r="AU120" s="20" t="s">
        <v>83</v>
      </c>
    </row>
    <row r="121" spans="1:65" s="2" customFormat="1" ht="16.5" customHeight="1">
      <c r="A121" s="41"/>
      <c r="B121" s="42"/>
      <c r="C121" s="215" t="s">
        <v>75</v>
      </c>
      <c r="D121" s="215" t="s">
        <v>161</v>
      </c>
      <c r="E121" s="216" t="s">
        <v>2419</v>
      </c>
      <c r="F121" s="217" t="s">
        <v>2420</v>
      </c>
      <c r="G121" s="218" t="s">
        <v>1426</v>
      </c>
      <c r="H121" s="219">
        <v>1</v>
      </c>
      <c r="I121" s="220"/>
      <c r="J121" s="221">
        <f>ROUND(I121*H121,2)</f>
        <v>0</v>
      </c>
      <c r="K121" s="217" t="s">
        <v>19</v>
      </c>
      <c r="L121" s="47"/>
      <c r="M121" s="222" t="s">
        <v>19</v>
      </c>
      <c r="N121" s="223" t="s">
        <v>46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166</v>
      </c>
      <c r="AT121" s="226" t="s">
        <v>161</v>
      </c>
      <c r="AU121" s="226" t="s">
        <v>83</v>
      </c>
      <c r="AY121" s="20" t="s">
        <v>159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0" t="s">
        <v>83</v>
      </c>
      <c r="BK121" s="227">
        <f>ROUND(I121*H121,2)</f>
        <v>0</v>
      </c>
      <c r="BL121" s="20" t="s">
        <v>166</v>
      </c>
      <c r="BM121" s="226" t="s">
        <v>791</v>
      </c>
    </row>
    <row r="122" spans="1:47" s="2" customFormat="1" ht="12">
      <c r="A122" s="41"/>
      <c r="B122" s="42"/>
      <c r="C122" s="43"/>
      <c r="D122" s="228" t="s">
        <v>168</v>
      </c>
      <c r="E122" s="43"/>
      <c r="F122" s="229" t="s">
        <v>2420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168</v>
      </c>
      <c r="AU122" s="20" t="s">
        <v>83</v>
      </c>
    </row>
    <row r="123" spans="1:65" s="2" customFormat="1" ht="16.5" customHeight="1">
      <c r="A123" s="41"/>
      <c r="B123" s="42"/>
      <c r="C123" s="215" t="s">
        <v>75</v>
      </c>
      <c r="D123" s="215" t="s">
        <v>161</v>
      </c>
      <c r="E123" s="216" t="s">
        <v>2421</v>
      </c>
      <c r="F123" s="217" t="s">
        <v>2422</v>
      </c>
      <c r="G123" s="218" t="s">
        <v>1426</v>
      </c>
      <c r="H123" s="219">
        <v>4</v>
      </c>
      <c r="I123" s="220"/>
      <c r="J123" s="221">
        <f>ROUND(I123*H123,2)</f>
        <v>0</v>
      </c>
      <c r="K123" s="217" t="s">
        <v>19</v>
      </c>
      <c r="L123" s="47"/>
      <c r="M123" s="222" t="s">
        <v>19</v>
      </c>
      <c r="N123" s="223" t="s">
        <v>46</v>
      </c>
      <c r="O123" s="87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6" t="s">
        <v>166</v>
      </c>
      <c r="AT123" s="226" t="s">
        <v>161</v>
      </c>
      <c r="AU123" s="226" t="s">
        <v>83</v>
      </c>
      <c r="AY123" s="20" t="s">
        <v>159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20" t="s">
        <v>83</v>
      </c>
      <c r="BK123" s="227">
        <f>ROUND(I123*H123,2)</f>
        <v>0</v>
      </c>
      <c r="BL123" s="20" t="s">
        <v>166</v>
      </c>
      <c r="BM123" s="226" t="s">
        <v>826</v>
      </c>
    </row>
    <row r="124" spans="1:47" s="2" customFormat="1" ht="12">
      <c r="A124" s="41"/>
      <c r="B124" s="42"/>
      <c r="C124" s="43"/>
      <c r="D124" s="228" t="s">
        <v>168</v>
      </c>
      <c r="E124" s="43"/>
      <c r="F124" s="229" t="s">
        <v>2422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168</v>
      </c>
      <c r="AU124" s="20" t="s">
        <v>83</v>
      </c>
    </row>
    <row r="125" spans="1:65" s="2" customFormat="1" ht="16.5" customHeight="1">
      <c r="A125" s="41"/>
      <c r="B125" s="42"/>
      <c r="C125" s="215" t="s">
        <v>75</v>
      </c>
      <c r="D125" s="215" t="s">
        <v>161</v>
      </c>
      <c r="E125" s="216" t="s">
        <v>2423</v>
      </c>
      <c r="F125" s="217" t="s">
        <v>2424</v>
      </c>
      <c r="G125" s="218" t="s">
        <v>1426</v>
      </c>
      <c r="H125" s="219">
        <v>3</v>
      </c>
      <c r="I125" s="220"/>
      <c r="J125" s="221">
        <f>ROUND(I125*H125,2)</f>
        <v>0</v>
      </c>
      <c r="K125" s="217" t="s">
        <v>19</v>
      </c>
      <c r="L125" s="47"/>
      <c r="M125" s="222" t="s">
        <v>19</v>
      </c>
      <c r="N125" s="223" t="s">
        <v>46</v>
      </c>
      <c r="O125" s="8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6" t="s">
        <v>166</v>
      </c>
      <c r="AT125" s="226" t="s">
        <v>161</v>
      </c>
      <c r="AU125" s="226" t="s">
        <v>83</v>
      </c>
      <c r="AY125" s="20" t="s">
        <v>159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20" t="s">
        <v>83</v>
      </c>
      <c r="BK125" s="227">
        <f>ROUND(I125*H125,2)</f>
        <v>0</v>
      </c>
      <c r="BL125" s="20" t="s">
        <v>166</v>
      </c>
      <c r="BM125" s="226" t="s">
        <v>851</v>
      </c>
    </row>
    <row r="126" spans="1:47" s="2" customFormat="1" ht="12">
      <c r="A126" s="41"/>
      <c r="B126" s="42"/>
      <c r="C126" s="43"/>
      <c r="D126" s="228" t="s">
        <v>168</v>
      </c>
      <c r="E126" s="43"/>
      <c r="F126" s="229" t="s">
        <v>2424</v>
      </c>
      <c r="G126" s="43"/>
      <c r="H126" s="43"/>
      <c r="I126" s="230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168</v>
      </c>
      <c r="AU126" s="20" t="s">
        <v>83</v>
      </c>
    </row>
    <row r="127" spans="1:65" s="2" customFormat="1" ht="16.5" customHeight="1">
      <c r="A127" s="41"/>
      <c r="B127" s="42"/>
      <c r="C127" s="215" t="s">
        <v>75</v>
      </c>
      <c r="D127" s="215" t="s">
        <v>161</v>
      </c>
      <c r="E127" s="216" t="s">
        <v>2425</v>
      </c>
      <c r="F127" s="217" t="s">
        <v>2426</v>
      </c>
      <c r="G127" s="218" t="s">
        <v>1426</v>
      </c>
      <c r="H127" s="219">
        <v>1</v>
      </c>
      <c r="I127" s="220"/>
      <c r="J127" s="221">
        <f>ROUND(I127*H127,2)</f>
        <v>0</v>
      </c>
      <c r="K127" s="217" t="s">
        <v>19</v>
      </c>
      <c r="L127" s="47"/>
      <c r="M127" s="222" t="s">
        <v>19</v>
      </c>
      <c r="N127" s="223" t="s">
        <v>46</v>
      </c>
      <c r="O127" s="87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6" t="s">
        <v>166</v>
      </c>
      <c r="AT127" s="226" t="s">
        <v>161</v>
      </c>
      <c r="AU127" s="226" t="s">
        <v>83</v>
      </c>
      <c r="AY127" s="20" t="s">
        <v>159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20" t="s">
        <v>83</v>
      </c>
      <c r="BK127" s="227">
        <f>ROUND(I127*H127,2)</f>
        <v>0</v>
      </c>
      <c r="BL127" s="20" t="s">
        <v>166</v>
      </c>
      <c r="BM127" s="226" t="s">
        <v>890</v>
      </c>
    </row>
    <row r="128" spans="1:47" s="2" customFormat="1" ht="12">
      <c r="A128" s="41"/>
      <c r="B128" s="42"/>
      <c r="C128" s="43"/>
      <c r="D128" s="228" t="s">
        <v>168</v>
      </c>
      <c r="E128" s="43"/>
      <c r="F128" s="229" t="s">
        <v>2426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168</v>
      </c>
      <c r="AU128" s="20" t="s">
        <v>83</v>
      </c>
    </row>
    <row r="129" spans="1:63" s="12" customFormat="1" ht="25.9" customHeight="1">
      <c r="A129" s="12"/>
      <c r="B129" s="199"/>
      <c r="C129" s="200"/>
      <c r="D129" s="201" t="s">
        <v>74</v>
      </c>
      <c r="E129" s="202" t="s">
        <v>2427</v>
      </c>
      <c r="F129" s="202" t="s">
        <v>2428</v>
      </c>
      <c r="G129" s="200"/>
      <c r="H129" s="200"/>
      <c r="I129" s="203"/>
      <c r="J129" s="204">
        <f>BK129</f>
        <v>0</v>
      </c>
      <c r="K129" s="200"/>
      <c r="L129" s="205"/>
      <c r="M129" s="206"/>
      <c r="N129" s="207"/>
      <c r="O129" s="207"/>
      <c r="P129" s="208">
        <f>SUM(P130:P217)</f>
        <v>0</v>
      </c>
      <c r="Q129" s="207"/>
      <c r="R129" s="208">
        <f>SUM(R130:R217)</f>
        <v>0</v>
      </c>
      <c r="S129" s="207"/>
      <c r="T129" s="209">
        <f>SUM(T130:T217)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0" t="s">
        <v>83</v>
      </c>
      <c r="AT129" s="211" t="s">
        <v>74</v>
      </c>
      <c r="AU129" s="211" t="s">
        <v>75</v>
      </c>
      <c r="AY129" s="210" t="s">
        <v>159</v>
      </c>
      <c r="BK129" s="212">
        <f>SUM(BK130:BK217)</f>
        <v>0</v>
      </c>
    </row>
    <row r="130" spans="1:65" s="2" customFormat="1" ht="37.8" customHeight="1">
      <c r="A130" s="41"/>
      <c r="B130" s="42"/>
      <c r="C130" s="215" t="s">
        <v>75</v>
      </c>
      <c r="D130" s="215" t="s">
        <v>161</v>
      </c>
      <c r="E130" s="216" t="s">
        <v>2429</v>
      </c>
      <c r="F130" s="217" t="s">
        <v>2430</v>
      </c>
      <c r="G130" s="218" t="s">
        <v>1426</v>
      </c>
      <c r="H130" s="219">
        <v>1</v>
      </c>
      <c r="I130" s="220"/>
      <c r="J130" s="221">
        <f>ROUND(I130*H130,2)</f>
        <v>0</v>
      </c>
      <c r="K130" s="217" t="s">
        <v>19</v>
      </c>
      <c r="L130" s="47"/>
      <c r="M130" s="222" t="s">
        <v>19</v>
      </c>
      <c r="N130" s="223" t="s">
        <v>46</v>
      </c>
      <c r="O130" s="87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6" t="s">
        <v>166</v>
      </c>
      <c r="AT130" s="226" t="s">
        <v>161</v>
      </c>
      <c r="AU130" s="226" t="s">
        <v>83</v>
      </c>
      <c r="AY130" s="20" t="s">
        <v>159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20" t="s">
        <v>83</v>
      </c>
      <c r="BK130" s="227">
        <f>ROUND(I130*H130,2)</f>
        <v>0</v>
      </c>
      <c r="BL130" s="20" t="s">
        <v>166</v>
      </c>
      <c r="BM130" s="226" t="s">
        <v>1739</v>
      </c>
    </row>
    <row r="131" spans="1:47" s="2" customFormat="1" ht="12">
      <c r="A131" s="41"/>
      <c r="B131" s="42"/>
      <c r="C131" s="43"/>
      <c r="D131" s="228" t="s">
        <v>168</v>
      </c>
      <c r="E131" s="43"/>
      <c r="F131" s="229" t="s">
        <v>2430</v>
      </c>
      <c r="G131" s="43"/>
      <c r="H131" s="43"/>
      <c r="I131" s="230"/>
      <c r="J131" s="43"/>
      <c r="K131" s="43"/>
      <c r="L131" s="47"/>
      <c r="M131" s="231"/>
      <c r="N131" s="232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168</v>
      </c>
      <c r="AU131" s="20" t="s">
        <v>83</v>
      </c>
    </row>
    <row r="132" spans="1:65" s="2" customFormat="1" ht="37.8" customHeight="1">
      <c r="A132" s="41"/>
      <c r="B132" s="42"/>
      <c r="C132" s="215" t="s">
        <v>75</v>
      </c>
      <c r="D132" s="215" t="s">
        <v>161</v>
      </c>
      <c r="E132" s="216" t="s">
        <v>2431</v>
      </c>
      <c r="F132" s="217" t="s">
        <v>2432</v>
      </c>
      <c r="G132" s="218" t="s">
        <v>1426</v>
      </c>
      <c r="H132" s="219">
        <v>1</v>
      </c>
      <c r="I132" s="220"/>
      <c r="J132" s="221">
        <f>ROUND(I132*H132,2)</f>
        <v>0</v>
      </c>
      <c r="K132" s="217" t="s">
        <v>19</v>
      </c>
      <c r="L132" s="47"/>
      <c r="M132" s="222" t="s">
        <v>19</v>
      </c>
      <c r="N132" s="223" t="s">
        <v>46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6" t="s">
        <v>166</v>
      </c>
      <c r="AT132" s="226" t="s">
        <v>161</v>
      </c>
      <c r="AU132" s="226" t="s">
        <v>83</v>
      </c>
      <c r="AY132" s="20" t="s">
        <v>159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0" t="s">
        <v>83</v>
      </c>
      <c r="BK132" s="227">
        <f>ROUND(I132*H132,2)</f>
        <v>0</v>
      </c>
      <c r="BL132" s="20" t="s">
        <v>166</v>
      </c>
      <c r="BM132" s="226" t="s">
        <v>1769</v>
      </c>
    </row>
    <row r="133" spans="1:47" s="2" customFormat="1" ht="12">
      <c r="A133" s="41"/>
      <c r="B133" s="42"/>
      <c r="C133" s="43"/>
      <c r="D133" s="228" t="s">
        <v>168</v>
      </c>
      <c r="E133" s="43"/>
      <c r="F133" s="229" t="s">
        <v>2432</v>
      </c>
      <c r="G133" s="43"/>
      <c r="H133" s="43"/>
      <c r="I133" s="230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168</v>
      </c>
      <c r="AU133" s="20" t="s">
        <v>83</v>
      </c>
    </row>
    <row r="134" spans="1:65" s="2" customFormat="1" ht="33" customHeight="1">
      <c r="A134" s="41"/>
      <c r="B134" s="42"/>
      <c r="C134" s="215" t="s">
        <v>75</v>
      </c>
      <c r="D134" s="215" t="s">
        <v>161</v>
      </c>
      <c r="E134" s="216" t="s">
        <v>2433</v>
      </c>
      <c r="F134" s="217" t="s">
        <v>2434</v>
      </c>
      <c r="G134" s="218" t="s">
        <v>1426</v>
      </c>
      <c r="H134" s="219">
        <v>1</v>
      </c>
      <c r="I134" s="220"/>
      <c r="J134" s="221">
        <f>ROUND(I134*H134,2)</f>
        <v>0</v>
      </c>
      <c r="K134" s="217" t="s">
        <v>19</v>
      </c>
      <c r="L134" s="47"/>
      <c r="M134" s="222" t="s">
        <v>19</v>
      </c>
      <c r="N134" s="223" t="s">
        <v>46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166</v>
      </c>
      <c r="AT134" s="226" t="s">
        <v>161</v>
      </c>
      <c r="AU134" s="226" t="s">
        <v>83</v>
      </c>
      <c r="AY134" s="20" t="s">
        <v>159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20" t="s">
        <v>83</v>
      </c>
      <c r="BK134" s="227">
        <f>ROUND(I134*H134,2)</f>
        <v>0</v>
      </c>
      <c r="BL134" s="20" t="s">
        <v>166</v>
      </c>
      <c r="BM134" s="226" t="s">
        <v>1783</v>
      </c>
    </row>
    <row r="135" spans="1:47" s="2" customFormat="1" ht="12">
      <c r="A135" s="41"/>
      <c r="B135" s="42"/>
      <c r="C135" s="43"/>
      <c r="D135" s="228" t="s">
        <v>168</v>
      </c>
      <c r="E135" s="43"/>
      <c r="F135" s="229" t="s">
        <v>2434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168</v>
      </c>
      <c r="AU135" s="20" t="s">
        <v>83</v>
      </c>
    </row>
    <row r="136" spans="1:65" s="2" customFormat="1" ht="16.5" customHeight="1">
      <c r="A136" s="41"/>
      <c r="B136" s="42"/>
      <c r="C136" s="215" t="s">
        <v>75</v>
      </c>
      <c r="D136" s="215" t="s">
        <v>161</v>
      </c>
      <c r="E136" s="216" t="s">
        <v>2435</v>
      </c>
      <c r="F136" s="217" t="s">
        <v>2436</v>
      </c>
      <c r="G136" s="218" t="s">
        <v>1426</v>
      </c>
      <c r="H136" s="219">
        <v>1</v>
      </c>
      <c r="I136" s="220"/>
      <c r="J136" s="221">
        <f>ROUND(I136*H136,2)</f>
        <v>0</v>
      </c>
      <c r="K136" s="217" t="s">
        <v>19</v>
      </c>
      <c r="L136" s="47"/>
      <c r="M136" s="222" t="s">
        <v>19</v>
      </c>
      <c r="N136" s="223" t="s">
        <v>46</v>
      </c>
      <c r="O136" s="87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R136" s="226" t="s">
        <v>166</v>
      </c>
      <c r="AT136" s="226" t="s">
        <v>161</v>
      </c>
      <c r="AU136" s="226" t="s">
        <v>83</v>
      </c>
      <c r="AY136" s="20" t="s">
        <v>159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20" t="s">
        <v>83</v>
      </c>
      <c r="BK136" s="227">
        <f>ROUND(I136*H136,2)</f>
        <v>0</v>
      </c>
      <c r="BL136" s="20" t="s">
        <v>166</v>
      </c>
      <c r="BM136" s="226" t="s">
        <v>1792</v>
      </c>
    </row>
    <row r="137" spans="1:47" s="2" customFormat="1" ht="12">
      <c r="A137" s="41"/>
      <c r="B137" s="42"/>
      <c r="C137" s="43"/>
      <c r="D137" s="228" t="s">
        <v>168</v>
      </c>
      <c r="E137" s="43"/>
      <c r="F137" s="229" t="s">
        <v>2436</v>
      </c>
      <c r="G137" s="43"/>
      <c r="H137" s="43"/>
      <c r="I137" s="230"/>
      <c r="J137" s="43"/>
      <c r="K137" s="43"/>
      <c r="L137" s="47"/>
      <c r="M137" s="231"/>
      <c r="N137" s="232"/>
      <c r="O137" s="87"/>
      <c r="P137" s="87"/>
      <c r="Q137" s="87"/>
      <c r="R137" s="87"/>
      <c r="S137" s="87"/>
      <c r="T137" s="88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T137" s="20" t="s">
        <v>168</v>
      </c>
      <c r="AU137" s="20" t="s">
        <v>83</v>
      </c>
    </row>
    <row r="138" spans="1:65" s="2" customFormat="1" ht="16.5" customHeight="1">
      <c r="A138" s="41"/>
      <c r="B138" s="42"/>
      <c r="C138" s="215" t="s">
        <v>75</v>
      </c>
      <c r="D138" s="215" t="s">
        <v>161</v>
      </c>
      <c r="E138" s="216" t="s">
        <v>2437</v>
      </c>
      <c r="F138" s="217" t="s">
        <v>2438</v>
      </c>
      <c r="G138" s="218" t="s">
        <v>1426</v>
      </c>
      <c r="H138" s="219">
        <v>1</v>
      </c>
      <c r="I138" s="220"/>
      <c r="J138" s="221">
        <f>ROUND(I138*H138,2)</f>
        <v>0</v>
      </c>
      <c r="K138" s="217" t="s">
        <v>19</v>
      </c>
      <c r="L138" s="47"/>
      <c r="M138" s="222" t="s">
        <v>19</v>
      </c>
      <c r="N138" s="223" t="s">
        <v>46</v>
      </c>
      <c r="O138" s="87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R138" s="226" t="s">
        <v>166</v>
      </c>
      <c r="AT138" s="226" t="s">
        <v>161</v>
      </c>
      <c r="AU138" s="226" t="s">
        <v>83</v>
      </c>
      <c r="AY138" s="20" t="s">
        <v>159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20" t="s">
        <v>83</v>
      </c>
      <c r="BK138" s="227">
        <f>ROUND(I138*H138,2)</f>
        <v>0</v>
      </c>
      <c r="BL138" s="20" t="s">
        <v>166</v>
      </c>
      <c r="BM138" s="226" t="s">
        <v>1808</v>
      </c>
    </row>
    <row r="139" spans="1:47" s="2" customFormat="1" ht="12">
      <c r="A139" s="41"/>
      <c r="B139" s="42"/>
      <c r="C139" s="43"/>
      <c r="D139" s="228" t="s">
        <v>168</v>
      </c>
      <c r="E139" s="43"/>
      <c r="F139" s="229" t="s">
        <v>2438</v>
      </c>
      <c r="G139" s="43"/>
      <c r="H139" s="43"/>
      <c r="I139" s="230"/>
      <c r="J139" s="43"/>
      <c r="K139" s="43"/>
      <c r="L139" s="47"/>
      <c r="M139" s="231"/>
      <c r="N139" s="232"/>
      <c r="O139" s="87"/>
      <c r="P139" s="87"/>
      <c r="Q139" s="87"/>
      <c r="R139" s="87"/>
      <c r="S139" s="87"/>
      <c r="T139" s="88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T139" s="20" t="s">
        <v>168</v>
      </c>
      <c r="AU139" s="20" t="s">
        <v>83</v>
      </c>
    </row>
    <row r="140" spans="1:65" s="2" customFormat="1" ht="24.15" customHeight="1">
      <c r="A140" s="41"/>
      <c r="B140" s="42"/>
      <c r="C140" s="215" t="s">
        <v>75</v>
      </c>
      <c r="D140" s="215" t="s">
        <v>161</v>
      </c>
      <c r="E140" s="216" t="s">
        <v>2439</v>
      </c>
      <c r="F140" s="217" t="s">
        <v>2440</v>
      </c>
      <c r="G140" s="218" t="s">
        <v>1426</v>
      </c>
      <c r="H140" s="219">
        <v>1</v>
      </c>
      <c r="I140" s="220"/>
      <c r="J140" s="221">
        <f>ROUND(I140*H140,2)</f>
        <v>0</v>
      </c>
      <c r="K140" s="217" t="s">
        <v>19</v>
      </c>
      <c r="L140" s="47"/>
      <c r="M140" s="222" t="s">
        <v>19</v>
      </c>
      <c r="N140" s="223" t="s">
        <v>46</v>
      </c>
      <c r="O140" s="87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R140" s="226" t="s">
        <v>166</v>
      </c>
      <c r="AT140" s="226" t="s">
        <v>161</v>
      </c>
      <c r="AU140" s="226" t="s">
        <v>83</v>
      </c>
      <c r="AY140" s="20" t="s">
        <v>159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20" t="s">
        <v>83</v>
      </c>
      <c r="BK140" s="227">
        <f>ROUND(I140*H140,2)</f>
        <v>0</v>
      </c>
      <c r="BL140" s="20" t="s">
        <v>166</v>
      </c>
      <c r="BM140" s="226" t="s">
        <v>1820</v>
      </c>
    </row>
    <row r="141" spans="1:47" s="2" customFormat="1" ht="12">
      <c r="A141" s="41"/>
      <c r="B141" s="42"/>
      <c r="C141" s="43"/>
      <c r="D141" s="228" t="s">
        <v>168</v>
      </c>
      <c r="E141" s="43"/>
      <c r="F141" s="229" t="s">
        <v>2440</v>
      </c>
      <c r="G141" s="43"/>
      <c r="H141" s="43"/>
      <c r="I141" s="230"/>
      <c r="J141" s="43"/>
      <c r="K141" s="43"/>
      <c r="L141" s="47"/>
      <c r="M141" s="231"/>
      <c r="N141" s="232"/>
      <c r="O141" s="87"/>
      <c r="P141" s="87"/>
      <c r="Q141" s="87"/>
      <c r="R141" s="87"/>
      <c r="S141" s="87"/>
      <c r="T141" s="88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T141" s="20" t="s">
        <v>168</v>
      </c>
      <c r="AU141" s="20" t="s">
        <v>83</v>
      </c>
    </row>
    <row r="142" spans="1:65" s="2" customFormat="1" ht="24.15" customHeight="1">
      <c r="A142" s="41"/>
      <c r="B142" s="42"/>
      <c r="C142" s="215" t="s">
        <v>75</v>
      </c>
      <c r="D142" s="215" t="s">
        <v>161</v>
      </c>
      <c r="E142" s="216" t="s">
        <v>2441</v>
      </c>
      <c r="F142" s="217" t="s">
        <v>2442</v>
      </c>
      <c r="G142" s="218" t="s">
        <v>2443</v>
      </c>
      <c r="H142" s="219">
        <v>1</v>
      </c>
      <c r="I142" s="220"/>
      <c r="J142" s="221">
        <f>ROUND(I142*H142,2)</f>
        <v>0</v>
      </c>
      <c r="K142" s="217" t="s">
        <v>19</v>
      </c>
      <c r="L142" s="47"/>
      <c r="M142" s="222" t="s">
        <v>19</v>
      </c>
      <c r="N142" s="223" t="s">
        <v>46</v>
      </c>
      <c r="O142" s="87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R142" s="226" t="s">
        <v>166</v>
      </c>
      <c r="AT142" s="226" t="s">
        <v>161</v>
      </c>
      <c r="AU142" s="226" t="s">
        <v>83</v>
      </c>
      <c r="AY142" s="20" t="s">
        <v>159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20" t="s">
        <v>83</v>
      </c>
      <c r="BK142" s="227">
        <f>ROUND(I142*H142,2)</f>
        <v>0</v>
      </c>
      <c r="BL142" s="20" t="s">
        <v>166</v>
      </c>
      <c r="BM142" s="226" t="s">
        <v>1839</v>
      </c>
    </row>
    <row r="143" spans="1:47" s="2" customFormat="1" ht="12">
      <c r="A143" s="41"/>
      <c r="B143" s="42"/>
      <c r="C143" s="43"/>
      <c r="D143" s="228" t="s">
        <v>168</v>
      </c>
      <c r="E143" s="43"/>
      <c r="F143" s="229" t="s">
        <v>2442</v>
      </c>
      <c r="G143" s="43"/>
      <c r="H143" s="43"/>
      <c r="I143" s="230"/>
      <c r="J143" s="43"/>
      <c r="K143" s="43"/>
      <c r="L143" s="47"/>
      <c r="M143" s="231"/>
      <c r="N143" s="232"/>
      <c r="O143" s="87"/>
      <c r="P143" s="87"/>
      <c r="Q143" s="87"/>
      <c r="R143" s="87"/>
      <c r="S143" s="87"/>
      <c r="T143" s="88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T143" s="20" t="s">
        <v>168</v>
      </c>
      <c r="AU143" s="20" t="s">
        <v>83</v>
      </c>
    </row>
    <row r="144" spans="1:65" s="2" customFormat="1" ht="16.5" customHeight="1">
      <c r="A144" s="41"/>
      <c r="B144" s="42"/>
      <c r="C144" s="215" t="s">
        <v>75</v>
      </c>
      <c r="D144" s="215" t="s">
        <v>161</v>
      </c>
      <c r="E144" s="216" t="s">
        <v>2444</v>
      </c>
      <c r="F144" s="217" t="s">
        <v>2445</v>
      </c>
      <c r="G144" s="218" t="s">
        <v>1426</v>
      </c>
      <c r="H144" s="219">
        <v>1</v>
      </c>
      <c r="I144" s="220"/>
      <c r="J144" s="221">
        <f>ROUND(I144*H144,2)</f>
        <v>0</v>
      </c>
      <c r="K144" s="217" t="s">
        <v>19</v>
      </c>
      <c r="L144" s="47"/>
      <c r="M144" s="222" t="s">
        <v>19</v>
      </c>
      <c r="N144" s="223" t="s">
        <v>46</v>
      </c>
      <c r="O144" s="87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R144" s="226" t="s">
        <v>166</v>
      </c>
      <c r="AT144" s="226" t="s">
        <v>161</v>
      </c>
      <c r="AU144" s="226" t="s">
        <v>83</v>
      </c>
      <c r="AY144" s="20" t="s">
        <v>159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20" t="s">
        <v>83</v>
      </c>
      <c r="BK144" s="227">
        <f>ROUND(I144*H144,2)</f>
        <v>0</v>
      </c>
      <c r="BL144" s="20" t="s">
        <v>166</v>
      </c>
      <c r="BM144" s="226" t="s">
        <v>1847</v>
      </c>
    </row>
    <row r="145" spans="1:47" s="2" customFormat="1" ht="12">
      <c r="A145" s="41"/>
      <c r="B145" s="42"/>
      <c r="C145" s="43"/>
      <c r="D145" s="228" t="s">
        <v>168</v>
      </c>
      <c r="E145" s="43"/>
      <c r="F145" s="229" t="s">
        <v>2445</v>
      </c>
      <c r="G145" s="43"/>
      <c r="H145" s="43"/>
      <c r="I145" s="230"/>
      <c r="J145" s="43"/>
      <c r="K145" s="43"/>
      <c r="L145" s="47"/>
      <c r="M145" s="231"/>
      <c r="N145" s="232"/>
      <c r="O145" s="87"/>
      <c r="P145" s="87"/>
      <c r="Q145" s="87"/>
      <c r="R145" s="87"/>
      <c r="S145" s="87"/>
      <c r="T145" s="88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T145" s="20" t="s">
        <v>168</v>
      </c>
      <c r="AU145" s="20" t="s">
        <v>83</v>
      </c>
    </row>
    <row r="146" spans="1:65" s="2" customFormat="1" ht="21.75" customHeight="1">
      <c r="A146" s="41"/>
      <c r="B146" s="42"/>
      <c r="C146" s="215" t="s">
        <v>75</v>
      </c>
      <c r="D146" s="215" t="s">
        <v>161</v>
      </c>
      <c r="E146" s="216" t="s">
        <v>2446</v>
      </c>
      <c r="F146" s="217" t="s">
        <v>2447</v>
      </c>
      <c r="G146" s="218" t="s">
        <v>1426</v>
      </c>
      <c r="H146" s="219">
        <v>1</v>
      </c>
      <c r="I146" s="220"/>
      <c r="J146" s="221">
        <f>ROUND(I146*H146,2)</f>
        <v>0</v>
      </c>
      <c r="K146" s="217" t="s">
        <v>19</v>
      </c>
      <c r="L146" s="47"/>
      <c r="M146" s="222" t="s">
        <v>19</v>
      </c>
      <c r="N146" s="223" t="s">
        <v>46</v>
      </c>
      <c r="O146" s="87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R146" s="226" t="s">
        <v>166</v>
      </c>
      <c r="AT146" s="226" t="s">
        <v>161</v>
      </c>
      <c r="AU146" s="226" t="s">
        <v>83</v>
      </c>
      <c r="AY146" s="20" t="s">
        <v>159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20" t="s">
        <v>83</v>
      </c>
      <c r="BK146" s="227">
        <f>ROUND(I146*H146,2)</f>
        <v>0</v>
      </c>
      <c r="BL146" s="20" t="s">
        <v>166</v>
      </c>
      <c r="BM146" s="226" t="s">
        <v>1855</v>
      </c>
    </row>
    <row r="147" spans="1:47" s="2" customFormat="1" ht="12">
      <c r="A147" s="41"/>
      <c r="B147" s="42"/>
      <c r="C147" s="43"/>
      <c r="D147" s="228" t="s">
        <v>168</v>
      </c>
      <c r="E147" s="43"/>
      <c r="F147" s="229" t="s">
        <v>2447</v>
      </c>
      <c r="G147" s="43"/>
      <c r="H147" s="43"/>
      <c r="I147" s="230"/>
      <c r="J147" s="43"/>
      <c r="K147" s="43"/>
      <c r="L147" s="47"/>
      <c r="M147" s="231"/>
      <c r="N147" s="232"/>
      <c r="O147" s="87"/>
      <c r="P147" s="87"/>
      <c r="Q147" s="87"/>
      <c r="R147" s="87"/>
      <c r="S147" s="87"/>
      <c r="T147" s="88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T147" s="20" t="s">
        <v>168</v>
      </c>
      <c r="AU147" s="20" t="s">
        <v>83</v>
      </c>
    </row>
    <row r="148" spans="1:65" s="2" customFormat="1" ht="16.5" customHeight="1">
      <c r="A148" s="41"/>
      <c r="B148" s="42"/>
      <c r="C148" s="215" t="s">
        <v>75</v>
      </c>
      <c r="D148" s="215" t="s">
        <v>161</v>
      </c>
      <c r="E148" s="216" t="s">
        <v>2448</v>
      </c>
      <c r="F148" s="217" t="s">
        <v>2449</v>
      </c>
      <c r="G148" s="218" t="s">
        <v>1426</v>
      </c>
      <c r="H148" s="219">
        <v>18</v>
      </c>
      <c r="I148" s="220"/>
      <c r="J148" s="221">
        <f>ROUND(I148*H148,2)</f>
        <v>0</v>
      </c>
      <c r="K148" s="217" t="s">
        <v>19</v>
      </c>
      <c r="L148" s="47"/>
      <c r="M148" s="222" t="s">
        <v>19</v>
      </c>
      <c r="N148" s="223" t="s">
        <v>46</v>
      </c>
      <c r="O148" s="87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R148" s="226" t="s">
        <v>166</v>
      </c>
      <c r="AT148" s="226" t="s">
        <v>161</v>
      </c>
      <c r="AU148" s="226" t="s">
        <v>83</v>
      </c>
      <c r="AY148" s="20" t="s">
        <v>159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20" t="s">
        <v>83</v>
      </c>
      <c r="BK148" s="227">
        <f>ROUND(I148*H148,2)</f>
        <v>0</v>
      </c>
      <c r="BL148" s="20" t="s">
        <v>166</v>
      </c>
      <c r="BM148" s="226" t="s">
        <v>1863</v>
      </c>
    </row>
    <row r="149" spans="1:47" s="2" customFormat="1" ht="12">
      <c r="A149" s="41"/>
      <c r="B149" s="42"/>
      <c r="C149" s="43"/>
      <c r="D149" s="228" t="s">
        <v>168</v>
      </c>
      <c r="E149" s="43"/>
      <c r="F149" s="229" t="s">
        <v>2449</v>
      </c>
      <c r="G149" s="43"/>
      <c r="H149" s="43"/>
      <c r="I149" s="230"/>
      <c r="J149" s="43"/>
      <c r="K149" s="43"/>
      <c r="L149" s="47"/>
      <c r="M149" s="231"/>
      <c r="N149" s="232"/>
      <c r="O149" s="87"/>
      <c r="P149" s="87"/>
      <c r="Q149" s="87"/>
      <c r="R149" s="87"/>
      <c r="S149" s="87"/>
      <c r="T149" s="88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T149" s="20" t="s">
        <v>168</v>
      </c>
      <c r="AU149" s="20" t="s">
        <v>83</v>
      </c>
    </row>
    <row r="150" spans="1:65" s="2" customFormat="1" ht="16.5" customHeight="1">
      <c r="A150" s="41"/>
      <c r="B150" s="42"/>
      <c r="C150" s="215" t="s">
        <v>75</v>
      </c>
      <c r="D150" s="215" t="s">
        <v>161</v>
      </c>
      <c r="E150" s="216" t="s">
        <v>2450</v>
      </c>
      <c r="F150" s="217" t="s">
        <v>2451</v>
      </c>
      <c r="G150" s="218" t="s">
        <v>1426</v>
      </c>
      <c r="H150" s="219">
        <v>18</v>
      </c>
      <c r="I150" s="220"/>
      <c r="J150" s="221">
        <f>ROUND(I150*H150,2)</f>
        <v>0</v>
      </c>
      <c r="K150" s="217" t="s">
        <v>19</v>
      </c>
      <c r="L150" s="47"/>
      <c r="M150" s="222" t="s">
        <v>19</v>
      </c>
      <c r="N150" s="223" t="s">
        <v>46</v>
      </c>
      <c r="O150" s="87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R150" s="226" t="s">
        <v>166</v>
      </c>
      <c r="AT150" s="226" t="s">
        <v>161</v>
      </c>
      <c r="AU150" s="226" t="s">
        <v>83</v>
      </c>
      <c r="AY150" s="20" t="s">
        <v>159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20" t="s">
        <v>83</v>
      </c>
      <c r="BK150" s="227">
        <f>ROUND(I150*H150,2)</f>
        <v>0</v>
      </c>
      <c r="BL150" s="20" t="s">
        <v>166</v>
      </c>
      <c r="BM150" s="226" t="s">
        <v>1873</v>
      </c>
    </row>
    <row r="151" spans="1:47" s="2" customFormat="1" ht="12">
      <c r="A151" s="41"/>
      <c r="B151" s="42"/>
      <c r="C151" s="43"/>
      <c r="D151" s="228" t="s">
        <v>168</v>
      </c>
      <c r="E151" s="43"/>
      <c r="F151" s="229" t="s">
        <v>2451</v>
      </c>
      <c r="G151" s="43"/>
      <c r="H151" s="43"/>
      <c r="I151" s="230"/>
      <c r="J151" s="43"/>
      <c r="K151" s="43"/>
      <c r="L151" s="47"/>
      <c r="M151" s="231"/>
      <c r="N151" s="232"/>
      <c r="O151" s="87"/>
      <c r="P151" s="87"/>
      <c r="Q151" s="87"/>
      <c r="R151" s="87"/>
      <c r="S151" s="87"/>
      <c r="T151" s="88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T151" s="20" t="s">
        <v>168</v>
      </c>
      <c r="AU151" s="20" t="s">
        <v>83</v>
      </c>
    </row>
    <row r="152" spans="1:65" s="2" customFormat="1" ht="21.75" customHeight="1">
      <c r="A152" s="41"/>
      <c r="B152" s="42"/>
      <c r="C152" s="215" t="s">
        <v>75</v>
      </c>
      <c r="D152" s="215" t="s">
        <v>161</v>
      </c>
      <c r="E152" s="216" t="s">
        <v>2452</v>
      </c>
      <c r="F152" s="217" t="s">
        <v>2453</v>
      </c>
      <c r="G152" s="218" t="s">
        <v>1426</v>
      </c>
      <c r="H152" s="219">
        <v>2</v>
      </c>
      <c r="I152" s="220"/>
      <c r="J152" s="221">
        <f>ROUND(I152*H152,2)</f>
        <v>0</v>
      </c>
      <c r="K152" s="217" t="s">
        <v>19</v>
      </c>
      <c r="L152" s="47"/>
      <c r="M152" s="222" t="s">
        <v>19</v>
      </c>
      <c r="N152" s="223" t="s">
        <v>46</v>
      </c>
      <c r="O152" s="87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R152" s="226" t="s">
        <v>166</v>
      </c>
      <c r="AT152" s="226" t="s">
        <v>161</v>
      </c>
      <c r="AU152" s="226" t="s">
        <v>83</v>
      </c>
      <c r="AY152" s="20" t="s">
        <v>159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20" t="s">
        <v>83</v>
      </c>
      <c r="BK152" s="227">
        <f>ROUND(I152*H152,2)</f>
        <v>0</v>
      </c>
      <c r="BL152" s="20" t="s">
        <v>166</v>
      </c>
      <c r="BM152" s="226" t="s">
        <v>1883</v>
      </c>
    </row>
    <row r="153" spans="1:47" s="2" customFormat="1" ht="12">
      <c r="A153" s="41"/>
      <c r="B153" s="42"/>
      <c r="C153" s="43"/>
      <c r="D153" s="228" t="s">
        <v>168</v>
      </c>
      <c r="E153" s="43"/>
      <c r="F153" s="229" t="s">
        <v>2453</v>
      </c>
      <c r="G153" s="43"/>
      <c r="H153" s="43"/>
      <c r="I153" s="230"/>
      <c r="J153" s="43"/>
      <c r="K153" s="43"/>
      <c r="L153" s="47"/>
      <c r="M153" s="231"/>
      <c r="N153" s="232"/>
      <c r="O153" s="87"/>
      <c r="P153" s="87"/>
      <c r="Q153" s="87"/>
      <c r="R153" s="87"/>
      <c r="S153" s="87"/>
      <c r="T153" s="88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T153" s="20" t="s">
        <v>168</v>
      </c>
      <c r="AU153" s="20" t="s">
        <v>83</v>
      </c>
    </row>
    <row r="154" spans="1:65" s="2" customFormat="1" ht="24.15" customHeight="1">
      <c r="A154" s="41"/>
      <c r="B154" s="42"/>
      <c r="C154" s="215" t="s">
        <v>75</v>
      </c>
      <c r="D154" s="215" t="s">
        <v>161</v>
      </c>
      <c r="E154" s="216" t="s">
        <v>2454</v>
      </c>
      <c r="F154" s="217" t="s">
        <v>2455</v>
      </c>
      <c r="G154" s="218" t="s">
        <v>1426</v>
      </c>
      <c r="H154" s="219">
        <v>1</v>
      </c>
      <c r="I154" s="220"/>
      <c r="J154" s="221">
        <f>ROUND(I154*H154,2)</f>
        <v>0</v>
      </c>
      <c r="K154" s="217" t="s">
        <v>19</v>
      </c>
      <c r="L154" s="47"/>
      <c r="M154" s="222" t="s">
        <v>19</v>
      </c>
      <c r="N154" s="223" t="s">
        <v>46</v>
      </c>
      <c r="O154" s="87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26" t="s">
        <v>166</v>
      </c>
      <c r="AT154" s="226" t="s">
        <v>161</v>
      </c>
      <c r="AU154" s="226" t="s">
        <v>83</v>
      </c>
      <c r="AY154" s="20" t="s">
        <v>159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20" t="s">
        <v>83</v>
      </c>
      <c r="BK154" s="227">
        <f>ROUND(I154*H154,2)</f>
        <v>0</v>
      </c>
      <c r="BL154" s="20" t="s">
        <v>166</v>
      </c>
      <c r="BM154" s="226" t="s">
        <v>1894</v>
      </c>
    </row>
    <row r="155" spans="1:47" s="2" customFormat="1" ht="12">
      <c r="A155" s="41"/>
      <c r="B155" s="42"/>
      <c r="C155" s="43"/>
      <c r="D155" s="228" t="s">
        <v>168</v>
      </c>
      <c r="E155" s="43"/>
      <c r="F155" s="229" t="s">
        <v>2455</v>
      </c>
      <c r="G155" s="43"/>
      <c r="H155" s="43"/>
      <c r="I155" s="230"/>
      <c r="J155" s="43"/>
      <c r="K155" s="43"/>
      <c r="L155" s="47"/>
      <c r="M155" s="231"/>
      <c r="N155" s="232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168</v>
      </c>
      <c r="AU155" s="20" t="s">
        <v>83</v>
      </c>
    </row>
    <row r="156" spans="1:65" s="2" customFormat="1" ht="24.15" customHeight="1">
      <c r="A156" s="41"/>
      <c r="B156" s="42"/>
      <c r="C156" s="215" t="s">
        <v>75</v>
      </c>
      <c r="D156" s="215" t="s">
        <v>161</v>
      </c>
      <c r="E156" s="216" t="s">
        <v>2456</v>
      </c>
      <c r="F156" s="217" t="s">
        <v>2457</v>
      </c>
      <c r="G156" s="218" t="s">
        <v>1426</v>
      </c>
      <c r="H156" s="219">
        <v>1</v>
      </c>
      <c r="I156" s="220"/>
      <c r="J156" s="221">
        <f>ROUND(I156*H156,2)</f>
        <v>0</v>
      </c>
      <c r="K156" s="217" t="s">
        <v>19</v>
      </c>
      <c r="L156" s="47"/>
      <c r="M156" s="222" t="s">
        <v>19</v>
      </c>
      <c r="N156" s="223" t="s">
        <v>46</v>
      </c>
      <c r="O156" s="87"/>
      <c r="P156" s="224">
        <f>O156*H156</f>
        <v>0</v>
      </c>
      <c r="Q156" s="224">
        <v>0</v>
      </c>
      <c r="R156" s="224">
        <f>Q156*H156</f>
        <v>0</v>
      </c>
      <c r="S156" s="224">
        <v>0</v>
      </c>
      <c r="T156" s="225">
        <f>S156*H156</f>
        <v>0</v>
      </c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R156" s="226" t="s">
        <v>166</v>
      </c>
      <c r="AT156" s="226" t="s">
        <v>161</v>
      </c>
      <c r="AU156" s="226" t="s">
        <v>83</v>
      </c>
      <c r="AY156" s="20" t="s">
        <v>159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20" t="s">
        <v>83</v>
      </c>
      <c r="BK156" s="227">
        <f>ROUND(I156*H156,2)</f>
        <v>0</v>
      </c>
      <c r="BL156" s="20" t="s">
        <v>166</v>
      </c>
      <c r="BM156" s="226" t="s">
        <v>1905</v>
      </c>
    </row>
    <row r="157" spans="1:47" s="2" customFormat="1" ht="12">
      <c r="A157" s="41"/>
      <c r="B157" s="42"/>
      <c r="C157" s="43"/>
      <c r="D157" s="228" t="s">
        <v>168</v>
      </c>
      <c r="E157" s="43"/>
      <c r="F157" s="229" t="s">
        <v>2457</v>
      </c>
      <c r="G157" s="43"/>
      <c r="H157" s="43"/>
      <c r="I157" s="230"/>
      <c r="J157" s="43"/>
      <c r="K157" s="43"/>
      <c r="L157" s="47"/>
      <c r="M157" s="231"/>
      <c r="N157" s="232"/>
      <c r="O157" s="87"/>
      <c r="P157" s="87"/>
      <c r="Q157" s="87"/>
      <c r="R157" s="87"/>
      <c r="S157" s="87"/>
      <c r="T157" s="88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T157" s="20" t="s">
        <v>168</v>
      </c>
      <c r="AU157" s="20" t="s">
        <v>83</v>
      </c>
    </row>
    <row r="158" spans="1:65" s="2" customFormat="1" ht="24.15" customHeight="1">
      <c r="A158" s="41"/>
      <c r="B158" s="42"/>
      <c r="C158" s="215" t="s">
        <v>75</v>
      </c>
      <c r="D158" s="215" t="s">
        <v>161</v>
      </c>
      <c r="E158" s="216" t="s">
        <v>2458</v>
      </c>
      <c r="F158" s="217" t="s">
        <v>2459</v>
      </c>
      <c r="G158" s="218" t="s">
        <v>1426</v>
      </c>
      <c r="H158" s="219">
        <v>1</v>
      </c>
      <c r="I158" s="220"/>
      <c r="J158" s="221">
        <f>ROUND(I158*H158,2)</f>
        <v>0</v>
      </c>
      <c r="K158" s="217" t="s">
        <v>19</v>
      </c>
      <c r="L158" s="47"/>
      <c r="M158" s="222" t="s">
        <v>19</v>
      </c>
      <c r="N158" s="223" t="s">
        <v>46</v>
      </c>
      <c r="O158" s="87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R158" s="226" t="s">
        <v>166</v>
      </c>
      <c r="AT158" s="226" t="s">
        <v>161</v>
      </c>
      <c r="AU158" s="226" t="s">
        <v>83</v>
      </c>
      <c r="AY158" s="20" t="s">
        <v>159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20" t="s">
        <v>83</v>
      </c>
      <c r="BK158" s="227">
        <f>ROUND(I158*H158,2)</f>
        <v>0</v>
      </c>
      <c r="BL158" s="20" t="s">
        <v>166</v>
      </c>
      <c r="BM158" s="226" t="s">
        <v>1917</v>
      </c>
    </row>
    <row r="159" spans="1:47" s="2" customFormat="1" ht="12">
      <c r="A159" s="41"/>
      <c r="B159" s="42"/>
      <c r="C159" s="43"/>
      <c r="D159" s="228" t="s">
        <v>168</v>
      </c>
      <c r="E159" s="43"/>
      <c r="F159" s="229" t="s">
        <v>2459</v>
      </c>
      <c r="G159" s="43"/>
      <c r="H159" s="43"/>
      <c r="I159" s="230"/>
      <c r="J159" s="43"/>
      <c r="K159" s="43"/>
      <c r="L159" s="47"/>
      <c r="M159" s="231"/>
      <c r="N159" s="232"/>
      <c r="O159" s="87"/>
      <c r="P159" s="87"/>
      <c r="Q159" s="87"/>
      <c r="R159" s="87"/>
      <c r="S159" s="87"/>
      <c r="T159" s="88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T159" s="20" t="s">
        <v>168</v>
      </c>
      <c r="AU159" s="20" t="s">
        <v>83</v>
      </c>
    </row>
    <row r="160" spans="1:65" s="2" customFormat="1" ht="16.5" customHeight="1">
      <c r="A160" s="41"/>
      <c r="B160" s="42"/>
      <c r="C160" s="215" t="s">
        <v>75</v>
      </c>
      <c r="D160" s="215" t="s">
        <v>161</v>
      </c>
      <c r="E160" s="216" t="s">
        <v>2460</v>
      </c>
      <c r="F160" s="217" t="s">
        <v>2461</v>
      </c>
      <c r="G160" s="218" t="s">
        <v>1426</v>
      </c>
      <c r="H160" s="219">
        <v>1</v>
      </c>
      <c r="I160" s="220"/>
      <c r="J160" s="221">
        <f>ROUND(I160*H160,2)</f>
        <v>0</v>
      </c>
      <c r="K160" s="217" t="s">
        <v>19</v>
      </c>
      <c r="L160" s="47"/>
      <c r="M160" s="222" t="s">
        <v>19</v>
      </c>
      <c r="N160" s="223" t="s">
        <v>46</v>
      </c>
      <c r="O160" s="87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R160" s="226" t="s">
        <v>166</v>
      </c>
      <c r="AT160" s="226" t="s">
        <v>161</v>
      </c>
      <c r="AU160" s="226" t="s">
        <v>83</v>
      </c>
      <c r="AY160" s="20" t="s">
        <v>159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20" t="s">
        <v>83</v>
      </c>
      <c r="BK160" s="227">
        <f>ROUND(I160*H160,2)</f>
        <v>0</v>
      </c>
      <c r="BL160" s="20" t="s">
        <v>166</v>
      </c>
      <c r="BM160" s="226" t="s">
        <v>1925</v>
      </c>
    </row>
    <row r="161" spans="1:47" s="2" customFormat="1" ht="12">
      <c r="A161" s="41"/>
      <c r="B161" s="42"/>
      <c r="C161" s="43"/>
      <c r="D161" s="228" t="s">
        <v>168</v>
      </c>
      <c r="E161" s="43"/>
      <c r="F161" s="229" t="s">
        <v>2461</v>
      </c>
      <c r="G161" s="43"/>
      <c r="H161" s="43"/>
      <c r="I161" s="230"/>
      <c r="J161" s="43"/>
      <c r="K161" s="43"/>
      <c r="L161" s="47"/>
      <c r="M161" s="231"/>
      <c r="N161" s="232"/>
      <c r="O161" s="87"/>
      <c r="P161" s="87"/>
      <c r="Q161" s="87"/>
      <c r="R161" s="87"/>
      <c r="S161" s="87"/>
      <c r="T161" s="88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T161" s="20" t="s">
        <v>168</v>
      </c>
      <c r="AU161" s="20" t="s">
        <v>83</v>
      </c>
    </row>
    <row r="162" spans="1:65" s="2" customFormat="1" ht="16.5" customHeight="1">
      <c r="A162" s="41"/>
      <c r="B162" s="42"/>
      <c r="C162" s="215" t="s">
        <v>75</v>
      </c>
      <c r="D162" s="215" t="s">
        <v>161</v>
      </c>
      <c r="E162" s="216" t="s">
        <v>2462</v>
      </c>
      <c r="F162" s="217" t="s">
        <v>2389</v>
      </c>
      <c r="G162" s="218" t="s">
        <v>1426</v>
      </c>
      <c r="H162" s="219">
        <v>6</v>
      </c>
      <c r="I162" s="220"/>
      <c r="J162" s="221">
        <f>ROUND(I162*H162,2)</f>
        <v>0</v>
      </c>
      <c r="K162" s="217" t="s">
        <v>19</v>
      </c>
      <c r="L162" s="47"/>
      <c r="M162" s="222" t="s">
        <v>19</v>
      </c>
      <c r="N162" s="223" t="s">
        <v>46</v>
      </c>
      <c r="O162" s="87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R162" s="226" t="s">
        <v>166</v>
      </c>
      <c r="AT162" s="226" t="s">
        <v>161</v>
      </c>
      <c r="AU162" s="226" t="s">
        <v>83</v>
      </c>
      <c r="AY162" s="20" t="s">
        <v>159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20" t="s">
        <v>83</v>
      </c>
      <c r="BK162" s="227">
        <f>ROUND(I162*H162,2)</f>
        <v>0</v>
      </c>
      <c r="BL162" s="20" t="s">
        <v>166</v>
      </c>
      <c r="BM162" s="226" t="s">
        <v>1935</v>
      </c>
    </row>
    <row r="163" spans="1:47" s="2" customFormat="1" ht="12">
      <c r="A163" s="41"/>
      <c r="B163" s="42"/>
      <c r="C163" s="43"/>
      <c r="D163" s="228" t="s">
        <v>168</v>
      </c>
      <c r="E163" s="43"/>
      <c r="F163" s="229" t="s">
        <v>2389</v>
      </c>
      <c r="G163" s="43"/>
      <c r="H163" s="43"/>
      <c r="I163" s="230"/>
      <c r="J163" s="43"/>
      <c r="K163" s="43"/>
      <c r="L163" s="47"/>
      <c r="M163" s="231"/>
      <c r="N163" s="232"/>
      <c r="O163" s="87"/>
      <c r="P163" s="87"/>
      <c r="Q163" s="87"/>
      <c r="R163" s="87"/>
      <c r="S163" s="87"/>
      <c r="T163" s="88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T163" s="20" t="s">
        <v>168</v>
      </c>
      <c r="AU163" s="20" t="s">
        <v>83</v>
      </c>
    </row>
    <row r="164" spans="1:65" s="2" customFormat="1" ht="16.5" customHeight="1">
      <c r="A164" s="41"/>
      <c r="B164" s="42"/>
      <c r="C164" s="215" t="s">
        <v>75</v>
      </c>
      <c r="D164" s="215" t="s">
        <v>161</v>
      </c>
      <c r="E164" s="216" t="s">
        <v>2463</v>
      </c>
      <c r="F164" s="217" t="s">
        <v>2387</v>
      </c>
      <c r="G164" s="218" t="s">
        <v>1426</v>
      </c>
      <c r="H164" s="219">
        <v>5</v>
      </c>
      <c r="I164" s="220"/>
      <c r="J164" s="221">
        <f>ROUND(I164*H164,2)</f>
        <v>0</v>
      </c>
      <c r="K164" s="217" t="s">
        <v>19</v>
      </c>
      <c r="L164" s="47"/>
      <c r="M164" s="222" t="s">
        <v>19</v>
      </c>
      <c r="N164" s="223" t="s">
        <v>46</v>
      </c>
      <c r="O164" s="87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R164" s="226" t="s">
        <v>166</v>
      </c>
      <c r="AT164" s="226" t="s">
        <v>161</v>
      </c>
      <c r="AU164" s="226" t="s">
        <v>83</v>
      </c>
      <c r="AY164" s="20" t="s">
        <v>159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20" t="s">
        <v>83</v>
      </c>
      <c r="BK164" s="227">
        <f>ROUND(I164*H164,2)</f>
        <v>0</v>
      </c>
      <c r="BL164" s="20" t="s">
        <v>166</v>
      </c>
      <c r="BM164" s="226" t="s">
        <v>2464</v>
      </c>
    </row>
    <row r="165" spans="1:47" s="2" customFormat="1" ht="12">
      <c r="A165" s="41"/>
      <c r="B165" s="42"/>
      <c r="C165" s="43"/>
      <c r="D165" s="228" t="s">
        <v>168</v>
      </c>
      <c r="E165" s="43"/>
      <c r="F165" s="229" t="s">
        <v>2387</v>
      </c>
      <c r="G165" s="43"/>
      <c r="H165" s="43"/>
      <c r="I165" s="230"/>
      <c r="J165" s="43"/>
      <c r="K165" s="43"/>
      <c r="L165" s="47"/>
      <c r="M165" s="231"/>
      <c r="N165" s="232"/>
      <c r="O165" s="87"/>
      <c r="P165" s="87"/>
      <c r="Q165" s="87"/>
      <c r="R165" s="87"/>
      <c r="S165" s="87"/>
      <c r="T165" s="88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T165" s="20" t="s">
        <v>168</v>
      </c>
      <c r="AU165" s="20" t="s">
        <v>83</v>
      </c>
    </row>
    <row r="166" spans="1:65" s="2" customFormat="1" ht="16.5" customHeight="1">
      <c r="A166" s="41"/>
      <c r="B166" s="42"/>
      <c r="C166" s="215" t="s">
        <v>75</v>
      </c>
      <c r="D166" s="215" t="s">
        <v>161</v>
      </c>
      <c r="E166" s="216" t="s">
        <v>2465</v>
      </c>
      <c r="F166" s="217" t="s">
        <v>2466</v>
      </c>
      <c r="G166" s="218" t="s">
        <v>1426</v>
      </c>
      <c r="H166" s="219">
        <v>2</v>
      </c>
      <c r="I166" s="220"/>
      <c r="J166" s="221">
        <f>ROUND(I166*H166,2)</f>
        <v>0</v>
      </c>
      <c r="K166" s="217" t="s">
        <v>19</v>
      </c>
      <c r="L166" s="47"/>
      <c r="M166" s="222" t="s">
        <v>19</v>
      </c>
      <c r="N166" s="223" t="s">
        <v>46</v>
      </c>
      <c r="O166" s="87"/>
      <c r="P166" s="224">
        <f>O166*H166</f>
        <v>0</v>
      </c>
      <c r="Q166" s="224">
        <v>0</v>
      </c>
      <c r="R166" s="224">
        <f>Q166*H166</f>
        <v>0</v>
      </c>
      <c r="S166" s="224">
        <v>0</v>
      </c>
      <c r="T166" s="225">
        <f>S166*H166</f>
        <v>0</v>
      </c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R166" s="226" t="s">
        <v>166</v>
      </c>
      <c r="AT166" s="226" t="s">
        <v>161</v>
      </c>
      <c r="AU166" s="226" t="s">
        <v>83</v>
      </c>
      <c r="AY166" s="20" t="s">
        <v>159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20" t="s">
        <v>83</v>
      </c>
      <c r="BK166" s="227">
        <f>ROUND(I166*H166,2)</f>
        <v>0</v>
      </c>
      <c r="BL166" s="20" t="s">
        <v>166</v>
      </c>
      <c r="BM166" s="226" t="s">
        <v>1960</v>
      </c>
    </row>
    <row r="167" spans="1:47" s="2" customFormat="1" ht="12">
      <c r="A167" s="41"/>
      <c r="B167" s="42"/>
      <c r="C167" s="43"/>
      <c r="D167" s="228" t="s">
        <v>168</v>
      </c>
      <c r="E167" s="43"/>
      <c r="F167" s="229" t="s">
        <v>2466</v>
      </c>
      <c r="G167" s="43"/>
      <c r="H167" s="43"/>
      <c r="I167" s="230"/>
      <c r="J167" s="43"/>
      <c r="K167" s="43"/>
      <c r="L167" s="47"/>
      <c r="M167" s="231"/>
      <c r="N167" s="232"/>
      <c r="O167" s="87"/>
      <c r="P167" s="87"/>
      <c r="Q167" s="87"/>
      <c r="R167" s="87"/>
      <c r="S167" s="87"/>
      <c r="T167" s="88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T167" s="20" t="s">
        <v>168</v>
      </c>
      <c r="AU167" s="20" t="s">
        <v>83</v>
      </c>
    </row>
    <row r="168" spans="1:65" s="2" customFormat="1" ht="16.5" customHeight="1">
      <c r="A168" s="41"/>
      <c r="B168" s="42"/>
      <c r="C168" s="215" t="s">
        <v>75</v>
      </c>
      <c r="D168" s="215" t="s">
        <v>161</v>
      </c>
      <c r="E168" s="216" t="s">
        <v>2467</v>
      </c>
      <c r="F168" s="217" t="s">
        <v>2468</v>
      </c>
      <c r="G168" s="218" t="s">
        <v>1426</v>
      </c>
      <c r="H168" s="219">
        <v>1</v>
      </c>
      <c r="I168" s="220"/>
      <c r="J168" s="221">
        <f>ROUND(I168*H168,2)</f>
        <v>0</v>
      </c>
      <c r="K168" s="217" t="s">
        <v>19</v>
      </c>
      <c r="L168" s="47"/>
      <c r="M168" s="222" t="s">
        <v>19</v>
      </c>
      <c r="N168" s="223" t="s">
        <v>46</v>
      </c>
      <c r="O168" s="87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R168" s="226" t="s">
        <v>166</v>
      </c>
      <c r="AT168" s="226" t="s">
        <v>161</v>
      </c>
      <c r="AU168" s="226" t="s">
        <v>83</v>
      </c>
      <c r="AY168" s="20" t="s">
        <v>159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20" t="s">
        <v>83</v>
      </c>
      <c r="BK168" s="227">
        <f>ROUND(I168*H168,2)</f>
        <v>0</v>
      </c>
      <c r="BL168" s="20" t="s">
        <v>166</v>
      </c>
      <c r="BM168" s="226" t="s">
        <v>1970</v>
      </c>
    </row>
    <row r="169" spans="1:47" s="2" customFormat="1" ht="12">
      <c r="A169" s="41"/>
      <c r="B169" s="42"/>
      <c r="C169" s="43"/>
      <c r="D169" s="228" t="s">
        <v>168</v>
      </c>
      <c r="E169" s="43"/>
      <c r="F169" s="229" t="s">
        <v>2468</v>
      </c>
      <c r="G169" s="43"/>
      <c r="H169" s="43"/>
      <c r="I169" s="230"/>
      <c r="J169" s="43"/>
      <c r="K169" s="43"/>
      <c r="L169" s="47"/>
      <c r="M169" s="231"/>
      <c r="N169" s="232"/>
      <c r="O169" s="87"/>
      <c r="P169" s="87"/>
      <c r="Q169" s="87"/>
      <c r="R169" s="87"/>
      <c r="S169" s="87"/>
      <c r="T169" s="88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T169" s="20" t="s">
        <v>168</v>
      </c>
      <c r="AU169" s="20" t="s">
        <v>83</v>
      </c>
    </row>
    <row r="170" spans="1:65" s="2" customFormat="1" ht="16.5" customHeight="1">
      <c r="A170" s="41"/>
      <c r="B170" s="42"/>
      <c r="C170" s="215" t="s">
        <v>75</v>
      </c>
      <c r="D170" s="215" t="s">
        <v>161</v>
      </c>
      <c r="E170" s="216" t="s">
        <v>2469</v>
      </c>
      <c r="F170" s="217" t="s">
        <v>2470</v>
      </c>
      <c r="G170" s="218" t="s">
        <v>1426</v>
      </c>
      <c r="H170" s="219">
        <v>2</v>
      </c>
      <c r="I170" s="220"/>
      <c r="J170" s="221">
        <f>ROUND(I170*H170,2)</f>
        <v>0</v>
      </c>
      <c r="K170" s="217" t="s">
        <v>19</v>
      </c>
      <c r="L170" s="47"/>
      <c r="M170" s="222" t="s">
        <v>19</v>
      </c>
      <c r="N170" s="223" t="s">
        <v>46</v>
      </c>
      <c r="O170" s="87"/>
      <c r="P170" s="224">
        <f>O170*H170</f>
        <v>0</v>
      </c>
      <c r="Q170" s="224">
        <v>0</v>
      </c>
      <c r="R170" s="224">
        <f>Q170*H170</f>
        <v>0</v>
      </c>
      <c r="S170" s="224">
        <v>0</v>
      </c>
      <c r="T170" s="225">
        <f>S170*H170</f>
        <v>0</v>
      </c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R170" s="226" t="s">
        <v>166</v>
      </c>
      <c r="AT170" s="226" t="s">
        <v>161</v>
      </c>
      <c r="AU170" s="226" t="s">
        <v>83</v>
      </c>
      <c r="AY170" s="20" t="s">
        <v>159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20" t="s">
        <v>83</v>
      </c>
      <c r="BK170" s="227">
        <f>ROUND(I170*H170,2)</f>
        <v>0</v>
      </c>
      <c r="BL170" s="20" t="s">
        <v>166</v>
      </c>
      <c r="BM170" s="226" t="s">
        <v>1980</v>
      </c>
    </row>
    <row r="171" spans="1:47" s="2" customFormat="1" ht="12">
      <c r="A171" s="41"/>
      <c r="B171" s="42"/>
      <c r="C171" s="43"/>
      <c r="D171" s="228" t="s">
        <v>168</v>
      </c>
      <c r="E171" s="43"/>
      <c r="F171" s="229" t="s">
        <v>2470</v>
      </c>
      <c r="G171" s="43"/>
      <c r="H171" s="43"/>
      <c r="I171" s="230"/>
      <c r="J171" s="43"/>
      <c r="K171" s="43"/>
      <c r="L171" s="47"/>
      <c r="M171" s="231"/>
      <c r="N171" s="232"/>
      <c r="O171" s="87"/>
      <c r="P171" s="87"/>
      <c r="Q171" s="87"/>
      <c r="R171" s="87"/>
      <c r="S171" s="87"/>
      <c r="T171" s="88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T171" s="20" t="s">
        <v>168</v>
      </c>
      <c r="AU171" s="20" t="s">
        <v>83</v>
      </c>
    </row>
    <row r="172" spans="1:65" s="2" customFormat="1" ht="16.5" customHeight="1">
      <c r="A172" s="41"/>
      <c r="B172" s="42"/>
      <c r="C172" s="215" t="s">
        <v>75</v>
      </c>
      <c r="D172" s="215" t="s">
        <v>161</v>
      </c>
      <c r="E172" s="216" t="s">
        <v>2471</v>
      </c>
      <c r="F172" s="217" t="s">
        <v>2472</v>
      </c>
      <c r="G172" s="218" t="s">
        <v>1426</v>
      </c>
      <c r="H172" s="219">
        <v>4</v>
      </c>
      <c r="I172" s="220"/>
      <c r="J172" s="221">
        <f>ROUND(I172*H172,2)</f>
        <v>0</v>
      </c>
      <c r="K172" s="217" t="s">
        <v>19</v>
      </c>
      <c r="L172" s="47"/>
      <c r="M172" s="222" t="s">
        <v>19</v>
      </c>
      <c r="N172" s="223" t="s">
        <v>46</v>
      </c>
      <c r="O172" s="87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R172" s="226" t="s">
        <v>166</v>
      </c>
      <c r="AT172" s="226" t="s">
        <v>161</v>
      </c>
      <c r="AU172" s="226" t="s">
        <v>83</v>
      </c>
      <c r="AY172" s="20" t="s">
        <v>159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20" t="s">
        <v>83</v>
      </c>
      <c r="BK172" s="227">
        <f>ROUND(I172*H172,2)</f>
        <v>0</v>
      </c>
      <c r="BL172" s="20" t="s">
        <v>166</v>
      </c>
      <c r="BM172" s="226" t="s">
        <v>1994</v>
      </c>
    </row>
    <row r="173" spans="1:47" s="2" customFormat="1" ht="12">
      <c r="A173" s="41"/>
      <c r="B173" s="42"/>
      <c r="C173" s="43"/>
      <c r="D173" s="228" t="s">
        <v>168</v>
      </c>
      <c r="E173" s="43"/>
      <c r="F173" s="229" t="s">
        <v>2472</v>
      </c>
      <c r="G173" s="43"/>
      <c r="H173" s="43"/>
      <c r="I173" s="230"/>
      <c r="J173" s="43"/>
      <c r="K173" s="43"/>
      <c r="L173" s="47"/>
      <c r="M173" s="231"/>
      <c r="N173" s="232"/>
      <c r="O173" s="87"/>
      <c r="P173" s="87"/>
      <c r="Q173" s="87"/>
      <c r="R173" s="87"/>
      <c r="S173" s="87"/>
      <c r="T173" s="88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T173" s="20" t="s">
        <v>168</v>
      </c>
      <c r="AU173" s="20" t="s">
        <v>83</v>
      </c>
    </row>
    <row r="174" spans="1:65" s="2" customFormat="1" ht="16.5" customHeight="1">
      <c r="A174" s="41"/>
      <c r="B174" s="42"/>
      <c r="C174" s="215" t="s">
        <v>75</v>
      </c>
      <c r="D174" s="215" t="s">
        <v>161</v>
      </c>
      <c r="E174" s="216" t="s">
        <v>2473</v>
      </c>
      <c r="F174" s="217" t="s">
        <v>2474</v>
      </c>
      <c r="G174" s="218" t="s">
        <v>1426</v>
      </c>
      <c r="H174" s="219">
        <v>1</v>
      </c>
      <c r="I174" s="220"/>
      <c r="J174" s="221">
        <f>ROUND(I174*H174,2)</f>
        <v>0</v>
      </c>
      <c r="K174" s="217" t="s">
        <v>19</v>
      </c>
      <c r="L174" s="47"/>
      <c r="M174" s="222" t="s">
        <v>19</v>
      </c>
      <c r="N174" s="223" t="s">
        <v>46</v>
      </c>
      <c r="O174" s="87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R174" s="226" t="s">
        <v>166</v>
      </c>
      <c r="AT174" s="226" t="s">
        <v>161</v>
      </c>
      <c r="AU174" s="226" t="s">
        <v>83</v>
      </c>
      <c r="AY174" s="20" t="s">
        <v>159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20" t="s">
        <v>83</v>
      </c>
      <c r="BK174" s="227">
        <f>ROUND(I174*H174,2)</f>
        <v>0</v>
      </c>
      <c r="BL174" s="20" t="s">
        <v>166</v>
      </c>
      <c r="BM174" s="226" t="s">
        <v>2006</v>
      </c>
    </row>
    <row r="175" spans="1:47" s="2" customFormat="1" ht="12">
      <c r="A175" s="41"/>
      <c r="B175" s="42"/>
      <c r="C175" s="43"/>
      <c r="D175" s="228" t="s">
        <v>168</v>
      </c>
      <c r="E175" s="43"/>
      <c r="F175" s="229" t="s">
        <v>2474</v>
      </c>
      <c r="G175" s="43"/>
      <c r="H175" s="43"/>
      <c r="I175" s="230"/>
      <c r="J175" s="43"/>
      <c r="K175" s="43"/>
      <c r="L175" s="47"/>
      <c r="M175" s="231"/>
      <c r="N175" s="232"/>
      <c r="O175" s="87"/>
      <c r="P175" s="87"/>
      <c r="Q175" s="87"/>
      <c r="R175" s="87"/>
      <c r="S175" s="87"/>
      <c r="T175" s="88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T175" s="20" t="s">
        <v>168</v>
      </c>
      <c r="AU175" s="20" t="s">
        <v>83</v>
      </c>
    </row>
    <row r="176" spans="1:65" s="2" customFormat="1" ht="16.5" customHeight="1">
      <c r="A176" s="41"/>
      <c r="B176" s="42"/>
      <c r="C176" s="215" t="s">
        <v>75</v>
      </c>
      <c r="D176" s="215" t="s">
        <v>161</v>
      </c>
      <c r="E176" s="216" t="s">
        <v>2475</v>
      </c>
      <c r="F176" s="217" t="s">
        <v>2476</v>
      </c>
      <c r="G176" s="218" t="s">
        <v>1426</v>
      </c>
      <c r="H176" s="219">
        <v>4</v>
      </c>
      <c r="I176" s="220"/>
      <c r="J176" s="221">
        <f>ROUND(I176*H176,2)</f>
        <v>0</v>
      </c>
      <c r="K176" s="217" t="s">
        <v>19</v>
      </c>
      <c r="L176" s="47"/>
      <c r="M176" s="222" t="s">
        <v>19</v>
      </c>
      <c r="N176" s="223" t="s">
        <v>46</v>
      </c>
      <c r="O176" s="87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R176" s="226" t="s">
        <v>166</v>
      </c>
      <c r="AT176" s="226" t="s">
        <v>161</v>
      </c>
      <c r="AU176" s="226" t="s">
        <v>83</v>
      </c>
      <c r="AY176" s="20" t="s">
        <v>159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20" t="s">
        <v>83</v>
      </c>
      <c r="BK176" s="227">
        <f>ROUND(I176*H176,2)</f>
        <v>0</v>
      </c>
      <c r="BL176" s="20" t="s">
        <v>166</v>
      </c>
      <c r="BM176" s="226" t="s">
        <v>2017</v>
      </c>
    </row>
    <row r="177" spans="1:47" s="2" customFormat="1" ht="12">
      <c r="A177" s="41"/>
      <c r="B177" s="42"/>
      <c r="C177" s="43"/>
      <c r="D177" s="228" t="s">
        <v>168</v>
      </c>
      <c r="E177" s="43"/>
      <c r="F177" s="229" t="s">
        <v>2476</v>
      </c>
      <c r="G177" s="43"/>
      <c r="H177" s="43"/>
      <c r="I177" s="230"/>
      <c r="J177" s="43"/>
      <c r="K177" s="43"/>
      <c r="L177" s="47"/>
      <c r="M177" s="231"/>
      <c r="N177" s="232"/>
      <c r="O177" s="87"/>
      <c r="P177" s="87"/>
      <c r="Q177" s="87"/>
      <c r="R177" s="87"/>
      <c r="S177" s="87"/>
      <c r="T177" s="88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T177" s="20" t="s">
        <v>168</v>
      </c>
      <c r="AU177" s="20" t="s">
        <v>83</v>
      </c>
    </row>
    <row r="178" spans="1:65" s="2" customFormat="1" ht="16.5" customHeight="1">
      <c r="A178" s="41"/>
      <c r="B178" s="42"/>
      <c r="C178" s="215" t="s">
        <v>75</v>
      </c>
      <c r="D178" s="215" t="s">
        <v>161</v>
      </c>
      <c r="E178" s="216" t="s">
        <v>2477</v>
      </c>
      <c r="F178" s="217" t="s">
        <v>2478</v>
      </c>
      <c r="G178" s="218" t="s">
        <v>1426</v>
      </c>
      <c r="H178" s="219">
        <v>4</v>
      </c>
      <c r="I178" s="220"/>
      <c r="J178" s="221">
        <f>ROUND(I178*H178,2)</f>
        <v>0</v>
      </c>
      <c r="K178" s="217" t="s">
        <v>19</v>
      </c>
      <c r="L178" s="47"/>
      <c r="M178" s="222" t="s">
        <v>19</v>
      </c>
      <c r="N178" s="223" t="s">
        <v>46</v>
      </c>
      <c r="O178" s="87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26" t="s">
        <v>166</v>
      </c>
      <c r="AT178" s="226" t="s">
        <v>161</v>
      </c>
      <c r="AU178" s="226" t="s">
        <v>83</v>
      </c>
      <c r="AY178" s="20" t="s">
        <v>159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20" t="s">
        <v>83</v>
      </c>
      <c r="BK178" s="227">
        <f>ROUND(I178*H178,2)</f>
        <v>0</v>
      </c>
      <c r="BL178" s="20" t="s">
        <v>166</v>
      </c>
      <c r="BM178" s="226" t="s">
        <v>2035</v>
      </c>
    </row>
    <row r="179" spans="1:47" s="2" customFormat="1" ht="12">
      <c r="A179" s="41"/>
      <c r="B179" s="42"/>
      <c r="C179" s="43"/>
      <c r="D179" s="228" t="s">
        <v>168</v>
      </c>
      <c r="E179" s="43"/>
      <c r="F179" s="229" t="s">
        <v>2478</v>
      </c>
      <c r="G179" s="43"/>
      <c r="H179" s="43"/>
      <c r="I179" s="230"/>
      <c r="J179" s="43"/>
      <c r="K179" s="43"/>
      <c r="L179" s="47"/>
      <c r="M179" s="231"/>
      <c r="N179" s="232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168</v>
      </c>
      <c r="AU179" s="20" t="s">
        <v>83</v>
      </c>
    </row>
    <row r="180" spans="1:65" s="2" customFormat="1" ht="16.5" customHeight="1">
      <c r="A180" s="41"/>
      <c r="B180" s="42"/>
      <c r="C180" s="215" t="s">
        <v>75</v>
      </c>
      <c r="D180" s="215" t="s">
        <v>161</v>
      </c>
      <c r="E180" s="216" t="s">
        <v>2479</v>
      </c>
      <c r="F180" s="217" t="s">
        <v>2480</v>
      </c>
      <c r="G180" s="218" t="s">
        <v>306</v>
      </c>
      <c r="H180" s="219">
        <v>230</v>
      </c>
      <c r="I180" s="220"/>
      <c r="J180" s="221">
        <f>ROUND(I180*H180,2)</f>
        <v>0</v>
      </c>
      <c r="K180" s="217" t="s">
        <v>19</v>
      </c>
      <c r="L180" s="47"/>
      <c r="M180" s="222" t="s">
        <v>19</v>
      </c>
      <c r="N180" s="223" t="s">
        <v>46</v>
      </c>
      <c r="O180" s="87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R180" s="226" t="s">
        <v>166</v>
      </c>
      <c r="AT180" s="226" t="s">
        <v>161</v>
      </c>
      <c r="AU180" s="226" t="s">
        <v>83</v>
      </c>
      <c r="AY180" s="20" t="s">
        <v>159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20" t="s">
        <v>83</v>
      </c>
      <c r="BK180" s="227">
        <f>ROUND(I180*H180,2)</f>
        <v>0</v>
      </c>
      <c r="BL180" s="20" t="s">
        <v>166</v>
      </c>
      <c r="BM180" s="226" t="s">
        <v>2047</v>
      </c>
    </row>
    <row r="181" spans="1:47" s="2" customFormat="1" ht="12">
      <c r="A181" s="41"/>
      <c r="B181" s="42"/>
      <c r="C181" s="43"/>
      <c r="D181" s="228" t="s">
        <v>168</v>
      </c>
      <c r="E181" s="43"/>
      <c r="F181" s="229" t="s">
        <v>2480</v>
      </c>
      <c r="G181" s="43"/>
      <c r="H181" s="43"/>
      <c r="I181" s="230"/>
      <c r="J181" s="43"/>
      <c r="K181" s="43"/>
      <c r="L181" s="47"/>
      <c r="M181" s="231"/>
      <c r="N181" s="232"/>
      <c r="O181" s="87"/>
      <c r="P181" s="87"/>
      <c r="Q181" s="87"/>
      <c r="R181" s="87"/>
      <c r="S181" s="87"/>
      <c r="T181" s="88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T181" s="20" t="s">
        <v>168</v>
      </c>
      <c r="AU181" s="20" t="s">
        <v>83</v>
      </c>
    </row>
    <row r="182" spans="1:65" s="2" customFormat="1" ht="16.5" customHeight="1">
      <c r="A182" s="41"/>
      <c r="B182" s="42"/>
      <c r="C182" s="215" t="s">
        <v>75</v>
      </c>
      <c r="D182" s="215" t="s">
        <v>161</v>
      </c>
      <c r="E182" s="216" t="s">
        <v>2481</v>
      </c>
      <c r="F182" s="217" t="s">
        <v>2482</v>
      </c>
      <c r="G182" s="218" t="s">
        <v>306</v>
      </c>
      <c r="H182" s="219">
        <v>66</v>
      </c>
      <c r="I182" s="220"/>
      <c r="J182" s="221">
        <f>ROUND(I182*H182,2)</f>
        <v>0</v>
      </c>
      <c r="K182" s="217" t="s">
        <v>19</v>
      </c>
      <c r="L182" s="47"/>
      <c r="M182" s="222" t="s">
        <v>19</v>
      </c>
      <c r="N182" s="223" t="s">
        <v>46</v>
      </c>
      <c r="O182" s="87"/>
      <c r="P182" s="224">
        <f>O182*H182</f>
        <v>0</v>
      </c>
      <c r="Q182" s="224">
        <v>0</v>
      </c>
      <c r="R182" s="224">
        <f>Q182*H182</f>
        <v>0</v>
      </c>
      <c r="S182" s="224">
        <v>0</v>
      </c>
      <c r="T182" s="225">
        <f>S182*H182</f>
        <v>0</v>
      </c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R182" s="226" t="s">
        <v>166</v>
      </c>
      <c r="AT182" s="226" t="s">
        <v>161</v>
      </c>
      <c r="AU182" s="226" t="s">
        <v>83</v>
      </c>
      <c r="AY182" s="20" t="s">
        <v>159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20" t="s">
        <v>83</v>
      </c>
      <c r="BK182" s="227">
        <f>ROUND(I182*H182,2)</f>
        <v>0</v>
      </c>
      <c r="BL182" s="20" t="s">
        <v>166</v>
      </c>
      <c r="BM182" s="226" t="s">
        <v>2056</v>
      </c>
    </row>
    <row r="183" spans="1:47" s="2" customFormat="1" ht="12">
      <c r="A183" s="41"/>
      <c r="B183" s="42"/>
      <c r="C183" s="43"/>
      <c r="D183" s="228" t="s">
        <v>168</v>
      </c>
      <c r="E183" s="43"/>
      <c r="F183" s="229" t="s">
        <v>2482</v>
      </c>
      <c r="G183" s="43"/>
      <c r="H183" s="43"/>
      <c r="I183" s="230"/>
      <c r="J183" s="43"/>
      <c r="K183" s="43"/>
      <c r="L183" s="47"/>
      <c r="M183" s="231"/>
      <c r="N183" s="232"/>
      <c r="O183" s="87"/>
      <c r="P183" s="87"/>
      <c r="Q183" s="87"/>
      <c r="R183" s="87"/>
      <c r="S183" s="87"/>
      <c r="T183" s="88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T183" s="20" t="s">
        <v>168</v>
      </c>
      <c r="AU183" s="20" t="s">
        <v>83</v>
      </c>
    </row>
    <row r="184" spans="1:65" s="2" customFormat="1" ht="16.5" customHeight="1">
      <c r="A184" s="41"/>
      <c r="B184" s="42"/>
      <c r="C184" s="215" t="s">
        <v>75</v>
      </c>
      <c r="D184" s="215" t="s">
        <v>161</v>
      </c>
      <c r="E184" s="216" t="s">
        <v>2483</v>
      </c>
      <c r="F184" s="217" t="s">
        <v>2484</v>
      </c>
      <c r="G184" s="218" t="s">
        <v>306</v>
      </c>
      <c r="H184" s="219">
        <v>36</v>
      </c>
      <c r="I184" s="220"/>
      <c r="J184" s="221">
        <f>ROUND(I184*H184,2)</f>
        <v>0</v>
      </c>
      <c r="K184" s="217" t="s">
        <v>19</v>
      </c>
      <c r="L184" s="47"/>
      <c r="M184" s="222" t="s">
        <v>19</v>
      </c>
      <c r="N184" s="223" t="s">
        <v>46</v>
      </c>
      <c r="O184" s="87"/>
      <c r="P184" s="224">
        <f>O184*H184</f>
        <v>0</v>
      </c>
      <c r="Q184" s="224">
        <v>0</v>
      </c>
      <c r="R184" s="224">
        <f>Q184*H184</f>
        <v>0</v>
      </c>
      <c r="S184" s="224">
        <v>0</v>
      </c>
      <c r="T184" s="225">
        <f>S184*H184</f>
        <v>0</v>
      </c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R184" s="226" t="s">
        <v>166</v>
      </c>
      <c r="AT184" s="226" t="s">
        <v>161</v>
      </c>
      <c r="AU184" s="226" t="s">
        <v>83</v>
      </c>
      <c r="AY184" s="20" t="s">
        <v>159</v>
      </c>
      <c r="BE184" s="227">
        <f>IF(N184="základní",J184,0)</f>
        <v>0</v>
      </c>
      <c r="BF184" s="227">
        <f>IF(N184="snížená",J184,0)</f>
        <v>0</v>
      </c>
      <c r="BG184" s="227">
        <f>IF(N184="zákl. přenesená",J184,0)</f>
        <v>0</v>
      </c>
      <c r="BH184" s="227">
        <f>IF(N184="sníž. přenesená",J184,0)</f>
        <v>0</v>
      </c>
      <c r="BI184" s="227">
        <f>IF(N184="nulová",J184,0)</f>
        <v>0</v>
      </c>
      <c r="BJ184" s="20" t="s">
        <v>83</v>
      </c>
      <c r="BK184" s="227">
        <f>ROUND(I184*H184,2)</f>
        <v>0</v>
      </c>
      <c r="BL184" s="20" t="s">
        <v>166</v>
      </c>
      <c r="BM184" s="226" t="s">
        <v>2070</v>
      </c>
    </row>
    <row r="185" spans="1:47" s="2" customFormat="1" ht="12">
      <c r="A185" s="41"/>
      <c r="B185" s="42"/>
      <c r="C185" s="43"/>
      <c r="D185" s="228" t="s">
        <v>168</v>
      </c>
      <c r="E185" s="43"/>
      <c r="F185" s="229" t="s">
        <v>2484</v>
      </c>
      <c r="G185" s="43"/>
      <c r="H185" s="43"/>
      <c r="I185" s="230"/>
      <c r="J185" s="43"/>
      <c r="K185" s="43"/>
      <c r="L185" s="47"/>
      <c r="M185" s="231"/>
      <c r="N185" s="232"/>
      <c r="O185" s="87"/>
      <c r="P185" s="87"/>
      <c r="Q185" s="87"/>
      <c r="R185" s="87"/>
      <c r="S185" s="87"/>
      <c r="T185" s="88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T185" s="20" t="s">
        <v>168</v>
      </c>
      <c r="AU185" s="20" t="s">
        <v>83</v>
      </c>
    </row>
    <row r="186" spans="1:65" s="2" customFormat="1" ht="16.5" customHeight="1">
      <c r="A186" s="41"/>
      <c r="B186" s="42"/>
      <c r="C186" s="215" t="s">
        <v>75</v>
      </c>
      <c r="D186" s="215" t="s">
        <v>161</v>
      </c>
      <c r="E186" s="216" t="s">
        <v>2485</v>
      </c>
      <c r="F186" s="217" t="s">
        <v>2486</v>
      </c>
      <c r="G186" s="218" t="s">
        <v>306</v>
      </c>
      <c r="H186" s="219">
        <v>40</v>
      </c>
      <c r="I186" s="220"/>
      <c r="J186" s="221">
        <f>ROUND(I186*H186,2)</f>
        <v>0</v>
      </c>
      <c r="K186" s="217" t="s">
        <v>19</v>
      </c>
      <c r="L186" s="47"/>
      <c r="M186" s="222" t="s">
        <v>19</v>
      </c>
      <c r="N186" s="223" t="s">
        <v>46</v>
      </c>
      <c r="O186" s="87"/>
      <c r="P186" s="224">
        <f>O186*H186</f>
        <v>0</v>
      </c>
      <c r="Q186" s="224">
        <v>0</v>
      </c>
      <c r="R186" s="224">
        <f>Q186*H186</f>
        <v>0</v>
      </c>
      <c r="S186" s="224">
        <v>0</v>
      </c>
      <c r="T186" s="225">
        <f>S186*H186</f>
        <v>0</v>
      </c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R186" s="226" t="s">
        <v>166</v>
      </c>
      <c r="AT186" s="226" t="s">
        <v>161</v>
      </c>
      <c r="AU186" s="226" t="s">
        <v>83</v>
      </c>
      <c r="AY186" s="20" t="s">
        <v>159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20" t="s">
        <v>83</v>
      </c>
      <c r="BK186" s="227">
        <f>ROUND(I186*H186,2)</f>
        <v>0</v>
      </c>
      <c r="BL186" s="20" t="s">
        <v>166</v>
      </c>
      <c r="BM186" s="226" t="s">
        <v>2082</v>
      </c>
    </row>
    <row r="187" spans="1:47" s="2" customFormat="1" ht="12">
      <c r="A187" s="41"/>
      <c r="B187" s="42"/>
      <c r="C187" s="43"/>
      <c r="D187" s="228" t="s">
        <v>168</v>
      </c>
      <c r="E187" s="43"/>
      <c r="F187" s="229" t="s">
        <v>2486</v>
      </c>
      <c r="G187" s="43"/>
      <c r="H187" s="43"/>
      <c r="I187" s="230"/>
      <c r="J187" s="43"/>
      <c r="K187" s="43"/>
      <c r="L187" s="47"/>
      <c r="M187" s="231"/>
      <c r="N187" s="232"/>
      <c r="O187" s="87"/>
      <c r="P187" s="87"/>
      <c r="Q187" s="87"/>
      <c r="R187" s="87"/>
      <c r="S187" s="87"/>
      <c r="T187" s="88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T187" s="20" t="s">
        <v>168</v>
      </c>
      <c r="AU187" s="20" t="s">
        <v>83</v>
      </c>
    </row>
    <row r="188" spans="1:65" s="2" customFormat="1" ht="16.5" customHeight="1">
      <c r="A188" s="41"/>
      <c r="B188" s="42"/>
      <c r="C188" s="215" t="s">
        <v>75</v>
      </c>
      <c r="D188" s="215" t="s">
        <v>161</v>
      </c>
      <c r="E188" s="216" t="s">
        <v>2487</v>
      </c>
      <c r="F188" s="217" t="s">
        <v>2488</v>
      </c>
      <c r="G188" s="218" t="s">
        <v>306</v>
      </c>
      <c r="H188" s="219">
        <v>219</v>
      </c>
      <c r="I188" s="220"/>
      <c r="J188" s="221">
        <f>ROUND(I188*H188,2)</f>
        <v>0</v>
      </c>
      <c r="K188" s="217" t="s">
        <v>19</v>
      </c>
      <c r="L188" s="47"/>
      <c r="M188" s="222" t="s">
        <v>19</v>
      </c>
      <c r="N188" s="223" t="s">
        <v>46</v>
      </c>
      <c r="O188" s="87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166</v>
      </c>
      <c r="AT188" s="226" t="s">
        <v>161</v>
      </c>
      <c r="AU188" s="226" t="s">
        <v>83</v>
      </c>
      <c r="AY188" s="20" t="s">
        <v>159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20" t="s">
        <v>83</v>
      </c>
      <c r="BK188" s="227">
        <f>ROUND(I188*H188,2)</f>
        <v>0</v>
      </c>
      <c r="BL188" s="20" t="s">
        <v>166</v>
      </c>
      <c r="BM188" s="226" t="s">
        <v>2094</v>
      </c>
    </row>
    <row r="189" spans="1:47" s="2" customFormat="1" ht="12">
      <c r="A189" s="41"/>
      <c r="B189" s="42"/>
      <c r="C189" s="43"/>
      <c r="D189" s="228" t="s">
        <v>168</v>
      </c>
      <c r="E189" s="43"/>
      <c r="F189" s="229" t="s">
        <v>2488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168</v>
      </c>
      <c r="AU189" s="20" t="s">
        <v>83</v>
      </c>
    </row>
    <row r="190" spans="1:65" s="2" customFormat="1" ht="16.5" customHeight="1">
      <c r="A190" s="41"/>
      <c r="B190" s="42"/>
      <c r="C190" s="215" t="s">
        <v>75</v>
      </c>
      <c r="D190" s="215" t="s">
        <v>161</v>
      </c>
      <c r="E190" s="216" t="s">
        <v>2489</v>
      </c>
      <c r="F190" s="217" t="s">
        <v>2490</v>
      </c>
      <c r="G190" s="218" t="s">
        <v>306</v>
      </c>
      <c r="H190" s="219">
        <v>59</v>
      </c>
      <c r="I190" s="220"/>
      <c r="J190" s="221">
        <f>ROUND(I190*H190,2)</f>
        <v>0</v>
      </c>
      <c r="K190" s="217" t="s">
        <v>19</v>
      </c>
      <c r="L190" s="47"/>
      <c r="M190" s="222" t="s">
        <v>19</v>
      </c>
      <c r="N190" s="223" t="s">
        <v>46</v>
      </c>
      <c r="O190" s="87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6" t="s">
        <v>166</v>
      </c>
      <c r="AT190" s="226" t="s">
        <v>161</v>
      </c>
      <c r="AU190" s="226" t="s">
        <v>83</v>
      </c>
      <c r="AY190" s="20" t="s">
        <v>159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20" t="s">
        <v>83</v>
      </c>
      <c r="BK190" s="227">
        <f>ROUND(I190*H190,2)</f>
        <v>0</v>
      </c>
      <c r="BL190" s="20" t="s">
        <v>166</v>
      </c>
      <c r="BM190" s="226" t="s">
        <v>2107</v>
      </c>
    </row>
    <row r="191" spans="1:47" s="2" customFormat="1" ht="12">
      <c r="A191" s="41"/>
      <c r="B191" s="42"/>
      <c r="C191" s="43"/>
      <c r="D191" s="228" t="s">
        <v>168</v>
      </c>
      <c r="E191" s="43"/>
      <c r="F191" s="229" t="s">
        <v>2490</v>
      </c>
      <c r="G191" s="43"/>
      <c r="H191" s="43"/>
      <c r="I191" s="230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168</v>
      </c>
      <c r="AU191" s="20" t="s">
        <v>83</v>
      </c>
    </row>
    <row r="192" spans="1:65" s="2" customFormat="1" ht="16.5" customHeight="1">
      <c r="A192" s="41"/>
      <c r="B192" s="42"/>
      <c r="C192" s="215" t="s">
        <v>75</v>
      </c>
      <c r="D192" s="215" t="s">
        <v>161</v>
      </c>
      <c r="E192" s="216" t="s">
        <v>2491</v>
      </c>
      <c r="F192" s="217" t="s">
        <v>2492</v>
      </c>
      <c r="G192" s="218" t="s">
        <v>306</v>
      </c>
      <c r="H192" s="219">
        <v>29</v>
      </c>
      <c r="I192" s="220"/>
      <c r="J192" s="221">
        <f>ROUND(I192*H192,2)</f>
        <v>0</v>
      </c>
      <c r="K192" s="217" t="s">
        <v>19</v>
      </c>
      <c r="L192" s="47"/>
      <c r="M192" s="222" t="s">
        <v>19</v>
      </c>
      <c r="N192" s="223" t="s">
        <v>46</v>
      </c>
      <c r="O192" s="87"/>
      <c r="P192" s="224">
        <f>O192*H192</f>
        <v>0</v>
      </c>
      <c r="Q192" s="224">
        <v>0</v>
      </c>
      <c r="R192" s="224">
        <f>Q192*H192</f>
        <v>0</v>
      </c>
      <c r="S192" s="224">
        <v>0</v>
      </c>
      <c r="T192" s="225">
        <f>S192*H192</f>
        <v>0</v>
      </c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R192" s="226" t="s">
        <v>166</v>
      </c>
      <c r="AT192" s="226" t="s">
        <v>161</v>
      </c>
      <c r="AU192" s="226" t="s">
        <v>83</v>
      </c>
      <c r="AY192" s="20" t="s">
        <v>159</v>
      </c>
      <c r="BE192" s="227">
        <f>IF(N192="základní",J192,0)</f>
        <v>0</v>
      </c>
      <c r="BF192" s="227">
        <f>IF(N192="snížená",J192,0)</f>
        <v>0</v>
      </c>
      <c r="BG192" s="227">
        <f>IF(N192="zákl. přenesená",J192,0)</f>
        <v>0</v>
      </c>
      <c r="BH192" s="227">
        <f>IF(N192="sníž. přenesená",J192,0)</f>
        <v>0</v>
      </c>
      <c r="BI192" s="227">
        <f>IF(N192="nulová",J192,0)</f>
        <v>0</v>
      </c>
      <c r="BJ192" s="20" t="s">
        <v>83</v>
      </c>
      <c r="BK192" s="227">
        <f>ROUND(I192*H192,2)</f>
        <v>0</v>
      </c>
      <c r="BL192" s="20" t="s">
        <v>166</v>
      </c>
      <c r="BM192" s="226" t="s">
        <v>2118</v>
      </c>
    </row>
    <row r="193" spans="1:47" s="2" customFormat="1" ht="12">
      <c r="A193" s="41"/>
      <c r="B193" s="42"/>
      <c r="C193" s="43"/>
      <c r="D193" s="228" t="s">
        <v>168</v>
      </c>
      <c r="E193" s="43"/>
      <c r="F193" s="229" t="s">
        <v>2492</v>
      </c>
      <c r="G193" s="43"/>
      <c r="H193" s="43"/>
      <c r="I193" s="230"/>
      <c r="J193" s="43"/>
      <c r="K193" s="43"/>
      <c r="L193" s="47"/>
      <c r="M193" s="231"/>
      <c r="N193" s="232"/>
      <c r="O193" s="87"/>
      <c r="P193" s="87"/>
      <c r="Q193" s="87"/>
      <c r="R193" s="87"/>
      <c r="S193" s="87"/>
      <c r="T193" s="88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T193" s="20" t="s">
        <v>168</v>
      </c>
      <c r="AU193" s="20" t="s">
        <v>83</v>
      </c>
    </row>
    <row r="194" spans="1:65" s="2" customFormat="1" ht="16.5" customHeight="1">
      <c r="A194" s="41"/>
      <c r="B194" s="42"/>
      <c r="C194" s="215" t="s">
        <v>75</v>
      </c>
      <c r="D194" s="215" t="s">
        <v>161</v>
      </c>
      <c r="E194" s="216" t="s">
        <v>2493</v>
      </c>
      <c r="F194" s="217" t="s">
        <v>2494</v>
      </c>
      <c r="G194" s="218" t="s">
        <v>306</v>
      </c>
      <c r="H194" s="219">
        <v>32</v>
      </c>
      <c r="I194" s="220"/>
      <c r="J194" s="221">
        <f>ROUND(I194*H194,2)</f>
        <v>0</v>
      </c>
      <c r="K194" s="217" t="s">
        <v>19</v>
      </c>
      <c r="L194" s="47"/>
      <c r="M194" s="222" t="s">
        <v>19</v>
      </c>
      <c r="N194" s="223" t="s">
        <v>46</v>
      </c>
      <c r="O194" s="87"/>
      <c r="P194" s="224">
        <f>O194*H194</f>
        <v>0</v>
      </c>
      <c r="Q194" s="224">
        <v>0</v>
      </c>
      <c r="R194" s="224">
        <f>Q194*H194</f>
        <v>0</v>
      </c>
      <c r="S194" s="224">
        <v>0</v>
      </c>
      <c r="T194" s="225">
        <f>S194*H194</f>
        <v>0</v>
      </c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R194" s="226" t="s">
        <v>166</v>
      </c>
      <c r="AT194" s="226" t="s">
        <v>161</v>
      </c>
      <c r="AU194" s="226" t="s">
        <v>83</v>
      </c>
      <c r="AY194" s="20" t="s">
        <v>159</v>
      </c>
      <c r="BE194" s="227">
        <f>IF(N194="základní",J194,0)</f>
        <v>0</v>
      </c>
      <c r="BF194" s="227">
        <f>IF(N194="snížená",J194,0)</f>
        <v>0</v>
      </c>
      <c r="BG194" s="227">
        <f>IF(N194="zákl. přenesená",J194,0)</f>
        <v>0</v>
      </c>
      <c r="BH194" s="227">
        <f>IF(N194="sníž. přenesená",J194,0)</f>
        <v>0</v>
      </c>
      <c r="BI194" s="227">
        <f>IF(N194="nulová",J194,0)</f>
        <v>0</v>
      </c>
      <c r="BJ194" s="20" t="s">
        <v>83</v>
      </c>
      <c r="BK194" s="227">
        <f>ROUND(I194*H194,2)</f>
        <v>0</v>
      </c>
      <c r="BL194" s="20" t="s">
        <v>166</v>
      </c>
      <c r="BM194" s="226" t="s">
        <v>2132</v>
      </c>
    </row>
    <row r="195" spans="1:47" s="2" customFormat="1" ht="12">
      <c r="A195" s="41"/>
      <c r="B195" s="42"/>
      <c r="C195" s="43"/>
      <c r="D195" s="228" t="s">
        <v>168</v>
      </c>
      <c r="E195" s="43"/>
      <c r="F195" s="229" t="s">
        <v>2494</v>
      </c>
      <c r="G195" s="43"/>
      <c r="H195" s="43"/>
      <c r="I195" s="230"/>
      <c r="J195" s="43"/>
      <c r="K195" s="43"/>
      <c r="L195" s="47"/>
      <c r="M195" s="231"/>
      <c r="N195" s="232"/>
      <c r="O195" s="87"/>
      <c r="P195" s="87"/>
      <c r="Q195" s="87"/>
      <c r="R195" s="87"/>
      <c r="S195" s="87"/>
      <c r="T195" s="88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T195" s="20" t="s">
        <v>168</v>
      </c>
      <c r="AU195" s="20" t="s">
        <v>83</v>
      </c>
    </row>
    <row r="196" spans="1:65" s="2" customFormat="1" ht="16.5" customHeight="1">
      <c r="A196" s="41"/>
      <c r="B196" s="42"/>
      <c r="C196" s="215" t="s">
        <v>75</v>
      </c>
      <c r="D196" s="215" t="s">
        <v>161</v>
      </c>
      <c r="E196" s="216" t="s">
        <v>2495</v>
      </c>
      <c r="F196" s="217" t="s">
        <v>2496</v>
      </c>
      <c r="G196" s="218" t="s">
        <v>1426</v>
      </c>
      <c r="H196" s="219">
        <v>2</v>
      </c>
      <c r="I196" s="220"/>
      <c r="J196" s="221">
        <f>ROUND(I196*H196,2)</f>
        <v>0</v>
      </c>
      <c r="K196" s="217" t="s">
        <v>19</v>
      </c>
      <c r="L196" s="47"/>
      <c r="M196" s="222" t="s">
        <v>19</v>
      </c>
      <c r="N196" s="223" t="s">
        <v>46</v>
      </c>
      <c r="O196" s="87"/>
      <c r="P196" s="224">
        <f>O196*H196</f>
        <v>0</v>
      </c>
      <c r="Q196" s="224">
        <v>0</v>
      </c>
      <c r="R196" s="224">
        <f>Q196*H196</f>
        <v>0</v>
      </c>
      <c r="S196" s="224">
        <v>0</v>
      </c>
      <c r="T196" s="225">
        <f>S196*H196</f>
        <v>0</v>
      </c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R196" s="226" t="s">
        <v>166</v>
      </c>
      <c r="AT196" s="226" t="s">
        <v>161</v>
      </c>
      <c r="AU196" s="226" t="s">
        <v>83</v>
      </c>
      <c r="AY196" s="20" t="s">
        <v>159</v>
      </c>
      <c r="BE196" s="227">
        <f>IF(N196="základní",J196,0)</f>
        <v>0</v>
      </c>
      <c r="BF196" s="227">
        <f>IF(N196="snížená",J196,0)</f>
        <v>0</v>
      </c>
      <c r="BG196" s="227">
        <f>IF(N196="zákl. přenesená",J196,0)</f>
        <v>0</v>
      </c>
      <c r="BH196" s="227">
        <f>IF(N196="sníž. přenesená",J196,0)</f>
        <v>0</v>
      </c>
      <c r="BI196" s="227">
        <f>IF(N196="nulová",J196,0)</f>
        <v>0</v>
      </c>
      <c r="BJ196" s="20" t="s">
        <v>83</v>
      </c>
      <c r="BK196" s="227">
        <f>ROUND(I196*H196,2)</f>
        <v>0</v>
      </c>
      <c r="BL196" s="20" t="s">
        <v>166</v>
      </c>
      <c r="BM196" s="226" t="s">
        <v>2144</v>
      </c>
    </row>
    <row r="197" spans="1:47" s="2" customFormat="1" ht="12">
      <c r="A197" s="41"/>
      <c r="B197" s="42"/>
      <c r="C197" s="43"/>
      <c r="D197" s="228" t="s">
        <v>168</v>
      </c>
      <c r="E197" s="43"/>
      <c r="F197" s="229" t="s">
        <v>2496</v>
      </c>
      <c r="G197" s="43"/>
      <c r="H197" s="43"/>
      <c r="I197" s="230"/>
      <c r="J197" s="43"/>
      <c r="K197" s="43"/>
      <c r="L197" s="47"/>
      <c r="M197" s="231"/>
      <c r="N197" s="232"/>
      <c r="O197" s="87"/>
      <c r="P197" s="87"/>
      <c r="Q197" s="87"/>
      <c r="R197" s="87"/>
      <c r="S197" s="87"/>
      <c r="T197" s="88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T197" s="20" t="s">
        <v>168</v>
      </c>
      <c r="AU197" s="20" t="s">
        <v>83</v>
      </c>
    </row>
    <row r="198" spans="1:65" s="2" customFormat="1" ht="16.5" customHeight="1">
      <c r="A198" s="41"/>
      <c r="B198" s="42"/>
      <c r="C198" s="215" t="s">
        <v>75</v>
      </c>
      <c r="D198" s="215" t="s">
        <v>161</v>
      </c>
      <c r="E198" s="216" t="s">
        <v>2497</v>
      </c>
      <c r="F198" s="217" t="s">
        <v>2498</v>
      </c>
      <c r="G198" s="218" t="s">
        <v>1426</v>
      </c>
      <c r="H198" s="219">
        <v>2</v>
      </c>
      <c r="I198" s="220"/>
      <c r="J198" s="221">
        <f>ROUND(I198*H198,2)</f>
        <v>0</v>
      </c>
      <c r="K198" s="217" t="s">
        <v>19</v>
      </c>
      <c r="L198" s="47"/>
      <c r="M198" s="222" t="s">
        <v>19</v>
      </c>
      <c r="N198" s="223" t="s">
        <v>46</v>
      </c>
      <c r="O198" s="87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26" t="s">
        <v>166</v>
      </c>
      <c r="AT198" s="226" t="s">
        <v>161</v>
      </c>
      <c r="AU198" s="226" t="s">
        <v>83</v>
      </c>
      <c r="AY198" s="20" t="s">
        <v>159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20" t="s">
        <v>83</v>
      </c>
      <c r="BK198" s="227">
        <f>ROUND(I198*H198,2)</f>
        <v>0</v>
      </c>
      <c r="BL198" s="20" t="s">
        <v>166</v>
      </c>
      <c r="BM198" s="226" t="s">
        <v>2161</v>
      </c>
    </row>
    <row r="199" spans="1:47" s="2" customFormat="1" ht="12">
      <c r="A199" s="41"/>
      <c r="B199" s="42"/>
      <c r="C199" s="43"/>
      <c r="D199" s="228" t="s">
        <v>168</v>
      </c>
      <c r="E199" s="43"/>
      <c r="F199" s="229" t="s">
        <v>2498</v>
      </c>
      <c r="G199" s="43"/>
      <c r="H199" s="43"/>
      <c r="I199" s="230"/>
      <c r="J199" s="43"/>
      <c r="K199" s="43"/>
      <c r="L199" s="47"/>
      <c r="M199" s="231"/>
      <c r="N199" s="232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168</v>
      </c>
      <c r="AU199" s="20" t="s">
        <v>83</v>
      </c>
    </row>
    <row r="200" spans="1:65" s="2" customFormat="1" ht="16.5" customHeight="1">
      <c r="A200" s="41"/>
      <c r="B200" s="42"/>
      <c r="C200" s="215" t="s">
        <v>75</v>
      </c>
      <c r="D200" s="215" t="s">
        <v>161</v>
      </c>
      <c r="E200" s="216" t="s">
        <v>2499</v>
      </c>
      <c r="F200" s="217" t="s">
        <v>2500</v>
      </c>
      <c r="G200" s="218" t="s">
        <v>1426</v>
      </c>
      <c r="H200" s="219">
        <v>1</v>
      </c>
      <c r="I200" s="220"/>
      <c r="J200" s="221">
        <f>ROUND(I200*H200,2)</f>
        <v>0</v>
      </c>
      <c r="K200" s="217" t="s">
        <v>19</v>
      </c>
      <c r="L200" s="47"/>
      <c r="M200" s="222" t="s">
        <v>19</v>
      </c>
      <c r="N200" s="223" t="s">
        <v>46</v>
      </c>
      <c r="O200" s="87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6" t="s">
        <v>166</v>
      </c>
      <c r="AT200" s="226" t="s">
        <v>161</v>
      </c>
      <c r="AU200" s="226" t="s">
        <v>83</v>
      </c>
      <c r="AY200" s="20" t="s">
        <v>159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20" t="s">
        <v>83</v>
      </c>
      <c r="BK200" s="227">
        <f>ROUND(I200*H200,2)</f>
        <v>0</v>
      </c>
      <c r="BL200" s="20" t="s">
        <v>166</v>
      </c>
      <c r="BM200" s="226" t="s">
        <v>2173</v>
      </c>
    </row>
    <row r="201" spans="1:47" s="2" customFormat="1" ht="12">
      <c r="A201" s="41"/>
      <c r="B201" s="42"/>
      <c r="C201" s="43"/>
      <c r="D201" s="228" t="s">
        <v>168</v>
      </c>
      <c r="E201" s="43"/>
      <c r="F201" s="229" t="s">
        <v>2500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168</v>
      </c>
      <c r="AU201" s="20" t="s">
        <v>83</v>
      </c>
    </row>
    <row r="202" spans="1:65" s="2" customFormat="1" ht="16.5" customHeight="1">
      <c r="A202" s="41"/>
      <c r="B202" s="42"/>
      <c r="C202" s="215" t="s">
        <v>75</v>
      </c>
      <c r="D202" s="215" t="s">
        <v>161</v>
      </c>
      <c r="E202" s="216" t="s">
        <v>2501</v>
      </c>
      <c r="F202" s="217" t="s">
        <v>2502</v>
      </c>
      <c r="G202" s="218" t="s">
        <v>1426</v>
      </c>
      <c r="H202" s="219">
        <v>1</v>
      </c>
      <c r="I202" s="220"/>
      <c r="J202" s="221">
        <f>ROUND(I202*H202,2)</f>
        <v>0</v>
      </c>
      <c r="K202" s="217" t="s">
        <v>19</v>
      </c>
      <c r="L202" s="47"/>
      <c r="M202" s="222" t="s">
        <v>19</v>
      </c>
      <c r="N202" s="223" t="s">
        <v>46</v>
      </c>
      <c r="O202" s="87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6" t="s">
        <v>166</v>
      </c>
      <c r="AT202" s="226" t="s">
        <v>161</v>
      </c>
      <c r="AU202" s="226" t="s">
        <v>83</v>
      </c>
      <c r="AY202" s="20" t="s">
        <v>159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20" t="s">
        <v>83</v>
      </c>
      <c r="BK202" s="227">
        <f>ROUND(I202*H202,2)</f>
        <v>0</v>
      </c>
      <c r="BL202" s="20" t="s">
        <v>166</v>
      </c>
      <c r="BM202" s="226" t="s">
        <v>2187</v>
      </c>
    </row>
    <row r="203" spans="1:47" s="2" customFormat="1" ht="12">
      <c r="A203" s="41"/>
      <c r="B203" s="42"/>
      <c r="C203" s="43"/>
      <c r="D203" s="228" t="s">
        <v>168</v>
      </c>
      <c r="E203" s="43"/>
      <c r="F203" s="229" t="s">
        <v>2502</v>
      </c>
      <c r="G203" s="43"/>
      <c r="H203" s="43"/>
      <c r="I203" s="230"/>
      <c r="J203" s="43"/>
      <c r="K203" s="43"/>
      <c r="L203" s="47"/>
      <c r="M203" s="231"/>
      <c r="N203" s="232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168</v>
      </c>
      <c r="AU203" s="20" t="s">
        <v>83</v>
      </c>
    </row>
    <row r="204" spans="1:65" s="2" customFormat="1" ht="16.5" customHeight="1">
      <c r="A204" s="41"/>
      <c r="B204" s="42"/>
      <c r="C204" s="215" t="s">
        <v>75</v>
      </c>
      <c r="D204" s="215" t="s">
        <v>161</v>
      </c>
      <c r="E204" s="216" t="s">
        <v>2503</v>
      </c>
      <c r="F204" s="217" t="s">
        <v>2504</v>
      </c>
      <c r="G204" s="218" t="s">
        <v>1426</v>
      </c>
      <c r="H204" s="219">
        <v>1</v>
      </c>
      <c r="I204" s="220"/>
      <c r="J204" s="221">
        <f>ROUND(I204*H204,2)</f>
        <v>0</v>
      </c>
      <c r="K204" s="217" t="s">
        <v>19</v>
      </c>
      <c r="L204" s="47"/>
      <c r="M204" s="222" t="s">
        <v>19</v>
      </c>
      <c r="N204" s="223" t="s">
        <v>46</v>
      </c>
      <c r="O204" s="87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6" t="s">
        <v>166</v>
      </c>
      <c r="AT204" s="226" t="s">
        <v>161</v>
      </c>
      <c r="AU204" s="226" t="s">
        <v>83</v>
      </c>
      <c r="AY204" s="20" t="s">
        <v>159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20" t="s">
        <v>83</v>
      </c>
      <c r="BK204" s="227">
        <f>ROUND(I204*H204,2)</f>
        <v>0</v>
      </c>
      <c r="BL204" s="20" t="s">
        <v>166</v>
      </c>
      <c r="BM204" s="226" t="s">
        <v>2201</v>
      </c>
    </row>
    <row r="205" spans="1:47" s="2" customFormat="1" ht="12">
      <c r="A205" s="41"/>
      <c r="B205" s="42"/>
      <c r="C205" s="43"/>
      <c r="D205" s="228" t="s">
        <v>168</v>
      </c>
      <c r="E205" s="43"/>
      <c r="F205" s="229" t="s">
        <v>2504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168</v>
      </c>
      <c r="AU205" s="20" t="s">
        <v>83</v>
      </c>
    </row>
    <row r="206" spans="1:65" s="2" customFormat="1" ht="16.5" customHeight="1">
      <c r="A206" s="41"/>
      <c r="B206" s="42"/>
      <c r="C206" s="215" t="s">
        <v>75</v>
      </c>
      <c r="D206" s="215" t="s">
        <v>161</v>
      </c>
      <c r="E206" s="216" t="s">
        <v>2505</v>
      </c>
      <c r="F206" s="217" t="s">
        <v>2506</v>
      </c>
      <c r="G206" s="218" t="s">
        <v>1426</v>
      </c>
      <c r="H206" s="219">
        <v>1</v>
      </c>
      <c r="I206" s="220"/>
      <c r="J206" s="221">
        <f>ROUND(I206*H206,2)</f>
        <v>0</v>
      </c>
      <c r="K206" s="217" t="s">
        <v>19</v>
      </c>
      <c r="L206" s="47"/>
      <c r="M206" s="222" t="s">
        <v>19</v>
      </c>
      <c r="N206" s="223" t="s">
        <v>46</v>
      </c>
      <c r="O206" s="87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6" t="s">
        <v>166</v>
      </c>
      <c r="AT206" s="226" t="s">
        <v>161</v>
      </c>
      <c r="AU206" s="226" t="s">
        <v>83</v>
      </c>
      <c r="AY206" s="20" t="s">
        <v>159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20" t="s">
        <v>83</v>
      </c>
      <c r="BK206" s="227">
        <f>ROUND(I206*H206,2)</f>
        <v>0</v>
      </c>
      <c r="BL206" s="20" t="s">
        <v>166</v>
      </c>
      <c r="BM206" s="226" t="s">
        <v>2214</v>
      </c>
    </row>
    <row r="207" spans="1:47" s="2" customFormat="1" ht="12">
      <c r="A207" s="41"/>
      <c r="B207" s="42"/>
      <c r="C207" s="43"/>
      <c r="D207" s="228" t="s">
        <v>168</v>
      </c>
      <c r="E207" s="43"/>
      <c r="F207" s="229" t="s">
        <v>2506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168</v>
      </c>
      <c r="AU207" s="20" t="s">
        <v>83</v>
      </c>
    </row>
    <row r="208" spans="1:65" s="2" customFormat="1" ht="16.5" customHeight="1">
      <c r="A208" s="41"/>
      <c r="B208" s="42"/>
      <c r="C208" s="215" t="s">
        <v>75</v>
      </c>
      <c r="D208" s="215" t="s">
        <v>161</v>
      </c>
      <c r="E208" s="216" t="s">
        <v>2507</v>
      </c>
      <c r="F208" s="217" t="s">
        <v>2508</v>
      </c>
      <c r="G208" s="218" t="s">
        <v>1426</v>
      </c>
      <c r="H208" s="219">
        <v>3</v>
      </c>
      <c r="I208" s="220"/>
      <c r="J208" s="221">
        <f>ROUND(I208*H208,2)</f>
        <v>0</v>
      </c>
      <c r="K208" s="217" t="s">
        <v>19</v>
      </c>
      <c r="L208" s="47"/>
      <c r="M208" s="222" t="s">
        <v>19</v>
      </c>
      <c r="N208" s="223" t="s">
        <v>46</v>
      </c>
      <c r="O208" s="87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6" t="s">
        <v>166</v>
      </c>
      <c r="AT208" s="226" t="s">
        <v>161</v>
      </c>
      <c r="AU208" s="226" t="s">
        <v>83</v>
      </c>
      <c r="AY208" s="20" t="s">
        <v>159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20" t="s">
        <v>83</v>
      </c>
      <c r="BK208" s="227">
        <f>ROUND(I208*H208,2)</f>
        <v>0</v>
      </c>
      <c r="BL208" s="20" t="s">
        <v>166</v>
      </c>
      <c r="BM208" s="226" t="s">
        <v>2226</v>
      </c>
    </row>
    <row r="209" spans="1:47" s="2" customFormat="1" ht="12">
      <c r="A209" s="41"/>
      <c r="B209" s="42"/>
      <c r="C209" s="43"/>
      <c r="D209" s="228" t="s">
        <v>168</v>
      </c>
      <c r="E209" s="43"/>
      <c r="F209" s="229" t="s">
        <v>2508</v>
      </c>
      <c r="G209" s="43"/>
      <c r="H209" s="43"/>
      <c r="I209" s="230"/>
      <c r="J209" s="43"/>
      <c r="K209" s="43"/>
      <c r="L209" s="47"/>
      <c r="M209" s="231"/>
      <c r="N209" s="232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168</v>
      </c>
      <c r="AU209" s="20" t="s">
        <v>83</v>
      </c>
    </row>
    <row r="210" spans="1:65" s="2" customFormat="1" ht="16.5" customHeight="1">
      <c r="A210" s="41"/>
      <c r="B210" s="42"/>
      <c r="C210" s="215" t="s">
        <v>75</v>
      </c>
      <c r="D210" s="215" t="s">
        <v>161</v>
      </c>
      <c r="E210" s="216" t="s">
        <v>2509</v>
      </c>
      <c r="F210" s="217" t="s">
        <v>2510</v>
      </c>
      <c r="G210" s="218" t="s">
        <v>1426</v>
      </c>
      <c r="H210" s="219">
        <v>2</v>
      </c>
      <c r="I210" s="220"/>
      <c r="J210" s="221">
        <f>ROUND(I210*H210,2)</f>
        <v>0</v>
      </c>
      <c r="K210" s="217" t="s">
        <v>19</v>
      </c>
      <c r="L210" s="47"/>
      <c r="M210" s="222" t="s">
        <v>19</v>
      </c>
      <c r="N210" s="223" t="s">
        <v>46</v>
      </c>
      <c r="O210" s="87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6" t="s">
        <v>166</v>
      </c>
      <c r="AT210" s="226" t="s">
        <v>161</v>
      </c>
      <c r="AU210" s="226" t="s">
        <v>83</v>
      </c>
      <c r="AY210" s="20" t="s">
        <v>159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0" t="s">
        <v>83</v>
      </c>
      <c r="BK210" s="227">
        <f>ROUND(I210*H210,2)</f>
        <v>0</v>
      </c>
      <c r="BL210" s="20" t="s">
        <v>166</v>
      </c>
      <c r="BM210" s="226" t="s">
        <v>2237</v>
      </c>
    </row>
    <row r="211" spans="1:47" s="2" customFormat="1" ht="12">
      <c r="A211" s="41"/>
      <c r="B211" s="42"/>
      <c r="C211" s="43"/>
      <c r="D211" s="228" t="s">
        <v>168</v>
      </c>
      <c r="E211" s="43"/>
      <c r="F211" s="229" t="s">
        <v>2510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168</v>
      </c>
      <c r="AU211" s="20" t="s">
        <v>83</v>
      </c>
    </row>
    <row r="212" spans="1:65" s="2" customFormat="1" ht="16.5" customHeight="1">
      <c r="A212" s="41"/>
      <c r="B212" s="42"/>
      <c r="C212" s="215" t="s">
        <v>75</v>
      </c>
      <c r="D212" s="215" t="s">
        <v>161</v>
      </c>
      <c r="E212" s="216" t="s">
        <v>2511</v>
      </c>
      <c r="F212" s="217" t="s">
        <v>2512</v>
      </c>
      <c r="G212" s="218" t="s">
        <v>1426</v>
      </c>
      <c r="H212" s="219">
        <v>1</v>
      </c>
      <c r="I212" s="220"/>
      <c r="J212" s="221">
        <f>ROUND(I212*H212,2)</f>
        <v>0</v>
      </c>
      <c r="K212" s="217" t="s">
        <v>19</v>
      </c>
      <c r="L212" s="47"/>
      <c r="M212" s="222" t="s">
        <v>19</v>
      </c>
      <c r="N212" s="223" t="s">
        <v>46</v>
      </c>
      <c r="O212" s="87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6" t="s">
        <v>166</v>
      </c>
      <c r="AT212" s="226" t="s">
        <v>161</v>
      </c>
      <c r="AU212" s="226" t="s">
        <v>83</v>
      </c>
      <c r="AY212" s="20" t="s">
        <v>159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20" t="s">
        <v>83</v>
      </c>
      <c r="BK212" s="227">
        <f>ROUND(I212*H212,2)</f>
        <v>0</v>
      </c>
      <c r="BL212" s="20" t="s">
        <v>166</v>
      </c>
      <c r="BM212" s="226" t="s">
        <v>1940</v>
      </c>
    </row>
    <row r="213" spans="1:47" s="2" customFormat="1" ht="12">
      <c r="A213" s="41"/>
      <c r="B213" s="42"/>
      <c r="C213" s="43"/>
      <c r="D213" s="228" t="s">
        <v>168</v>
      </c>
      <c r="E213" s="43"/>
      <c r="F213" s="229" t="s">
        <v>2512</v>
      </c>
      <c r="G213" s="43"/>
      <c r="H213" s="43"/>
      <c r="I213" s="230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168</v>
      </c>
      <c r="AU213" s="20" t="s">
        <v>83</v>
      </c>
    </row>
    <row r="214" spans="1:65" s="2" customFormat="1" ht="16.5" customHeight="1">
      <c r="A214" s="41"/>
      <c r="B214" s="42"/>
      <c r="C214" s="215" t="s">
        <v>75</v>
      </c>
      <c r="D214" s="215" t="s">
        <v>161</v>
      </c>
      <c r="E214" s="216" t="s">
        <v>2513</v>
      </c>
      <c r="F214" s="217" t="s">
        <v>2514</v>
      </c>
      <c r="G214" s="218" t="s">
        <v>1426</v>
      </c>
      <c r="H214" s="219">
        <v>1</v>
      </c>
      <c r="I214" s="220"/>
      <c r="J214" s="221">
        <f>ROUND(I214*H214,2)</f>
        <v>0</v>
      </c>
      <c r="K214" s="217" t="s">
        <v>19</v>
      </c>
      <c r="L214" s="47"/>
      <c r="M214" s="222" t="s">
        <v>19</v>
      </c>
      <c r="N214" s="223" t="s">
        <v>46</v>
      </c>
      <c r="O214" s="87"/>
      <c r="P214" s="224">
        <f>O214*H214</f>
        <v>0</v>
      </c>
      <c r="Q214" s="224">
        <v>0</v>
      </c>
      <c r="R214" s="224">
        <f>Q214*H214</f>
        <v>0</v>
      </c>
      <c r="S214" s="224">
        <v>0</v>
      </c>
      <c r="T214" s="225">
        <f>S214*H214</f>
        <v>0</v>
      </c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R214" s="226" t="s">
        <v>166</v>
      </c>
      <c r="AT214" s="226" t="s">
        <v>161</v>
      </c>
      <c r="AU214" s="226" t="s">
        <v>83</v>
      </c>
      <c r="AY214" s="20" t="s">
        <v>159</v>
      </c>
      <c r="BE214" s="227">
        <f>IF(N214="základní",J214,0)</f>
        <v>0</v>
      </c>
      <c r="BF214" s="227">
        <f>IF(N214="snížená",J214,0)</f>
        <v>0</v>
      </c>
      <c r="BG214" s="227">
        <f>IF(N214="zákl. přenesená",J214,0)</f>
        <v>0</v>
      </c>
      <c r="BH214" s="227">
        <f>IF(N214="sníž. přenesená",J214,0)</f>
        <v>0</v>
      </c>
      <c r="BI214" s="227">
        <f>IF(N214="nulová",J214,0)</f>
        <v>0</v>
      </c>
      <c r="BJ214" s="20" t="s">
        <v>83</v>
      </c>
      <c r="BK214" s="227">
        <f>ROUND(I214*H214,2)</f>
        <v>0</v>
      </c>
      <c r="BL214" s="20" t="s">
        <v>166</v>
      </c>
      <c r="BM214" s="226" t="s">
        <v>1798</v>
      </c>
    </row>
    <row r="215" spans="1:47" s="2" customFormat="1" ht="12">
      <c r="A215" s="41"/>
      <c r="B215" s="42"/>
      <c r="C215" s="43"/>
      <c r="D215" s="228" t="s">
        <v>168</v>
      </c>
      <c r="E215" s="43"/>
      <c r="F215" s="229" t="s">
        <v>2514</v>
      </c>
      <c r="G215" s="43"/>
      <c r="H215" s="43"/>
      <c r="I215" s="230"/>
      <c r="J215" s="43"/>
      <c r="K215" s="43"/>
      <c r="L215" s="47"/>
      <c r="M215" s="231"/>
      <c r="N215" s="232"/>
      <c r="O215" s="87"/>
      <c r="P215" s="87"/>
      <c r="Q215" s="87"/>
      <c r="R215" s="87"/>
      <c r="S215" s="87"/>
      <c r="T215" s="88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T215" s="20" t="s">
        <v>168</v>
      </c>
      <c r="AU215" s="20" t="s">
        <v>83</v>
      </c>
    </row>
    <row r="216" spans="1:65" s="2" customFormat="1" ht="16.5" customHeight="1">
      <c r="A216" s="41"/>
      <c r="B216" s="42"/>
      <c r="C216" s="215" t="s">
        <v>75</v>
      </c>
      <c r="D216" s="215" t="s">
        <v>161</v>
      </c>
      <c r="E216" s="216" t="s">
        <v>2515</v>
      </c>
      <c r="F216" s="217" t="s">
        <v>2516</v>
      </c>
      <c r="G216" s="218" t="s">
        <v>1426</v>
      </c>
      <c r="H216" s="219">
        <v>3</v>
      </c>
      <c r="I216" s="220"/>
      <c r="J216" s="221">
        <f>ROUND(I216*H216,2)</f>
        <v>0</v>
      </c>
      <c r="K216" s="217" t="s">
        <v>19</v>
      </c>
      <c r="L216" s="47"/>
      <c r="M216" s="222" t="s">
        <v>19</v>
      </c>
      <c r="N216" s="223" t="s">
        <v>46</v>
      </c>
      <c r="O216" s="87"/>
      <c r="P216" s="224">
        <f>O216*H216</f>
        <v>0</v>
      </c>
      <c r="Q216" s="224">
        <v>0</v>
      </c>
      <c r="R216" s="224">
        <f>Q216*H216</f>
        <v>0</v>
      </c>
      <c r="S216" s="224">
        <v>0</v>
      </c>
      <c r="T216" s="225">
        <f>S216*H216</f>
        <v>0</v>
      </c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R216" s="226" t="s">
        <v>166</v>
      </c>
      <c r="AT216" s="226" t="s">
        <v>161</v>
      </c>
      <c r="AU216" s="226" t="s">
        <v>83</v>
      </c>
      <c r="AY216" s="20" t="s">
        <v>159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20" t="s">
        <v>83</v>
      </c>
      <c r="BK216" s="227">
        <f>ROUND(I216*H216,2)</f>
        <v>0</v>
      </c>
      <c r="BL216" s="20" t="s">
        <v>166</v>
      </c>
      <c r="BM216" s="226" t="s">
        <v>1750</v>
      </c>
    </row>
    <row r="217" spans="1:47" s="2" customFormat="1" ht="12">
      <c r="A217" s="41"/>
      <c r="B217" s="42"/>
      <c r="C217" s="43"/>
      <c r="D217" s="228" t="s">
        <v>168</v>
      </c>
      <c r="E217" s="43"/>
      <c r="F217" s="229" t="s">
        <v>2516</v>
      </c>
      <c r="G217" s="43"/>
      <c r="H217" s="43"/>
      <c r="I217" s="230"/>
      <c r="J217" s="43"/>
      <c r="K217" s="43"/>
      <c r="L217" s="47"/>
      <c r="M217" s="231"/>
      <c r="N217" s="232"/>
      <c r="O217" s="87"/>
      <c r="P217" s="87"/>
      <c r="Q217" s="87"/>
      <c r="R217" s="87"/>
      <c r="S217" s="87"/>
      <c r="T217" s="88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T217" s="20" t="s">
        <v>168</v>
      </c>
      <c r="AU217" s="20" t="s">
        <v>83</v>
      </c>
    </row>
    <row r="218" spans="1:63" s="12" customFormat="1" ht="25.9" customHeight="1">
      <c r="A218" s="12"/>
      <c r="B218" s="199"/>
      <c r="C218" s="200"/>
      <c r="D218" s="201" t="s">
        <v>74</v>
      </c>
      <c r="E218" s="202" t="s">
        <v>2517</v>
      </c>
      <c r="F218" s="202" t="s">
        <v>2518</v>
      </c>
      <c r="G218" s="200"/>
      <c r="H218" s="200"/>
      <c r="I218" s="203"/>
      <c r="J218" s="204">
        <f>BK218</f>
        <v>0</v>
      </c>
      <c r="K218" s="200"/>
      <c r="L218" s="205"/>
      <c r="M218" s="206"/>
      <c r="N218" s="207"/>
      <c r="O218" s="207"/>
      <c r="P218" s="208">
        <f>P219+SUM(P220:P244)</f>
        <v>0</v>
      </c>
      <c r="Q218" s="207"/>
      <c r="R218" s="208">
        <f>R219+SUM(R220:R244)</f>
        <v>0</v>
      </c>
      <c r="S218" s="207"/>
      <c r="T218" s="209">
        <f>T219+SUM(T220:T244)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0" t="s">
        <v>83</v>
      </c>
      <c r="AT218" s="211" t="s">
        <v>74</v>
      </c>
      <c r="AU218" s="211" t="s">
        <v>75</v>
      </c>
      <c r="AY218" s="210" t="s">
        <v>159</v>
      </c>
      <c r="BK218" s="212">
        <f>BK219+SUM(BK220:BK244)</f>
        <v>0</v>
      </c>
    </row>
    <row r="219" spans="1:65" s="2" customFormat="1" ht="16.5" customHeight="1">
      <c r="A219" s="41"/>
      <c r="B219" s="42"/>
      <c r="C219" s="215" t="s">
        <v>75</v>
      </c>
      <c r="D219" s="215" t="s">
        <v>161</v>
      </c>
      <c r="E219" s="216" t="s">
        <v>2519</v>
      </c>
      <c r="F219" s="217" t="s">
        <v>2520</v>
      </c>
      <c r="G219" s="218" t="s">
        <v>1426</v>
      </c>
      <c r="H219" s="219">
        <v>1</v>
      </c>
      <c r="I219" s="220"/>
      <c r="J219" s="221">
        <f>ROUND(I219*H219,2)</f>
        <v>0</v>
      </c>
      <c r="K219" s="217" t="s">
        <v>19</v>
      </c>
      <c r="L219" s="47"/>
      <c r="M219" s="222" t="s">
        <v>19</v>
      </c>
      <c r="N219" s="223" t="s">
        <v>46</v>
      </c>
      <c r="O219" s="87"/>
      <c r="P219" s="224">
        <f>O219*H219</f>
        <v>0</v>
      </c>
      <c r="Q219" s="224">
        <v>0</v>
      </c>
      <c r="R219" s="224">
        <f>Q219*H219</f>
        <v>0</v>
      </c>
      <c r="S219" s="224">
        <v>0</v>
      </c>
      <c r="T219" s="225">
        <f>S219*H219</f>
        <v>0</v>
      </c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R219" s="226" t="s">
        <v>166</v>
      </c>
      <c r="AT219" s="226" t="s">
        <v>161</v>
      </c>
      <c r="AU219" s="226" t="s">
        <v>83</v>
      </c>
      <c r="AY219" s="20" t="s">
        <v>159</v>
      </c>
      <c r="BE219" s="227">
        <f>IF(N219="základní",J219,0)</f>
        <v>0</v>
      </c>
      <c r="BF219" s="227">
        <f>IF(N219="snížená",J219,0)</f>
        <v>0</v>
      </c>
      <c r="BG219" s="227">
        <f>IF(N219="zákl. přenesená",J219,0)</f>
        <v>0</v>
      </c>
      <c r="BH219" s="227">
        <f>IF(N219="sníž. přenesená",J219,0)</f>
        <v>0</v>
      </c>
      <c r="BI219" s="227">
        <f>IF(N219="nulová",J219,0)</f>
        <v>0</v>
      </c>
      <c r="BJ219" s="20" t="s">
        <v>83</v>
      </c>
      <c r="BK219" s="227">
        <f>ROUND(I219*H219,2)</f>
        <v>0</v>
      </c>
      <c r="BL219" s="20" t="s">
        <v>166</v>
      </c>
      <c r="BM219" s="226" t="s">
        <v>2521</v>
      </c>
    </row>
    <row r="220" spans="1:47" s="2" customFormat="1" ht="12">
      <c r="A220" s="41"/>
      <c r="B220" s="42"/>
      <c r="C220" s="43"/>
      <c r="D220" s="228" t="s">
        <v>168</v>
      </c>
      <c r="E220" s="43"/>
      <c r="F220" s="229" t="s">
        <v>2520</v>
      </c>
      <c r="G220" s="43"/>
      <c r="H220" s="43"/>
      <c r="I220" s="230"/>
      <c r="J220" s="43"/>
      <c r="K220" s="43"/>
      <c r="L220" s="47"/>
      <c r="M220" s="231"/>
      <c r="N220" s="232"/>
      <c r="O220" s="87"/>
      <c r="P220" s="87"/>
      <c r="Q220" s="87"/>
      <c r="R220" s="87"/>
      <c r="S220" s="87"/>
      <c r="T220" s="88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T220" s="20" t="s">
        <v>168</v>
      </c>
      <c r="AU220" s="20" t="s">
        <v>83</v>
      </c>
    </row>
    <row r="221" spans="1:65" s="2" customFormat="1" ht="16.5" customHeight="1">
      <c r="A221" s="41"/>
      <c r="B221" s="42"/>
      <c r="C221" s="215" t="s">
        <v>75</v>
      </c>
      <c r="D221" s="215" t="s">
        <v>161</v>
      </c>
      <c r="E221" s="216" t="s">
        <v>2522</v>
      </c>
      <c r="F221" s="217" t="s">
        <v>2523</v>
      </c>
      <c r="G221" s="218" t="s">
        <v>1426</v>
      </c>
      <c r="H221" s="219">
        <v>1</v>
      </c>
      <c r="I221" s="220"/>
      <c r="J221" s="221">
        <f>ROUND(I221*H221,2)</f>
        <v>0</v>
      </c>
      <c r="K221" s="217" t="s">
        <v>19</v>
      </c>
      <c r="L221" s="47"/>
      <c r="M221" s="222" t="s">
        <v>19</v>
      </c>
      <c r="N221" s="223" t="s">
        <v>46</v>
      </c>
      <c r="O221" s="87"/>
      <c r="P221" s="224">
        <f>O221*H221</f>
        <v>0</v>
      </c>
      <c r="Q221" s="224">
        <v>0</v>
      </c>
      <c r="R221" s="224">
        <f>Q221*H221</f>
        <v>0</v>
      </c>
      <c r="S221" s="224">
        <v>0</v>
      </c>
      <c r="T221" s="225">
        <f>S221*H221</f>
        <v>0</v>
      </c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R221" s="226" t="s">
        <v>166</v>
      </c>
      <c r="AT221" s="226" t="s">
        <v>161</v>
      </c>
      <c r="AU221" s="226" t="s">
        <v>83</v>
      </c>
      <c r="AY221" s="20" t="s">
        <v>159</v>
      </c>
      <c r="BE221" s="227">
        <f>IF(N221="základní",J221,0)</f>
        <v>0</v>
      </c>
      <c r="BF221" s="227">
        <f>IF(N221="snížená",J221,0)</f>
        <v>0</v>
      </c>
      <c r="BG221" s="227">
        <f>IF(N221="zákl. přenesená",J221,0)</f>
        <v>0</v>
      </c>
      <c r="BH221" s="227">
        <f>IF(N221="sníž. přenesená",J221,0)</f>
        <v>0</v>
      </c>
      <c r="BI221" s="227">
        <f>IF(N221="nulová",J221,0)</f>
        <v>0</v>
      </c>
      <c r="BJ221" s="20" t="s">
        <v>83</v>
      </c>
      <c r="BK221" s="227">
        <f>ROUND(I221*H221,2)</f>
        <v>0</v>
      </c>
      <c r="BL221" s="20" t="s">
        <v>166</v>
      </c>
      <c r="BM221" s="226" t="s">
        <v>2524</v>
      </c>
    </row>
    <row r="222" spans="1:47" s="2" customFormat="1" ht="12">
      <c r="A222" s="41"/>
      <c r="B222" s="42"/>
      <c r="C222" s="43"/>
      <c r="D222" s="228" t="s">
        <v>168</v>
      </c>
      <c r="E222" s="43"/>
      <c r="F222" s="229" t="s">
        <v>2523</v>
      </c>
      <c r="G222" s="43"/>
      <c r="H222" s="43"/>
      <c r="I222" s="230"/>
      <c r="J222" s="43"/>
      <c r="K222" s="43"/>
      <c r="L222" s="47"/>
      <c r="M222" s="231"/>
      <c r="N222" s="232"/>
      <c r="O222" s="87"/>
      <c r="P222" s="87"/>
      <c r="Q222" s="87"/>
      <c r="R222" s="87"/>
      <c r="S222" s="87"/>
      <c r="T222" s="88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T222" s="20" t="s">
        <v>168</v>
      </c>
      <c r="AU222" s="20" t="s">
        <v>83</v>
      </c>
    </row>
    <row r="223" spans="1:65" s="2" customFormat="1" ht="16.5" customHeight="1">
      <c r="A223" s="41"/>
      <c r="B223" s="42"/>
      <c r="C223" s="215" t="s">
        <v>75</v>
      </c>
      <c r="D223" s="215" t="s">
        <v>161</v>
      </c>
      <c r="E223" s="216" t="s">
        <v>2525</v>
      </c>
      <c r="F223" s="217" t="s">
        <v>2526</v>
      </c>
      <c r="G223" s="218" t="s">
        <v>1426</v>
      </c>
      <c r="H223" s="219">
        <v>1</v>
      </c>
      <c r="I223" s="220"/>
      <c r="J223" s="221">
        <f>ROUND(I223*H223,2)</f>
        <v>0</v>
      </c>
      <c r="K223" s="217" t="s">
        <v>19</v>
      </c>
      <c r="L223" s="47"/>
      <c r="M223" s="222" t="s">
        <v>19</v>
      </c>
      <c r="N223" s="223" t="s">
        <v>46</v>
      </c>
      <c r="O223" s="87"/>
      <c r="P223" s="224">
        <f>O223*H223</f>
        <v>0</v>
      </c>
      <c r="Q223" s="224">
        <v>0</v>
      </c>
      <c r="R223" s="224">
        <f>Q223*H223</f>
        <v>0</v>
      </c>
      <c r="S223" s="224">
        <v>0</v>
      </c>
      <c r="T223" s="225">
        <f>S223*H223</f>
        <v>0</v>
      </c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R223" s="226" t="s">
        <v>166</v>
      </c>
      <c r="AT223" s="226" t="s">
        <v>161</v>
      </c>
      <c r="AU223" s="226" t="s">
        <v>83</v>
      </c>
      <c r="AY223" s="20" t="s">
        <v>159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20" t="s">
        <v>83</v>
      </c>
      <c r="BK223" s="227">
        <f>ROUND(I223*H223,2)</f>
        <v>0</v>
      </c>
      <c r="BL223" s="20" t="s">
        <v>166</v>
      </c>
      <c r="BM223" s="226" t="s">
        <v>2527</v>
      </c>
    </row>
    <row r="224" spans="1:47" s="2" customFormat="1" ht="12">
      <c r="A224" s="41"/>
      <c r="B224" s="42"/>
      <c r="C224" s="43"/>
      <c r="D224" s="228" t="s">
        <v>168</v>
      </c>
      <c r="E224" s="43"/>
      <c r="F224" s="229" t="s">
        <v>2526</v>
      </c>
      <c r="G224" s="43"/>
      <c r="H224" s="43"/>
      <c r="I224" s="230"/>
      <c r="J224" s="43"/>
      <c r="K224" s="43"/>
      <c r="L224" s="47"/>
      <c r="M224" s="231"/>
      <c r="N224" s="232"/>
      <c r="O224" s="87"/>
      <c r="P224" s="87"/>
      <c r="Q224" s="87"/>
      <c r="R224" s="87"/>
      <c r="S224" s="87"/>
      <c r="T224" s="88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T224" s="20" t="s">
        <v>168</v>
      </c>
      <c r="AU224" s="20" t="s">
        <v>83</v>
      </c>
    </row>
    <row r="225" spans="1:65" s="2" customFormat="1" ht="16.5" customHeight="1">
      <c r="A225" s="41"/>
      <c r="B225" s="42"/>
      <c r="C225" s="215" t="s">
        <v>75</v>
      </c>
      <c r="D225" s="215" t="s">
        <v>161</v>
      </c>
      <c r="E225" s="216" t="s">
        <v>2528</v>
      </c>
      <c r="F225" s="217" t="s">
        <v>2529</v>
      </c>
      <c r="G225" s="218" t="s">
        <v>1426</v>
      </c>
      <c r="H225" s="219">
        <v>1</v>
      </c>
      <c r="I225" s="220"/>
      <c r="J225" s="221">
        <f>ROUND(I225*H225,2)</f>
        <v>0</v>
      </c>
      <c r="K225" s="217" t="s">
        <v>19</v>
      </c>
      <c r="L225" s="47"/>
      <c r="M225" s="222" t="s">
        <v>19</v>
      </c>
      <c r="N225" s="223" t="s">
        <v>46</v>
      </c>
      <c r="O225" s="87"/>
      <c r="P225" s="224">
        <f>O225*H225</f>
        <v>0</v>
      </c>
      <c r="Q225" s="224">
        <v>0</v>
      </c>
      <c r="R225" s="224">
        <f>Q225*H225</f>
        <v>0</v>
      </c>
      <c r="S225" s="224">
        <v>0</v>
      </c>
      <c r="T225" s="225">
        <f>S225*H225</f>
        <v>0</v>
      </c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R225" s="226" t="s">
        <v>166</v>
      </c>
      <c r="AT225" s="226" t="s">
        <v>161</v>
      </c>
      <c r="AU225" s="226" t="s">
        <v>83</v>
      </c>
      <c r="AY225" s="20" t="s">
        <v>159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20" t="s">
        <v>83</v>
      </c>
      <c r="BK225" s="227">
        <f>ROUND(I225*H225,2)</f>
        <v>0</v>
      </c>
      <c r="BL225" s="20" t="s">
        <v>166</v>
      </c>
      <c r="BM225" s="226" t="s">
        <v>2530</v>
      </c>
    </row>
    <row r="226" spans="1:47" s="2" customFormat="1" ht="12">
      <c r="A226" s="41"/>
      <c r="B226" s="42"/>
      <c r="C226" s="43"/>
      <c r="D226" s="228" t="s">
        <v>168</v>
      </c>
      <c r="E226" s="43"/>
      <c r="F226" s="229" t="s">
        <v>2529</v>
      </c>
      <c r="G226" s="43"/>
      <c r="H226" s="43"/>
      <c r="I226" s="230"/>
      <c r="J226" s="43"/>
      <c r="K226" s="43"/>
      <c r="L226" s="47"/>
      <c r="M226" s="231"/>
      <c r="N226" s="232"/>
      <c r="O226" s="87"/>
      <c r="P226" s="87"/>
      <c r="Q226" s="87"/>
      <c r="R226" s="87"/>
      <c r="S226" s="87"/>
      <c r="T226" s="88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T226" s="20" t="s">
        <v>168</v>
      </c>
      <c r="AU226" s="20" t="s">
        <v>83</v>
      </c>
    </row>
    <row r="227" spans="1:65" s="2" customFormat="1" ht="16.5" customHeight="1">
      <c r="A227" s="41"/>
      <c r="B227" s="42"/>
      <c r="C227" s="215" t="s">
        <v>75</v>
      </c>
      <c r="D227" s="215" t="s">
        <v>161</v>
      </c>
      <c r="E227" s="216" t="s">
        <v>2531</v>
      </c>
      <c r="F227" s="217" t="s">
        <v>2532</v>
      </c>
      <c r="G227" s="218" t="s">
        <v>2365</v>
      </c>
      <c r="H227" s="219">
        <v>24</v>
      </c>
      <c r="I227" s="220"/>
      <c r="J227" s="221">
        <f>ROUND(I227*H227,2)</f>
        <v>0</v>
      </c>
      <c r="K227" s="217" t="s">
        <v>19</v>
      </c>
      <c r="L227" s="47"/>
      <c r="M227" s="222" t="s">
        <v>19</v>
      </c>
      <c r="N227" s="223" t="s">
        <v>46</v>
      </c>
      <c r="O227" s="87"/>
      <c r="P227" s="224">
        <f>O227*H227</f>
        <v>0</v>
      </c>
      <c r="Q227" s="224">
        <v>0</v>
      </c>
      <c r="R227" s="224">
        <f>Q227*H227</f>
        <v>0</v>
      </c>
      <c r="S227" s="224">
        <v>0</v>
      </c>
      <c r="T227" s="225">
        <f>S227*H227</f>
        <v>0</v>
      </c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R227" s="226" t="s">
        <v>166</v>
      </c>
      <c r="AT227" s="226" t="s">
        <v>161</v>
      </c>
      <c r="AU227" s="226" t="s">
        <v>83</v>
      </c>
      <c r="AY227" s="20" t="s">
        <v>159</v>
      </c>
      <c r="BE227" s="227">
        <f>IF(N227="základní",J227,0)</f>
        <v>0</v>
      </c>
      <c r="BF227" s="227">
        <f>IF(N227="snížená",J227,0)</f>
        <v>0</v>
      </c>
      <c r="BG227" s="227">
        <f>IF(N227="zákl. přenesená",J227,0)</f>
        <v>0</v>
      </c>
      <c r="BH227" s="227">
        <f>IF(N227="sníž. přenesená",J227,0)</f>
        <v>0</v>
      </c>
      <c r="BI227" s="227">
        <f>IF(N227="nulová",J227,0)</f>
        <v>0</v>
      </c>
      <c r="BJ227" s="20" t="s">
        <v>83</v>
      </c>
      <c r="BK227" s="227">
        <f>ROUND(I227*H227,2)</f>
        <v>0</v>
      </c>
      <c r="BL227" s="20" t="s">
        <v>166</v>
      </c>
      <c r="BM227" s="226" t="s">
        <v>2533</v>
      </c>
    </row>
    <row r="228" spans="1:47" s="2" customFormat="1" ht="12">
      <c r="A228" s="41"/>
      <c r="B228" s="42"/>
      <c r="C228" s="43"/>
      <c r="D228" s="228" t="s">
        <v>168</v>
      </c>
      <c r="E228" s="43"/>
      <c r="F228" s="229" t="s">
        <v>2532</v>
      </c>
      <c r="G228" s="43"/>
      <c r="H228" s="43"/>
      <c r="I228" s="230"/>
      <c r="J228" s="43"/>
      <c r="K228" s="43"/>
      <c r="L228" s="47"/>
      <c r="M228" s="231"/>
      <c r="N228" s="232"/>
      <c r="O228" s="87"/>
      <c r="P228" s="87"/>
      <c r="Q228" s="87"/>
      <c r="R228" s="87"/>
      <c r="S228" s="87"/>
      <c r="T228" s="88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T228" s="20" t="s">
        <v>168</v>
      </c>
      <c r="AU228" s="20" t="s">
        <v>83</v>
      </c>
    </row>
    <row r="229" spans="1:65" s="2" customFormat="1" ht="24.15" customHeight="1">
      <c r="A229" s="41"/>
      <c r="B229" s="42"/>
      <c r="C229" s="215" t="s">
        <v>75</v>
      </c>
      <c r="D229" s="215" t="s">
        <v>161</v>
      </c>
      <c r="E229" s="216" t="s">
        <v>2534</v>
      </c>
      <c r="F229" s="217" t="s">
        <v>2535</v>
      </c>
      <c r="G229" s="218" t="s">
        <v>1426</v>
      </c>
      <c r="H229" s="219">
        <v>1</v>
      </c>
      <c r="I229" s="220"/>
      <c r="J229" s="221">
        <f>ROUND(I229*H229,2)</f>
        <v>0</v>
      </c>
      <c r="K229" s="217" t="s">
        <v>19</v>
      </c>
      <c r="L229" s="47"/>
      <c r="M229" s="222" t="s">
        <v>19</v>
      </c>
      <c r="N229" s="223" t="s">
        <v>46</v>
      </c>
      <c r="O229" s="87"/>
      <c r="P229" s="224">
        <f>O229*H229</f>
        <v>0</v>
      </c>
      <c r="Q229" s="224">
        <v>0</v>
      </c>
      <c r="R229" s="224">
        <f>Q229*H229</f>
        <v>0</v>
      </c>
      <c r="S229" s="224">
        <v>0</v>
      </c>
      <c r="T229" s="225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26" t="s">
        <v>166</v>
      </c>
      <c r="AT229" s="226" t="s">
        <v>161</v>
      </c>
      <c r="AU229" s="226" t="s">
        <v>83</v>
      </c>
      <c r="AY229" s="20" t="s">
        <v>159</v>
      </c>
      <c r="BE229" s="227">
        <f>IF(N229="základní",J229,0)</f>
        <v>0</v>
      </c>
      <c r="BF229" s="227">
        <f>IF(N229="snížená",J229,0)</f>
        <v>0</v>
      </c>
      <c r="BG229" s="227">
        <f>IF(N229="zákl. přenesená",J229,0)</f>
        <v>0</v>
      </c>
      <c r="BH229" s="227">
        <f>IF(N229="sníž. přenesená",J229,0)</f>
        <v>0</v>
      </c>
      <c r="BI229" s="227">
        <f>IF(N229="nulová",J229,0)</f>
        <v>0</v>
      </c>
      <c r="BJ229" s="20" t="s">
        <v>83</v>
      </c>
      <c r="BK229" s="227">
        <f>ROUND(I229*H229,2)</f>
        <v>0</v>
      </c>
      <c r="BL229" s="20" t="s">
        <v>166</v>
      </c>
      <c r="BM229" s="226" t="s">
        <v>2536</v>
      </c>
    </row>
    <row r="230" spans="1:47" s="2" customFormat="1" ht="12">
      <c r="A230" s="41"/>
      <c r="B230" s="42"/>
      <c r="C230" s="43"/>
      <c r="D230" s="228" t="s">
        <v>168</v>
      </c>
      <c r="E230" s="43"/>
      <c r="F230" s="229" t="s">
        <v>2535</v>
      </c>
      <c r="G230" s="43"/>
      <c r="H230" s="43"/>
      <c r="I230" s="230"/>
      <c r="J230" s="43"/>
      <c r="K230" s="43"/>
      <c r="L230" s="47"/>
      <c r="M230" s="231"/>
      <c r="N230" s="232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168</v>
      </c>
      <c r="AU230" s="20" t="s">
        <v>83</v>
      </c>
    </row>
    <row r="231" spans="1:65" s="2" customFormat="1" ht="16.5" customHeight="1">
      <c r="A231" s="41"/>
      <c r="B231" s="42"/>
      <c r="C231" s="215" t="s">
        <v>75</v>
      </c>
      <c r="D231" s="215" t="s">
        <v>161</v>
      </c>
      <c r="E231" s="216" t="s">
        <v>2537</v>
      </c>
      <c r="F231" s="217" t="s">
        <v>2538</v>
      </c>
      <c r="G231" s="218" t="s">
        <v>2365</v>
      </c>
      <c r="H231" s="219">
        <v>8</v>
      </c>
      <c r="I231" s="220"/>
      <c r="J231" s="221">
        <f>ROUND(I231*H231,2)</f>
        <v>0</v>
      </c>
      <c r="K231" s="217" t="s">
        <v>19</v>
      </c>
      <c r="L231" s="47"/>
      <c r="M231" s="222" t="s">
        <v>19</v>
      </c>
      <c r="N231" s="223" t="s">
        <v>46</v>
      </c>
      <c r="O231" s="87"/>
      <c r="P231" s="224">
        <f>O231*H231</f>
        <v>0</v>
      </c>
      <c r="Q231" s="224">
        <v>0</v>
      </c>
      <c r="R231" s="224">
        <f>Q231*H231</f>
        <v>0</v>
      </c>
      <c r="S231" s="224">
        <v>0</v>
      </c>
      <c r="T231" s="225">
        <f>S231*H231</f>
        <v>0</v>
      </c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R231" s="226" t="s">
        <v>166</v>
      </c>
      <c r="AT231" s="226" t="s">
        <v>161</v>
      </c>
      <c r="AU231" s="226" t="s">
        <v>83</v>
      </c>
      <c r="AY231" s="20" t="s">
        <v>159</v>
      </c>
      <c r="BE231" s="227">
        <f>IF(N231="základní",J231,0)</f>
        <v>0</v>
      </c>
      <c r="BF231" s="227">
        <f>IF(N231="snížená",J231,0)</f>
        <v>0</v>
      </c>
      <c r="BG231" s="227">
        <f>IF(N231="zákl. přenesená",J231,0)</f>
        <v>0</v>
      </c>
      <c r="BH231" s="227">
        <f>IF(N231="sníž. přenesená",J231,0)</f>
        <v>0</v>
      </c>
      <c r="BI231" s="227">
        <f>IF(N231="nulová",J231,0)</f>
        <v>0</v>
      </c>
      <c r="BJ231" s="20" t="s">
        <v>83</v>
      </c>
      <c r="BK231" s="227">
        <f>ROUND(I231*H231,2)</f>
        <v>0</v>
      </c>
      <c r="BL231" s="20" t="s">
        <v>166</v>
      </c>
      <c r="BM231" s="226" t="s">
        <v>2539</v>
      </c>
    </row>
    <row r="232" spans="1:47" s="2" customFormat="1" ht="12">
      <c r="A232" s="41"/>
      <c r="B232" s="42"/>
      <c r="C232" s="43"/>
      <c r="D232" s="228" t="s">
        <v>168</v>
      </c>
      <c r="E232" s="43"/>
      <c r="F232" s="229" t="s">
        <v>2538</v>
      </c>
      <c r="G232" s="43"/>
      <c r="H232" s="43"/>
      <c r="I232" s="230"/>
      <c r="J232" s="43"/>
      <c r="K232" s="43"/>
      <c r="L232" s="47"/>
      <c r="M232" s="231"/>
      <c r="N232" s="232"/>
      <c r="O232" s="87"/>
      <c r="P232" s="87"/>
      <c r="Q232" s="87"/>
      <c r="R232" s="87"/>
      <c r="S232" s="87"/>
      <c r="T232" s="88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T232" s="20" t="s">
        <v>168</v>
      </c>
      <c r="AU232" s="20" t="s">
        <v>83</v>
      </c>
    </row>
    <row r="233" spans="1:65" s="2" customFormat="1" ht="16.5" customHeight="1">
      <c r="A233" s="41"/>
      <c r="B233" s="42"/>
      <c r="C233" s="215" t="s">
        <v>75</v>
      </c>
      <c r="D233" s="215" t="s">
        <v>161</v>
      </c>
      <c r="E233" s="216" t="s">
        <v>2540</v>
      </c>
      <c r="F233" s="217" t="s">
        <v>2541</v>
      </c>
      <c r="G233" s="218" t="s">
        <v>1426</v>
      </c>
      <c r="H233" s="219">
        <v>1</v>
      </c>
      <c r="I233" s="220"/>
      <c r="J233" s="221">
        <f>ROUND(I233*H233,2)</f>
        <v>0</v>
      </c>
      <c r="K233" s="217" t="s">
        <v>19</v>
      </c>
      <c r="L233" s="47"/>
      <c r="M233" s="222" t="s">
        <v>19</v>
      </c>
      <c r="N233" s="223" t="s">
        <v>46</v>
      </c>
      <c r="O233" s="87"/>
      <c r="P233" s="224">
        <f>O233*H233</f>
        <v>0</v>
      </c>
      <c r="Q233" s="224">
        <v>0</v>
      </c>
      <c r="R233" s="224">
        <f>Q233*H233</f>
        <v>0</v>
      </c>
      <c r="S233" s="224">
        <v>0</v>
      </c>
      <c r="T233" s="225">
        <f>S233*H233</f>
        <v>0</v>
      </c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R233" s="226" t="s">
        <v>166</v>
      </c>
      <c r="AT233" s="226" t="s">
        <v>161</v>
      </c>
      <c r="AU233" s="226" t="s">
        <v>83</v>
      </c>
      <c r="AY233" s="20" t="s">
        <v>159</v>
      </c>
      <c r="BE233" s="227">
        <f>IF(N233="základní",J233,0)</f>
        <v>0</v>
      </c>
      <c r="BF233" s="227">
        <f>IF(N233="snížená",J233,0)</f>
        <v>0</v>
      </c>
      <c r="BG233" s="227">
        <f>IF(N233="zákl. přenesená",J233,0)</f>
        <v>0</v>
      </c>
      <c r="BH233" s="227">
        <f>IF(N233="sníž. přenesená",J233,0)</f>
        <v>0</v>
      </c>
      <c r="BI233" s="227">
        <f>IF(N233="nulová",J233,0)</f>
        <v>0</v>
      </c>
      <c r="BJ233" s="20" t="s">
        <v>83</v>
      </c>
      <c r="BK233" s="227">
        <f>ROUND(I233*H233,2)</f>
        <v>0</v>
      </c>
      <c r="BL233" s="20" t="s">
        <v>166</v>
      </c>
      <c r="BM233" s="226" t="s">
        <v>2542</v>
      </c>
    </row>
    <row r="234" spans="1:47" s="2" customFormat="1" ht="12">
      <c r="A234" s="41"/>
      <c r="B234" s="42"/>
      <c r="C234" s="43"/>
      <c r="D234" s="228" t="s">
        <v>168</v>
      </c>
      <c r="E234" s="43"/>
      <c r="F234" s="229" t="s">
        <v>2541</v>
      </c>
      <c r="G234" s="43"/>
      <c r="H234" s="43"/>
      <c r="I234" s="230"/>
      <c r="J234" s="43"/>
      <c r="K234" s="43"/>
      <c r="L234" s="47"/>
      <c r="M234" s="231"/>
      <c r="N234" s="232"/>
      <c r="O234" s="87"/>
      <c r="P234" s="87"/>
      <c r="Q234" s="87"/>
      <c r="R234" s="87"/>
      <c r="S234" s="87"/>
      <c r="T234" s="88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T234" s="20" t="s">
        <v>168</v>
      </c>
      <c r="AU234" s="20" t="s">
        <v>83</v>
      </c>
    </row>
    <row r="235" spans="1:65" s="2" customFormat="1" ht="16.5" customHeight="1">
      <c r="A235" s="41"/>
      <c r="B235" s="42"/>
      <c r="C235" s="215" t="s">
        <v>75</v>
      </c>
      <c r="D235" s="215" t="s">
        <v>161</v>
      </c>
      <c r="E235" s="216" t="s">
        <v>2543</v>
      </c>
      <c r="F235" s="217" t="s">
        <v>2544</v>
      </c>
      <c r="G235" s="218" t="s">
        <v>1426</v>
      </c>
      <c r="H235" s="219">
        <v>1</v>
      </c>
      <c r="I235" s="220"/>
      <c r="J235" s="221">
        <f>ROUND(I235*H235,2)</f>
        <v>0</v>
      </c>
      <c r="K235" s="217" t="s">
        <v>19</v>
      </c>
      <c r="L235" s="47"/>
      <c r="M235" s="222" t="s">
        <v>19</v>
      </c>
      <c r="N235" s="223" t="s">
        <v>46</v>
      </c>
      <c r="O235" s="87"/>
      <c r="P235" s="224">
        <f>O235*H235</f>
        <v>0</v>
      </c>
      <c r="Q235" s="224">
        <v>0</v>
      </c>
      <c r="R235" s="224">
        <f>Q235*H235</f>
        <v>0</v>
      </c>
      <c r="S235" s="224">
        <v>0</v>
      </c>
      <c r="T235" s="225">
        <f>S235*H235</f>
        <v>0</v>
      </c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R235" s="226" t="s">
        <v>166</v>
      </c>
      <c r="AT235" s="226" t="s">
        <v>161</v>
      </c>
      <c r="AU235" s="226" t="s">
        <v>83</v>
      </c>
      <c r="AY235" s="20" t="s">
        <v>159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20" t="s">
        <v>83</v>
      </c>
      <c r="BK235" s="227">
        <f>ROUND(I235*H235,2)</f>
        <v>0</v>
      </c>
      <c r="BL235" s="20" t="s">
        <v>166</v>
      </c>
      <c r="BM235" s="226" t="s">
        <v>2545</v>
      </c>
    </row>
    <row r="236" spans="1:47" s="2" customFormat="1" ht="12">
      <c r="A236" s="41"/>
      <c r="B236" s="42"/>
      <c r="C236" s="43"/>
      <c r="D236" s="228" t="s">
        <v>168</v>
      </c>
      <c r="E236" s="43"/>
      <c r="F236" s="229" t="s">
        <v>2544</v>
      </c>
      <c r="G236" s="43"/>
      <c r="H236" s="43"/>
      <c r="I236" s="230"/>
      <c r="J236" s="43"/>
      <c r="K236" s="43"/>
      <c r="L236" s="47"/>
      <c r="M236" s="231"/>
      <c r="N236" s="232"/>
      <c r="O236" s="87"/>
      <c r="P236" s="87"/>
      <c r="Q236" s="87"/>
      <c r="R236" s="87"/>
      <c r="S236" s="87"/>
      <c r="T236" s="88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T236" s="20" t="s">
        <v>168</v>
      </c>
      <c r="AU236" s="20" t="s">
        <v>83</v>
      </c>
    </row>
    <row r="237" spans="1:65" s="2" customFormat="1" ht="16.5" customHeight="1">
      <c r="A237" s="41"/>
      <c r="B237" s="42"/>
      <c r="C237" s="215" t="s">
        <v>75</v>
      </c>
      <c r="D237" s="215" t="s">
        <v>161</v>
      </c>
      <c r="E237" s="216" t="s">
        <v>2546</v>
      </c>
      <c r="F237" s="217" t="s">
        <v>2547</v>
      </c>
      <c r="G237" s="218" t="s">
        <v>1426</v>
      </c>
      <c r="H237" s="219">
        <v>1</v>
      </c>
      <c r="I237" s="220"/>
      <c r="J237" s="221">
        <f>ROUND(I237*H237,2)</f>
        <v>0</v>
      </c>
      <c r="K237" s="217" t="s">
        <v>19</v>
      </c>
      <c r="L237" s="47"/>
      <c r="M237" s="222" t="s">
        <v>19</v>
      </c>
      <c r="N237" s="223" t="s">
        <v>46</v>
      </c>
      <c r="O237" s="87"/>
      <c r="P237" s="224">
        <f>O237*H237</f>
        <v>0</v>
      </c>
      <c r="Q237" s="224">
        <v>0</v>
      </c>
      <c r="R237" s="224">
        <f>Q237*H237</f>
        <v>0</v>
      </c>
      <c r="S237" s="224">
        <v>0</v>
      </c>
      <c r="T237" s="225">
        <f>S237*H237</f>
        <v>0</v>
      </c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R237" s="226" t="s">
        <v>166</v>
      </c>
      <c r="AT237" s="226" t="s">
        <v>161</v>
      </c>
      <c r="AU237" s="226" t="s">
        <v>83</v>
      </c>
      <c r="AY237" s="20" t="s">
        <v>159</v>
      </c>
      <c r="BE237" s="227">
        <f>IF(N237="základní",J237,0)</f>
        <v>0</v>
      </c>
      <c r="BF237" s="227">
        <f>IF(N237="snížená",J237,0)</f>
        <v>0</v>
      </c>
      <c r="BG237" s="227">
        <f>IF(N237="zákl. přenesená",J237,0)</f>
        <v>0</v>
      </c>
      <c r="BH237" s="227">
        <f>IF(N237="sníž. přenesená",J237,0)</f>
        <v>0</v>
      </c>
      <c r="BI237" s="227">
        <f>IF(N237="nulová",J237,0)</f>
        <v>0</v>
      </c>
      <c r="BJ237" s="20" t="s">
        <v>83</v>
      </c>
      <c r="BK237" s="227">
        <f>ROUND(I237*H237,2)</f>
        <v>0</v>
      </c>
      <c r="BL237" s="20" t="s">
        <v>166</v>
      </c>
      <c r="BM237" s="226" t="s">
        <v>2548</v>
      </c>
    </row>
    <row r="238" spans="1:47" s="2" customFormat="1" ht="12">
      <c r="A238" s="41"/>
      <c r="B238" s="42"/>
      <c r="C238" s="43"/>
      <c r="D238" s="228" t="s">
        <v>168</v>
      </c>
      <c r="E238" s="43"/>
      <c r="F238" s="229" t="s">
        <v>2547</v>
      </c>
      <c r="G238" s="43"/>
      <c r="H238" s="43"/>
      <c r="I238" s="230"/>
      <c r="J238" s="43"/>
      <c r="K238" s="43"/>
      <c r="L238" s="47"/>
      <c r="M238" s="231"/>
      <c r="N238" s="232"/>
      <c r="O238" s="87"/>
      <c r="P238" s="87"/>
      <c r="Q238" s="87"/>
      <c r="R238" s="87"/>
      <c r="S238" s="87"/>
      <c r="T238" s="88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T238" s="20" t="s">
        <v>168</v>
      </c>
      <c r="AU238" s="20" t="s">
        <v>83</v>
      </c>
    </row>
    <row r="239" spans="1:65" s="2" customFormat="1" ht="16.5" customHeight="1">
      <c r="A239" s="41"/>
      <c r="B239" s="42"/>
      <c r="C239" s="215" t="s">
        <v>75</v>
      </c>
      <c r="D239" s="215" t="s">
        <v>161</v>
      </c>
      <c r="E239" s="216" t="s">
        <v>2549</v>
      </c>
      <c r="F239" s="217" t="s">
        <v>2550</v>
      </c>
      <c r="G239" s="218" t="s">
        <v>1426</v>
      </c>
      <c r="H239" s="219">
        <v>1</v>
      </c>
      <c r="I239" s="220"/>
      <c r="J239" s="221">
        <f>ROUND(I239*H239,2)</f>
        <v>0</v>
      </c>
      <c r="K239" s="217" t="s">
        <v>19</v>
      </c>
      <c r="L239" s="47"/>
      <c r="M239" s="222" t="s">
        <v>19</v>
      </c>
      <c r="N239" s="223" t="s">
        <v>46</v>
      </c>
      <c r="O239" s="87"/>
      <c r="P239" s="224">
        <f>O239*H239</f>
        <v>0</v>
      </c>
      <c r="Q239" s="224">
        <v>0</v>
      </c>
      <c r="R239" s="224">
        <f>Q239*H239</f>
        <v>0</v>
      </c>
      <c r="S239" s="224">
        <v>0</v>
      </c>
      <c r="T239" s="225">
        <f>S239*H239</f>
        <v>0</v>
      </c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R239" s="226" t="s">
        <v>166</v>
      </c>
      <c r="AT239" s="226" t="s">
        <v>161</v>
      </c>
      <c r="AU239" s="226" t="s">
        <v>83</v>
      </c>
      <c r="AY239" s="20" t="s">
        <v>159</v>
      </c>
      <c r="BE239" s="227">
        <f>IF(N239="základní",J239,0)</f>
        <v>0</v>
      </c>
      <c r="BF239" s="227">
        <f>IF(N239="snížená",J239,0)</f>
        <v>0</v>
      </c>
      <c r="BG239" s="227">
        <f>IF(N239="zákl. přenesená",J239,0)</f>
        <v>0</v>
      </c>
      <c r="BH239" s="227">
        <f>IF(N239="sníž. přenesená",J239,0)</f>
        <v>0</v>
      </c>
      <c r="BI239" s="227">
        <f>IF(N239="nulová",J239,0)</f>
        <v>0</v>
      </c>
      <c r="BJ239" s="20" t="s">
        <v>83</v>
      </c>
      <c r="BK239" s="227">
        <f>ROUND(I239*H239,2)</f>
        <v>0</v>
      </c>
      <c r="BL239" s="20" t="s">
        <v>166</v>
      </c>
      <c r="BM239" s="226" t="s">
        <v>2551</v>
      </c>
    </row>
    <row r="240" spans="1:47" s="2" customFormat="1" ht="12">
      <c r="A240" s="41"/>
      <c r="B240" s="42"/>
      <c r="C240" s="43"/>
      <c r="D240" s="228" t="s">
        <v>168</v>
      </c>
      <c r="E240" s="43"/>
      <c r="F240" s="229" t="s">
        <v>2550</v>
      </c>
      <c r="G240" s="43"/>
      <c r="H240" s="43"/>
      <c r="I240" s="230"/>
      <c r="J240" s="43"/>
      <c r="K240" s="43"/>
      <c r="L240" s="47"/>
      <c r="M240" s="231"/>
      <c r="N240" s="232"/>
      <c r="O240" s="87"/>
      <c r="P240" s="87"/>
      <c r="Q240" s="87"/>
      <c r="R240" s="87"/>
      <c r="S240" s="87"/>
      <c r="T240" s="88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T240" s="20" t="s">
        <v>168</v>
      </c>
      <c r="AU240" s="20" t="s">
        <v>83</v>
      </c>
    </row>
    <row r="241" spans="1:47" s="2" customFormat="1" ht="12">
      <c r="A241" s="41"/>
      <c r="B241" s="42"/>
      <c r="C241" s="43"/>
      <c r="D241" s="228" t="s">
        <v>1436</v>
      </c>
      <c r="E241" s="43"/>
      <c r="F241" s="288" t="s">
        <v>2552</v>
      </c>
      <c r="G241" s="43"/>
      <c r="H241" s="43"/>
      <c r="I241" s="230"/>
      <c r="J241" s="43"/>
      <c r="K241" s="43"/>
      <c r="L241" s="47"/>
      <c r="M241" s="231"/>
      <c r="N241" s="232"/>
      <c r="O241" s="87"/>
      <c r="P241" s="87"/>
      <c r="Q241" s="87"/>
      <c r="R241" s="87"/>
      <c r="S241" s="87"/>
      <c r="T241" s="88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T241" s="20" t="s">
        <v>1436</v>
      </c>
      <c r="AU241" s="20" t="s">
        <v>83</v>
      </c>
    </row>
    <row r="242" spans="1:65" s="2" customFormat="1" ht="16.5" customHeight="1">
      <c r="A242" s="41"/>
      <c r="B242" s="42"/>
      <c r="C242" s="215" t="s">
        <v>83</v>
      </c>
      <c r="D242" s="215" t="s">
        <v>161</v>
      </c>
      <c r="E242" s="216" t="s">
        <v>2553</v>
      </c>
      <c r="F242" s="217" t="s">
        <v>2373</v>
      </c>
      <c r="G242" s="218" t="s">
        <v>2365</v>
      </c>
      <c r="H242" s="219">
        <v>20</v>
      </c>
      <c r="I242" s="220"/>
      <c r="J242" s="221">
        <f>ROUND(I242*H242,2)</f>
        <v>0</v>
      </c>
      <c r="K242" s="217" t="s">
        <v>19</v>
      </c>
      <c r="L242" s="47"/>
      <c r="M242" s="222" t="s">
        <v>19</v>
      </c>
      <c r="N242" s="223" t="s">
        <v>46</v>
      </c>
      <c r="O242" s="87"/>
      <c r="P242" s="224">
        <f>O242*H242</f>
        <v>0</v>
      </c>
      <c r="Q242" s="224">
        <v>0</v>
      </c>
      <c r="R242" s="224">
        <f>Q242*H242</f>
        <v>0</v>
      </c>
      <c r="S242" s="224">
        <v>0</v>
      </c>
      <c r="T242" s="225">
        <f>S242*H242</f>
        <v>0</v>
      </c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R242" s="226" t="s">
        <v>166</v>
      </c>
      <c r="AT242" s="226" t="s">
        <v>161</v>
      </c>
      <c r="AU242" s="226" t="s">
        <v>83</v>
      </c>
      <c r="AY242" s="20" t="s">
        <v>159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20" t="s">
        <v>83</v>
      </c>
      <c r="BK242" s="227">
        <f>ROUND(I242*H242,2)</f>
        <v>0</v>
      </c>
      <c r="BL242" s="20" t="s">
        <v>166</v>
      </c>
      <c r="BM242" s="226" t="s">
        <v>2554</v>
      </c>
    </row>
    <row r="243" spans="1:47" s="2" customFormat="1" ht="12">
      <c r="A243" s="41"/>
      <c r="B243" s="42"/>
      <c r="C243" s="43"/>
      <c r="D243" s="228" t="s">
        <v>168</v>
      </c>
      <c r="E243" s="43"/>
      <c r="F243" s="229" t="s">
        <v>2555</v>
      </c>
      <c r="G243" s="43"/>
      <c r="H243" s="43"/>
      <c r="I243" s="230"/>
      <c r="J243" s="43"/>
      <c r="K243" s="43"/>
      <c r="L243" s="47"/>
      <c r="M243" s="231"/>
      <c r="N243" s="232"/>
      <c r="O243" s="87"/>
      <c r="P243" s="87"/>
      <c r="Q243" s="87"/>
      <c r="R243" s="87"/>
      <c r="S243" s="87"/>
      <c r="T243" s="88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T243" s="20" t="s">
        <v>168</v>
      </c>
      <c r="AU243" s="20" t="s">
        <v>83</v>
      </c>
    </row>
    <row r="244" spans="1:63" s="12" customFormat="1" ht="22.8" customHeight="1">
      <c r="A244" s="12"/>
      <c r="B244" s="199"/>
      <c r="C244" s="200"/>
      <c r="D244" s="201" t="s">
        <v>74</v>
      </c>
      <c r="E244" s="213" t="s">
        <v>2556</v>
      </c>
      <c r="F244" s="213" t="s">
        <v>2557</v>
      </c>
      <c r="G244" s="200"/>
      <c r="H244" s="200"/>
      <c r="I244" s="203"/>
      <c r="J244" s="214">
        <f>BK244</f>
        <v>0</v>
      </c>
      <c r="K244" s="200"/>
      <c r="L244" s="205"/>
      <c r="M244" s="206"/>
      <c r="N244" s="207"/>
      <c r="O244" s="207"/>
      <c r="P244" s="208">
        <f>SUM(P245:P246)</f>
        <v>0</v>
      </c>
      <c r="Q244" s="207"/>
      <c r="R244" s="208">
        <f>SUM(R245:R246)</f>
        <v>0</v>
      </c>
      <c r="S244" s="207"/>
      <c r="T244" s="209">
        <f>SUM(T245:T246)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0" t="s">
        <v>83</v>
      </c>
      <c r="AT244" s="211" t="s">
        <v>74</v>
      </c>
      <c r="AU244" s="211" t="s">
        <v>83</v>
      </c>
      <c r="AY244" s="210" t="s">
        <v>159</v>
      </c>
      <c r="BK244" s="212">
        <f>SUM(BK245:BK246)</f>
        <v>0</v>
      </c>
    </row>
    <row r="245" spans="1:65" s="2" customFormat="1" ht="16.5" customHeight="1">
      <c r="A245" s="41"/>
      <c r="B245" s="42"/>
      <c r="C245" s="215" t="s">
        <v>181</v>
      </c>
      <c r="D245" s="215" t="s">
        <v>161</v>
      </c>
      <c r="E245" s="216" t="s">
        <v>83</v>
      </c>
      <c r="F245" s="217" t="s">
        <v>2558</v>
      </c>
      <c r="G245" s="218" t="s">
        <v>1420</v>
      </c>
      <c r="H245" s="219">
        <v>1</v>
      </c>
      <c r="I245" s="220"/>
      <c r="J245" s="221">
        <f>ROUND(I245*H245,2)</f>
        <v>0</v>
      </c>
      <c r="K245" s="217" t="s">
        <v>19</v>
      </c>
      <c r="L245" s="47"/>
      <c r="M245" s="222" t="s">
        <v>19</v>
      </c>
      <c r="N245" s="223" t="s">
        <v>46</v>
      </c>
      <c r="O245" s="87"/>
      <c r="P245" s="224">
        <f>O245*H245</f>
        <v>0</v>
      </c>
      <c r="Q245" s="224">
        <v>0</v>
      </c>
      <c r="R245" s="224">
        <f>Q245*H245</f>
        <v>0</v>
      </c>
      <c r="S245" s="224">
        <v>0</v>
      </c>
      <c r="T245" s="225">
        <f>S245*H245</f>
        <v>0</v>
      </c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R245" s="226" t="s">
        <v>166</v>
      </c>
      <c r="AT245" s="226" t="s">
        <v>161</v>
      </c>
      <c r="AU245" s="226" t="s">
        <v>85</v>
      </c>
      <c r="AY245" s="20" t="s">
        <v>159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20" t="s">
        <v>83</v>
      </c>
      <c r="BK245" s="227">
        <f>ROUND(I245*H245,2)</f>
        <v>0</v>
      </c>
      <c r="BL245" s="20" t="s">
        <v>166</v>
      </c>
      <c r="BM245" s="226" t="s">
        <v>2559</v>
      </c>
    </row>
    <row r="246" spans="1:47" s="2" customFormat="1" ht="12">
      <c r="A246" s="41"/>
      <c r="B246" s="42"/>
      <c r="C246" s="43"/>
      <c r="D246" s="228" t="s">
        <v>168</v>
      </c>
      <c r="E246" s="43"/>
      <c r="F246" s="229" t="s">
        <v>2560</v>
      </c>
      <c r="G246" s="43"/>
      <c r="H246" s="43"/>
      <c r="I246" s="230"/>
      <c r="J246" s="43"/>
      <c r="K246" s="43"/>
      <c r="L246" s="47"/>
      <c r="M246" s="290"/>
      <c r="N246" s="291"/>
      <c r="O246" s="292"/>
      <c r="P246" s="292"/>
      <c r="Q246" s="292"/>
      <c r="R246" s="292"/>
      <c r="S246" s="292"/>
      <c r="T246" s="293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T246" s="20" t="s">
        <v>168</v>
      </c>
      <c r="AU246" s="20" t="s">
        <v>85</v>
      </c>
    </row>
    <row r="247" spans="1:31" s="2" customFormat="1" ht="6.95" customHeight="1">
      <c r="A247" s="41"/>
      <c r="B247" s="62"/>
      <c r="C247" s="63"/>
      <c r="D247" s="63"/>
      <c r="E247" s="63"/>
      <c r="F247" s="63"/>
      <c r="G247" s="63"/>
      <c r="H247" s="63"/>
      <c r="I247" s="63"/>
      <c r="J247" s="63"/>
      <c r="K247" s="63"/>
      <c r="L247" s="47"/>
      <c r="M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</row>
  </sheetData>
  <sheetProtection password="CC35" sheet="1" objects="1" scenarios="1" formatColumns="0" formatRows="0" autoFilter="0"/>
  <autoFilter ref="C84:K24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1:31" s="2" customFormat="1" ht="12" customHeight="1">
      <c r="A8" s="41"/>
      <c r="B8" s="47"/>
      <c r="C8" s="41"/>
      <c r="D8" s="145" t="s">
        <v>116</v>
      </c>
      <c r="E8" s="41"/>
      <c r="F8" s="41"/>
      <c r="G8" s="41"/>
      <c r="H8" s="41"/>
      <c r="I8" s="41"/>
      <c r="J8" s="41"/>
      <c r="K8" s="41"/>
      <c r="L8" s="147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6.5" customHeight="1">
      <c r="A9" s="41"/>
      <c r="B9" s="47"/>
      <c r="C9" s="41"/>
      <c r="D9" s="41"/>
      <c r="E9" s="148" t="s">
        <v>2561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>
      <c r="A10" s="41"/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2" customHeight="1">
      <c r="A11" s="41"/>
      <c r="B11" s="47"/>
      <c r="C11" s="41"/>
      <c r="D11" s="145" t="s">
        <v>18</v>
      </c>
      <c r="E11" s="41"/>
      <c r="F11" s="136" t="s">
        <v>19</v>
      </c>
      <c r="G11" s="41"/>
      <c r="H11" s="41"/>
      <c r="I11" s="145" t="s">
        <v>20</v>
      </c>
      <c r="J11" s="136" t="s">
        <v>19</v>
      </c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45" t="s">
        <v>21</v>
      </c>
      <c r="E12" s="41"/>
      <c r="F12" s="136" t="s">
        <v>22</v>
      </c>
      <c r="G12" s="41"/>
      <c r="H12" s="41"/>
      <c r="I12" s="145" t="s">
        <v>23</v>
      </c>
      <c r="J12" s="149" t="str">
        <f>'Rekapitulace stavby'!AN8</f>
        <v>25. 7. 2022</v>
      </c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0.8" customHeight="1">
      <c r="A13" s="41"/>
      <c r="B13" s="47"/>
      <c r="C13" s="41"/>
      <c r="D13" s="41"/>
      <c r="E13" s="41"/>
      <c r="F13" s="41"/>
      <c r="G13" s="41"/>
      <c r="H13" s="41"/>
      <c r="I13" s="41"/>
      <c r="J13" s="41"/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25</v>
      </c>
      <c r="E14" s="41"/>
      <c r="F14" s="41"/>
      <c r="G14" s="41"/>
      <c r="H14" s="41"/>
      <c r="I14" s="145" t="s">
        <v>26</v>
      </c>
      <c r="J14" s="136" t="s">
        <v>27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8" customHeight="1">
      <c r="A15" s="41"/>
      <c r="B15" s="47"/>
      <c r="C15" s="41"/>
      <c r="D15" s="41"/>
      <c r="E15" s="136" t="s">
        <v>28</v>
      </c>
      <c r="F15" s="41"/>
      <c r="G15" s="41"/>
      <c r="H15" s="41"/>
      <c r="I15" s="145" t="s">
        <v>29</v>
      </c>
      <c r="J15" s="136" t="s">
        <v>30</v>
      </c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6.95" customHeight="1">
      <c r="A16" s="41"/>
      <c r="B16" s="47"/>
      <c r="C16" s="41"/>
      <c r="D16" s="41"/>
      <c r="E16" s="41"/>
      <c r="F16" s="41"/>
      <c r="G16" s="41"/>
      <c r="H16" s="41"/>
      <c r="I16" s="41"/>
      <c r="J16" s="41"/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2" customHeight="1">
      <c r="A17" s="41"/>
      <c r="B17" s="47"/>
      <c r="C17" s="41"/>
      <c r="D17" s="145" t="s">
        <v>31</v>
      </c>
      <c r="E17" s="41"/>
      <c r="F17" s="41"/>
      <c r="G17" s="41"/>
      <c r="H17" s="41"/>
      <c r="I17" s="145" t="s">
        <v>26</v>
      </c>
      <c r="J17" s="36" t="str">
        <f>'Rekapitulace stavby'!AN13</f>
        <v>Vyplň údaj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8" customHeight="1">
      <c r="A18" s="41"/>
      <c r="B18" s="47"/>
      <c r="C18" s="41"/>
      <c r="D18" s="41"/>
      <c r="E18" s="36" t="str">
        <f>'Rekapitulace stavby'!E14</f>
        <v>Vyplň údaj</v>
      </c>
      <c r="F18" s="136"/>
      <c r="G18" s="136"/>
      <c r="H18" s="136"/>
      <c r="I18" s="145" t="s">
        <v>29</v>
      </c>
      <c r="J18" s="36" t="str">
        <f>'Rekapitulace stavby'!AN14</f>
        <v>Vyplň údaj</v>
      </c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6.95" customHeight="1">
      <c r="A19" s="41"/>
      <c r="B19" s="47"/>
      <c r="C19" s="41"/>
      <c r="D19" s="41"/>
      <c r="E19" s="41"/>
      <c r="F19" s="41"/>
      <c r="G19" s="41"/>
      <c r="H19" s="41"/>
      <c r="I19" s="41"/>
      <c r="J19" s="41"/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2" customHeight="1">
      <c r="A20" s="41"/>
      <c r="B20" s="47"/>
      <c r="C20" s="41"/>
      <c r="D20" s="145" t="s">
        <v>33</v>
      </c>
      <c r="E20" s="41"/>
      <c r="F20" s="41"/>
      <c r="G20" s="41"/>
      <c r="H20" s="41"/>
      <c r="I20" s="145" t="s">
        <v>26</v>
      </c>
      <c r="J20" s="136" t="s">
        <v>34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8" customHeight="1">
      <c r="A21" s="41"/>
      <c r="B21" s="47"/>
      <c r="C21" s="41"/>
      <c r="D21" s="41"/>
      <c r="E21" s="136" t="s">
        <v>35</v>
      </c>
      <c r="F21" s="41"/>
      <c r="G21" s="41"/>
      <c r="H21" s="41"/>
      <c r="I21" s="145" t="s">
        <v>29</v>
      </c>
      <c r="J21" s="136" t="s">
        <v>19</v>
      </c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6.95" customHeight="1">
      <c r="A22" s="41"/>
      <c r="B22" s="47"/>
      <c r="C22" s="41"/>
      <c r="D22" s="41"/>
      <c r="E22" s="41"/>
      <c r="F22" s="41"/>
      <c r="G22" s="41"/>
      <c r="H22" s="41"/>
      <c r="I22" s="41"/>
      <c r="J22" s="41"/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2" customHeight="1">
      <c r="A23" s="41"/>
      <c r="B23" s="47"/>
      <c r="C23" s="41"/>
      <c r="D23" s="145" t="s">
        <v>37</v>
      </c>
      <c r="E23" s="41"/>
      <c r="F23" s="41"/>
      <c r="G23" s="41"/>
      <c r="H23" s="41"/>
      <c r="I23" s="145" t="s">
        <v>26</v>
      </c>
      <c r="J23" s="136" t="str">
        <f>IF('Rekapitulace stavby'!AN19="","",'Rekapitulace stavby'!AN19)</f>
        <v/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8" customHeight="1">
      <c r="A24" s="41"/>
      <c r="B24" s="47"/>
      <c r="C24" s="41"/>
      <c r="D24" s="41"/>
      <c r="E24" s="136" t="str">
        <f>IF('Rekapitulace stavby'!E20="","",'Rekapitulace stavby'!E20)</f>
        <v xml:space="preserve"> </v>
      </c>
      <c r="F24" s="41"/>
      <c r="G24" s="41"/>
      <c r="H24" s="41"/>
      <c r="I24" s="145" t="s">
        <v>29</v>
      </c>
      <c r="J24" s="136" t="str">
        <f>IF('Rekapitulace stavby'!AN20="","",'Rekapitulace stavby'!AN20)</f>
        <v/>
      </c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6.95" customHeight="1">
      <c r="A25" s="41"/>
      <c r="B25" s="47"/>
      <c r="C25" s="41"/>
      <c r="D25" s="41"/>
      <c r="E25" s="41"/>
      <c r="F25" s="41"/>
      <c r="G25" s="41"/>
      <c r="H25" s="41"/>
      <c r="I25" s="41"/>
      <c r="J25" s="41"/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2" customHeight="1">
      <c r="A26" s="41"/>
      <c r="B26" s="47"/>
      <c r="C26" s="41"/>
      <c r="D26" s="145" t="s">
        <v>39</v>
      </c>
      <c r="E26" s="41"/>
      <c r="F26" s="41"/>
      <c r="G26" s="41"/>
      <c r="H26" s="41"/>
      <c r="I26" s="41"/>
      <c r="J26" s="41"/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8" customFormat="1" ht="71.25" customHeight="1">
      <c r="A27" s="150"/>
      <c r="B27" s="151"/>
      <c r="C27" s="150"/>
      <c r="D27" s="150"/>
      <c r="E27" s="152" t="s">
        <v>40</v>
      </c>
      <c r="F27" s="152"/>
      <c r="G27" s="152"/>
      <c r="H27" s="152"/>
      <c r="I27" s="150"/>
      <c r="J27" s="150"/>
      <c r="K27" s="150"/>
      <c r="L27" s="153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41"/>
      <c r="B28" s="47"/>
      <c r="C28" s="41"/>
      <c r="D28" s="41"/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54"/>
      <c r="E29" s="154"/>
      <c r="F29" s="154"/>
      <c r="G29" s="154"/>
      <c r="H29" s="154"/>
      <c r="I29" s="154"/>
      <c r="J29" s="154"/>
      <c r="K29" s="154"/>
      <c r="L29" s="147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25.4" customHeight="1">
      <c r="A30" s="41"/>
      <c r="B30" s="47"/>
      <c r="C30" s="41"/>
      <c r="D30" s="155" t="s">
        <v>41</v>
      </c>
      <c r="E30" s="41"/>
      <c r="F30" s="41"/>
      <c r="G30" s="41"/>
      <c r="H30" s="41"/>
      <c r="I30" s="41"/>
      <c r="J30" s="156">
        <f>ROUND(J86,2)</f>
        <v>0</v>
      </c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41"/>
      <c r="F32" s="157" t="s">
        <v>43</v>
      </c>
      <c r="G32" s="41"/>
      <c r="H32" s="41"/>
      <c r="I32" s="157" t="s">
        <v>42</v>
      </c>
      <c r="J32" s="157" t="s">
        <v>44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>
      <c r="A33" s="41"/>
      <c r="B33" s="47"/>
      <c r="C33" s="41"/>
      <c r="D33" s="158" t="s">
        <v>45</v>
      </c>
      <c r="E33" s="145" t="s">
        <v>46</v>
      </c>
      <c r="F33" s="159">
        <f>ROUND((SUM(BE86:BE218)),2)</f>
        <v>0</v>
      </c>
      <c r="G33" s="41"/>
      <c r="H33" s="41"/>
      <c r="I33" s="160">
        <v>0.21</v>
      </c>
      <c r="J33" s="159">
        <f>ROUND(((SUM(BE86:BE218))*I33),2)</f>
        <v>0</v>
      </c>
      <c r="K33" s="41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145" t="s">
        <v>47</v>
      </c>
      <c r="F34" s="159">
        <f>ROUND((SUM(BF86:BF218)),2)</f>
        <v>0</v>
      </c>
      <c r="G34" s="41"/>
      <c r="H34" s="41"/>
      <c r="I34" s="160">
        <v>0.15</v>
      </c>
      <c r="J34" s="159">
        <f>ROUND(((SUM(BF86:BF218))*I34),2)</f>
        <v>0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45" t="s">
        <v>48</v>
      </c>
      <c r="F35" s="159">
        <f>ROUND((SUM(BG86:BG218)),2)</f>
        <v>0</v>
      </c>
      <c r="G35" s="41"/>
      <c r="H35" s="41"/>
      <c r="I35" s="160">
        <v>0.21</v>
      </c>
      <c r="J35" s="159">
        <f>0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 hidden="1">
      <c r="A36" s="41"/>
      <c r="B36" s="47"/>
      <c r="C36" s="41"/>
      <c r="D36" s="41"/>
      <c r="E36" s="145" t="s">
        <v>49</v>
      </c>
      <c r="F36" s="159">
        <f>ROUND((SUM(BH86:BH218)),2)</f>
        <v>0</v>
      </c>
      <c r="G36" s="41"/>
      <c r="H36" s="41"/>
      <c r="I36" s="160">
        <v>0.15</v>
      </c>
      <c r="J36" s="159">
        <f>0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50</v>
      </c>
      <c r="F37" s="159">
        <f>ROUND((SUM(BI86:BI218)),2)</f>
        <v>0</v>
      </c>
      <c r="G37" s="41"/>
      <c r="H37" s="41"/>
      <c r="I37" s="160">
        <v>0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6.95" customHeight="1">
      <c r="A38" s="41"/>
      <c r="B38" s="47"/>
      <c r="C38" s="41"/>
      <c r="D38" s="41"/>
      <c r="E38" s="41"/>
      <c r="F38" s="41"/>
      <c r="G38" s="41"/>
      <c r="H38" s="41"/>
      <c r="I38" s="41"/>
      <c r="J38" s="41"/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25.4" customHeight="1">
      <c r="A39" s="41"/>
      <c r="B39" s="47"/>
      <c r="C39" s="161"/>
      <c r="D39" s="162" t="s">
        <v>51</v>
      </c>
      <c r="E39" s="163"/>
      <c r="F39" s="163"/>
      <c r="G39" s="164" t="s">
        <v>52</v>
      </c>
      <c r="H39" s="165" t="s">
        <v>53</v>
      </c>
      <c r="I39" s="163"/>
      <c r="J39" s="166">
        <f>SUM(J30:J37)</f>
        <v>0</v>
      </c>
      <c r="K39" s="167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14.4" customHeight="1">
      <c r="A40" s="41"/>
      <c r="B40" s="168"/>
      <c r="C40" s="169"/>
      <c r="D40" s="169"/>
      <c r="E40" s="169"/>
      <c r="F40" s="169"/>
      <c r="G40" s="169"/>
      <c r="H40" s="169"/>
      <c r="I40" s="169"/>
      <c r="J40" s="169"/>
      <c r="K40" s="169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4" spans="1:31" s="2" customFormat="1" ht="6.95" customHeight="1">
      <c r="A44" s="41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24.95" customHeight="1">
      <c r="A45" s="41"/>
      <c r="B45" s="42"/>
      <c r="C45" s="26" t="s">
        <v>118</v>
      </c>
      <c r="D45" s="43"/>
      <c r="E45" s="43"/>
      <c r="F45" s="43"/>
      <c r="G45" s="43"/>
      <c r="H45" s="43"/>
      <c r="I45" s="43"/>
      <c r="J45" s="43"/>
      <c r="K45" s="43"/>
      <c r="L45" s="147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12" customHeight="1">
      <c r="A47" s="41"/>
      <c r="B47" s="42"/>
      <c r="C47" s="35" t="s">
        <v>16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26.25" customHeight="1">
      <c r="A48" s="41"/>
      <c r="B48" s="42"/>
      <c r="C48" s="43"/>
      <c r="D48" s="43"/>
      <c r="E48" s="172" t="str">
        <f>E7</f>
        <v>Vestavba učeben, rekonstrukce bytů a přístavba výtahu - internát SSŽ a ŽS Planá</v>
      </c>
      <c r="F48" s="35"/>
      <c r="G48" s="35"/>
      <c r="H48" s="35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6.5" customHeight="1">
      <c r="A50" s="41"/>
      <c r="B50" s="42"/>
      <c r="C50" s="43"/>
      <c r="D50" s="43"/>
      <c r="E50" s="72" t="str">
        <f>E9</f>
        <v>05 - VZT</v>
      </c>
      <c r="F50" s="43"/>
      <c r="G50" s="43"/>
      <c r="H50" s="43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6.95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147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2" customHeight="1">
      <c r="A52" s="41"/>
      <c r="B52" s="42"/>
      <c r="C52" s="35" t="s">
        <v>21</v>
      </c>
      <c r="D52" s="43"/>
      <c r="E52" s="43"/>
      <c r="F52" s="30" t="str">
        <f>F12</f>
        <v>Planá</v>
      </c>
      <c r="G52" s="43"/>
      <c r="H52" s="43"/>
      <c r="I52" s="35" t="s">
        <v>23</v>
      </c>
      <c r="J52" s="75" t="str">
        <f>IF(J12="","",J12)</f>
        <v>25. 7. 2022</v>
      </c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6.95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5.15" customHeight="1">
      <c r="A54" s="41"/>
      <c r="B54" s="42"/>
      <c r="C54" s="35" t="s">
        <v>25</v>
      </c>
      <c r="D54" s="43"/>
      <c r="E54" s="43"/>
      <c r="F54" s="30" t="str">
        <f>E15</f>
        <v>Střední škola živnostenská a Základní škola Planá</v>
      </c>
      <c r="G54" s="43"/>
      <c r="H54" s="43"/>
      <c r="I54" s="35" t="s">
        <v>33</v>
      </c>
      <c r="J54" s="39" t="str">
        <f>E21</f>
        <v>SPIRAL spol.s r.o.</v>
      </c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15.15" customHeight="1">
      <c r="A55" s="41"/>
      <c r="B55" s="42"/>
      <c r="C55" s="35" t="s">
        <v>31</v>
      </c>
      <c r="D55" s="43"/>
      <c r="E55" s="43"/>
      <c r="F55" s="30" t="str">
        <f>IF(E18="","",E18)</f>
        <v>Vyplň údaj</v>
      </c>
      <c r="G55" s="43"/>
      <c r="H55" s="43"/>
      <c r="I55" s="35" t="s">
        <v>37</v>
      </c>
      <c r="J55" s="39" t="str">
        <f>E24</f>
        <v xml:space="preserve"> </v>
      </c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0.3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29.25" customHeight="1">
      <c r="A57" s="41"/>
      <c r="B57" s="42"/>
      <c r="C57" s="173" t="s">
        <v>119</v>
      </c>
      <c r="D57" s="174"/>
      <c r="E57" s="174"/>
      <c r="F57" s="174"/>
      <c r="G57" s="174"/>
      <c r="H57" s="174"/>
      <c r="I57" s="174"/>
      <c r="J57" s="175" t="s">
        <v>120</v>
      </c>
      <c r="K57" s="174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0.3" customHeight="1">
      <c r="A58" s="41"/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47" s="2" customFormat="1" ht="22.8" customHeight="1">
      <c r="A59" s="41"/>
      <c r="B59" s="42"/>
      <c r="C59" s="176" t="s">
        <v>73</v>
      </c>
      <c r="D59" s="43"/>
      <c r="E59" s="43"/>
      <c r="F59" s="43"/>
      <c r="G59" s="43"/>
      <c r="H59" s="43"/>
      <c r="I59" s="43"/>
      <c r="J59" s="105">
        <f>J86</f>
        <v>0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U59" s="20" t="s">
        <v>121</v>
      </c>
    </row>
    <row r="60" spans="1:31" s="9" customFormat="1" ht="24.95" customHeight="1">
      <c r="A60" s="9"/>
      <c r="B60" s="177"/>
      <c r="C60" s="178"/>
      <c r="D60" s="179" t="s">
        <v>2562</v>
      </c>
      <c r="E60" s="180"/>
      <c r="F60" s="180"/>
      <c r="G60" s="180"/>
      <c r="H60" s="180"/>
      <c r="I60" s="180"/>
      <c r="J60" s="181">
        <f>J87</f>
        <v>0</v>
      </c>
      <c r="K60" s="178"/>
      <c r="L60" s="18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7"/>
      <c r="C61" s="178"/>
      <c r="D61" s="179" t="s">
        <v>2563</v>
      </c>
      <c r="E61" s="180"/>
      <c r="F61" s="180"/>
      <c r="G61" s="180"/>
      <c r="H61" s="180"/>
      <c r="I61" s="180"/>
      <c r="J61" s="181">
        <f>J92</f>
        <v>0</v>
      </c>
      <c r="K61" s="178"/>
      <c r="L61" s="182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7"/>
      <c r="C62" s="178"/>
      <c r="D62" s="179" t="s">
        <v>2564</v>
      </c>
      <c r="E62" s="180"/>
      <c r="F62" s="180"/>
      <c r="G62" s="180"/>
      <c r="H62" s="180"/>
      <c r="I62" s="180"/>
      <c r="J62" s="181">
        <f>J109</f>
        <v>0</v>
      </c>
      <c r="K62" s="178"/>
      <c r="L62" s="18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77"/>
      <c r="C63" s="178"/>
      <c r="D63" s="179" t="s">
        <v>2565</v>
      </c>
      <c r="E63" s="180"/>
      <c r="F63" s="180"/>
      <c r="G63" s="180"/>
      <c r="H63" s="180"/>
      <c r="I63" s="180"/>
      <c r="J63" s="181">
        <f>J136</f>
        <v>0</v>
      </c>
      <c r="K63" s="178"/>
      <c r="L63" s="18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77"/>
      <c r="C64" s="178"/>
      <c r="D64" s="179" t="s">
        <v>2566</v>
      </c>
      <c r="E64" s="180"/>
      <c r="F64" s="180"/>
      <c r="G64" s="180"/>
      <c r="H64" s="180"/>
      <c r="I64" s="180"/>
      <c r="J64" s="181">
        <f>J187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7"/>
      <c r="C65" s="178"/>
      <c r="D65" s="179" t="s">
        <v>2567</v>
      </c>
      <c r="E65" s="180"/>
      <c r="F65" s="180"/>
      <c r="G65" s="180"/>
      <c r="H65" s="180"/>
      <c r="I65" s="180"/>
      <c r="J65" s="181">
        <f>J192</f>
        <v>0</v>
      </c>
      <c r="K65" s="178"/>
      <c r="L65" s="182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7"/>
      <c r="C66" s="178"/>
      <c r="D66" s="179" t="s">
        <v>2568</v>
      </c>
      <c r="E66" s="180"/>
      <c r="F66" s="180"/>
      <c r="G66" s="180"/>
      <c r="H66" s="180"/>
      <c r="I66" s="180"/>
      <c r="J66" s="181">
        <f>J197</f>
        <v>0</v>
      </c>
      <c r="K66" s="178"/>
      <c r="L66" s="18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1"/>
      <c r="B67" s="42"/>
      <c r="C67" s="43"/>
      <c r="D67" s="43"/>
      <c r="E67" s="43"/>
      <c r="F67" s="43"/>
      <c r="G67" s="43"/>
      <c r="H67" s="43"/>
      <c r="I67" s="43"/>
      <c r="J67" s="43"/>
      <c r="K67" s="43"/>
      <c r="L67" s="147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spans="1:31" s="2" customFormat="1" ht="6.95" customHeight="1">
      <c r="A68" s="41"/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147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72" spans="1:31" s="2" customFormat="1" ht="6.95" customHeight="1">
      <c r="A72" s="41"/>
      <c r="B72" s="64"/>
      <c r="C72" s="65"/>
      <c r="D72" s="65"/>
      <c r="E72" s="65"/>
      <c r="F72" s="65"/>
      <c r="G72" s="65"/>
      <c r="H72" s="65"/>
      <c r="I72" s="65"/>
      <c r="J72" s="65"/>
      <c r="K72" s="65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24.95" customHeight="1">
      <c r="A73" s="41"/>
      <c r="B73" s="42"/>
      <c r="C73" s="26" t="s">
        <v>144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6.95" customHeight="1">
      <c r="A74" s="41"/>
      <c r="B74" s="42"/>
      <c r="C74" s="43"/>
      <c r="D74" s="43"/>
      <c r="E74" s="43"/>
      <c r="F74" s="43"/>
      <c r="G74" s="43"/>
      <c r="H74" s="43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1:31" s="2" customFormat="1" ht="12" customHeight="1">
      <c r="A75" s="41"/>
      <c r="B75" s="42"/>
      <c r="C75" s="35" t="s">
        <v>16</v>
      </c>
      <c r="D75" s="43"/>
      <c r="E75" s="43"/>
      <c r="F75" s="43"/>
      <c r="G75" s="43"/>
      <c r="H75" s="43"/>
      <c r="I75" s="43"/>
      <c r="J75" s="43"/>
      <c r="K75" s="43"/>
      <c r="L75" s="147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6.25" customHeight="1">
      <c r="A76" s="41"/>
      <c r="B76" s="42"/>
      <c r="C76" s="43"/>
      <c r="D76" s="43"/>
      <c r="E76" s="172" t="str">
        <f>E7</f>
        <v>Vestavba učeben, rekonstrukce bytů a přístavba výtahu - internát SSŽ a ŽS Planá</v>
      </c>
      <c r="F76" s="35"/>
      <c r="G76" s="35"/>
      <c r="H76" s="35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116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E9</f>
        <v>05 - VZT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F12</f>
        <v>Planá</v>
      </c>
      <c r="G80" s="43"/>
      <c r="H80" s="43"/>
      <c r="I80" s="35" t="s">
        <v>23</v>
      </c>
      <c r="J80" s="75" t="str">
        <f>IF(J12="","",J12)</f>
        <v>25. 7. 2022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E15</f>
        <v>Střední škola živnostenská a Základní škola Planá</v>
      </c>
      <c r="G82" s="43"/>
      <c r="H82" s="43"/>
      <c r="I82" s="35" t="s">
        <v>33</v>
      </c>
      <c r="J82" s="39" t="str">
        <f>E21</f>
        <v>SPIRAL spol.s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31</v>
      </c>
      <c r="D83" s="43"/>
      <c r="E83" s="43"/>
      <c r="F83" s="30" t="str">
        <f>IF(E18="","",E18)</f>
        <v>Vyplň údaj</v>
      </c>
      <c r="G83" s="43"/>
      <c r="H83" s="43"/>
      <c r="I83" s="35" t="s">
        <v>37</v>
      </c>
      <c r="J83" s="39" t="str">
        <f>E24</f>
        <v xml:space="preserve"> 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145</v>
      </c>
      <c r="D85" s="191" t="s">
        <v>60</v>
      </c>
      <c r="E85" s="191" t="s">
        <v>56</v>
      </c>
      <c r="F85" s="191" t="s">
        <v>57</v>
      </c>
      <c r="G85" s="191" t="s">
        <v>146</v>
      </c>
      <c r="H85" s="191" t="s">
        <v>147</v>
      </c>
      <c r="I85" s="191" t="s">
        <v>148</v>
      </c>
      <c r="J85" s="191" t="s">
        <v>120</v>
      </c>
      <c r="K85" s="192" t="s">
        <v>149</v>
      </c>
      <c r="L85" s="193"/>
      <c r="M85" s="95" t="s">
        <v>19</v>
      </c>
      <c r="N85" s="96" t="s">
        <v>45</v>
      </c>
      <c r="O85" s="96" t="s">
        <v>150</v>
      </c>
      <c r="P85" s="96" t="s">
        <v>151</v>
      </c>
      <c r="Q85" s="96" t="s">
        <v>152</v>
      </c>
      <c r="R85" s="96" t="s">
        <v>153</v>
      </c>
      <c r="S85" s="96" t="s">
        <v>154</v>
      </c>
      <c r="T85" s="97" t="s">
        <v>155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156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P87+P92+P109+P136+P187+P192+P197</f>
        <v>0</v>
      </c>
      <c r="Q86" s="99"/>
      <c r="R86" s="196">
        <f>R87+R92+R109+R136+R187+R192+R197</f>
        <v>0</v>
      </c>
      <c r="S86" s="99"/>
      <c r="T86" s="197">
        <f>T87+T92+T109+T136+T187+T192+T197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74</v>
      </c>
      <c r="AU86" s="20" t="s">
        <v>121</v>
      </c>
      <c r="BK86" s="198">
        <f>BK87+BK92+BK109+BK136+BK187+BK192+BK197</f>
        <v>0</v>
      </c>
    </row>
    <row r="87" spans="1:63" s="12" customFormat="1" ht="25.9" customHeight="1">
      <c r="A87" s="12"/>
      <c r="B87" s="199"/>
      <c r="C87" s="200"/>
      <c r="D87" s="201" t="s">
        <v>74</v>
      </c>
      <c r="E87" s="202" t="s">
        <v>2340</v>
      </c>
      <c r="F87" s="202" t="s">
        <v>2569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SUM(P88:P91)</f>
        <v>0</v>
      </c>
      <c r="Q87" s="207"/>
      <c r="R87" s="208">
        <f>SUM(R88:R91)</f>
        <v>0</v>
      </c>
      <c r="S87" s="207"/>
      <c r="T87" s="209">
        <f>SUM(T88:T91)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83</v>
      </c>
      <c r="AT87" s="211" t="s">
        <v>74</v>
      </c>
      <c r="AU87" s="211" t="s">
        <v>75</v>
      </c>
      <c r="AY87" s="210" t="s">
        <v>159</v>
      </c>
      <c r="BK87" s="212">
        <f>SUM(BK88:BK91)</f>
        <v>0</v>
      </c>
    </row>
    <row r="88" spans="1:65" s="2" customFormat="1" ht="16.5" customHeight="1">
      <c r="A88" s="41"/>
      <c r="B88" s="42"/>
      <c r="C88" s="215" t="s">
        <v>75</v>
      </c>
      <c r="D88" s="215" t="s">
        <v>161</v>
      </c>
      <c r="E88" s="216" t="s">
        <v>2570</v>
      </c>
      <c r="F88" s="217" t="s">
        <v>2571</v>
      </c>
      <c r="G88" s="218" t="s">
        <v>306</v>
      </c>
      <c r="H88" s="219">
        <v>4</v>
      </c>
      <c r="I88" s="220"/>
      <c r="J88" s="221">
        <f>ROUND(I88*H88,2)</f>
        <v>0</v>
      </c>
      <c r="K88" s="217" t="s">
        <v>19</v>
      </c>
      <c r="L88" s="47"/>
      <c r="M88" s="222" t="s">
        <v>19</v>
      </c>
      <c r="N88" s="223" t="s">
        <v>46</v>
      </c>
      <c r="O88" s="87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6" t="s">
        <v>166</v>
      </c>
      <c r="AT88" s="226" t="s">
        <v>161</v>
      </c>
      <c r="AU88" s="226" t="s">
        <v>83</v>
      </c>
      <c r="AY88" s="20" t="s">
        <v>159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0" t="s">
        <v>83</v>
      </c>
      <c r="BK88" s="227">
        <f>ROUND(I88*H88,2)</f>
        <v>0</v>
      </c>
      <c r="BL88" s="20" t="s">
        <v>166</v>
      </c>
      <c r="BM88" s="226" t="s">
        <v>233</v>
      </c>
    </row>
    <row r="89" spans="1:47" s="2" customFormat="1" ht="12">
      <c r="A89" s="41"/>
      <c r="B89" s="42"/>
      <c r="C89" s="43"/>
      <c r="D89" s="228" t="s">
        <v>168</v>
      </c>
      <c r="E89" s="43"/>
      <c r="F89" s="229" t="s">
        <v>2571</v>
      </c>
      <c r="G89" s="43"/>
      <c r="H89" s="43"/>
      <c r="I89" s="230"/>
      <c r="J89" s="43"/>
      <c r="K89" s="43"/>
      <c r="L89" s="47"/>
      <c r="M89" s="231"/>
      <c r="N89" s="232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168</v>
      </c>
      <c r="AU89" s="20" t="s">
        <v>83</v>
      </c>
    </row>
    <row r="90" spans="1:65" s="2" customFormat="1" ht="16.5" customHeight="1">
      <c r="A90" s="41"/>
      <c r="B90" s="42"/>
      <c r="C90" s="215" t="s">
        <v>75</v>
      </c>
      <c r="D90" s="215" t="s">
        <v>161</v>
      </c>
      <c r="E90" s="216" t="s">
        <v>2572</v>
      </c>
      <c r="F90" s="217" t="s">
        <v>2573</v>
      </c>
      <c r="G90" s="218" t="s">
        <v>1426</v>
      </c>
      <c r="H90" s="219">
        <v>16</v>
      </c>
      <c r="I90" s="220"/>
      <c r="J90" s="221">
        <f>ROUND(I90*H90,2)</f>
        <v>0</v>
      </c>
      <c r="K90" s="217" t="s">
        <v>19</v>
      </c>
      <c r="L90" s="47"/>
      <c r="M90" s="222" t="s">
        <v>19</v>
      </c>
      <c r="N90" s="223" t="s">
        <v>46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166</v>
      </c>
      <c r="AT90" s="226" t="s">
        <v>161</v>
      </c>
      <c r="AU90" s="226" t="s">
        <v>83</v>
      </c>
      <c r="AY90" s="20" t="s">
        <v>159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83</v>
      </c>
      <c r="BK90" s="227">
        <f>ROUND(I90*H90,2)</f>
        <v>0</v>
      </c>
      <c r="BL90" s="20" t="s">
        <v>166</v>
      </c>
      <c r="BM90" s="226" t="s">
        <v>246</v>
      </c>
    </row>
    <row r="91" spans="1:47" s="2" customFormat="1" ht="12">
      <c r="A91" s="41"/>
      <c r="B91" s="42"/>
      <c r="C91" s="43"/>
      <c r="D91" s="228" t="s">
        <v>168</v>
      </c>
      <c r="E91" s="43"/>
      <c r="F91" s="229" t="s">
        <v>2573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168</v>
      </c>
      <c r="AU91" s="20" t="s">
        <v>83</v>
      </c>
    </row>
    <row r="92" spans="1:63" s="12" customFormat="1" ht="25.9" customHeight="1">
      <c r="A92" s="12"/>
      <c r="B92" s="199"/>
      <c r="C92" s="200"/>
      <c r="D92" s="201" t="s">
        <v>74</v>
      </c>
      <c r="E92" s="202" t="s">
        <v>2361</v>
      </c>
      <c r="F92" s="202" t="s">
        <v>2574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SUM(P93:P108)</f>
        <v>0</v>
      </c>
      <c r="Q92" s="207"/>
      <c r="R92" s="208">
        <f>SUM(R93:R108)</f>
        <v>0</v>
      </c>
      <c r="S92" s="207"/>
      <c r="T92" s="209">
        <f>SUM(T93:T108)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83</v>
      </c>
      <c r="AT92" s="211" t="s">
        <v>74</v>
      </c>
      <c r="AU92" s="211" t="s">
        <v>75</v>
      </c>
      <c r="AY92" s="210" t="s">
        <v>159</v>
      </c>
      <c r="BK92" s="212">
        <f>SUM(BK93:BK108)</f>
        <v>0</v>
      </c>
    </row>
    <row r="93" spans="1:65" s="2" customFormat="1" ht="16.5" customHeight="1">
      <c r="A93" s="41"/>
      <c r="B93" s="42"/>
      <c r="C93" s="215" t="s">
        <v>75</v>
      </c>
      <c r="D93" s="215" t="s">
        <v>161</v>
      </c>
      <c r="E93" s="216" t="s">
        <v>2575</v>
      </c>
      <c r="F93" s="217" t="s">
        <v>2576</v>
      </c>
      <c r="G93" s="218" t="s">
        <v>1426</v>
      </c>
      <c r="H93" s="219">
        <v>25</v>
      </c>
      <c r="I93" s="220"/>
      <c r="J93" s="221">
        <f>ROUND(I93*H93,2)</f>
        <v>0</v>
      </c>
      <c r="K93" s="217" t="s">
        <v>19</v>
      </c>
      <c r="L93" s="47"/>
      <c r="M93" s="222" t="s">
        <v>19</v>
      </c>
      <c r="N93" s="223" t="s">
        <v>46</v>
      </c>
      <c r="O93" s="87"/>
      <c r="P93" s="224">
        <f>O93*H93</f>
        <v>0</v>
      </c>
      <c r="Q93" s="224">
        <v>0</v>
      </c>
      <c r="R93" s="224">
        <f>Q93*H93</f>
        <v>0</v>
      </c>
      <c r="S93" s="224">
        <v>0</v>
      </c>
      <c r="T93" s="225">
        <f>S93*H93</f>
        <v>0</v>
      </c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R93" s="226" t="s">
        <v>166</v>
      </c>
      <c r="AT93" s="226" t="s">
        <v>161</v>
      </c>
      <c r="AU93" s="226" t="s">
        <v>83</v>
      </c>
      <c r="AY93" s="20" t="s">
        <v>159</v>
      </c>
      <c r="BE93" s="227">
        <f>IF(N93="základní",J93,0)</f>
        <v>0</v>
      </c>
      <c r="BF93" s="227">
        <f>IF(N93="snížená",J93,0)</f>
        <v>0</v>
      </c>
      <c r="BG93" s="227">
        <f>IF(N93="zákl. přenesená",J93,0)</f>
        <v>0</v>
      </c>
      <c r="BH93" s="227">
        <f>IF(N93="sníž. přenesená",J93,0)</f>
        <v>0</v>
      </c>
      <c r="BI93" s="227">
        <f>IF(N93="nulová",J93,0)</f>
        <v>0</v>
      </c>
      <c r="BJ93" s="20" t="s">
        <v>83</v>
      </c>
      <c r="BK93" s="227">
        <f>ROUND(I93*H93,2)</f>
        <v>0</v>
      </c>
      <c r="BL93" s="20" t="s">
        <v>166</v>
      </c>
      <c r="BM93" s="226" t="s">
        <v>258</v>
      </c>
    </row>
    <row r="94" spans="1:47" s="2" customFormat="1" ht="12">
      <c r="A94" s="41"/>
      <c r="B94" s="42"/>
      <c r="C94" s="43"/>
      <c r="D94" s="228" t="s">
        <v>168</v>
      </c>
      <c r="E94" s="43"/>
      <c r="F94" s="229" t="s">
        <v>2576</v>
      </c>
      <c r="G94" s="43"/>
      <c r="H94" s="43"/>
      <c r="I94" s="230"/>
      <c r="J94" s="43"/>
      <c r="K94" s="43"/>
      <c r="L94" s="47"/>
      <c r="M94" s="231"/>
      <c r="N94" s="232"/>
      <c r="O94" s="87"/>
      <c r="P94" s="87"/>
      <c r="Q94" s="87"/>
      <c r="R94" s="87"/>
      <c r="S94" s="87"/>
      <c r="T94" s="88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T94" s="20" t="s">
        <v>168</v>
      </c>
      <c r="AU94" s="20" t="s">
        <v>83</v>
      </c>
    </row>
    <row r="95" spans="1:65" s="2" customFormat="1" ht="16.5" customHeight="1">
      <c r="A95" s="41"/>
      <c r="B95" s="42"/>
      <c r="C95" s="215" t="s">
        <v>75</v>
      </c>
      <c r="D95" s="215" t="s">
        <v>161</v>
      </c>
      <c r="E95" s="216" t="s">
        <v>2577</v>
      </c>
      <c r="F95" s="217" t="s">
        <v>2578</v>
      </c>
      <c r="G95" s="218" t="s">
        <v>1426</v>
      </c>
      <c r="H95" s="219">
        <v>50</v>
      </c>
      <c r="I95" s="220"/>
      <c r="J95" s="221">
        <f>ROUND(I95*H95,2)</f>
        <v>0</v>
      </c>
      <c r="K95" s="217" t="s">
        <v>19</v>
      </c>
      <c r="L95" s="47"/>
      <c r="M95" s="222" t="s">
        <v>19</v>
      </c>
      <c r="N95" s="223" t="s">
        <v>46</v>
      </c>
      <c r="O95" s="87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R95" s="226" t="s">
        <v>166</v>
      </c>
      <c r="AT95" s="226" t="s">
        <v>161</v>
      </c>
      <c r="AU95" s="226" t="s">
        <v>83</v>
      </c>
      <c r="AY95" s="20" t="s">
        <v>159</v>
      </c>
      <c r="BE95" s="227">
        <f>IF(N95="základní",J95,0)</f>
        <v>0</v>
      </c>
      <c r="BF95" s="227">
        <f>IF(N95="snížená",J95,0)</f>
        <v>0</v>
      </c>
      <c r="BG95" s="227">
        <f>IF(N95="zákl. přenesená",J95,0)</f>
        <v>0</v>
      </c>
      <c r="BH95" s="227">
        <f>IF(N95="sníž. přenesená",J95,0)</f>
        <v>0</v>
      </c>
      <c r="BI95" s="227">
        <f>IF(N95="nulová",J95,0)</f>
        <v>0</v>
      </c>
      <c r="BJ95" s="20" t="s">
        <v>83</v>
      </c>
      <c r="BK95" s="227">
        <f>ROUND(I95*H95,2)</f>
        <v>0</v>
      </c>
      <c r="BL95" s="20" t="s">
        <v>166</v>
      </c>
      <c r="BM95" s="226" t="s">
        <v>268</v>
      </c>
    </row>
    <row r="96" spans="1:47" s="2" customFormat="1" ht="12">
      <c r="A96" s="41"/>
      <c r="B96" s="42"/>
      <c r="C96" s="43"/>
      <c r="D96" s="228" t="s">
        <v>168</v>
      </c>
      <c r="E96" s="43"/>
      <c r="F96" s="229" t="s">
        <v>2578</v>
      </c>
      <c r="G96" s="43"/>
      <c r="H96" s="43"/>
      <c r="I96" s="230"/>
      <c r="J96" s="43"/>
      <c r="K96" s="43"/>
      <c r="L96" s="47"/>
      <c r="M96" s="231"/>
      <c r="N96" s="232"/>
      <c r="O96" s="87"/>
      <c r="P96" s="87"/>
      <c r="Q96" s="87"/>
      <c r="R96" s="87"/>
      <c r="S96" s="87"/>
      <c r="T96" s="88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T96" s="20" t="s">
        <v>168</v>
      </c>
      <c r="AU96" s="20" t="s">
        <v>83</v>
      </c>
    </row>
    <row r="97" spans="1:65" s="2" customFormat="1" ht="16.5" customHeight="1">
      <c r="A97" s="41"/>
      <c r="B97" s="42"/>
      <c r="C97" s="215" t="s">
        <v>75</v>
      </c>
      <c r="D97" s="215" t="s">
        <v>161</v>
      </c>
      <c r="E97" s="216" t="s">
        <v>2579</v>
      </c>
      <c r="F97" s="217" t="s">
        <v>2580</v>
      </c>
      <c r="G97" s="218" t="s">
        <v>1426</v>
      </c>
      <c r="H97" s="219">
        <v>25</v>
      </c>
      <c r="I97" s="220"/>
      <c r="J97" s="221">
        <f>ROUND(I97*H97,2)</f>
        <v>0</v>
      </c>
      <c r="K97" s="217" t="s">
        <v>19</v>
      </c>
      <c r="L97" s="47"/>
      <c r="M97" s="222" t="s">
        <v>19</v>
      </c>
      <c r="N97" s="223" t="s">
        <v>46</v>
      </c>
      <c r="O97" s="87"/>
      <c r="P97" s="224">
        <f>O97*H97</f>
        <v>0</v>
      </c>
      <c r="Q97" s="224">
        <v>0</v>
      </c>
      <c r="R97" s="224">
        <f>Q97*H97</f>
        <v>0</v>
      </c>
      <c r="S97" s="224">
        <v>0</v>
      </c>
      <c r="T97" s="225">
        <f>S97*H97</f>
        <v>0</v>
      </c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R97" s="226" t="s">
        <v>166</v>
      </c>
      <c r="AT97" s="226" t="s">
        <v>161</v>
      </c>
      <c r="AU97" s="226" t="s">
        <v>83</v>
      </c>
      <c r="AY97" s="20" t="s">
        <v>159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20" t="s">
        <v>83</v>
      </c>
      <c r="BK97" s="227">
        <f>ROUND(I97*H97,2)</f>
        <v>0</v>
      </c>
      <c r="BL97" s="20" t="s">
        <v>166</v>
      </c>
      <c r="BM97" s="226" t="s">
        <v>280</v>
      </c>
    </row>
    <row r="98" spans="1:47" s="2" customFormat="1" ht="12">
      <c r="A98" s="41"/>
      <c r="B98" s="42"/>
      <c r="C98" s="43"/>
      <c r="D98" s="228" t="s">
        <v>168</v>
      </c>
      <c r="E98" s="43"/>
      <c r="F98" s="229" t="s">
        <v>2580</v>
      </c>
      <c r="G98" s="43"/>
      <c r="H98" s="43"/>
      <c r="I98" s="230"/>
      <c r="J98" s="43"/>
      <c r="K98" s="43"/>
      <c r="L98" s="47"/>
      <c r="M98" s="231"/>
      <c r="N98" s="232"/>
      <c r="O98" s="87"/>
      <c r="P98" s="87"/>
      <c r="Q98" s="87"/>
      <c r="R98" s="87"/>
      <c r="S98" s="87"/>
      <c r="T98" s="88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T98" s="20" t="s">
        <v>168</v>
      </c>
      <c r="AU98" s="20" t="s">
        <v>83</v>
      </c>
    </row>
    <row r="99" spans="1:65" s="2" customFormat="1" ht="16.5" customHeight="1">
      <c r="A99" s="41"/>
      <c r="B99" s="42"/>
      <c r="C99" s="215" t="s">
        <v>75</v>
      </c>
      <c r="D99" s="215" t="s">
        <v>161</v>
      </c>
      <c r="E99" s="216" t="s">
        <v>2581</v>
      </c>
      <c r="F99" s="217" t="s">
        <v>2582</v>
      </c>
      <c r="G99" s="218" t="s">
        <v>1426</v>
      </c>
      <c r="H99" s="219">
        <v>15</v>
      </c>
      <c r="I99" s="220"/>
      <c r="J99" s="221">
        <f>ROUND(I99*H99,2)</f>
        <v>0</v>
      </c>
      <c r="K99" s="217" t="s">
        <v>19</v>
      </c>
      <c r="L99" s="47"/>
      <c r="M99" s="222" t="s">
        <v>19</v>
      </c>
      <c r="N99" s="223" t="s">
        <v>46</v>
      </c>
      <c r="O99" s="87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R99" s="226" t="s">
        <v>166</v>
      </c>
      <c r="AT99" s="226" t="s">
        <v>161</v>
      </c>
      <c r="AU99" s="226" t="s">
        <v>83</v>
      </c>
      <c r="AY99" s="20" t="s">
        <v>159</v>
      </c>
      <c r="BE99" s="227">
        <f>IF(N99="základní",J99,0)</f>
        <v>0</v>
      </c>
      <c r="BF99" s="227">
        <f>IF(N99="snížená",J99,0)</f>
        <v>0</v>
      </c>
      <c r="BG99" s="227">
        <f>IF(N99="zákl. přenesená",J99,0)</f>
        <v>0</v>
      </c>
      <c r="BH99" s="227">
        <f>IF(N99="sníž. přenesená",J99,0)</f>
        <v>0</v>
      </c>
      <c r="BI99" s="227">
        <f>IF(N99="nulová",J99,0)</f>
        <v>0</v>
      </c>
      <c r="BJ99" s="20" t="s">
        <v>83</v>
      </c>
      <c r="BK99" s="227">
        <f>ROUND(I99*H99,2)</f>
        <v>0</v>
      </c>
      <c r="BL99" s="20" t="s">
        <v>166</v>
      </c>
      <c r="BM99" s="226" t="s">
        <v>192</v>
      </c>
    </row>
    <row r="100" spans="1:47" s="2" customFormat="1" ht="12">
      <c r="A100" s="41"/>
      <c r="B100" s="42"/>
      <c r="C100" s="43"/>
      <c r="D100" s="228" t="s">
        <v>168</v>
      </c>
      <c r="E100" s="43"/>
      <c r="F100" s="229" t="s">
        <v>2582</v>
      </c>
      <c r="G100" s="43"/>
      <c r="H100" s="43"/>
      <c r="I100" s="230"/>
      <c r="J100" s="43"/>
      <c r="K100" s="43"/>
      <c r="L100" s="47"/>
      <c r="M100" s="231"/>
      <c r="N100" s="232"/>
      <c r="O100" s="87"/>
      <c r="P100" s="87"/>
      <c r="Q100" s="87"/>
      <c r="R100" s="87"/>
      <c r="S100" s="87"/>
      <c r="T100" s="88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T100" s="20" t="s">
        <v>168</v>
      </c>
      <c r="AU100" s="20" t="s">
        <v>83</v>
      </c>
    </row>
    <row r="101" spans="1:65" s="2" customFormat="1" ht="16.5" customHeight="1">
      <c r="A101" s="41"/>
      <c r="B101" s="42"/>
      <c r="C101" s="215" t="s">
        <v>75</v>
      </c>
      <c r="D101" s="215" t="s">
        <v>161</v>
      </c>
      <c r="E101" s="216" t="s">
        <v>2583</v>
      </c>
      <c r="F101" s="217" t="s">
        <v>2584</v>
      </c>
      <c r="G101" s="218" t="s">
        <v>1426</v>
      </c>
      <c r="H101" s="219">
        <v>5</v>
      </c>
      <c r="I101" s="220"/>
      <c r="J101" s="221">
        <f>ROUND(I101*H101,2)</f>
        <v>0</v>
      </c>
      <c r="K101" s="217" t="s">
        <v>19</v>
      </c>
      <c r="L101" s="47"/>
      <c r="M101" s="222" t="s">
        <v>19</v>
      </c>
      <c r="N101" s="223" t="s">
        <v>46</v>
      </c>
      <c r="O101" s="87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26" t="s">
        <v>166</v>
      </c>
      <c r="AT101" s="226" t="s">
        <v>161</v>
      </c>
      <c r="AU101" s="226" t="s">
        <v>83</v>
      </c>
      <c r="AY101" s="20" t="s">
        <v>159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20" t="s">
        <v>83</v>
      </c>
      <c r="BK101" s="227">
        <f>ROUND(I101*H101,2)</f>
        <v>0</v>
      </c>
      <c r="BL101" s="20" t="s">
        <v>166</v>
      </c>
      <c r="BM101" s="226" t="s">
        <v>303</v>
      </c>
    </row>
    <row r="102" spans="1:47" s="2" customFormat="1" ht="12">
      <c r="A102" s="41"/>
      <c r="B102" s="42"/>
      <c r="C102" s="43"/>
      <c r="D102" s="228" t="s">
        <v>168</v>
      </c>
      <c r="E102" s="43"/>
      <c r="F102" s="229" t="s">
        <v>2584</v>
      </c>
      <c r="G102" s="43"/>
      <c r="H102" s="43"/>
      <c r="I102" s="230"/>
      <c r="J102" s="43"/>
      <c r="K102" s="43"/>
      <c r="L102" s="47"/>
      <c r="M102" s="231"/>
      <c r="N102" s="232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168</v>
      </c>
      <c r="AU102" s="20" t="s">
        <v>83</v>
      </c>
    </row>
    <row r="103" spans="1:65" s="2" customFormat="1" ht="21.75" customHeight="1">
      <c r="A103" s="41"/>
      <c r="B103" s="42"/>
      <c r="C103" s="215" t="s">
        <v>75</v>
      </c>
      <c r="D103" s="215" t="s">
        <v>161</v>
      </c>
      <c r="E103" s="216" t="s">
        <v>2585</v>
      </c>
      <c r="F103" s="217" t="s">
        <v>2586</v>
      </c>
      <c r="G103" s="218" t="s">
        <v>306</v>
      </c>
      <c r="H103" s="219">
        <v>303</v>
      </c>
      <c r="I103" s="220"/>
      <c r="J103" s="221">
        <f>ROUND(I103*H103,2)</f>
        <v>0</v>
      </c>
      <c r="K103" s="217" t="s">
        <v>19</v>
      </c>
      <c r="L103" s="47"/>
      <c r="M103" s="222" t="s">
        <v>19</v>
      </c>
      <c r="N103" s="223" t="s">
        <v>46</v>
      </c>
      <c r="O103" s="87"/>
      <c r="P103" s="224">
        <f>O103*H103</f>
        <v>0</v>
      </c>
      <c r="Q103" s="224">
        <v>0</v>
      </c>
      <c r="R103" s="224">
        <f>Q103*H103</f>
        <v>0</v>
      </c>
      <c r="S103" s="224">
        <v>0</v>
      </c>
      <c r="T103" s="225">
        <f>S103*H103</f>
        <v>0</v>
      </c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R103" s="226" t="s">
        <v>166</v>
      </c>
      <c r="AT103" s="226" t="s">
        <v>161</v>
      </c>
      <c r="AU103" s="226" t="s">
        <v>83</v>
      </c>
      <c r="AY103" s="20" t="s">
        <v>159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20" t="s">
        <v>83</v>
      </c>
      <c r="BK103" s="227">
        <f>ROUND(I103*H103,2)</f>
        <v>0</v>
      </c>
      <c r="BL103" s="20" t="s">
        <v>166</v>
      </c>
      <c r="BM103" s="226" t="s">
        <v>315</v>
      </c>
    </row>
    <row r="104" spans="1:47" s="2" customFormat="1" ht="12">
      <c r="A104" s="41"/>
      <c r="B104" s="42"/>
      <c r="C104" s="43"/>
      <c r="D104" s="228" t="s">
        <v>168</v>
      </c>
      <c r="E104" s="43"/>
      <c r="F104" s="229" t="s">
        <v>2586</v>
      </c>
      <c r="G104" s="43"/>
      <c r="H104" s="43"/>
      <c r="I104" s="230"/>
      <c r="J104" s="43"/>
      <c r="K104" s="43"/>
      <c r="L104" s="47"/>
      <c r="M104" s="231"/>
      <c r="N104" s="232"/>
      <c r="O104" s="87"/>
      <c r="P104" s="87"/>
      <c r="Q104" s="87"/>
      <c r="R104" s="87"/>
      <c r="S104" s="87"/>
      <c r="T104" s="88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T104" s="20" t="s">
        <v>168</v>
      </c>
      <c r="AU104" s="20" t="s">
        <v>83</v>
      </c>
    </row>
    <row r="105" spans="1:65" s="2" customFormat="1" ht="16.5" customHeight="1">
      <c r="A105" s="41"/>
      <c r="B105" s="42"/>
      <c r="C105" s="215" t="s">
        <v>75</v>
      </c>
      <c r="D105" s="215" t="s">
        <v>161</v>
      </c>
      <c r="E105" s="216" t="s">
        <v>2587</v>
      </c>
      <c r="F105" s="217" t="s">
        <v>2588</v>
      </c>
      <c r="G105" s="218" t="s">
        <v>1426</v>
      </c>
      <c r="H105" s="219">
        <v>63</v>
      </c>
      <c r="I105" s="220"/>
      <c r="J105" s="221">
        <f>ROUND(I105*H105,2)</f>
        <v>0</v>
      </c>
      <c r="K105" s="217" t="s">
        <v>19</v>
      </c>
      <c r="L105" s="47"/>
      <c r="M105" s="222" t="s">
        <v>19</v>
      </c>
      <c r="N105" s="223" t="s">
        <v>46</v>
      </c>
      <c r="O105" s="87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26" t="s">
        <v>166</v>
      </c>
      <c r="AT105" s="226" t="s">
        <v>161</v>
      </c>
      <c r="AU105" s="226" t="s">
        <v>83</v>
      </c>
      <c r="AY105" s="20" t="s">
        <v>159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20" t="s">
        <v>83</v>
      </c>
      <c r="BK105" s="227">
        <f>ROUND(I105*H105,2)</f>
        <v>0</v>
      </c>
      <c r="BL105" s="20" t="s">
        <v>166</v>
      </c>
      <c r="BM105" s="226" t="s">
        <v>472</v>
      </c>
    </row>
    <row r="106" spans="1:47" s="2" customFormat="1" ht="12">
      <c r="A106" s="41"/>
      <c r="B106" s="42"/>
      <c r="C106" s="43"/>
      <c r="D106" s="228" t="s">
        <v>168</v>
      </c>
      <c r="E106" s="43"/>
      <c r="F106" s="229" t="s">
        <v>2588</v>
      </c>
      <c r="G106" s="43"/>
      <c r="H106" s="43"/>
      <c r="I106" s="230"/>
      <c r="J106" s="43"/>
      <c r="K106" s="43"/>
      <c r="L106" s="47"/>
      <c r="M106" s="231"/>
      <c r="N106" s="232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168</v>
      </c>
      <c r="AU106" s="20" t="s">
        <v>83</v>
      </c>
    </row>
    <row r="107" spans="1:65" s="2" customFormat="1" ht="16.5" customHeight="1">
      <c r="A107" s="41"/>
      <c r="B107" s="42"/>
      <c r="C107" s="215" t="s">
        <v>75</v>
      </c>
      <c r="D107" s="215" t="s">
        <v>161</v>
      </c>
      <c r="E107" s="216" t="s">
        <v>2589</v>
      </c>
      <c r="F107" s="217" t="s">
        <v>2590</v>
      </c>
      <c r="G107" s="218" t="s">
        <v>164</v>
      </c>
      <c r="H107" s="219">
        <v>60</v>
      </c>
      <c r="I107" s="220"/>
      <c r="J107" s="221">
        <f>ROUND(I107*H107,2)</f>
        <v>0</v>
      </c>
      <c r="K107" s="217" t="s">
        <v>19</v>
      </c>
      <c r="L107" s="47"/>
      <c r="M107" s="222" t="s">
        <v>19</v>
      </c>
      <c r="N107" s="223" t="s">
        <v>46</v>
      </c>
      <c r="O107" s="87"/>
      <c r="P107" s="224">
        <f>O107*H107</f>
        <v>0</v>
      </c>
      <c r="Q107" s="224">
        <v>0</v>
      </c>
      <c r="R107" s="224">
        <f>Q107*H107</f>
        <v>0</v>
      </c>
      <c r="S107" s="224">
        <v>0</v>
      </c>
      <c r="T107" s="225">
        <f>S107*H107</f>
        <v>0</v>
      </c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R107" s="226" t="s">
        <v>166</v>
      </c>
      <c r="AT107" s="226" t="s">
        <v>161</v>
      </c>
      <c r="AU107" s="226" t="s">
        <v>83</v>
      </c>
      <c r="AY107" s="20" t="s">
        <v>159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20" t="s">
        <v>83</v>
      </c>
      <c r="BK107" s="227">
        <f>ROUND(I107*H107,2)</f>
        <v>0</v>
      </c>
      <c r="BL107" s="20" t="s">
        <v>166</v>
      </c>
      <c r="BM107" s="226" t="s">
        <v>545</v>
      </c>
    </row>
    <row r="108" spans="1:47" s="2" customFormat="1" ht="12">
      <c r="A108" s="41"/>
      <c r="B108" s="42"/>
      <c r="C108" s="43"/>
      <c r="D108" s="228" t="s">
        <v>168</v>
      </c>
      <c r="E108" s="43"/>
      <c r="F108" s="229" t="s">
        <v>2590</v>
      </c>
      <c r="G108" s="43"/>
      <c r="H108" s="43"/>
      <c r="I108" s="230"/>
      <c r="J108" s="43"/>
      <c r="K108" s="43"/>
      <c r="L108" s="47"/>
      <c r="M108" s="231"/>
      <c r="N108" s="232"/>
      <c r="O108" s="87"/>
      <c r="P108" s="87"/>
      <c r="Q108" s="87"/>
      <c r="R108" s="87"/>
      <c r="S108" s="87"/>
      <c r="T108" s="88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T108" s="20" t="s">
        <v>168</v>
      </c>
      <c r="AU108" s="20" t="s">
        <v>83</v>
      </c>
    </row>
    <row r="109" spans="1:63" s="12" customFormat="1" ht="25.9" customHeight="1">
      <c r="A109" s="12"/>
      <c r="B109" s="199"/>
      <c r="C109" s="200"/>
      <c r="D109" s="201" t="s">
        <v>74</v>
      </c>
      <c r="E109" s="202" t="s">
        <v>2411</v>
      </c>
      <c r="F109" s="202" t="s">
        <v>2591</v>
      </c>
      <c r="G109" s="200"/>
      <c r="H109" s="200"/>
      <c r="I109" s="203"/>
      <c r="J109" s="204">
        <f>BK109</f>
        <v>0</v>
      </c>
      <c r="K109" s="200"/>
      <c r="L109" s="205"/>
      <c r="M109" s="206"/>
      <c r="N109" s="207"/>
      <c r="O109" s="207"/>
      <c r="P109" s="208">
        <f>SUM(P110:P135)</f>
        <v>0</v>
      </c>
      <c r="Q109" s="207"/>
      <c r="R109" s="208">
        <f>SUM(R110:R135)</f>
        <v>0</v>
      </c>
      <c r="S109" s="207"/>
      <c r="T109" s="209">
        <f>SUM(T110:T135)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0" t="s">
        <v>83</v>
      </c>
      <c r="AT109" s="211" t="s">
        <v>74</v>
      </c>
      <c r="AU109" s="211" t="s">
        <v>75</v>
      </c>
      <c r="AY109" s="210" t="s">
        <v>159</v>
      </c>
      <c r="BK109" s="212">
        <f>SUM(BK110:BK135)</f>
        <v>0</v>
      </c>
    </row>
    <row r="110" spans="1:65" s="2" customFormat="1" ht="78" customHeight="1">
      <c r="A110" s="41"/>
      <c r="B110" s="42"/>
      <c r="C110" s="215" t="s">
        <v>75</v>
      </c>
      <c r="D110" s="215" t="s">
        <v>161</v>
      </c>
      <c r="E110" s="216" t="s">
        <v>2592</v>
      </c>
      <c r="F110" s="217" t="s">
        <v>2593</v>
      </c>
      <c r="G110" s="218" t="s">
        <v>1426</v>
      </c>
      <c r="H110" s="219">
        <v>1</v>
      </c>
      <c r="I110" s="220"/>
      <c r="J110" s="221">
        <f>ROUND(I110*H110,2)</f>
        <v>0</v>
      </c>
      <c r="K110" s="217" t="s">
        <v>19</v>
      </c>
      <c r="L110" s="47"/>
      <c r="M110" s="222" t="s">
        <v>19</v>
      </c>
      <c r="N110" s="223" t="s">
        <v>46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166</v>
      </c>
      <c r="AT110" s="226" t="s">
        <v>161</v>
      </c>
      <c r="AU110" s="226" t="s">
        <v>83</v>
      </c>
      <c r="AY110" s="20" t="s">
        <v>159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83</v>
      </c>
      <c r="BK110" s="227">
        <f>ROUND(I110*H110,2)</f>
        <v>0</v>
      </c>
      <c r="BL110" s="20" t="s">
        <v>166</v>
      </c>
      <c r="BM110" s="226" t="s">
        <v>582</v>
      </c>
    </row>
    <row r="111" spans="1:47" s="2" customFormat="1" ht="12">
      <c r="A111" s="41"/>
      <c r="B111" s="42"/>
      <c r="C111" s="43"/>
      <c r="D111" s="228" t="s">
        <v>168</v>
      </c>
      <c r="E111" s="43"/>
      <c r="F111" s="229" t="s">
        <v>2594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168</v>
      </c>
      <c r="AU111" s="20" t="s">
        <v>83</v>
      </c>
    </row>
    <row r="112" spans="1:65" s="2" customFormat="1" ht="16.5" customHeight="1">
      <c r="A112" s="41"/>
      <c r="B112" s="42"/>
      <c r="C112" s="215" t="s">
        <v>75</v>
      </c>
      <c r="D112" s="215" t="s">
        <v>161</v>
      </c>
      <c r="E112" s="216" t="s">
        <v>2595</v>
      </c>
      <c r="F112" s="217" t="s">
        <v>2596</v>
      </c>
      <c r="G112" s="218" t="s">
        <v>1426</v>
      </c>
      <c r="H112" s="219">
        <v>1</v>
      </c>
      <c r="I112" s="220"/>
      <c r="J112" s="221">
        <f>ROUND(I112*H112,2)</f>
        <v>0</v>
      </c>
      <c r="K112" s="217" t="s">
        <v>19</v>
      </c>
      <c r="L112" s="47"/>
      <c r="M112" s="222" t="s">
        <v>19</v>
      </c>
      <c r="N112" s="223" t="s">
        <v>46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166</v>
      </c>
      <c r="AT112" s="226" t="s">
        <v>161</v>
      </c>
      <c r="AU112" s="226" t="s">
        <v>83</v>
      </c>
      <c r="AY112" s="20" t="s">
        <v>159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83</v>
      </c>
      <c r="BK112" s="227">
        <f>ROUND(I112*H112,2)</f>
        <v>0</v>
      </c>
      <c r="BL112" s="20" t="s">
        <v>166</v>
      </c>
      <c r="BM112" s="226" t="s">
        <v>594</v>
      </c>
    </row>
    <row r="113" spans="1:47" s="2" customFormat="1" ht="12">
      <c r="A113" s="41"/>
      <c r="B113" s="42"/>
      <c r="C113" s="43"/>
      <c r="D113" s="228" t="s">
        <v>168</v>
      </c>
      <c r="E113" s="43"/>
      <c r="F113" s="229" t="s">
        <v>2596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168</v>
      </c>
      <c r="AU113" s="20" t="s">
        <v>83</v>
      </c>
    </row>
    <row r="114" spans="1:65" s="2" customFormat="1" ht="33" customHeight="1">
      <c r="A114" s="41"/>
      <c r="B114" s="42"/>
      <c r="C114" s="215" t="s">
        <v>75</v>
      </c>
      <c r="D114" s="215" t="s">
        <v>161</v>
      </c>
      <c r="E114" s="216" t="s">
        <v>2597</v>
      </c>
      <c r="F114" s="217" t="s">
        <v>2598</v>
      </c>
      <c r="G114" s="218" t="s">
        <v>1426</v>
      </c>
      <c r="H114" s="219">
        <v>1</v>
      </c>
      <c r="I114" s="220"/>
      <c r="J114" s="221">
        <f>ROUND(I114*H114,2)</f>
        <v>0</v>
      </c>
      <c r="K114" s="217" t="s">
        <v>19</v>
      </c>
      <c r="L114" s="47"/>
      <c r="M114" s="222" t="s">
        <v>19</v>
      </c>
      <c r="N114" s="223" t="s">
        <v>46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166</v>
      </c>
      <c r="AT114" s="226" t="s">
        <v>161</v>
      </c>
      <c r="AU114" s="226" t="s">
        <v>83</v>
      </c>
      <c r="AY114" s="20" t="s">
        <v>159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83</v>
      </c>
      <c r="BK114" s="227">
        <f>ROUND(I114*H114,2)</f>
        <v>0</v>
      </c>
      <c r="BL114" s="20" t="s">
        <v>166</v>
      </c>
      <c r="BM114" s="226" t="s">
        <v>619</v>
      </c>
    </row>
    <row r="115" spans="1:47" s="2" customFormat="1" ht="12">
      <c r="A115" s="41"/>
      <c r="B115" s="42"/>
      <c r="C115" s="43"/>
      <c r="D115" s="228" t="s">
        <v>168</v>
      </c>
      <c r="E115" s="43"/>
      <c r="F115" s="229" t="s">
        <v>2598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168</v>
      </c>
      <c r="AU115" s="20" t="s">
        <v>83</v>
      </c>
    </row>
    <row r="116" spans="1:65" s="2" customFormat="1" ht="16.5" customHeight="1">
      <c r="A116" s="41"/>
      <c r="B116" s="42"/>
      <c r="C116" s="215" t="s">
        <v>75</v>
      </c>
      <c r="D116" s="215" t="s">
        <v>161</v>
      </c>
      <c r="E116" s="216" t="s">
        <v>2599</v>
      </c>
      <c r="F116" s="217" t="s">
        <v>2600</v>
      </c>
      <c r="G116" s="218" t="s">
        <v>1426</v>
      </c>
      <c r="H116" s="219">
        <v>6</v>
      </c>
      <c r="I116" s="220"/>
      <c r="J116" s="221">
        <f>ROUND(I116*H116,2)</f>
        <v>0</v>
      </c>
      <c r="K116" s="217" t="s">
        <v>19</v>
      </c>
      <c r="L116" s="47"/>
      <c r="M116" s="222" t="s">
        <v>19</v>
      </c>
      <c r="N116" s="223" t="s">
        <v>46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166</v>
      </c>
      <c r="AT116" s="226" t="s">
        <v>161</v>
      </c>
      <c r="AU116" s="226" t="s">
        <v>83</v>
      </c>
      <c r="AY116" s="20" t="s">
        <v>159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83</v>
      </c>
      <c r="BK116" s="227">
        <f>ROUND(I116*H116,2)</f>
        <v>0</v>
      </c>
      <c r="BL116" s="20" t="s">
        <v>166</v>
      </c>
      <c r="BM116" s="226" t="s">
        <v>631</v>
      </c>
    </row>
    <row r="117" spans="1:47" s="2" customFormat="1" ht="12">
      <c r="A117" s="41"/>
      <c r="B117" s="42"/>
      <c r="C117" s="43"/>
      <c r="D117" s="228" t="s">
        <v>168</v>
      </c>
      <c r="E117" s="43"/>
      <c r="F117" s="229" t="s">
        <v>2600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168</v>
      </c>
      <c r="AU117" s="20" t="s">
        <v>83</v>
      </c>
    </row>
    <row r="118" spans="1:65" s="2" customFormat="1" ht="16.5" customHeight="1">
      <c r="A118" s="41"/>
      <c r="B118" s="42"/>
      <c r="C118" s="215" t="s">
        <v>75</v>
      </c>
      <c r="D118" s="215" t="s">
        <v>161</v>
      </c>
      <c r="E118" s="216" t="s">
        <v>2601</v>
      </c>
      <c r="F118" s="217" t="s">
        <v>2602</v>
      </c>
      <c r="G118" s="218" t="s">
        <v>1426</v>
      </c>
      <c r="H118" s="219">
        <v>2</v>
      </c>
      <c r="I118" s="220"/>
      <c r="J118" s="221">
        <f>ROUND(I118*H118,2)</f>
        <v>0</v>
      </c>
      <c r="K118" s="217" t="s">
        <v>19</v>
      </c>
      <c r="L118" s="47"/>
      <c r="M118" s="222" t="s">
        <v>19</v>
      </c>
      <c r="N118" s="223" t="s">
        <v>46</v>
      </c>
      <c r="O118" s="87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6" t="s">
        <v>166</v>
      </c>
      <c r="AT118" s="226" t="s">
        <v>161</v>
      </c>
      <c r="AU118" s="226" t="s">
        <v>83</v>
      </c>
      <c r="AY118" s="20" t="s">
        <v>159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0" t="s">
        <v>83</v>
      </c>
      <c r="BK118" s="227">
        <f>ROUND(I118*H118,2)</f>
        <v>0</v>
      </c>
      <c r="BL118" s="20" t="s">
        <v>166</v>
      </c>
      <c r="BM118" s="226" t="s">
        <v>646</v>
      </c>
    </row>
    <row r="119" spans="1:47" s="2" customFormat="1" ht="12">
      <c r="A119" s="41"/>
      <c r="B119" s="42"/>
      <c r="C119" s="43"/>
      <c r="D119" s="228" t="s">
        <v>168</v>
      </c>
      <c r="E119" s="43"/>
      <c r="F119" s="229" t="s">
        <v>2602</v>
      </c>
      <c r="G119" s="43"/>
      <c r="H119" s="43"/>
      <c r="I119" s="230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168</v>
      </c>
      <c r="AU119" s="20" t="s">
        <v>83</v>
      </c>
    </row>
    <row r="120" spans="1:65" s="2" customFormat="1" ht="16.5" customHeight="1">
      <c r="A120" s="41"/>
      <c r="B120" s="42"/>
      <c r="C120" s="215" t="s">
        <v>75</v>
      </c>
      <c r="D120" s="215" t="s">
        <v>161</v>
      </c>
      <c r="E120" s="216" t="s">
        <v>2587</v>
      </c>
      <c r="F120" s="217" t="s">
        <v>2588</v>
      </c>
      <c r="G120" s="218" t="s">
        <v>1426</v>
      </c>
      <c r="H120" s="219">
        <v>15</v>
      </c>
      <c r="I120" s="220"/>
      <c r="J120" s="221">
        <f>ROUND(I120*H120,2)</f>
        <v>0</v>
      </c>
      <c r="K120" s="217" t="s">
        <v>19</v>
      </c>
      <c r="L120" s="47"/>
      <c r="M120" s="222" t="s">
        <v>19</v>
      </c>
      <c r="N120" s="223" t="s">
        <v>46</v>
      </c>
      <c r="O120" s="87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6" t="s">
        <v>166</v>
      </c>
      <c r="AT120" s="226" t="s">
        <v>161</v>
      </c>
      <c r="AU120" s="226" t="s">
        <v>83</v>
      </c>
      <c r="AY120" s="20" t="s">
        <v>159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0" t="s">
        <v>83</v>
      </c>
      <c r="BK120" s="227">
        <f>ROUND(I120*H120,2)</f>
        <v>0</v>
      </c>
      <c r="BL120" s="20" t="s">
        <v>166</v>
      </c>
      <c r="BM120" s="226" t="s">
        <v>658</v>
      </c>
    </row>
    <row r="121" spans="1:47" s="2" customFormat="1" ht="12">
      <c r="A121" s="41"/>
      <c r="B121" s="42"/>
      <c r="C121" s="43"/>
      <c r="D121" s="228" t="s">
        <v>168</v>
      </c>
      <c r="E121" s="43"/>
      <c r="F121" s="229" t="s">
        <v>2588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168</v>
      </c>
      <c r="AU121" s="20" t="s">
        <v>83</v>
      </c>
    </row>
    <row r="122" spans="1:65" s="2" customFormat="1" ht="16.5" customHeight="1">
      <c r="A122" s="41"/>
      <c r="B122" s="42"/>
      <c r="C122" s="215" t="s">
        <v>75</v>
      </c>
      <c r="D122" s="215" t="s">
        <v>161</v>
      </c>
      <c r="E122" s="216" t="s">
        <v>2603</v>
      </c>
      <c r="F122" s="217" t="s">
        <v>2604</v>
      </c>
      <c r="G122" s="218" t="s">
        <v>1426</v>
      </c>
      <c r="H122" s="219">
        <v>4</v>
      </c>
      <c r="I122" s="220"/>
      <c r="J122" s="221">
        <f>ROUND(I122*H122,2)</f>
        <v>0</v>
      </c>
      <c r="K122" s="217" t="s">
        <v>19</v>
      </c>
      <c r="L122" s="47"/>
      <c r="M122" s="222" t="s">
        <v>19</v>
      </c>
      <c r="N122" s="223" t="s">
        <v>46</v>
      </c>
      <c r="O122" s="87"/>
      <c r="P122" s="224">
        <f>O122*H122</f>
        <v>0</v>
      </c>
      <c r="Q122" s="224">
        <v>0</v>
      </c>
      <c r="R122" s="224">
        <f>Q122*H122</f>
        <v>0</v>
      </c>
      <c r="S122" s="224">
        <v>0</v>
      </c>
      <c r="T122" s="225">
        <f>S122*H122</f>
        <v>0</v>
      </c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R122" s="226" t="s">
        <v>166</v>
      </c>
      <c r="AT122" s="226" t="s">
        <v>161</v>
      </c>
      <c r="AU122" s="226" t="s">
        <v>83</v>
      </c>
      <c r="AY122" s="20" t="s">
        <v>159</v>
      </c>
      <c r="BE122" s="227">
        <f>IF(N122="základní",J122,0)</f>
        <v>0</v>
      </c>
      <c r="BF122" s="227">
        <f>IF(N122="snížená",J122,0)</f>
        <v>0</v>
      </c>
      <c r="BG122" s="227">
        <f>IF(N122="zákl. přenesená",J122,0)</f>
        <v>0</v>
      </c>
      <c r="BH122" s="227">
        <f>IF(N122="sníž. přenesená",J122,0)</f>
        <v>0</v>
      </c>
      <c r="BI122" s="227">
        <f>IF(N122="nulová",J122,0)</f>
        <v>0</v>
      </c>
      <c r="BJ122" s="20" t="s">
        <v>83</v>
      </c>
      <c r="BK122" s="227">
        <f>ROUND(I122*H122,2)</f>
        <v>0</v>
      </c>
      <c r="BL122" s="20" t="s">
        <v>166</v>
      </c>
      <c r="BM122" s="226" t="s">
        <v>679</v>
      </c>
    </row>
    <row r="123" spans="1:47" s="2" customFormat="1" ht="12">
      <c r="A123" s="41"/>
      <c r="B123" s="42"/>
      <c r="C123" s="43"/>
      <c r="D123" s="228" t="s">
        <v>168</v>
      </c>
      <c r="E123" s="43"/>
      <c r="F123" s="229" t="s">
        <v>2604</v>
      </c>
      <c r="G123" s="43"/>
      <c r="H123" s="43"/>
      <c r="I123" s="230"/>
      <c r="J123" s="43"/>
      <c r="K123" s="43"/>
      <c r="L123" s="47"/>
      <c r="M123" s="231"/>
      <c r="N123" s="232"/>
      <c r="O123" s="87"/>
      <c r="P123" s="87"/>
      <c r="Q123" s="87"/>
      <c r="R123" s="87"/>
      <c r="S123" s="87"/>
      <c r="T123" s="88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T123" s="20" t="s">
        <v>168</v>
      </c>
      <c r="AU123" s="20" t="s">
        <v>83</v>
      </c>
    </row>
    <row r="124" spans="1:65" s="2" customFormat="1" ht="16.5" customHeight="1">
      <c r="A124" s="41"/>
      <c r="B124" s="42"/>
      <c r="C124" s="215" t="s">
        <v>75</v>
      </c>
      <c r="D124" s="215" t="s">
        <v>161</v>
      </c>
      <c r="E124" s="216" t="s">
        <v>2605</v>
      </c>
      <c r="F124" s="217" t="s">
        <v>2606</v>
      </c>
      <c r="G124" s="218" t="s">
        <v>1426</v>
      </c>
      <c r="H124" s="219">
        <v>1</v>
      </c>
      <c r="I124" s="220"/>
      <c r="J124" s="221">
        <f>ROUND(I124*H124,2)</f>
        <v>0</v>
      </c>
      <c r="K124" s="217" t="s">
        <v>19</v>
      </c>
      <c r="L124" s="47"/>
      <c r="M124" s="222" t="s">
        <v>19</v>
      </c>
      <c r="N124" s="223" t="s">
        <v>46</v>
      </c>
      <c r="O124" s="87"/>
      <c r="P124" s="224">
        <f>O124*H124</f>
        <v>0</v>
      </c>
      <c r="Q124" s="224">
        <v>0</v>
      </c>
      <c r="R124" s="224">
        <f>Q124*H124</f>
        <v>0</v>
      </c>
      <c r="S124" s="224">
        <v>0</v>
      </c>
      <c r="T124" s="225">
        <f>S124*H124</f>
        <v>0</v>
      </c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R124" s="226" t="s">
        <v>166</v>
      </c>
      <c r="AT124" s="226" t="s">
        <v>161</v>
      </c>
      <c r="AU124" s="226" t="s">
        <v>83</v>
      </c>
      <c r="AY124" s="20" t="s">
        <v>159</v>
      </c>
      <c r="BE124" s="227">
        <f>IF(N124="základní",J124,0)</f>
        <v>0</v>
      </c>
      <c r="BF124" s="227">
        <f>IF(N124="snížená",J124,0)</f>
        <v>0</v>
      </c>
      <c r="BG124" s="227">
        <f>IF(N124="zákl. přenesená",J124,0)</f>
        <v>0</v>
      </c>
      <c r="BH124" s="227">
        <f>IF(N124="sníž. přenesená",J124,0)</f>
        <v>0</v>
      </c>
      <c r="BI124" s="227">
        <f>IF(N124="nulová",J124,0)</f>
        <v>0</v>
      </c>
      <c r="BJ124" s="20" t="s">
        <v>83</v>
      </c>
      <c r="BK124" s="227">
        <f>ROUND(I124*H124,2)</f>
        <v>0</v>
      </c>
      <c r="BL124" s="20" t="s">
        <v>166</v>
      </c>
      <c r="BM124" s="226" t="s">
        <v>693</v>
      </c>
    </row>
    <row r="125" spans="1:47" s="2" customFormat="1" ht="12">
      <c r="A125" s="41"/>
      <c r="B125" s="42"/>
      <c r="C125" s="43"/>
      <c r="D125" s="228" t="s">
        <v>168</v>
      </c>
      <c r="E125" s="43"/>
      <c r="F125" s="229" t="s">
        <v>2606</v>
      </c>
      <c r="G125" s="43"/>
      <c r="H125" s="43"/>
      <c r="I125" s="230"/>
      <c r="J125" s="43"/>
      <c r="K125" s="43"/>
      <c r="L125" s="47"/>
      <c r="M125" s="231"/>
      <c r="N125" s="232"/>
      <c r="O125" s="87"/>
      <c r="P125" s="87"/>
      <c r="Q125" s="87"/>
      <c r="R125" s="87"/>
      <c r="S125" s="87"/>
      <c r="T125" s="88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T125" s="20" t="s">
        <v>168</v>
      </c>
      <c r="AU125" s="20" t="s">
        <v>83</v>
      </c>
    </row>
    <row r="126" spans="1:65" s="2" customFormat="1" ht="16.5" customHeight="1">
      <c r="A126" s="41"/>
      <c r="B126" s="42"/>
      <c r="C126" s="215" t="s">
        <v>75</v>
      </c>
      <c r="D126" s="215" t="s">
        <v>161</v>
      </c>
      <c r="E126" s="216" t="s">
        <v>2607</v>
      </c>
      <c r="F126" s="217" t="s">
        <v>2608</v>
      </c>
      <c r="G126" s="218" t="s">
        <v>1426</v>
      </c>
      <c r="H126" s="219">
        <v>1</v>
      </c>
      <c r="I126" s="220"/>
      <c r="J126" s="221">
        <f>ROUND(I126*H126,2)</f>
        <v>0</v>
      </c>
      <c r="K126" s="217" t="s">
        <v>19</v>
      </c>
      <c r="L126" s="47"/>
      <c r="M126" s="222" t="s">
        <v>19</v>
      </c>
      <c r="N126" s="223" t="s">
        <v>46</v>
      </c>
      <c r="O126" s="87"/>
      <c r="P126" s="224">
        <f>O126*H126</f>
        <v>0</v>
      </c>
      <c r="Q126" s="224">
        <v>0</v>
      </c>
      <c r="R126" s="224">
        <f>Q126*H126</f>
        <v>0</v>
      </c>
      <c r="S126" s="224">
        <v>0</v>
      </c>
      <c r="T126" s="225">
        <f>S126*H126</f>
        <v>0</v>
      </c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R126" s="226" t="s">
        <v>166</v>
      </c>
      <c r="AT126" s="226" t="s">
        <v>161</v>
      </c>
      <c r="AU126" s="226" t="s">
        <v>83</v>
      </c>
      <c r="AY126" s="20" t="s">
        <v>159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20" t="s">
        <v>83</v>
      </c>
      <c r="BK126" s="227">
        <f>ROUND(I126*H126,2)</f>
        <v>0</v>
      </c>
      <c r="BL126" s="20" t="s">
        <v>166</v>
      </c>
      <c r="BM126" s="226" t="s">
        <v>705</v>
      </c>
    </row>
    <row r="127" spans="1:47" s="2" customFormat="1" ht="12">
      <c r="A127" s="41"/>
      <c r="B127" s="42"/>
      <c r="C127" s="43"/>
      <c r="D127" s="228" t="s">
        <v>168</v>
      </c>
      <c r="E127" s="43"/>
      <c r="F127" s="229" t="s">
        <v>2608</v>
      </c>
      <c r="G127" s="43"/>
      <c r="H127" s="43"/>
      <c r="I127" s="230"/>
      <c r="J127" s="43"/>
      <c r="K127" s="43"/>
      <c r="L127" s="47"/>
      <c r="M127" s="231"/>
      <c r="N127" s="232"/>
      <c r="O127" s="87"/>
      <c r="P127" s="87"/>
      <c r="Q127" s="87"/>
      <c r="R127" s="87"/>
      <c r="S127" s="87"/>
      <c r="T127" s="88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T127" s="20" t="s">
        <v>168</v>
      </c>
      <c r="AU127" s="20" t="s">
        <v>83</v>
      </c>
    </row>
    <row r="128" spans="1:65" s="2" customFormat="1" ht="21.75" customHeight="1">
      <c r="A128" s="41"/>
      <c r="B128" s="42"/>
      <c r="C128" s="215" t="s">
        <v>75</v>
      </c>
      <c r="D128" s="215" t="s">
        <v>161</v>
      </c>
      <c r="E128" s="216" t="s">
        <v>2609</v>
      </c>
      <c r="F128" s="217" t="s">
        <v>2610</v>
      </c>
      <c r="G128" s="218" t="s">
        <v>306</v>
      </c>
      <c r="H128" s="219">
        <v>35</v>
      </c>
      <c r="I128" s="220"/>
      <c r="J128" s="221">
        <f>ROUND(I128*H128,2)</f>
        <v>0</v>
      </c>
      <c r="K128" s="217" t="s">
        <v>19</v>
      </c>
      <c r="L128" s="47"/>
      <c r="M128" s="222" t="s">
        <v>19</v>
      </c>
      <c r="N128" s="223" t="s">
        <v>46</v>
      </c>
      <c r="O128" s="87"/>
      <c r="P128" s="224">
        <f>O128*H128</f>
        <v>0</v>
      </c>
      <c r="Q128" s="224">
        <v>0</v>
      </c>
      <c r="R128" s="224">
        <f>Q128*H128</f>
        <v>0</v>
      </c>
      <c r="S128" s="224">
        <v>0</v>
      </c>
      <c r="T128" s="225">
        <f>S128*H128</f>
        <v>0</v>
      </c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R128" s="226" t="s">
        <v>166</v>
      </c>
      <c r="AT128" s="226" t="s">
        <v>161</v>
      </c>
      <c r="AU128" s="226" t="s">
        <v>83</v>
      </c>
      <c r="AY128" s="20" t="s">
        <v>159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20" t="s">
        <v>83</v>
      </c>
      <c r="BK128" s="227">
        <f>ROUND(I128*H128,2)</f>
        <v>0</v>
      </c>
      <c r="BL128" s="20" t="s">
        <v>166</v>
      </c>
      <c r="BM128" s="226" t="s">
        <v>726</v>
      </c>
    </row>
    <row r="129" spans="1:47" s="2" customFormat="1" ht="12">
      <c r="A129" s="41"/>
      <c r="B129" s="42"/>
      <c r="C129" s="43"/>
      <c r="D129" s="228" t="s">
        <v>168</v>
      </c>
      <c r="E129" s="43"/>
      <c r="F129" s="229" t="s">
        <v>2610</v>
      </c>
      <c r="G129" s="43"/>
      <c r="H129" s="43"/>
      <c r="I129" s="230"/>
      <c r="J129" s="43"/>
      <c r="K129" s="43"/>
      <c r="L129" s="47"/>
      <c r="M129" s="231"/>
      <c r="N129" s="232"/>
      <c r="O129" s="87"/>
      <c r="P129" s="87"/>
      <c r="Q129" s="87"/>
      <c r="R129" s="87"/>
      <c r="S129" s="87"/>
      <c r="T129" s="88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T129" s="20" t="s">
        <v>168</v>
      </c>
      <c r="AU129" s="20" t="s">
        <v>83</v>
      </c>
    </row>
    <row r="130" spans="1:65" s="2" customFormat="1" ht="21.75" customHeight="1">
      <c r="A130" s="41"/>
      <c r="B130" s="42"/>
      <c r="C130" s="215" t="s">
        <v>75</v>
      </c>
      <c r="D130" s="215" t="s">
        <v>161</v>
      </c>
      <c r="E130" s="216" t="s">
        <v>2611</v>
      </c>
      <c r="F130" s="217" t="s">
        <v>2612</v>
      </c>
      <c r="G130" s="218" t="s">
        <v>306</v>
      </c>
      <c r="H130" s="219">
        <v>30</v>
      </c>
      <c r="I130" s="220"/>
      <c r="J130" s="221">
        <f>ROUND(I130*H130,2)</f>
        <v>0</v>
      </c>
      <c r="K130" s="217" t="s">
        <v>19</v>
      </c>
      <c r="L130" s="47"/>
      <c r="M130" s="222" t="s">
        <v>19</v>
      </c>
      <c r="N130" s="223" t="s">
        <v>46</v>
      </c>
      <c r="O130" s="87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R130" s="226" t="s">
        <v>166</v>
      </c>
      <c r="AT130" s="226" t="s">
        <v>161</v>
      </c>
      <c r="AU130" s="226" t="s">
        <v>83</v>
      </c>
      <c r="AY130" s="20" t="s">
        <v>159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20" t="s">
        <v>83</v>
      </c>
      <c r="BK130" s="227">
        <f>ROUND(I130*H130,2)</f>
        <v>0</v>
      </c>
      <c r="BL130" s="20" t="s">
        <v>166</v>
      </c>
      <c r="BM130" s="226" t="s">
        <v>738</v>
      </c>
    </row>
    <row r="131" spans="1:47" s="2" customFormat="1" ht="12">
      <c r="A131" s="41"/>
      <c r="B131" s="42"/>
      <c r="C131" s="43"/>
      <c r="D131" s="228" t="s">
        <v>168</v>
      </c>
      <c r="E131" s="43"/>
      <c r="F131" s="229" t="s">
        <v>2612</v>
      </c>
      <c r="G131" s="43"/>
      <c r="H131" s="43"/>
      <c r="I131" s="230"/>
      <c r="J131" s="43"/>
      <c r="K131" s="43"/>
      <c r="L131" s="47"/>
      <c r="M131" s="231"/>
      <c r="N131" s="232"/>
      <c r="O131" s="87"/>
      <c r="P131" s="87"/>
      <c r="Q131" s="87"/>
      <c r="R131" s="87"/>
      <c r="S131" s="87"/>
      <c r="T131" s="88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T131" s="20" t="s">
        <v>168</v>
      </c>
      <c r="AU131" s="20" t="s">
        <v>83</v>
      </c>
    </row>
    <row r="132" spans="1:65" s="2" customFormat="1" ht="16.5" customHeight="1">
      <c r="A132" s="41"/>
      <c r="B132" s="42"/>
      <c r="C132" s="215" t="s">
        <v>75</v>
      </c>
      <c r="D132" s="215" t="s">
        <v>161</v>
      </c>
      <c r="E132" s="216" t="s">
        <v>2613</v>
      </c>
      <c r="F132" s="217" t="s">
        <v>2614</v>
      </c>
      <c r="G132" s="218" t="s">
        <v>164</v>
      </c>
      <c r="H132" s="219">
        <v>15</v>
      </c>
      <c r="I132" s="220"/>
      <c r="J132" s="221">
        <f>ROUND(I132*H132,2)</f>
        <v>0</v>
      </c>
      <c r="K132" s="217" t="s">
        <v>19</v>
      </c>
      <c r="L132" s="47"/>
      <c r="M132" s="222" t="s">
        <v>19</v>
      </c>
      <c r="N132" s="223" t="s">
        <v>46</v>
      </c>
      <c r="O132" s="87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26" t="s">
        <v>166</v>
      </c>
      <c r="AT132" s="226" t="s">
        <v>161</v>
      </c>
      <c r="AU132" s="226" t="s">
        <v>83</v>
      </c>
      <c r="AY132" s="20" t="s">
        <v>159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20" t="s">
        <v>83</v>
      </c>
      <c r="BK132" s="227">
        <f>ROUND(I132*H132,2)</f>
        <v>0</v>
      </c>
      <c r="BL132" s="20" t="s">
        <v>166</v>
      </c>
      <c r="BM132" s="226" t="s">
        <v>750</v>
      </c>
    </row>
    <row r="133" spans="1:47" s="2" customFormat="1" ht="12">
      <c r="A133" s="41"/>
      <c r="B133" s="42"/>
      <c r="C133" s="43"/>
      <c r="D133" s="228" t="s">
        <v>168</v>
      </c>
      <c r="E133" s="43"/>
      <c r="F133" s="229" t="s">
        <v>2614</v>
      </c>
      <c r="G133" s="43"/>
      <c r="H133" s="43"/>
      <c r="I133" s="230"/>
      <c r="J133" s="43"/>
      <c r="K133" s="43"/>
      <c r="L133" s="47"/>
      <c r="M133" s="231"/>
      <c r="N133" s="232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168</v>
      </c>
      <c r="AU133" s="20" t="s">
        <v>83</v>
      </c>
    </row>
    <row r="134" spans="1:65" s="2" customFormat="1" ht="16.5" customHeight="1">
      <c r="A134" s="41"/>
      <c r="B134" s="42"/>
      <c r="C134" s="215" t="s">
        <v>75</v>
      </c>
      <c r="D134" s="215" t="s">
        <v>161</v>
      </c>
      <c r="E134" s="216" t="s">
        <v>2615</v>
      </c>
      <c r="F134" s="217" t="s">
        <v>2616</v>
      </c>
      <c r="G134" s="218" t="s">
        <v>164</v>
      </c>
      <c r="H134" s="219">
        <v>5</v>
      </c>
      <c r="I134" s="220"/>
      <c r="J134" s="221">
        <f>ROUND(I134*H134,2)</f>
        <v>0</v>
      </c>
      <c r="K134" s="217" t="s">
        <v>19</v>
      </c>
      <c r="L134" s="47"/>
      <c r="M134" s="222" t="s">
        <v>19</v>
      </c>
      <c r="N134" s="223" t="s">
        <v>46</v>
      </c>
      <c r="O134" s="87"/>
      <c r="P134" s="224">
        <f>O134*H134</f>
        <v>0</v>
      </c>
      <c r="Q134" s="224">
        <v>0</v>
      </c>
      <c r="R134" s="224">
        <f>Q134*H134</f>
        <v>0</v>
      </c>
      <c r="S134" s="224">
        <v>0</v>
      </c>
      <c r="T134" s="225">
        <f>S134*H134</f>
        <v>0</v>
      </c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R134" s="226" t="s">
        <v>166</v>
      </c>
      <c r="AT134" s="226" t="s">
        <v>161</v>
      </c>
      <c r="AU134" s="226" t="s">
        <v>83</v>
      </c>
      <c r="AY134" s="20" t="s">
        <v>159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20" t="s">
        <v>83</v>
      </c>
      <c r="BK134" s="227">
        <f>ROUND(I134*H134,2)</f>
        <v>0</v>
      </c>
      <c r="BL134" s="20" t="s">
        <v>166</v>
      </c>
      <c r="BM134" s="226" t="s">
        <v>768</v>
      </c>
    </row>
    <row r="135" spans="1:47" s="2" customFormat="1" ht="12">
      <c r="A135" s="41"/>
      <c r="B135" s="42"/>
      <c r="C135" s="43"/>
      <c r="D135" s="228" t="s">
        <v>168</v>
      </c>
      <c r="E135" s="43"/>
      <c r="F135" s="229" t="s">
        <v>2616</v>
      </c>
      <c r="G135" s="43"/>
      <c r="H135" s="43"/>
      <c r="I135" s="230"/>
      <c r="J135" s="43"/>
      <c r="K135" s="43"/>
      <c r="L135" s="47"/>
      <c r="M135" s="231"/>
      <c r="N135" s="232"/>
      <c r="O135" s="87"/>
      <c r="P135" s="87"/>
      <c r="Q135" s="87"/>
      <c r="R135" s="87"/>
      <c r="S135" s="87"/>
      <c r="T135" s="88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T135" s="20" t="s">
        <v>168</v>
      </c>
      <c r="AU135" s="20" t="s">
        <v>83</v>
      </c>
    </row>
    <row r="136" spans="1:63" s="12" customFormat="1" ht="25.9" customHeight="1">
      <c r="A136" s="12"/>
      <c r="B136" s="199"/>
      <c r="C136" s="200"/>
      <c r="D136" s="201" t="s">
        <v>74</v>
      </c>
      <c r="E136" s="202" t="s">
        <v>2617</v>
      </c>
      <c r="F136" s="202" t="s">
        <v>2618</v>
      </c>
      <c r="G136" s="200"/>
      <c r="H136" s="200"/>
      <c r="I136" s="203"/>
      <c r="J136" s="204">
        <f>BK136</f>
        <v>0</v>
      </c>
      <c r="K136" s="200"/>
      <c r="L136" s="205"/>
      <c r="M136" s="206"/>
      <c r="N136" s="207"/>
      <c r="O136" s="207"/>
      <c r="P136" s="208">
        <f>SUM(P137:P186)</f>
        <v>0</v>
      </c>
      <c r="Q136" s="207"/>
      <c r="R136" s="208">
        <f>SUM(R137:R186)</f>
        <v>0</v>
      </c>
      <c r="S136" s="207"/>
      <c r="T136" s="209">
        <f>SUM(T137:T186)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0" t="s">
        <v>83</v>
      </c>
      <c r="AT136" s="211" t="s">
        <v>74</v>
      </c>
      <c r="AU136" s="211" t="s">
        <v>75</v>
      </c>
      <c r="AY136" s="210" t="s">
        <v>159</v>
      </c>
      <c r="BK136" s="212">
        <f>SUM(BK137:BK186)</f>
        <v>0</v>
      </c>
    </row>
    <row r="137" spans="1:65" s="2" customFormat="1" ht="76.35" customHeight="1">
      <c r="A137" s="41"/>
      <c r="B137" s="42"/>
      <c r="C137" s="215" t="s">
        <v>75</v>
      </c>
      <c r="D137" s="215" t="s">
        <v>161</v>
      </c>
      <c r="E137" s="216" t="s">
        <v>2619</v>
      </c>
      <c r="F137" s="217" t="s">
        <v>2620</v>
      </c>
      <c r="G137" s="218" t="s">
        <v>1426</v>
      </c>
      <c r="H137" s="219">
        <v>1</v>
      </c>
      <c r="I137" s="220"/>
      <c r="J137" s="221">
        <f>ROUND(I137*H137,2)</f>
        <v>0</v>
      </c>
      <c r="K137" s="217" t="s">
        <v>19</v>
      </c>
      <c r="L137" s="47"/>
      <c r="M137" s="222" t="s">
        <v>19</v>
      </c>
      <c r="N137" s="223" t="s">
        <v>46</v>
      </c>
      <c r="O137" s="87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6" t="s">
        <v>166</v>
      </c>
      <c r="AT137" s="226" t="s">
        <v>161</v>
      </c>
      <c r="AU137" s="226" t="s">
        <v>83</v>
      </c>
      <c r="AY137" s="20" t="s">
        <v>159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20" t="s">
        <v>83</v>
      </c>
      <c r="BK137" s="227">
        <f>ROUND(I137*H137,2)</f>
        <v>0</v>
      </c>
      <c r="BL137" s="20" t="s">
        <v>166</v>
      </c>
      <c r="BM137" s="226" t="s">
        <v>780</v>
      </c>
    </row>
    <row r="138" spans="1:47" s="2" customFormat="1" ht="12">
      <c r="A138" s="41"/>
      <c r="B138" s="42"/>
      <c r="C138" s="43"/>
      <c r="D138" s="228" t="s">
        <v>168</v>
      </c>
      <c r="E138" s="43"/>
      <c r="F138" s="229" t="s">
        <v>2621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168</v>
      </c>
      <c r="AU138" s="20" t="s">
        <v>83</v>
      </c>
    </row>
    <row r="139" spans="1:65" s="2" customFormat="1" ht="16.5" customHeight="1">
      <c r="A139" s="41"/>
      <c r="B139" s="42"/>
      <c r="C139" s="215" t="s">
        <v>75</v>
      </c>
      <c r="D139" s="215" t="s">
        <v>161</v>
      </c>
      <c r="E139" s="216" t="s">
        <v>2595</v>
      </c>
      <c r="F139" s="217" t="s">
        <v>2596</v>
      </c>
      <c r="G139" s="218" t="s">
        <v>1426</v>
      </c>
      <c r="H139" s="219">
        <v>1</v>
      </c>
      <c r="I139" s="220"/>
      <c r="J139" s="221">
        <f>ROUND(I139*H139,2)</f>
        <v>0</v>
      </c>
      <c r="K139" s="217" t="s">
        <v>19</v>
      </c>
      <c r="L139" s="47"/>
      <c r="M139" s="222" t="s">
        <v>19</v>
      </c>
      <c r="N139" s="223" t="s">
        <v>46</v>
      </c>
      <c r="O139" s="87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6" t="s">
        <v>166</v>
      </c>
      <c r="AT139" s="226" t="s">
        <v>161</v>
      </c>
      <c r="AU139" s="226" t="s">
        <v>83</v>
      </c>
      <c r="AY139" s="20" t="s">
        <v>159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20" t="s">
        <v>83</v>
      </c>
      <c r="BK139" s="227">
        <f>ROUND(I139*H139,2)</f>
        <v>0</v>
      </c>
      <c r="BL139" s="20" t="s">
        <v>166</v>
      </c>
      <c r="BM139" s="226" t="s">
        <v>791</v>
      </c>
    </row>
    <row r="140" spans="1:47" s="2" customFormat="1" ht="12">
      <c r="A140" s="41"/>
      <c r="B140" s="42"/>
      <c r="C140" s="43"/>
      <c r="D140" s="228" t="s">
        <v>168</v>
      </c>
      <c r="E140" s="43"/>
      <c r="F140" s="229" t="s">
        <v>2596</v>
      </c>
      <c r="G140" s="43"/>
      <c r="H140" s="43"/>
      <c r="I140" s="230"/>
      <c r="J140" s="43"/>
      <c r="K140" s="43"/>
      <c r="L140" s="47"/>
      <c r="M140" s="231"/>
      <c r="N140" s="232"/>
      <c r="O140" s="87"/>
      <c r="P140" s="87"/>
      <c r="Q140" s="87"/>
      <c r="R140" s="87"/>
      <c r="S140" s="87"/>
      <c r="T140" s="88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168</v>
      </c>
      <c r="AU140" s="20" t="s">
        <v>83</v>
      </c>
    </row>
    <row r="141" spans="1:65" s="2" customFormat="1" ht="37.8" customHeight="1">
      <c r="A141" s="41"/>
      <c r="B141" s="42"/>
      <c r="C141" s="215" t="s">
        <v>75</v>
      </c>
      <c r="D141" s="215" t="s">
        <v>161</v>
      </c>
      <c r="E141" s="216" t="s">
        <v>2622</v>
      </c>
      <c r="F141" s="217" t="s">
        <v>2623</v>
      </c>
      <c r="G141" s="218" t="s">
        <v>1426</v>
      </c>
      <c r="H141" s="219">
        <v>1</v>
      </c>
      <c r="I141" s="220"/>
      <c r="J141" s="221">
        <f>ROUND(I141*H141,2)</f>
        <v>0</v>
      </c>
      <c r="K141" s="217" t="s">
        <v>19</v>
      </c>
      <c r="L141" s="47"/>
      <c r="M141" s="222" t="s">
        <v>19</v>
      </c>
      <c r="N141" s="223" t="s">
        <v>46</v>
      </c>
      <c r="O141" s="87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R141" s="226" t="s">
        <v>166</v>
      </c>
      <c r="AT141" s="226" t="s">
        <v>161</v>
      </c>
      <c r="AU141" s="226" t="s">
        <v>83</v>
      </c>
      <c r="AY141" s="20" t="s">
        <v>159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20" t="s">
        <v>83</v>
      </c>
      <c r="BK141" s="227">
        <f>ROUND(I141*H141,2)</f>
        <v>0</v>
      </c>
      <c r="BL141" s="20" t="s">
        <v>166</v>
      </c>
      <c r="BM141" s="226" t="s">
        <v>802</v>
      </c>
    </row>
    <row r="142" spans="1:47" s="2" customFormat="1" ht="12">
      <c r="A142" s="41"/>
      <c r="B142" s="42"/>
      <c r="C142" s="43"/>
      <c r="D142" s="228" t="s">
        <v>168</v>
      </c>
      <c r="E142" s="43"/>
      <c r="F142" s="229" t="s">
        <v>2623</v>
      </c>
      <c r="G142" s="43"/>
      <c r="H142" s="43"/>
      <c r="I142" s="230"/>
      <c r="J142" s="43"/>
      <c r="K142" s="43"/>
      <c r="L142" s="47"/>
      <c r="M142" s="231"/>
      <c r="N142" s="232"/>
      <c r="O142" s="87"/>
      <c r="P142" s="87"/>
      <c r="Q142" s="87"/>
      <c r="R142" s="87"/>
      <c r="S142" s="87"/>
      <c r="T142" s="88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T142" s="20" t="s">
        <v>168</v>
      </c>
      <c r="AU142" s="20" t="s">
        <v>83</v>
      </c>
    </row>
    <row r="143" spans="1:65" s="2" customFormat="1" ht="37.8" customHeight="1">
      <c r="A143" s="41"/>
      <c r="B143" s="42"/>
      <c r="C143" s="215" t="s">
        <v>75</v>
      </c>
      <c r="D143" s="215" t="s">
        <v>161</v>
      </c>
      <c r="E143" s="216" t="s">
        <v>2624</v>
      </c>
      <c r="F143" s="217" t="s">
        <v>2625</v>
      </c>
      <c r="G143" s="218" t="s">
        <v>1426</v>
      </c>
      <c r="H143" s="219">
        <v>1</v>
      </c>
      <c r="I143" s="220"/>
      <c r="J143" s="221">
        <f>ROUND(I143*H143,2)</f>
        <v>0</v>
      </c>
      <c r="K143" s="217" t="s">
        <v>19</v>
      </c>
      <c r="L143" s="47"/>
      <c r="M143" s="222" t="s">
        <v>19</v>
      </c>
      <c r="N143" s="223" t="s">
        <v>46</v>
      </c>
      <c r="O143" s="87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R143" s="226" t="s">
        <v>166</v>
      </c>
      <c r="AT143" s="226" t="s">
        <v>161</v>
      </c>
      <c r="AU143" s="226" t="s">
        <v>83</v>
      </c>
      <c r="AY143" s="20" t="s">
        <v>159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20" t="s">
        <v>83</v>
      </c>
      <c r="BK143" s="227">
        <f>ROUND(I143*H143,2)</f>
        <v>0</v>
      </c>
      <c r="BL143" s="20" t="s">
        <v>166</v>
      </c>
      <c r="BM143" s="226" t="s">
        <v>814</v>
      </c>
    </row>
    <row r="144" spans="1:47" s="2" customFormat="1" ht="12">
      <c r="A144" s="41"/>
      <c r="B144" s="42"/>
      <c r="C144" s="43"/>
      <c r="D144" s="228" t="s">
        <v>168</v>
      </c>
      <c r="E144" s="43"/>
      <c r="F144" s="229" t="s">
        <v>2626</v>
      </c>
      <c r="G144" s="43"/>
      <c r="H144" s="43"/>
      <c r="I144" s="230"/>
      <c r="J144" s="43"/>
      <c r="K144" s="43"/>
      <c r="L144" s="47"/>
      <c r="M144" s="231"/>
      <c r="N144" s="232"/>
      <c r="O144" s="87"/>
      <c r="P144" s="87"/>
      <c r="Q144" s="87"/>
      <c r="R144" s="87"/>
      <c r="S144" s="87"/>
      <c r="T144" s="88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T144" s="20" t="s">
        <v>168</v>
      </c>
      <c r="AU144" s="20" t="s">
        <v>83</v>
      </c>
    </row>
    <row r="145" spans="1:65" s="2" customFormat="1" ht="37.8" customHeight="1">
      <c r="A145" s="41"/>
      <c r="B145" s="42"/>
      <c r="C145" s="215" t="s">
        <v>75</v>
      </c>
      <c r="D145" s="215" t="s">
        <v>161</v>
      </c>
      <c r="E145" s="216" t="s">
        <v>2627</v>
      </c>
      <c r="F145" s="217" t="s">
        <v>2628</v>
      </c>
      <c r="G145" s="218" t="s">
        <v>1426</v>
      </c>
      <c r="H145" s="219">
        <v>1</v>
      </c>
      <c r="I145" s="220"/>
      <c r="J145" s="221">
        <f>ROUND(I145*H145,2)</f>
        <v>0</v>
      </c>
      <c r="K145" s="217" t="s">
        <v>19</v>
      </c>
      <c r="L145" s="47"/>
      <c r="M145" s="222" t="s">
        <v>19</v>
      </c>
      <c r="N145" s="223" t="s">
        <v>46</v>
      </c>
      <c r="O145" s="87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R145" s="226" t="s">
        <v>166</v>
      </c>
      <c r="AT145" s="226" t="s">
        <v>161</v>
      </c>
      <c r="AU145" s="226" t="s">
        <v>83</v>
      </c>
      <c r="AY145" s="20" t="s">
        <v>159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20" t="s">
        <v>83</v>
      </c>
      <c r="BK145" s="227">
        <f>ROUND(I145*H145,2)</f>
        <v>0</v>
      </c>
      <c r="BL145" s="20" t="s">
        <v>166</v>
      </c>
      <c r="BM145" s="226" t="s">
        <v>826</v>
      </c>
    </row>
    <row r="146" spans="1:47" s="2" customFormat="1" ht="12">
      <c r="A146" s="41"/>
      <c r="B146" s="42"/>
      <c r="C146" s="43"/>
      <c r="D146" s="228" t="s">
        <v>168</v>
      </c>
      <c r="E146" s="43"/>
      <c r="F146" s="229" t="s">
        <v>2628</v>
      </c>
      <c r="G146" s="43"/>
      <c r="H146" s="43"/>
      <c r="I146" s="230"/>
      <c r="J146" s="43"/>
      <c r="K146" s="43"/>
      <c r="L146" s="47"/>
      <c r="M146" s="231"/>
      <c r="N146" s="232"/>
      <c r="O146" s="87"/>
      <c r="P146" s="87"/>
      <c r="Q146" s="87"/>
      <c r="R146" s="87"/>
      <c r="S146" s="87"/>
      <c r="T146" s="88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T146" s="20" t="s">
        <v>168</v>
      </c>
      <c r="AU146" s="20" t="s">
        <v>83</v>
      </c>
    </row>
    <row r="147" spans="1:65" s="2" customFormat="1" ht="33" customHeight="1">
      <c r="A147" s="41"/>
      <c r="B147" s="42"/>
      <c r="C147" s="215" t="s">
        <v>75</v>
      </c>
      <c r="D147" s="215" t="s">
        <v>161</v>
      </c>
      <c r="E147" s="216" t="s">
        <v>2629</v>
      </c>
      <c r="F147" s="217" t="s">
        <v>2630</v>
      </c>
      <c r="G147" s="218" t="s">
        <v>1426</v>
      </c>
      <c r="H147" s="219">
        <v>1</v>
      </c>
      <c r="I147" s="220"/>
      <c r="J147" s="221">
        <f>ROUND(I147*H147,2)</f>
        <v>0</v>
      </c>
      <c r="K147" s="217" t="s">
        <v>19</v>
      </c>
      <c r="L147" s="47"/>
      <c r="M147" s="222" t="s">
        <v>19</v>
      </c>
      <c r="N147" s="223" t="s">
        <v>46</v>
      </c>
      <c r="O147" s="87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26" t="s">
        <v>166</v>
      </c>
      <c r="AT147" s="226" t="s">
        <v>161</v>
      </c>
      <c r="AU147" s="226" t="s">
        <v>83</v>
      </c>
      <c r="AY147" s="20" t="s">
        <v>159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20" t="s">
        <v>83</v>
      </c>
      <c r="BK147" s="227">
        <f>ROUND(I147*H147,2)</f>
        <v>0</v>
      </c>
      <c r="BL147" s="20" t="s">
        <v>166</v>
      </c>
      <c r="BM147" s="226" t="s">
        <v>839</v>
      </c>
    </row>
    <row r="148" spans="1:47" s="2" customFormat="1" ht="12">
      <c r="A148" s="41"/>
      <c r="B148" s="42"/>
      <c r="C148" s="43"/>
      <c r="D148" s="228" t="s">
        <v>168</v>
      </c>
      <c r="E148" s="43"/>
      <c r="F148" s="229" t="s">
        <v>2630</v>
      </c>
      <c r="G148" s="43"/>
      <c r="H148" s="43"/>
      <c r="I148" s="230"/>
      <c r="J148" s="43"/>
      <c r="K148" s="43"/>
      <c r="L148" s="47"/>
      <c r="M148" s="231"/>
      <c r="N148" s="232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168</v>
      </c>
      <c r="AU148" s="20" t="s">
        <v>83</v>
      </c>
    </row>
    <row r="149" spans="1:65" s="2" customFormat="1" ht="24.15" customHeight="1">
      <c r="A149" s="41"/>
      <c r="B149" s="42"/>
      <c r="C149" s="215" t="s">
        <v>75</v>
      </c>
      <c r="D149" s="215" t="s">
        <v>161</v>
      </c>
      <c r="E149" s="216" t="s">
        <v>2631</v>
      </c>
      <c r="F149" s="217" t="s">
        <v>2632</v>
      </c>
      <c r="G149" s="218" t="s">
        <v>1426</v>
      </c>
      <c r="H149" s="219">
        <v>1</v>
      </c>
      <c r="I149" s="220"/>
      <c r="J149" s="221">
        <f>ROUND(I149*H149,2)</f>
        <v>0</v>
      </c>
      <c r="K149" s="217" t="s">
        <v>19</v>
      </c>
      <c r="L149" s="47"/>
      <c r="M149" s="222" t="s">
        <v>19</v>
      </c>
      <c r="N149" s="223" t="s">
        <v>46</v>
      </c>
      <c r="O149" s="87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R149" s="226" t="s">
        <v>166</v>
      </c>
      <c r="AT149" s="226" t="s">
        <v>161</v>
      </c>
      <c r="AU149" s="226" t="s">
        <v>83</v>
      </c>
      <c r="AY149" s="20" t="s">
        <v>159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20" t="s">
        <v>83</v>
      </c>
      <c r="BK149" s="227">
        <f>ROUND(I149*H149,2)</f>
        <v>0</v>
      </c>
      <c r="BL149" s="20" t="s">
        <v>166</v>
      </c>
      <c r="BM149" s="226" t="s">
        <v>851</v>
      </c>
    </row>
    <row r="150" spans="1:47" s="2" customFormat="1" ht="12">
      <c r="A150" s="41"/>
      <c r="B150" s="42"/>
      <c r="C150" s="43"/>
      <c r="D150" s="228" t="s">
        <v>168</v>
      </c>
      <c r="E150" s="43"/>
      <c r="F150" s="229" t="s">
        <v>2632</v>
      </c>
      <c r="G150" s="43"/>
      <c r="H150" s="43"/>
      <c r="I150" s="230"/>
      <c r="J150" s="43"/>
      <c r="K150" s="43"/>
      <c r="L150" s="47"/>
      <c r="M150" s="231"/>
      <c r="N150" s="232"/>
      <c r="O150" s="87"/>
      <c r="P150" s="87"/>
      <c r="Q150" s="87"/>
      <c r="R150" s="87"/>
      <c r="S150" s="87"/>
      <c r="T150" s="88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T150" s="20" t="s">
        <v>168</v>
      </c>
      <c r="AU150" s="20" t="s">
        <v>83</v>
      </c>
    </row>
    <row r="151" spans="1:65" s="2" customFormat="1" ht="24.15" customHeight="1">
      <c r="A151" s="41"/>
      <c r="B151" s="42"/>
      <c r="C151" s="215" t="s">
        <v>75</v>
      </c>
      <c r="D151" s="215" t="s">
        <v>161</v>
      </c>
      <c r="E151" s="216" t="s">
        <v>2633</v>
      </c>
      <c r="F151" s="217" t="s">
        <v>2634</v>
      </c>
      <c r="G151" s="218" t="s">
        <v>1426</v>
      </c>
      <c r="H151" s="219">
        <v>2</v>
      </c>
      <c r="I151" s="220"/>
      <c r="J151" s="221">
        <f>ROUND(I151*H151,2)</f>
        <v>0</v>
      </c>
      <c r="K151" s="217" t="s">
        <v>19</v>
      </c>
      <c r="L151" s="47"/>
      <c r="M151" s="222" t="s">
        <v>19</v>
      </c>
      <c r="N151" s="223" t="s">
        <v>46</v>
      </c>
      <c r="O151" s="87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R151" s="226" t="s">
        <v>166</v>
      </c>
      <c r="AT151" s="226" t="s">
        <v>161</v>
      </c>
      <c r="AU151" s="226" t="s">
        <v>83</v>
      </c>
      <c r="AY151" s="20" t="s">
        <v>159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20" t="s">
        <v>83</v>
      </c>
      <c r="BK151" s="227">
        <f>ROUND(I151*H151,2)</f>
        <v>0</v>
      </c>
      <c r="BL151" s="20" t="s">
        <v>166</v>
      </c>
      <c r="BM151" s="226" t="s">
        <v>878</v>
      </c>
    </row>
    <row r="152" spans="1:47" s="2" customFormat="1" ht="12">
      <c r="A152" s="41"/>
      <c r="B152" s="42"/>
      <c r="C152" s="43"/>
      <c r="D152" s="228" t="s">
        <v>168</v>
      </c>
      <c r="E152" s="43"/>
      <c r="F152" s="229" t="s">
        <v>2634</v>
      </c>
      <c r="G152" s="43"/>
      <c r="H152" s="43"/>
      <c r="I152" s="230"/>
      <c r="J152" s="43"/>
      <c r="K152" s="43"/>
      <c r="L152" s="47"/>
      <c r="M152" s="231"/>
      <c r="N152" s="232"/>
      <c r="O152" s="87"/>
      <c r="P152" s="87"/>
      <c r="Q152" s="87"/>
      <c r="R152" s="87"/>
      <c r="S152" s="87"/>
      <c r="T152" s="88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T152" s="20" t="s">
        <v>168</v>
      </c>
      <c r="AU152" s="20" t="s">
        <v>83</v>
      </c>
    </row>
    <row r="153" spans="1:65" s="2" customFormat="1" ht="24.15" customHeight="1">
      <c r="A153" s="41"/>
      <c r="B153" s="42"/>
      <c r="C153" s="215" t="s">
        <v>75</v>
      </c>
      <c r="D153" s="215" t="s">
        <v>161</v>
      </c>
      <c r="E153" s="216" t="s">
        <v>2635</v>
      </c>
      <c r="F153" s="217" t="s">
        <v>2636</v>
      </c>
      <c r="G153" s="218" t="s">
        <v>1426</v>
      </c>
      <c r="H153" s="219">
        <v>1</v>
      </c>
      <c r="I153" s="220"/>
      <c r="J153" s="221">
        <f>ROUND(I153*H153,2)</f>
        <v>0</v>
      </c>
      <c r="K153" s="217" t="s">
        <v>19</v>
      </c>
      <c r="L153" s="47"/>
      <c r="M153" s="222" t="s">
        <v>19</v>
      </c>
      <c r="N153" s="223" t="s">
        <v>46</v>
      </c>
      <c r="O153" s="87"/>
      <c r="P153" s="224">
        <f>O153*H153</f>
        <v>0</v>
      </c>
      <c r="Q153" s="224">
        <v>0</v>
      </c>
      <c r="R153" s="224">
        <f>Q153*H153</f>
        <v>0</v>
      </c>
      <c r="S153" s="224">
        <v>0</v>
      </c>
      <c r="T153" s="225">
        <f>S153*H153</f>
        <v>0</v>
      </c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R153" s="226" t="s">
        <v>166</v>
      </c>
      <c r="AT153" s="226" t="s">
        <v>161</v>
      </c>
      <c r="AU153" s="226" t="s">
        <v>83</v>
      </c>
      <c r="AY153" s="20" t="s">
        <v>159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20" t="s">
        <v>83</v>
      </c>
      <c r="BK153" s="227">
        <f>ROUND(I153*H153,2)</f>
        <v>0</v>
      </c>
      <c r="BL153" s="20" t="s">
        <v>166</v>
      </c>
      <c r="BM153" s="226" t="s">
        <v>890</v>
      </c>
    </row>
    <row r="154" spans="1:47" s="2" customFormat="1" ht="12">
      <c r="A154" s="41"/>
      <c r="B154" s="42"/>
      <c r="C154" s="43"/>
      <c r="D154" s="228" t="s">
        <v>168</v>
      </c>
      <c r="E154" s="43"/>
      <c r="F154" s="229" t="s">
        <v>2636</v>
      </c>
      <c r="G154" s="43"/>
      <c r="H154" s="43"/>
      <c r="I154" s="230"/>
      <c r="J154" s="43"/>
      <c r="K154" s="43"/>
      <c r="L154" s="47"/>
      <c r="M154" s="231"/>
      <c r="N154" s="232"/>
      <c r="O154" s="87"/>
      <c r="P154" s="87"/>
      <c r="Q154" s="87"/>
      <c r="R154" s="87"/>
      <c r="S154" s="87"/>
      <c r="T154" s="88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T154" s="20" t="s">
        <v>168</v>
      </c>
      <c r="AU154" s="20" t="s">
        <v>83</v>
      </c>
    </row>
    <row r="155" spans="1:65" s="2" customFormat="1" ht="16.5" customHeight="1">
      <c r="A155" s="41"/>
      <c r="B155" s="42"/>
      <c r="C155" s="215" t="s">
        <v>75</v>
      </c>
      <c r="D155" s="215" t="s">
        <v>161</v>
      </c>
      <c r="E155" s="216" t="s">
        <v>2637</v>
      </c>
      <c r="F155" s="217" t="s">
        <v>2638</v>
      </c>
      <c r="G155" s="218" t="s">
        <v>1426</v>
      </c>
      <c r="H155" s="219">
        <v>1</v>
      </c>
      <c r="I155" s="220"/>
      <c r="J155" s="221">
        <f>ROUND(I155*H155,2)</f>
        <v>0</v>
      </c>
      <c r="K155" s="217" t="s">
        <v>19</v>
      </c>
      <c r="L155" s="47"/>
      <c r="M155" s="222" t="s">
        <v>19</v>
      </c>
      <c r="N155" s="223" t="s">
        <v>46</v>
      </c>
      <c r="O155" s="87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R155" s="226" t="s">
        <v>166</v>
      </c>
      <c r="AT155" s="226" t="s">
        <v>161</v>
      </c>
      <c r="AU155" s="226" t="s">
        <v>83</v>
      </c>
      <c r="AY155" s="20" t="s">
        <v>159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20" t="s">
        <v>83</v>
      </c>
      <c r="BK155" s="227">
        <f>ROUND(I155*H155,2)</f>
        <v>0</v>
      </c>
      <c r="BL155" s="20" t="s">
        <v>166</v>
      </c>
      <c r="BM155" s="226" t="s">
        <v>902</v>
      </c>
    </row>
    <row r="156" spans="1:47" s="2" customFormat="1" ht="12">
      <c r="A156" s="41"/>
      <c r="B156" s="42"/>
      <c r="C156" s="43"/>
      <c r="D156" s="228" t="s">
        <v>168</v>
      </c>
      <c r="E156" s="43"/>
      <c r="F156" s="229" t="s">
        <v>2638</v>
      </c>
      <c r="G156" s="43"/>
      <c r="H156" s="43"/>
      <c r="I156" s="230"/>
      <c r="J156" s="43"/>
      <c r="K156" s="43"/>
      <c r="L156" s="47"/>
      <c r="M156" s="231"/>
      <c r="N156" s="232"/>
      <c r="O156" s="87"/>
      <c r="P156" s="87"/>
      <c r="Q156" s="87"/>
      <c r="R156" s="87"/>
      <c r="S156" s="87"/>
      <c r="T156" s="88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T156" s="20" t="s">
        <v>168</v>
      </c>
      <c r="AU156" s="20" t="s">
        <v>83</v>
      </c>
    </row>
    <row r="157" spans="1:65" s="2" customFormat="1" ht="16.5" customHeight="1">
      <c r="A157" s="41"/>
      <c r="B157" s="42"/>
      <c r="C157" s="215" t="s">
        <v>75</v>
      </c>
      <c r="D157" s="215" t="s">
        <v>161</v>
      </c>
      <c r="E157" s="216" t="s">
        <v>2639</v>
      </c>
      <c r="F157" s="217" t="s">
        <v>2640</v>
      </c>
      <c r="G157" s="218" t="s">
        <v>1426</v>
      </c>
      <c r="H157" s="219">
        <v>1</v>
      </c>
      <c r="I157" s="220"/>
      <c r="J157" s="221">
        <f>ROUND(I157*H157,2)</f>
        <v>0</v>
      </c>
      <c r="K157" s="217" t="s">
        <v>19</v>
      </c>
      <c r="L157" s="47"/>
      <c r="M157" s="222" t="s">
        <v>19</v>
      </c>
      <c r="N157" s="223" t="s">
        <v>46</v>
      </c>
      <c r="O157" s="87"/>
      <c r="P157" s="224">
        <f>O157*H157</f>
        <v>0</v>
      </c>
      <c r="Q157" s="224">
        <v>0</v>
      </c>
      <c r="R157" s="224">
        <f>Q157*H157</f>
        <v>0</v>
      </c>
      <c r="S157" s="224">
        <v>0</v>
      </c>
      <c r="T157" s="225">
        <f>S157*H157</f>
        <v>0</v>
      </c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R157" s="226" t="s">
        <v>166</v>
      </c>
      <c r="AT157" s="226" t="s">
        <v>161</v>
      </c>
      <c r="AU157" s="226" t="s">
        <v>83</v>
      </c>
      <c r="AY157" s="20" t="s">
        <v>159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20" t="s">
        <v>83</v>
      </c>
      <c r="BK157" s="227">
        <f>ROUND(I157*H157,2)</f>
        <v>0</v>
      </c>
      <c r="BL157" s="20" t="s">
        <v>166</v>
      </c>
      <c r="BM157" s="226" t="s">
        <v>919</v>
      </c>
    </row>
    <row r="158" spans="1:47" s="2" customFormat="1" ht="12">
      <c r="A158" s="41"/>
      <c r="B158" s="42"/>
      <c r="C158" s="43"/>
      <c r="D158" s="228" t="s">
        <v>168</v>
      </c>
      <c r="E158" s="43"/>
      <c r="F158" s="229" t="s">
        <v>2640</v>
      </c>
      <c r="G158" s="43"/>
      <c r="H158" s="43"/>
      <c r="I158" s="230"/>
      <c r="J158" s="43"/>
      <c r="K158" s="43"/>
      <c r="L158" s="47"/>
      <c r="M158" s="231"/>
      <c r="N158" s="232"/>
      <c r="O158" s="87"/>
      <c r="P158" s="87"/>
      <c r="Q158" s="87"/>
      <c r="R158" s="87"/>
      <c r="S158" s="87"/>
      <c r="T158" s="88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T158" s="20" t="s">
        <v>168</v>
      </c>
      <c r="AU158" s="20" t="s">
        <v>83</v>
      </c>
    </row>
    <row r="159" spans="1:65" s="2" customFormat="1" ht="16.5" customHeight="1">
      <c r="A159" s="41"/>
      <c r="B159" s="42"/>
      <c r="C159" s="215" t="s">
        <v>75</v>
      </c>
      <c r="D159" s="215" t="s">
        <v>161</v>
      </c>
      <c r="E159" s="216" t="s">
        <v>2641</v>
      </c>
      <c r="F159" s="217" t="s">
        <v>2642</v>
      </c>
      <c r="G159" s="218" t="s">
        <v>1426</v>
      </c>
      <c r="H159" s="219">
        <v>2</v>
      </c>
      <c r="I159" s="220"/>
      <c r="J159" s="221">
        <f>ROUND(I159*H159,2)</f>
        <v>0</v>
      </c>
      <c r="K159" s="217" t="s">
        <v>19</v>
      </c>
      <c r="L159" s="47"/>
      <c r="M159" s="222" t="s">
        <v>19</v>
      </c>
      <c r="N159" s="223" t="s">
        <v>46</v>
      </c>
      <c r="O159" s="87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26" t="s">
        <v>166</v>
      </c>
      <c r="AT159" s="226" t="s">
        <v>161</v>
      </c>
      <c r="AU159" s="226" t="s">
        <v>83</v>
      </c>
      <c r="AY159" s="20" t="s">
        <v>159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20" t="s">
        <v>83</v>
      </c>
      <c r="BK159" s="227">
        <f>ROUND(I159*H159,2)</f>
        <v>0</v>
      </c>
      <c r="BL159" s="20" t="s">
        <v>166</v>
      </c>
      <c r="BM159" s="226" t="s">
        <v>931</v>
      </c>
    </row>
    <row r="160" spans="1:47" s="2" customFormat="1" ht="12">
      <c r="A160" s="41"/>
      <c r="B160" s="42"/>
      <c r="C160" s="43"/>
      <c r="D160" s="228" t="s">
        <v>168</v>
      </c>
      <c r="E160" s="43"/>
      <c r="F160" s="229" t="s">
        <v>2642</v>
      </c>
      <c r="G160" s="43"/>
      <c r="H160" s="43"/>
      <c r="I160" s="230"/>
      <c r="J160" s="43"/>
      <c r="K160" s="43"/>
      <c r="L160" s="47"/>
      <c r="M160" s="231"/>
      <c r="N160" s="232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168</v>
      </c>
      <c r="AU160" s="20" t="s">
        <v>83</v>
      </c>
    </row>
    <row r="161" spans="1:65" s="2" customFormat="1" ht="16.5" customHeight="1">
      <c r="A161" s="41"/>
      <c r="B161" s="42"/>
      <c r="C161" s="215" t="s">
        <v>75</v>
      </c>
      <c r="D161" s="215" t="s">
        <v>161</v>
      </c>
      <c r="E161" s="216" t="s">
        <v>2587</v>
      </c>
      <c r="F161" s="217" t="s">
        <v>2588</v>
      </c>
      <c r="G161" s="218" t="s">
        <v>1426</v>
      </c>
      <c r="H161" s="219">
        <v>12</v>
      </c>
      <c r="I161" s="220"/>
      <c r="J161" s="221">
        <f>ROUND(I161*H161,2)</f>
        <v>0</v>
      </c>
      <c r="K161" s="217" t="s">
        <v>19</v>
      </c>
      <c r="L161" s="47"/>
      <c r="M161" s="222" t="s">
        <v>19</v>
      </c>
      <c r="N161" s="223" t="s">
        <v>46</v>
      </c>
      <c r="O161" s="87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R161" s="226" t="s">
        <v>166</v>
      </c>
      <c r="AT161" s="226" t="s">
        <v>161</v>
      </c>
      <c r="AU161" s="226" t="s">
        <v>83</v>
      </c>
      <c r="AY161" s="20" t="s">
        <v>159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20" t="s">
        <v>83</v>
      </c>
      <c r="BK161" s="227">
        <f>ROUND(I161*H161,2)</f>
        <v>0</v>
      </c>
      <c r="BL161" s="20" t="s">
        <v>166</v>
      </c>
      <c r="BM161" s="226" t="s">
        <v>960</v>
      </c>
    </row>
    <row r="162" spans="1:47" s="2" customFormat="1" ht="12">
      <c r="A162" s="41"/>
      <c r="B162" s="42"/>
      <c r="C162" s="43"/>
      <c r="D162" s="228" t="s">
        <v>168</v>
      </c>
      <c r="E162" s="43"/>
      <c r="F162" s="229" t="s">
        <v>2588</v>
      </c>
      <c r="G162" s="43"/>
      <c r="H162" s="43"/>
      <c r="I162" s="230"/>
      <c r="J162" s="43"/>
      <c r="K162" s="43"/>
      <c r="L162" s="47"/>
      <c r="M162" s="231"/>
      <c r="N162" s="232"/>
      <c r="O162" s="87"/>
      <c r="P162" s="87"/>
      <c r="Q162" s="87"/>
      <c r="R162" s="87"/>
      <c r="S162" s="87"/>
      <c r="T162" s="88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T162" s="20" t="s">
        <v>168</v>
      </c>
      <c r="AU162" s="20" t="s">
        <v>83</v>
      </c>
    </row>
    <row r="163" spans="1:65" s="2" customFormat="1" ht="16.5" customHeight="1">
      <c r="A163" s="41"/>
      <c r="B163" s="42"/>
      <c r="C163" s="215" t="s">
        <v>75</v>
      </c>
      <c r="D163" s="215" t="s">
        <v>161</v>
      </c>
      <c r="E163" s="216" t="s">
        <v>2643</v>
      </c>
      <c r="F163" s="217" t="s">
        <v>2644</v>
      </c>
      <c r="G163" s="218" t="s">
        <v>1426</v>
      </c>
      <c r="H163" s="219">
        <v>6</v>
      </c>
      <c r="I163" s="220"/>
      <c r="J163" s="221">
        <f>ROUND(I163*H163,2)</f>
        <v>0</v>
      </c>
      <c r="K163" s="217" t="s">
        <v>19</v>
      </c>
      <c r="L163" s="47"/>
      <c r="M163" s="222" t="s">
        <v>19</v>
      </c>
      <c r="N163" s="223" t="s">
        <v>46</v>
      </c>
      <c r="O163" s="87"/>
      <c r="P163" s="224">
        <f>O163*H163</f>
        <v>0</v>
      </c>
      <c r="Q163" s="224">
        <v>0</v>
      </c>
      <c r="R163" s="224">
        <f>Q163*H163</f>
        <v>0</v>
      </c>
      <c r="S163" s="224">
        <v>0</v>
      </c>
      <c r="T163" s="225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26" t="s">
        <v>166</v>
      </c>
      <c r="AT163" s="226" t="s">
        <v>161</v>
      </c>
      <c r="AU163" s="226" t="s">
        <v>83</v>
      </c>
      <c r="AY163" s="20" t="s">
        <v>159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20" t="s">
        <v>83</v>
      </c>
      <c r="BK163" s="227">
        <f>ROUND(I163*H163,2)</f>
        <v>0</v>
      </c>
      <c r="BL163" s="20" t="s">
        <v>166</v>
      </c>
      <c r="BM163" s="226" t="s">
        <v>972</v>
      </c>
    </row>
    <row r="164" spans="1:47" s="2" customFormat="1" ht="12">
      <c r="A164" s="41"/>
      <c r="B164" s="42"/>
      <c r="C164" s="43"/>
      <c r="D164" s="228" t="s">
        <v>168</v>
      </c>
      <c r="E164" s="43"/>
      <c r="F164" s="229" t="s">
        <v>2644</v>
      </c>
      <c r="G164" s="43"/>
      <c r="H164" s="43"/>
      <c r="I164" s="230"/>
      <c r="J164" s="43"/>
      <c r="K164" s="43"/>
      <c r="L164" s="47"/>
      <c r="M164" s="231"/>
      <c r="N164" s="232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168</v>
      </c>
      <c r="AU164" s="20" t="s">
        <v>83</v>
      </c>
    </row>
    <row r="165" spans="1:65" s="2" customFormat="1" ht="16.5" customHeight="1">
      <c r="A165" s="41"/>
      <c r="B165" s="42"/>
      <c r="C165" s="215" t="s">
        <v>75</v>
      </c>
      <c r="D165" s="215" t="s">
        <v>161</v>
      </c>
      <c r="E165" s="216" t="s">
        <v>2603</v>
      </c>
      <c r="F165" s="217" t="s">
        <v>2604</v>
      </c>
      <c r="G165" s="218" t="s">
        <v>1426</v>
      </c>
      <c r="H165" s="219">
        <v>4</v>
      </c>
      <c r="I165" s="220"/>
      <c r="J165" s="221">
        <f>ROUND(I165*H165,2)</f>
        <v>0</v>
      </c>
      <c r="K165" s="217" t="s">
        <v>19</v>
      </c>
      <c r="L165" s="47"/>
      <c r="M165" s="222" t="s">
        <v>19</v>
      </c>
      <c r="N165" s="223" t="s">
        <v>46</v>
      </c>
      <c r="O165" s="87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R165" s="226" t="s">
        <v>166</v>
      </c>
      <c r="AT165" s="226" t="s">
        <v>161</v>
      </c>
      <c r="AU165" s="226" t="s">
        <v>83</v>
      </c>
      <c r="AY165" s="20" t="s">
        <v>159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20" t="s">
        <v>83</v>
      </c>
      <c r="BK165" s="227">
        <f>ROUND(I165*H165,2)</f>
        <v>0</v>
      </c>
      <c r="BL165" s="20" t="s">
        <v>166</v>
      </c>
      <c r="BM165" s="226" t="s">
        <v>983</v>
      </c>
    </row>
    <row r="166" spans="1:47" s="2" customFormat="1" ht="12">
      <c r="A166" s="41"/>
      <c r="B166" s="42"/>
      <c r="C166" s="43"/>
      <c r="D166" s="228" t="s">
        <v>168</v>
      </c>
      <c r="E166" s="43"/>
      <c r="F166" s="229" t="s">
        <v>2604</v>
      </c>
      <c r="G166" s="43"/>
      <c r="H166" s="43"/>
      <c r="I166" s="230"/>
      <c r="J166" s="43"/>
      <c r="K166" s="43"/>
      <c r="L166" s="47"/>
      <c r="M166" s="231"/>
      <c r="N166" s="232"/>
      <c r="O166" s="87"/>
      <c r="P166" s="87"/>
      <c r="Q166" s="87"/>
      <c r="R166" s="87"/>
      <c r="S166" s="87"/>
      <c r="T166" s="88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T166" s="20" t="s">
        <v>168</v>
      </c>
      <c r="AU166" s="20" t="s">
        <v>83</v>
      </c>
    </row>
    <row r="167" spans="1:65" s="2" customFormat="1" ht="16.5" customHeight="1">
      <c r="A167" s="41"/>
      <c r="B167" s="42"/>
      <c r="C167" s="215" t="s">
        <v>75</v>
      </c>
      <c r="D167" s="215" t="s">
        <v>161</v>
      </c>
      <c r="E167" s="216" t="s">
        <v>2645</v>
      </c>
      <c r="F167" s="217" t="s">
        <v>2646</v>
      </c>
      <c r="G167" s="218" t="s">
        <v>1426</v>
      </c>
      <c r="H167" s="219">
        <v>3</v>
      </c>
      <c r="I167" s="220"/>
      <c r="J167" s="221">
        <f>ROUND(I167*H167,2)</f>
        <v>0</v>
      </c>
      <c r="K167" s="217" t="s">
        <v>19</v>
      </c>
      <c r="L167" s="47"/>
      <c r="M167" s="222" t="s">
        <v>19</v>
      </c>
      <c r="N167" s="223" t="s">
        <v>46</v>
      </c>
      <c r="O167" s="87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R167" s="226" t="s">
        <v>166</v>
      </c>
      <c r="AT167" s="226" t="s">
        <v>161</v>
      </c>
      <c r="AU167" s="226" t="s">
        <v>83</v>
      </c>
      <c r="AY167" s="20" t="s">
        <v>159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20" t="s">
        <v>83</v>
      </c>
      <c r="BK167" s="227">
        <f>ROUND(I167*H167,2)</f>
        <v>0</v>
      </c>
      <c r="BL167" s="20" t="s">
        <v>166</v>
      </c>
      <c r="BM167" s="226" t="s">
        <v>994</v>
      </c>
    </row>
    <row r="168" spans="1:47" s="2" customFormat="1" ht="12">
      <c r="A168" s="41"/>
      <c r="B168" s="42"/>
      <c r="C168" s="43"/>
      <c r="D168" s="228" t="s">
        <v>168</v>
      </c>
      <c r="E168" s="43"/>
      <c r="F168" s="229" t="s">
        <v>2646</v>
      </c>
      <c r="G168" s="43"/>
      <c r="H168" s="43"/>
      <c r="I168" s="230"/>
      <c r="J168" s="43"/>
      <c r="K168" s="43"/>
      <c r="L168" s="47"/>
      <c r="M168" s="231"/>
      <c r="N168" s="232"/>
      <c r="O168" s="87"/>
      <c r="P168" s="87"/>
      <c r="Q168" s="87"/>
      <c r="R168" s="87"/>
      <c r="S168" s="87"/>
      <c r="T168" s="88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T168" s="20" t="s">
        <v>168</v>
      </c>
      <c r="AU168" s="20" t="s">
        <v>83</v>
      </c>
    </row>
    <row r="169" spans="1:65" s="2" customFormat="1" ht="16.5" customHeight="1">
      <c r="A169" s="41"/>
      <c r="B169" s="42"/>
      <c r="C169" s="215" t="s">
        <v>75</v>
      </c>
      <c r="D169" s="215" t="s">
        <v>161</v>
      </c>
      <c r="E169" s="216" t="s">
        <v>2647</v>
      </c>
      <c r="F169" s="217" t="s">
        <v>2648</v>
      </c>
      <c r="G169" s="218" t="s">
        <v>1426</v>
      </c>
      <c r="H169" s="219">
        <v>12</v>
      </c>
      <c r="I169" s="220"/>
      <c r="J169" s="221">
        <f>ROUND(I169*H169,2)</f>
        <v>0</v>
      </c>
      <c r="K169" s="217" t="s">
        <v>19</v>
      </c>
      <c r="L169" s="47"/>
      <c r="M169" s="222" t="s">
        <v>19</v>
      </c>
      <c r="N169" s="223" t="s">
        <v>46</v>
      </c>
      <c r="O169" s="87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R169" s="226" t="s">
        <v>166</v>
      </c>
      <c r="AT169" s="226" t="s">
        <v>161</v>
      </c>
      <c r="AU169" s="226" t="s">
        <v>83</v>
      </c>
      <c r="AY169" s="20" t="s">
        <v>159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20" t="s">
        <v>83</v>
      </c>
      <c r="BK169" s="227">
        <f>ROUND(I169*H169,2)</f>
        <v>0</v>
      </c>
      <c r="BL169" s="20" t="s">
        <v>166</v>
      </c>
      <c r="BM169" s="226" t="s">
        <v>1001</v>
      </c>
    </row>
    <row r="170" spans="1:47" s="2" customFormat="1" ht="12">
      <c r="A170" s="41"/>
      <c r="B170" s="42"/>
      <c r="C170" s="43"/>
      <c r="D170" s="228" t="s">
        <v>168</v>
      </c>
      <c r="E170" s="43"/>
      <c r="F170" s="229" t="s">
        <v>2648</v>
      </c>
      <c r="G170" s="43"/>
      <c r="H170" s="43"/>
      <c r="I170" s="230"/>
      <c r="J170" s="43"/>
      <c r="K170" s="43"/>
      <c r="L170" s="47"/>
      <c r="M170" s="231"/>
      <c r="N170" s="232"/>
      <c r="O170" s="87"/>
      <c r="P170" s="87"/>
      <c r="Q170" s="87"/>
      <c r="R170" s="87"/>
      <c r="S170" s="87"/>
      <c r="T170" s="88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T170" s="20" t="s">
        <v>168</v>
      </c>
      <c r="AU170" s="20" t="s">
        <v>83</v>
      </c>
    </row>
    <row r="171" spans="1:65" s="2" customFormat="1" ht="16.5" customHeight="1">
      <c r="A171" s="41"/>
      <c r="B171" s="42"/>
      <c r="C171" s="215" t="s">
        <v>75</v>
      </c>
      <c r="D171" s="215" t="s">
        <v>161</v>
      </c>
      <c r="E171" s="216" t="s">
        <v>2649</v>
      </c>
      <c r="F171" s="217" t="s">
        <v>2650</v>
      </c>
      <c r="G171" s="218" t="s">
        <v>1426</v>
      </c>
      <c r="H171" s="219">
        <v>2</v>
      </c>
      <c r="I171" s="220"/>
      <c r="J171" s="221">
        <f>ROUND(I171*H171,2)</f>
        <v>0</v>
      </c>
      <c r="K171" s="217" t="s">
        <v>19</v>
      </c>
      <c r="L171" s="47"/>
      <c r="M171" s="222" t="s">
        <v>19</v>
      </c>
      <c r="N171" s="223" t="s">
        <v>46</v>
      </c>
      <c r="O171" s="87"/>
      <c r="P171" s="224">
        <f>O171*H171</f>
        <v>0</v>
      </c>
      <c r="Q171" s="224">
        <v>0</v>
      </c>
      <c r="R171" s="224">
        <f>Q171*H171</f>
        <v>0</v>
      </c>
      <c r="S171" s="224">
        <v>0</v>
      </c>
      <c r="T171" s="225">
        <f>S171*H171</f>
        <v>0</v>
      </c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R171" s="226" t="s">
        <v>166</v>
      </c>
      <c r="AT171" s="226" t="s">
        <v>161</v>
      </c>
      <c r="AU171" s="226" t="s">
        <v>83</v>
      </c>
      <c r="AY171" s="20" t="s">
        <v>159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20" t="s">
        <v>83</v>
      </c>
      <c r="BK171" s="227">
        <f>ROUND(I171*H171,2)</f>
        <v>0</v>
      </c>
      <c r="BL171" s="20" t="s">
        <v>166</v>
      </c>
      <c r="BM171" s="226" t="s">
        <v>1009</v>
      </c>
    </row>
    <row r="172" spans="1:47" s="2" customFormat="1" ht="12">
      <c r="A172" s="41"/>
      <c r="B172" s="42"/>
      <c r="C172" s="43"/>
      <c r="D172" s="228" t="s">
        <v>168</v>
      </c>
      <c r="E172" s="43"/>
      <c r="F172" s="229" t="s">
        <v>2650</v>
      </c>
      <c r="G172" s="43"/>
      <c r="H172" s="43"/>
      <c r="I172" s="230"/>
      <c r="J172" s="43"/>
      <c r="K172" s="43"/>
      <c r="L172" s="47"/>
      <c r="M172" s="231"/>
      <c r="N172" s="232"/>
      <c r="O172" s="87"/>
      <c r="P172" s="87"/>
      <c r="Q172" s="87"/>
      <c r="R172" s="87"/>
      <c r="S172" s="87"/>
      <c r="T172" s="88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T172" s="20" t="s">
        <v>168</v>
      </c>
      <c r="AU172" s="20" t="s">
        <v>83</v>
      </c>
    </row>
    <row r="173" spans="1:65" s="2" customFormat="1" ht="24.15" customHeight="1">
      <c r="A173" s="41"/>
      <c r="B173" s="42"/>
      <c r="C173" s="215" t="s">
        <v>75</v>
      </c>
      <c r="D173" s="215" t="s">
        <v>161</v>
      </c>
      <c r="E173" s="216" t="s">
        <v>2651</v>
      </c>
      <c r="F173" s="217" t="s">
        <v>2652</v>
      </c>
      <c r="G173" s="218" t="s">
        <v>306</v>
      </c>
      <c r="H173" s="219">
        <v>31</v>
      </c>
      <c r="I173" s="220"/>
      <c r="J173" s="221">
        <f>ROUND(I173*H173,2)</f>
        <v>0</v>
      </c>
      <c r="K173" s="217" t="s">
        <v>19</v>
      </c>
      <c r="L173" s="47"/>
      <c r="M173" s="222" t="s">
        <v>19</v>
      </c>
      <c r="N173" s="223" t="s">
        <v>46</v>
      </c>
      <c r="O173" s="87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R173" s="226" t="s">
        <v>166</v>
      </c>
      <c r="AT173" s="226" t="s">
        <v>161</v>
      </c>
      <c r="AU173" s="226" t="s">
        <v>83</v>
      </c>
      <c r="AY173" s="20" t="s">
        <v>159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20" t="s">
        <v>83</v>
      </c>
      <c r="BK173" s="227">
        <f>ROUND(I173*H173,2)</f>
        <v>0</v>
      </c>
      <c r="BL173" s="20" t="s">
        <v>166</v>
      </c>
      <c r="BM173" s="226" t="s">
        <v>1019</v>
      </c>
    </row>
    <row r="174" spans="1:47" s="2" customFormat="1" ht="12">
      <c r="A174" s="41"/>
      <c r="B174" s="42"/>
      <c r="C174" s="43"/>
      <c r="D174" s="228" t="s">
        <v>168</v>
      </c>
      <c r="E174" s="43"/>
      <c r="F174" s="229" t="s">
        <v>2652</v>
      </c>
      <c r="G174" s="43"/>
      <c r="H174" s="43"/>
      <c r="I174" s="230"/>
      <c r="J174" s="43"/>
      <c r="K174" s="43"/>
      <c r="L174" s="47"/>
      <c r="M174" s="231"/>
      <c r="N174" s="232"/>
      <c r="O174" s="87"/>
      <c r="P174" s="87"/>
      <c r="Q174" s="87"/>
      <c r="R174" s="87"/>
      <c r="S174" s="87"/>
      <c r="T174" s="88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T174" s="20" t="s">
        <v>168</v>
      </c>
      <c r="AU174" s="20" t="s">
        <v>83</v>
      </c>
    </row>
    <row r="175" spans="1:65" s="2" customFormat="1" ht="24.15" customHeight="1">
      <c r="A175" s="41"/>
      <c r="B175" s="42"/>
      <c r="C175" s="215" t="s">
        <v>75</v>
      </c>
      <c r="D175" s="215" t="s">
        <v>161</v>
      </c>
      <c r="E175" s="216" t="s">
        <v>2653</v>
      </c>
      <c r="F175" s="217" t="s">
        <v>2654</v>
      </c>
      <c r="G175" s="218" t="s">
        <v>306</v>
      </c>
      <c r="H175" s="219">
        <v>10</v>
      </c>
      <c r="I175" s="220"/>
      <c r="J175" s="221">
        <f>ROUND(I175*H175,2)</f>
        <v>0</v>
      </c>
      <c r="K175" s="217" t="s">
        <v>19</v>
      </c>
      <c r="L175" s="47"/>
      <c r="M175" s="222" t="s">
        <v>19</v>
      </c>
      <c r="N175" s="223" t="s">
        <v>46</v>
      </c>
      <c r="O175" s="87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R175" s="226" t="s">
        <v>166</v>
      </c>
      <c r="AT175" s="226" t="s">
        <v>161</v>
      </c>
      <c r="AU175" s="226" t="s">
        <v>83</v>
      </c>
      <c r="AY175" s="20" t="s">
        <v>159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20" t="s">
        <v>83</v>
      </c>
      <c r="BK175" s="227">
        <f>ROUND(I175*H175,2)</f>
        <v>0</v>
      </c>
      <c r="BL175" s="20" t="s">
        <v>166</v>
      </c>
      <c r="BM175" s="226" t="s">
        <v>1040</v>
      </c>
    </row>
    <row r="176" spans="1:47" s="2" customFormat="1" ht="12">
      <c r="A176" s="41"/>
      <c r="B176" s="42"/>
      <c r="C176" s="43"/>
      <c r="D176" s="228" t="s">
        <v>168</v>
      </c>
      <c r="E176" s="43"/>
      <c r="F176" s="229" t="s">
        <v>2654</v>
      </c>
      <c r="G176" s="43"/>
      <c r="H176" s="43"/>
      <c r="I176" s="230"/>
      <c r="J176" s="43"/>
      <c r="K176" s="43"/>
      <c r="L176" s="47"/>
      <c r="M176" s="231"/>
      <c r="N176" s="232"/>
      <c r="O176" s="87"/>
      <c r="P176" s="87"/>
      <c r="Q176" s="87"/>
      <c r="R176" s="87"/>
      <c r="S176" s="87"/>
      <c r="T176" s="88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T176" s="20" t="s">
        <v>168</v>
      </c>
      <c r="AU176" s="20" t="s">
        <v>83</v>
      </c>
    </row>
    <row r="177" spans="1:65" s="2" customFormat="1" ht="24.15" customHeight="1">
      <c r="A177" s="41"/>
      <c r="B177" s="42"/>
      <c r="C177" s="215" t="s">
        <v>75</v>
      </c>
      <c r="D177" s="215" t="s">
        <v>161</v>
      </c>
      <c r="E177" s="216" t="s">
        <v>2655</v>
      </c>
      <c r="F177" s="217" t="s">
        <v>2656</v>
      </c>
      <c r="G177" s="218" t="s">
        <v>306</v>
      </c>
      <c r="H177" s="219">
        <v>25</v>
      </c>
      <c r="I177" s="220"/>
      <c r="J177" s="221">
        <f>ROUND(I177*H177,2)</f>
        <v>0</v>
      </c>
      <c r="K177" s="217" t="s">
        <v>19</v>
      </c>
      <c r="L177" s="47"/>
      <c r="M177" s="222" t="s">
        <v>19</v>
      </c>
      <c r="N177" s="223" t="s">
        <v>46</v>
      </c>
      <c r="O177" s="87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R177" s="226" t="s">
        <v>166</v>
      </c>
      <c r="AT177" s="226" t="s">
        <v>161</v>
      </c>
      <c r="AU177" s="226" t="s">
        <v>83</v>
      </c>
      <c r="AY177" s="20" t="s">
        <v>159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20" t="s">
        <v>83</v>
      </c>
      <c r="BK177" s="227">
        <f>ROUND(I177*H177,2)</f>
        <v>0</v>
      </c>
      <c r="BL177" s="20" t="s">
        <v>166</v>
      </c>
      <c r="BM177" s="226" t="s">
        <v>1050</v>
      </c>
    </row>
    <row r="178" spans="1:47" s="2" customFormat="1" ht="12">
      <c r="A178" s="41"/>
      <c r="B178" s="42"/>
      <c r="C178" s="43"/>
      <c r="D178" s="228" t="s">
        <v>168</v>
      </c>
      <c r="E178" s="43"/>
      <c r="F178" s="229" t="s">
        <v>2656</v>
      </c>
      <c r="G178" s="43"/>
      <c r="H178" s="43"/>
      <c r="I178" s="230"/>
      <c r="J178" s="43"/>
      <c r="K178" s="43"/>
      <c r="L178" s="47"/>
      <c r="M178" s="231"/>
      <c r="N178" s="232"/>
      <c r="O178" s="87"/>
      <c r="P178" s="87"/>
      <c r="Q178" s="87"/>
      <c r="R178" s="87"/>
      <c r="S178" s="87"/>
      <c r="T178" s="88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T178" s="20" t="s">
        <v>168</v>
      </c>
      <c r="AU178" s="20" t="s">
        <v>83</v>
      </c>
    </row>
    <row r="179" spans="1:65" s="2" customFormat="1" ht="24.15" customHeight="1">
      <c r="A179" s="41"/>
      <c r="B179" s="42"/>
      <c r="C179" s="215" t="s">
        <v>75</v>
      </c>
      <c r="D179" s="215" t="s">
        <v>161</v>
      </c>
      <c r="E179" s="216" t="s">
        <v>2657</v>
      </c>
      <c r="F179" s="217" t="s">
        <v>2658</v>
      </c>
      <c r="G179" s="218" t="s">
        <v>306</v>
      </c>
      <c r="H179" s="219">
        <v>35</v>
      </c>
      <c r="I179" s="220"/>
      <c r="J179" s="221">
        <f>ROUND(I179*H179,2)</f>
        <v>0</v>
      </c>
      <c r="K179" s="217" t="s">
        <v>19</v>
      </c>
      <c r="L179" s="47"/>
      <c r="M179" s="222" t="s">
        <v>19</v>
      </c>
      <c r="N179" s="223" t="s">
        <v>46</v>
      </c>
      <c r="O179" s="87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R179" s="226" t="s">
        <v>166</v>
      </c>
      <c r="AT179" s="226" t="s">
        <v>161</v>
      </c>
      <c r="AU179" s="226" t="s">
        <v>83</v>
      </c>
      <c r="AY179" s="20" t="s">
        <v>159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20" t="s">
        <v>83</v>
      </c>
      <c r="BK179" s="227">
        <f>ROUND(I179*H179,2)</f>
        <v>0</v>
      </c>
      <c r="BL179" s="20" t="s">
        <v>166</v>
      </c>
      <c r="BM179" s="226" t="s">
        <v>1069</v>
      </c>
    </row>
    <row r="180" spans="1:47" s="2" customFormat="1" ht="12">
      <c r="A180" s="41"/>
      <c r="B180" s="42"/>
      <c r="C180" s="43"/>
      <c r="D180" s="228" t="s">
        <v>168</v>
      </c>
      <c r="E180" s="43"/>
      <c r="F180" s="229" t="s">
        <v>2658</v>
      </c>
      <c r="G180" s="43"/>
      <c r="H180" s="43"/>
      <c r="I180" s="230"/>
      <c r="J180" s="43"/>
      <c r="K180" s="43"/>
      <c r="L180" s="47"/>
      <c r="M180" s="231"/>
      <c r="N180" s="232"/>
      <c r="O180" s="87"/>
      <c r="P180" s="87"/>
      <c r="Q180" s="87"/>
      <c r="R180" s="87"/>
      <c r="S180" s="87"/>
      <c r="T180" s="88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T180" s="20" t="s">
        <v>168</v>
      </c>
      <c r="AU180" s="20" t="s">
        <v>83</v>
      </c>
    </row>
    <row r="181" spans="1:65" s="2" customFormat="1" ht="16.5" customHeight="1">
      <c r="A181" s="41"/>
      <c r="B181" s="42"/>
      <c r="C181" s="215" t="s">
        <v>75</v>
      </c>
      <c r="D181" s="215" t="s">
        <v>161</v>
      </c>
      <c r="E181" s="216" t="s">
        <v>2613</v>
      </c>
      <c r="F181" s="217" t="s">
        <v>2614</v>
      </c>
      <c r="G181" s="218" t="s">
        <v>164</v>
      </c>
      <c r="H181" s="219">
        <v>5</v>
      </c>
      <c r="I181" s="220"/>
      <c r="J181" s="221">
        <f>ROUND(I181*H181,2)</f>
        <v>0</v>
      </c>
      <c r="K181" s="217" t="s">
        <v>19</v>
      </c>
      <c r="L181" s="47"/>
      <c r="M181" s="222" t="s">
        <v>19</v>
      </c>
      <c r="N181" s="223" t="s">
        <v>46</v>
      </c>
      <c r="O181" s="87"/>
      <c r="P181" s="224">
        <f>O181*H181</f>
        <v>0</v>
      </c>
      <c r="Q181" s="224">
        <v>0</v>
      </c>
      <c r="R181" s="224">
        <f>Q181*H181</f>
        <v>0</v>
      </c>
      <c r="S181" s="224">
        <v>0</v>
      </c>
      <c r="T181" s="225">
        <f>S181*H181</f>
        <v>0</v>
      </c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R181" s="226" t="s">
        <v>166</v>
      </c>
      <c r="AT181" s="226" t="s">
        <v>161</v>
      </c>
      <c r="AU181" s="226" t="s">
        <v>83</v>
      </c>
      <c r="AY181" s="20" t="s">
        <v>159</v>
      </c>
      <c r="BE181" s="227">
        <f>IF(N181="základní",J181,0)</f>
        <v>0</v>
      </c>
      <c r="BF181" s="227">
        <f>IF(N181="snížená",J181,0)</f>
        <v>0</v>
      </c>
      <c r="BG181" s="227">
        <f>IF(N181="zákl. přenesená",J181,0)</f>
        <v>0</v>
      </c>
      <c r="BH181" s="227">
        <f>IF(N181="sníž. přenesená",J181,0)</f>
        <v>0</v>
      </c>
      <c r="BI181" s="227">
        <f>IF(N181="nulová",J181,0)</f>
        <v>0</v>
      </c>
      <c r="BJ181" s="20" t="s">
        <v>83</v>
      </c>
      <c r="BK181" s="227">
        <f>ROUND(I181*H181,2)</f>
        <v>0</v>
      </c>
      <c r="BL181" s="20" t="s">
        <v>166</v>
      </c>
      <c r="BM181" s="226" t="s">
        <v>1081</v>
      </c>
    </row>
    <row r="182" spans="1:47" s="2" customFormat="1" ht="12">
      <c r="A182" s="41"/>
      <c r="B182" s="42"/>
      <c r="C182" s="43"/>
      <c r="D182" s="228" t="s">
        <v>168</v>
      </c>
      <c r="E182" s="43"/>
      <c r="F182" s="229" t="s">
        <v>2614</v>
      </c>
      <c r="G182" s="43"/>
      <c r="H182" s="43"/>
      <c r="I182" s="230"/>
      <c r="J182" s="43"/>
      <c r="K182" s="43"/>
      <c r="L182" s="47"/>
      <c r="M182" s="231"/>
      <c r="N182" s="232"/>
      <c r="O182" s="87"/>
      <c r="P182" s="87"/>
      <c r="Q182" s="87"/>
      <c r="R182" s="87"/>
      <c r="S182" s="87"/>
      <c r="T182" s="88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T182" s="20" t="s">
        <v>168</v>
      </c>
      <c r="AU182" s="20" t="s">
        <v>83</v>
      </c>
    </row>
    <row r="183" spans="1:65" s="2" customFormat="1" ht="16.5" customHeight="1">
      <c r="A183" s="41"/>
      <c r="B183" s="42"/>
      <c r="C183" s="215" t="s">
        <v>75</v>
      </c>
      <c r="D183" s="215" t="s">
        <v>161</v>
      </c>
      <c r="E183" s="216" t="s">
        <v>2615</v>
      </c>
      <c r="F183" s="217" t="s">
        <v>2616</v>
      </c>
      <c r="G183" s="218" t="s">
        <v>164</v>
      </c>
      <c r="H183" s="219">
        <v>10</v>
      </c>
      <c r="I183" s="220"/>
      <c r="J183" s="221">
        <f>ROUND(I183*H183,2)</f>
        <v>0</v>
      </c>
      <c r="K183" s="217" t="s">
        <v>19</v>
      </c>
      <c r="L183" s="47"/>
      <c r="M183" s="222" t="s">
        <v>19</v>
      </c>
      <c r="N183" s="223" t="s">
        <v>46</v>
      </c>
      <c r="O183" s="87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R183" s="226" t="s">
        <v>166</v>
      </c>
      <c r="AT183" s="226" t="s">
        <v>161</v>
      </c>
      <c r="AU183" s="226" t="s">
        <v>83</v>
      </c>
      <c r="AY183" s="20" t="s">
        <v>159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20" t="s">
        <v>83</v>
      </c>
      <c r="BK183" s="227">
        <f>ROUND(I183*H183,2)</f>
        <v>0</v>
      </c>
      <c r="BL183" s="20" t="s">
        <v>166</v>
      </c>
      <c r="BM183" s="226" t="s">
        <v>1093</v>
      </c>
    </row>
    <row r="184" spans="1:47" s="2" customFormat="1" ht="12">
      <c r="A184" s="41"/>
      <c r="B184" s="42"/>
      <c r="C184" s="43"/>
      <c r="D184" s="228" t="s">
        <v>168</v>
      </c>
      <c r="E184" s="43"/>
      <c r="F184" s="229" t="s">
        <v>2616</v>
      </c>
      <c r="G184" s="43"/>
      <c r="H184" s="43"/>
      <c r="I184" s="230"/>
      <c r="J184" s="43"/>
      <c r="K184" s="43"/>
      <c r="L184" s="47"/>
      <c r="M184" s="231"/>
      <c r="N184" s="232"/>
      <c r="O184" s="87"/>
      <c r="P184" s="87"/>
      <c r="Q184" s="87"/>
      <c r="R184" s="87"/>
      <c r="S184" s="87"/>
      <c r="T184" s="88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T184" s="20" t="s">
        <v>168</v>
      </c>
      <c r="AU184" s="20" t="s">
        <v>83</v>
      </c>
    </row>
    <row r="185" spans="1:65" s="2" customFormat="1" ht="16.5" customHeight="1">
      <c r="A185" s="41"/>
      <c r="B185" s="42"/>
      <c r="C185" s="215" t="s">
        <v>75</v>
      </c>
      <c r="D185" s="215" t="s">
        <v>161</v>
      </c>
      <c r="E185" s="216" t="s">
        <v>2659</v>
      </c>
      <c r="F185" s="217" t="s">
        <v>2660</v>
      </c>
      <c r="G185" s="218" t="s">
        <v>164</v>
      </c>
      <c r="H185" s="219">
        <v>45</v>
      </c>
      <c r="I185" s="220"/>
      <c r="J185" s="221">
        <f>ROUND(I185*H185,2)</f>
        <v>0</v>
      </c>
      <c r="K185" s="217" t="s">
        <v>19</v>
      </c>
      <c r="L185" s="47"/>
      <c r="M185" s="222" t="s">
        <v>19</v>
      </c>
      <c r="N185" s="223" t="s">
        <v>46</v>
      </c>
      <c r="O185" s="87"/>
      <c r="P185" s="224">
        <f>O185*H185</f>
        <v>0</v>
      </c>
      <c r="Q185" s="224">
        <v>0</v>
      </c>
      <c r="R185" s="224">
        <f>Q185*H185</f>
        <v>0</v>
      </c>
      <c r="S185" s="224">
        <v>0</v>
      </c>
      <c r="T185" s="225">
        <f>S185*H185</f>
        <v>0</v>
      </c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R185" s="226" t="s">
        <v>166</v>
      </c>
      <c r="AT185" s="226" t="s">
        <v>161</v>
      </c>
      <c r="AU185" s="226" t="s">
        <v>83</v>
      </c>
      <c r="AY185" s="20" t="s">
        <v>159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20" t="s">
        <v>83</v>
      </c>
      <c r="BK185" s="227">
        <f>ROUND(I185*H185,2)</f>
        <v>0</v>
      </c>
      <c r="BL185" s="20" t="s">
        <v>166</v>
      </c>
      <c r="BM185" s="226" t="s">
        <v>1105</v>
      </c>
    </row>
    <row r="186" spans="1:47" s="2" customFormat="1" ht="12">
      <c r="A186" s="41"/>
      <c r="B186" s="42"/>
      <c r="C186" s="43"/>
      <c r="D186" s="228" t="s">
        <v>168</v>
      </c>
      <c r="E186" s="43"/>
      <c r="F186" s="229" t="s">
        <v>2660</v>
      </c>
      <c r="G186" s="43"/>
      <c r="H186" s="43"/>
      <c r="I186" s="230"/>
      <c r="J186" s="43"/>
      <c r="K186" s="43"/>
      <c r="L186" s="47"/>
      <c r="M186" s="231"/>
      <c r="N186" s="232"/>
      <c r="O186" s="87"/>
      <c r="P186" s="87"/>
      <c r="Q186" s="87"/>
      <c r="R186" s="87"/>
      <c r="S186" s="87"/>
      <c r="T186" s="88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T186" s="20" t="s">
        <v>168</v>
      </c>
      <c r="AU186" s="20" t="s">
        <v>83</v>
      </c>
    </row>
    <row r="187" spans="1:63" s="12" customFormat="1" ht="25.9" customHeight="1">
      <c r="A187" s="12"/>
      <c r="B187" s="199"/>
      <c r="C187" s="200"/>
      <c r="D187" s="201" t="s">
        <v>74</v>
      </c>
      <c r="E187" s="202" t="s">
        <v>2661</v>
      </c>
      <c r="F187" s="202" t="s">
        <v>2662</v>
      </c>
      <c r="G187" s="200"/>
      <c r="H187" s="200"/>
      <c r="I187" s="203"/>
      <c r="J187" s="204">
        <f>BK187</f>
        <v>0</v>
      </c>
      <c r="K187" s="200"/>
      <c r="L187" s="205"/>
      <c r="M187" s="206"/>
      <c r="N187" s="207"/>
      <c r="O187" s="207"/>
      <c r="P187" s="208">
        <f>SUM(P188:P191)</f>
        <v>0</v>
      </c>
      <c r="Q187" s="207"/>
      <c r="R187" s="208">
        <f>SUM(R188:R191)</f>
        <v>0</v>
      </c>
      <c r="S187" s="207"/>
      <c r="T187" s="209">
        <f>SUM(T188:T191)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0" t="s">
        <v>83</v>
      </c>
      <c r="AT187" s="211" t="s">
        <v>74</v>
      </c>
      <c r="AU187" s="211" t="s">
        <v>75</v>
      </c>
      <c r="AY187" s="210" t="s">
        <v>159</v>
      </c>
      <c r="BK187" s="212">
        <f>SUM(BK188:BK191)</f>
        <v>0</v>
      </c>
    </row>
    <row r="188" spans="1:65" s="2" customFormat="1" ht="37.8" customHeight="1">
      <c r="A188" s="41"/>
      <c r="B188" s="42"/>
      <c r="C188" s="215" t="s">
        <v>83</v>
      </c>
      <c r="D188" s="215" t="s">
        <v>161</v>
      </c>
      <c r="E188" s="216" t="s">
        <v>80</v>
      </c>
      <c r="F188" s="217" t="s">
        <v>2663</v>
      </c>
      <c r="G188" s="218" t="s">
        <v>1426</v>
      </c>
      <c r="H188" s="219">
        <v>2</v>
      </c>
      <c r="I188" s="220"/>
      <c r="J188" s="221">
        <f>ROUND(I188*H188,2)</f>
        <v>0</v>
      </c>
      <c r="K188" s="217" t="s">
        <v>19</v>
      </c>
      <c r="L188" s="47"/>
      <c r="M188" s="222" t="s">
        <v>19</v>
      </c>
      <c r="N188" s="223" t="s">
        <v>46</v>
      </c>
      <c r="O188" s="87"/>
      <c r="P188" s="224">
        <f>O188*H188</f>
        <v>0</v>
      </c>
      <c r="Q188" s="224">
        <v>0</v>
      </c>
      <c r="R188" s="224">
        <f>Q188*H188</f>
        <v>0</v>
      </c>
      <c r="S188" s="224">
        <v>0</v>
      </c>
      <c r="T188" s="225">
        <f>S188*H188</f>
        <v>0</v>
      </c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R188" s="226" t="s">
        <v>166</v>
      </c>
      <c r="AT188" s="226" t="s">
        <v>161</v>
      </c>
      <c r="AU188" s="226" t="s">
        <v>83</v>
      </c>
      <c r="AY188" s="20" t="s">
        <v>159</v>
      </c>
      <c r="BE188" s="227">
        <f>IF(N188="základní",J188,0)</f>
        <v>0</v>
      </c>
      <c r="BF188" s="227">
        <f>IF(N188="snížená",J188,0)</f>
        <v>0</v>
      </c>
      <c r="BG188" s="227">
        <f>IF(N188="zákl. přenesená",J188,0)</f>
        <v>0</v>
      </c>
      <c r="BH188" s="227">
        <f>IF(N188="sníž. přenesená",J188,0)</f>
        <v>0</v>
      </c>
      <c r="BI188" s="227">
        <f>IF(N188="nulová",J188,0)</f>
        <v>0</v>
      </c>
      <c r="BJ188" s="20" t="s">
        <v>83</v>
      </c>
      <c r="BK188" s="227">
        <f>ROUND(I188*H188,2)</f>
        <v>0</v>
      </c>
      <c r="BL188" s="20" t="s">
        <v>166</v>
      </c>
      <c r="BM188" s="226" t="s">
        <v>2664</v>
      </c>
    </row>
    <row r="189" spans="1:47" s="2" customFormat="1" ht="12">
      <c r="A189" s="41"/>
      <c r="B189" s="42"/>
      <c r="C189" s="43"/>
      <c r="D189" s="228" t="s">
        <v>168</v>
      </c>
      <c r="E189" s="43"/>
      <c r="F189" s="229" t="s">
        <v>2663</v>
      </c>
      <c r="G189" s="43"/>
      <c r="H189" s="43"/>
      <c r="I189" s="230"/>
      <c r="J189" s="43"/>
      <c r="K189" s="43"/>
      <c r="L189" s="47"/>
      <c r="M189" s="231"/>
      <c r="N189" s="232"/>
      <c r="O189" s="87"/>
      <c r="P189" s="87"/>
      <c r="Q189" s="87"/>
      <c r="R189" s="87"/>
      <c r="S189" s="87"/>
      <c r="T189" s="88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T189" s="20" t="s">
        <v>168</v>
      </c>
      <c r="AU189" s="20" t="s">
        <v>83</v>
      </c>
    </row>
    <row r="190" spans="1:65" s="2" customFormat="1" ht="16.5" customHeight="1">
      <c r="A190" s="41"/>
      <c r="B190" s="42"/>
      <c r="C190" s="215" t="s">
        <v>85</v>
      </c>
      <c r="D190" s="215" t="s">
        <v>161</v>
      </c>
      <c r="E190" s="216" t="s">
        <v>86</v>
      </c>
      <c r="F190" s="217" t="s">
        <v>2665</v>
      </c>
      <c r="G190" s="218" t="s">
        <v>1426</v>
      </c>
      <c r="H190" s="219">
        <v>1</v>
      </c>
      <c r="I190" s="220"/>
      <c r="J190" s="221">
        <f>ROUND(I190*H190,2)</f>
        <v>0</v>
      </c>
      <c r="K190" s="217" t="s">
        <v>19</v>
      </c>
      <c r="L190" s="47"/>
      <c r="M190" s="222" t="s">
        <v>19</v>
      </c>
      <c r="N190" s="223" t="s">
        <v>46</v>
      </c>
      <c r="O190" s="87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R190" s="226" t="s">
        <v>166</v>
      </c>
      <c r="AT190" s="226" t="s">
        <v>161</v>
      </c>
      <c r="AU190" s="226" t="s">
        <v>83</v>
      </c>
      <c r="AY190" s="20" t="s">
        <v>159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20" t="s">
        <v>83</v>
      </c>
      <c r="BK190" s="227">
        <f>ROUND(I190*H190,2)</f>
        <v>0</v>
      </c>
      <c r="BL190" s="20" t="s">
        <v>166</v>
      </c>
      <c r="BM190" s="226" t="s">
        <v>2666</v>
      </c>
    </row>
    <row r="191" spans="1:47" s="2" customFormat="1" ht="12">
      <c r="A191" s="41"/>
      <c r="B191" s="42"/>
      <c r="C191" s="43"/>
      <c r="D191" s="228" t="s">
        <v>168</v>
      </c>
      <c r="E191" s="43"/>
      <c r="F191" s="229" t="s">
        <v>2665</v>
      </c>
      <c r="G191" s="43"/>
      <c r="H191" s="43"/>
      <c r="I191" s="230"/>
      <c r="J191" s="43"/>
      <c r="K191" s="43"/>
      <c r="L191" s="47"/>
      <c r="M191" s="231"/>
      <c r="N191" s="232"/>
      <c r="O191" s="87"/>
      <c r="P191" s="87"/>
      <c r="Q191" s="87"/>
      <c r="R191" s="87"/>
      <c r="S191" s="87"/>
      <c r="T191" s="88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T191" s="20" t="s">
        <v>168</v>
      </c>
      <c r="AU191" s="20" t="s">
        <v>83</v>
      </c>
    </row>
    <row r="192" spans="1:63" s="12" customFormat="1" ht="25.9" customHeight="1">
      <c r="A192" s="12"/>
      <c r="B192" s="199"/>
      <c r="C192" s="200"/>
      <c r="D192" s="201" t="s">
        <v>74</v>
      </c>
      <c r="E192" s="202" t="s">
        <v>2517</v>
      </c>
      <c r="F192" s="202" t="s">
        <v>2667</v>
      </c>
      <c r="G192" s="200"/>
      <c r="H192" s="200"/>
      <c r="I192" s="203"/>
      <c r="J192" s="204">
        <f>BK192</f>
        <v>0</v>
      </c>
      <c r="K192" s="200"/>
      <c r="L192" s="205"/>
      <c r="M192" s="206"/>
      <c r="N192" s="207"/>
      <c r="O192" s="207"/>
      <c r="P192" s="208">
        <f>SUM(P193:P196)</f>
        <v>0</v>
      </c>
      <c r="Q192" s="207"/>
      <c r="R192" s="208">
        <f>SUM(R193:R196)</f>
        <v>0</v>
      </c>
      <c r="S192" s="207"/>
      <c r="T192" s="209">
        <f>SUM(T193:T196)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0" t="s">
        <v>83</v>
      </c>
      <c r="AT192" s="211" t="s">
        <v>74</v>
      </c>
      <c r="AU192" s="211" t="s">
        <v>75</v>
      </c>
      <c r="AY192" s="210" t="s">
        <v>159</v>
      </c>
      <c r="BK192" s="212">
        <f>SUM(BK193:BK196)</f>
        <v>0</v>
      </c>
    </row>
    <row r="193" spans="1:65" s="2" customFormat="1" ht="21.75" customHeight="1">
      <c r="A193" s="41"/>
      <c r="B193" s="42"/>
      <c r="C193" s="215" t="s">
        <v>75</v>
      </c>
      <c r="D193" s="215" t="s">
        <v>161</v>
      </c>
      <c r="E193" s="216" t="s">
        <v>2668</v>
      </c>
      <c r="F193" s="217" t="s">
        <v>2669</v>
      </c>
      <c r="G193" s="218" t="s">
        <v>306</v>
      </c>
      <c r="H193" s="219">
        <v>1</v>
      </c>
      <c r="I193" s="220"/>
      <c r="J193" s="221">
        <f>ROUND(I193*H193,2)</f>
        <v>0</v>
      </c>
      <c r="K193" s="217" t="s">
        <v>19</v>
      </c>
      <c r="L193" s="47"/>
      <c r="M193" s="222" t="s">
        <v>19</v>
      </c>
      <c r="N193" s="223" t="s">
        <v>46</v>
      </c>
      <c r="O193" s="87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R193" s="226" t="s">
        <v>166</v>
      </c>
      <c r="AT193" s="226" t="s">
        <v>161</v>
      </c>
      <c r="AU193" s="226" t="s">
        <v>83</v>
      </c>
      <c r="AY193" s="20" t="s">
        <v>159</v>
      </c>
      <c r="BE193" s="227">
        <f>IF(N193="základní",J193,0)</f>
        <v>0</v>
      </c>
      <c r="BF193" s="227">
        <f>IF(N193="snížená",J193,0)</f>
        <v>0</v>
      </c>
      <c r="BG193" s="227">
        <f>IF(N193="zákl. přenesená",J193,0)</f>
        <v>0</v>
      </c>
      <c r="BH193" s="227">
        <f>IF(N193="sníž. přenesená",J193,0)</f>
        <v>0</v>
      </c>
      <c r="BI193" s="227">
        <f>IF(N193="nulová",J193,0)</f>
        <v>0</v>
      </c>
      <c r="BJ193" s="20" t="s">
        <v>83</v>
      </c>
      <c r="BK193" s="227">
        <f>ROUND(I193*H193,2)</f>
        <v>0</v>
      </c>
      <c r="BL193" s="20" t="s">
        <v>166</v>
      </c>
      <c r="BM193" s="226" t="s">
        <v>1144</v>
      </c>
    </row>
    <row r="194" spans="1:47" s="2" customFormat="1" ht="12">
      <c r="A194" s="41"/>
      <c r="B194" s="42"/>
      <c r="C194" s="43"/>
      <c r="D194" s="228" t="s">
        <v>168</v>
      </c>
      <c r="E194" s="43"/>
      <c r="F194" s="229" t="s">
        <v>2669</v>
      </c>
      <c r="G194" s="43"/>
      <c r="H194" s="43"/>
      <c r="I194" s="230"/>
      <c r="J194" s="43"/>
      <c r="K194" s="43"/>
      <c r="L194" s="47"/>
      <c r="M194" s="231"/>
      <c r="N194" s="232"/>
      <c r="O194" s="87"/>
      <c r="P194" s="87"/>
      <c r="Q194" s="87"/>
      <c r="R194" s="87"/>
      <c r="S194" s="87"/>
      <c r="T194" s="88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T194" s="20" t="s">
        <v>168</v>
      </c>
      <c r="AU194" s="20" t="s">
        <v>83</v>
      </c>
    </row>
    <row r="195" spans="1:65" s="2" customFormat="1" ht="16.5" customHeight="1">
      <c r="A195" s="41"/>
      <c r="B195" s="42"/>
      <c r="C195" s="215" t="s">
        <v>75</v>
      </c>
      <c r="D195" s="215" t="s">
        <v>161</v>
      </c>
      <c r="E195" s="216" t="s">
        <v>2670</v>
      </c>
      <c r="F195" s="217" t="s">
        <v>2671</v>
      </c>
      <c r="G195" s="218" t="s">
        <v>1426</v>
      </c>
      <c r="H195" s="219">
        <v>1</v>
      </c>
      <c r="I195" s="220"/>
      <c r="J195" s="221">
        <f>ROUND(I195*H195,2)</f>
        <v>0</v>
      </c>
      <c r="K195" s="217" t="s">
        <v>19</v>
      </c>
      <c r="L195" s="47"/>
      <c r="M195" s="222" t="s">
        <v>19</v>
      </c>
      <c r="N195" s="223" t="s">
        <v>46</v>
      </c>
      <c r="O195" s="87"/>
      <c r="P195" s="224">
        <f>O195*H195</f>
        <v>0</v>
      </c>
      <c r="Q195" s="224">
        <v>0</v>
      </c>
      <c r="R195" s="224">
        <f>Q195*H195</f>
        <v>0</v>
      </c>
      <c r="S195" s="224">
        <v>0</v>
      </c>
      <c r="T195" s="225">
        <f>S195*H195</f>
        <v>0</v>
      </c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R195" s="226" t="s">
        <v>166</v>
      </c>
      <c r="AT195" s="226" t="s">
        <v>161</v>
      </c>
      <c r="AU195" s="226" t="s">
        <v>83</v>
      </c>
      <c r="AY195" s="20" t="s">
        <v>159</v>
      </c>
      <c r="BE195" s="227">
        <f>IF(N195="základní",J195,0)</f>
        <v>0</v>
      </c>
      <c r="BF195" s="227">
        <f>IF(N195="snížená",J195,0)</f>
        <v>0</v>
      </c>
      <c r="BG195" s="227">
        <f>IF(N195="zákl. přenesená",J195,0)</f>
        <v>0</v>
      </c>
      <c r="BH195" s="227">
        <f>IF(N195="sníž. přenesená",J195,0)</f>
        <v>0</v>
      </c>
      <c r="BI195" s="227">
        <f>IF(N195="nulová",J195,0)</f>
        <v>0</v>
      </c>
      <c r="BJ195" s="20" t="s">
        <v>83</v>
      </c>
      <c r="BK195" s="227">
        <f>ROUND(I195*H195,2)</f>
        <v>0</v>
      </c>
      <c r="BL195" s="20" t="s">
        <v>166</v>
      </c>
      <c r="BM195" s="226" t="s">
        <v>1156</v>
      </c>
    </row>
    <row r="196" spans="1:47" s="2" customFormat="1" ht="12">
      <c r="A196" s="41"/>
      <c r="B196" s="42"/>
      <c r="C196" s="43"/>
      <c r="D196" s="228" t="s">
        <v>168</v>
      </c>
      <c r="E196" s="43"/>
      <c r="F196" s="229" t="s">
        <v>2671</v>
      </c>
      <c r="G196" s="43"/>
      <c r="H196" s="43"/>
      <c r="I196" s="230"/>
      <c r="J196" s="43"/>
      <c r="K196" s="43"/>
      <c r="L196" s="47"/>
      <c r="M196" s="231"/>
      <c r="N196" s="232"/>
      <c r="O196" s="87"/>
      <c r="P196" s="87"/>
      <c r="Q196" s="87"/>
      <c r="R196" s="87"/>
      <c r="S196" s="87"/>
      <c r="T196" s="88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T196" s="20" t="s">
        <v>168</v>
      </c>
      <c r="AU196" s="20" t="s">
        <v>83</v>
      </c>
    </row>
    <row r="197" spans="1:63" s="12" customFormat="1" ht="25.9" customHeight="1">
      <c r="A197" s="12"/>
      <c r="B197" s="199"/>
      <c r="C197" s="200"/>
      <c r="D197" s="201" t="s">
        <v>74</v>
      </c>
      <c r="E197" s="202" t="s">
        <v>2556</v>
      </c>
      <c r="F197" s="202" t="s">
        <v>2518</v>
      </c>
      <c r="G197" s="200"/>
      <c r="H197" s="200"/>
      <c r="I197" s="203"/>
      <c r="J197" s="204">
        <f>BK197</f>
        <v>0</v>
      </c>
      <c r="K197" s="200"/>
      <c r="L197" s="205"/>
      <c r="M197" s="206"/>
      <c r="N197" s="207"/>
      <c r="O197" s="207"/>
      <c r="P197" s="208">
        <f>SUM(P198:P218)</f>
        <v>0</v>
      </c>
      <c r="Q197" s="207"/>
      <c r="R197" s="208">
        <f>SUM(R198:R218)</f>
        <v>0</v>
      </c>
      <c r="S197" s="207"/>
      <c r="T197" s="209">
        <f>SUM(T198:T218)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0" t="s">
        <v>83</v>
      </c>
      <c r="AT197" s="211" t="s">
        <v>74</v>
      </c>
      <c r="AU197" s="211" t="s">
        <v>75</v>
      </c>
      <c r="AY197" s="210" t="s">
        <v>159</v>
      </c>
      <c r="BK197" s="212">
        <f>SUM(BK198:BK218)</f>
        <v>0</v>
      </c>
    </row>
    <row r="198" spans="1:65" s="2" customFormat="1" ht="16.5" customHeight="1">
      <c r="A198" s="41"/>
      <c r="B198" s="42"/>
      <c r="C198" s="215" t="s">
        <v>75</v>
      </c>
      <c r="D198" s="215" t="s">
        <v>161</v>
      </c>
      <c r="E198" s="216" t="s">
        <v>2672</v>
      </c>
      <c r="F198" s="217" t="s">
        <v>2526</v>
      </c>
      <c r="G198" s="218" t="s">
        <v>1426</v>
      </c>
      <c r="H198" s="219">
        <v>1</v>
      </c>
      <c r="I198" s="220"/>
      <c r="J198" s="221">
        <f>ROUND(I198*H198,2)</f>
        <v>0</v>
      </c>
      <c r="K198" s="217" t="s">
        <v>19</v>
      </c>
      <c r="L198" s="47"/>
      <c r="M198" s="222" t="s">
        <v>19</v>
      </c>
      <c r="N198" s="223" t="s">
        <v>46</v>
      </c>
      <c r="O198" s="87"/>
      <c r="P198" s="224">
        <f>O198*H198</f>
        <v>0</v>
      </c>
      <c r="Q198" s="224">
        <v>0</v>
      </c>
      <c r="R198" s="224">
        <f>Q198*H198</f>
        <v>0</v>
      </c>
      <c r="S198" s="224">
        <v>0</v>
      </c>
      <c r="T198" s="225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26" t="s">
        <v>166</v>
      </c>
      <c r="AT198" s="226" t="s">
        <v>161</v>
      </c>
      <c r="AU198" s="226" t="s">
        <v>83</v>
      </c>
      <c r="AY198" s="20" t="s">
        <v>159</v>
      </c>
      <c r="BE198" s="227">
        <f>IF(N198="základní",J198,0)</f>
        <v>0</v>
      </c>
      <c r="BF198" s="227">
        <f>IF(N198="snížená",J198,0)</f>
        <v>0</v>
      </c>
      <c r="BG198" s="227">
        <f>IF(N198="zákl. přenesená",J198,0)</f>
        <v>0</v>
      </c>
      <c r="BH198" s="227">
        <f>IF(N198="sníž. přenesená",J198,0)</f>
        <v>0</v>
      </c>
      <c r="BI198" s="227">
        <f>IF(N198="nulová",J198,0)</f>
        <v>0</v>
      </c>
      <c r="BJ198" s="20" t="s">
        <v>83</v>
      </c>
      <c r="BK198" s="227">
        <f>ROUND(I198*H198,2)</f>
        <v>0</v>
      </c>
      <c r="BL198" s="20" t="s">
        <v>166</v>
      </c>
      <c r="BM198" s="226" t="s">
        <v>1167</v>
      </c>
    </row>
    <row r="199" spans="1:47" s="2" customFormat="1" ht="12">
      <c r="A199" s="41"/>
      <c r="B199" s="42"/>
      <c r="C199" s="43"/>
      <c r="D199" s="228" t="s">
        <v>168</v>
      </c>
      <c r="E199" s="43"/>
      <c r="F199" s="229" t="s">
        <v>2526</v>
      </c>
      <c r="G199" s="43"/>
      <c r="H199" s="43"/>
      <c r="I199" s="230"/>
      <c r="J199" s="43"/>
      <c r="K199" s="43"/>
      <c r="L199" s="47"/>
      <c r="M199" s="231"/>
      <c r="N199" s="232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168</v>
      </c>
      <c r="AU199" s="20" t="s">
        <v>83</v>
      </c>
    </row>
    <row r="200" spans="1:65" s="2" customFormat="1" ht="24.15" customHeight="1">
      <c r="A200" s="41"/>
      <c r="B200" s="42"/>
      <c r="C200" s="215" t="s">
        <v>75</v>
      </c>
      <c r="D200" s="215" t="s">
        <v>161</v>
      </c>
      <c r="E200" s="216" t="s">
        <v>2673</v>
      </c>
      <c r="F200" s="217" t="s">
        <v>2535</v>
      </c>
      <c r="G200" s="218" t="s">
        <v>1426</v>
      </c>
      <c r="H200" s="219">
        <v>1</v>
      </c>
      <c r="I200" s="220"/>
      <c r="J200" s="221">
        <f>ROUND(I200*H200,2)</f>
        <v>0</v>
      </c>
      <c r="K200" s="217" t="s">
        <v>19</v>
      </c>
      <c r="L200" s="47"/>
      <c r="M200" s="222" t="s">
        <v>19</v>
      </c>
      <c r="N200" s="223" t="s">
        <v>46</v>
      </c>
      <c r="O200" s="87"/>
      <c r="P200" s="224">
        <f>O200*H200</f>
        <v>0</v>
      </c>
      <c r="Q200" s="224">
        <v>0</v>
      </c>
      <c r="R200" s="224">
        <f>Q200*H200</f>
        <v>0</v>
      </c>
      <c r="S200" s="224">
        <v>0</v>
      </c>
      <c r="T200" s="225">
        <f>S200*H200</f>
        <v>0</v>
      </c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R200" s="226" t="s">
        <v>166</v>
      </c>
      <c r="AT200" s="226" t="s">
        <v>161</v>
      </c>
      <c r="AU200" s="226" t="s">
        <v>83</v>
      </c>
      <c r="AY200" s="20" t="s">
        <v>159</v>
      </c>
      <c r="BE200" s="227">
        <f>IF(N200="základní",J200,0)</f>
        <v>0</v>
      </c>
      <c r="BF200" s="227">
        <f>IF(N200="snížená",J200,0)</f>
        <v>0</v>
      </c>
      <c r="BG200" s="227">
        <f>IF(N200="zákl. přenesená",J200,0)</f>
        <v>0</v>
      </c>
      <c r="BH200" s="227">
        <f>IF(N200="sníž. přenesená",J200,0)</f>
        <v>0</v>
      </c>
      <c r="BI200" s="227">
        <f>IF(N200="nulová",J200,0)</f>
        <v>0</v>
      </c>
      <c r="BJ200" s="20" t="s">
        <v>83</v>
      </c>
      <c r="BK200" s="227">
        <f>ROUND(I200*H200,2)</f>
        <v>0</v>
      </c>
      <c r="BL200" s="20" t="s">
        <v>166</v>
      </c>
      <c r="BM200" s="226" t="s">
        <v>1178</v>
      </c>
    </row>
    <row r="201" spans="1:47" s="2" customFormat="1" ht="12">
      <c r="A201" s="41"/>
      <c r="B201" s="42"/>
      <c r="C201" s="43"/>
      <c r="D201" s="228" t="s">
        <v>168</v>
      </c>
      <c r="E201" s="43"/>
      <c r="F201" s="229" t="s">
        <v>2535</v>
      </c>
      <c r="G201" s="43"/>
      <c r="H201" s="43"/>
      <c r="I201" s="230"/>
      <c r="J201" s="43"/>
      <c r="K201" s="43"/>
      <c r="L201" s="47"/>
      <c r="M201" s="231"/>
      <c r="N201" s="232"/>
      <c r="O201" s="87"/>
      <c r="P201" s="87"/>
      <c r="Q201" s="87"/>
      <c r="R201" s="87"/>
      <c r="S201" s="87"/>
      <c r="T201" s="88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T201" s="20" t="s">
        <v>168</v>
      </c>
      <c r="AU201" s="20" t="s">
        <v>83</v>
      </c>
    </row>
    <row r="202" spans="1:65" s="2" customFormat="1" ht="24.15" customHeight="1">
      <c r="A202" s="41"/>
      <c r="B202" s="42"/>
      <c r="C202" s="215" t="s">
        <v>75</v>
      </c>
      <c r="D202" s="215" t="s">
        <v>161</v>
      </c>
      <c r="E202" s="216" t="s">
        <v>2674</v>
      </c>
      <c r="F202" s="217" t="s">
        <v>2675</v>
      </c>
      <c r="G202" s="218" t="s">
        <v>2365</v>
      </c>
      <c r="H202" s="219">
        <v>16</v>
      </c>
      <c r="I202" s="220"/>
      <c r="J202" s="221">
        <f>ROUND(I202*H202,2)</f>
        <v>0</v>
      </c>
      <c r="K202" s="217" t="s">
        <v>19</v>
      </c>
      <c r="L202" s="47"/>
      <c r="M202" s="222" t="s">
        <v>19</v>
      </c>
      <c r="N202" s="223" t="s">
        <v>46</v>
      </c>
      <c r="O202" s="87"/>
      <c r="P202" s="224">
        <f>O202*H202</f>
        <v>0</v>
      </c>
      <c r="Q202" s="224">
        <v>0</v>
      </c>
      <c r="R202" s="224">
        <f>Q202*H202</f>
        <v>0</v>
      </c>
      <c r="S202" s="224">
        <v>0</v>
      </c>
      <c r="T202" s="225">
        <f>S202*H202</f>
        <v>0</v>
      </c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R202" s="226" t="s">
        <v>166</v>
      </c>
      <c r="AT202" s="226" t="s">
        <v>161</v>
      </c>
      <c r="AU202" s="226" t="s">
        <v>83</v>
      </c>
      <c r="AY202" s="20" t="s">
        <v>159</v>
      </c>
      <c r="BE202" s="227">
        <f>IF(N202="základní",J202,0)</f>
        <v>0</v>
      </c>
      <c r="BF202" s="227">
        <f>IF(N202="snížená",J202,0)</f>
        <v>0</v>
      </c>
      <c r="BG202" s="227">
        <f>IF(N202="zákl. přenesená",J202,0)</f>
        <v>0</v>
      </c>
      <c r="BH202" s="227">
        <f>IF(N202="sníž. přenesená",J202,0)</f>
        <v>0</v>
      </c>
      <c r="BI202" s="227">
        <f>IF(N202="nulová",J202,0)</f>
        <v>0</v>
      </c>
      <c r="BJ202" s="20" t="s">
        <v>83</v>
      </c>
      <c r="BK202" s="227">
        <f>ROUND(I202*H202,2)</f>
        <v>0</v>
      </c>
      <c r="BL202" s="20" t="s">
        <v>166</v>
      </c>
      <c r="BM202" s="226" t="s">
        <v>1190</v>
      </c>
    </row>
    <row r="203" spans="1:47" s="2" customFormat="1" ht="12">
      <c r="A203" s="41"/>
      <c r="B203" s="42"/>
      <c r="C203" s="43"/>
      <c r="D203" s="228" t="s">
        <v>168</v>
      </c>
      <c r="E203" s="43"/>
      <c r="F203" s="229" t="s">
        <v>2675</v>
      </c>
      <c r="G203" s="43"/>
      <c r="H203" s="43"/>
      <c r="I203" s="230"/>
      <c r="J203" s="43"/>
      <c r="K203" s="43"/>
      <c r="L203" s="47"/>
      <c r="M203" s="231"/>
      <c r="N203" s="232"/>
      <c r="O203" s="87"/>
      <c r="P203" s="87"/>
      <c r="Q203" s="87"/>
      <c r="R203" s="87"/>
      <c r="S203" s="87"/>
      <c r="T203" s="88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T203" s="20" t="s">
        <v>168</v>
      </c>
      <c r="AU203" s="20" t="s">
        <v>83</v>
      </c>
    </row>
    <row r="204" spans="1:65" s="2" customFormat="1" ht="16.5" customHeight="1">
      <c r="A204" s="41"/>
      <c r="B204" s="42"/>
      <c r="C204" s="215" t="s">
        <v>75</v>
      </c>
      <c r="D204" s="215" t="s">
        <v>161</v>
      </c>
      <c r="E204" s="216" t="s">
        <v>2676</v>
      </c>
      <c r="F204" s="217" t="s">
        <v>2541</v>
      </c>
      <c r="G204" s="218" t="s">
        <v>1426</v>
      </c>
      <c r="H204" s="219">
        <v>1</v>
      </c>
      <c r="I204" s="220"/>
      <c r="J204" s="221">
        <f>ROUND(I204*H204,2)</f>
        <v>0</v>
      </c>
      <c r="K204" s="217" t="s">
        <v>19</v>
      </c>
      <c r="L204" s="47"/>
      <c r="M204" s="222" t="s">
        <v>19</v>
      </c>
      <c r="N204" s="223" t="s">
        <v>46</v>
      </c>
      <c r="O204" s="87"/>
      <c r="P204" s="224">
        <f>O204*H204</f>
        <v>0</v>
      </c>
      <c r="Q204" s="224">
        <v>0</v>
      </c>
      <c r="R204" s="224">
        <f>Q204*H204</f>
        <v>0</v>
      </c>
      <c r="S204" s="224">
        <v>0</v>
      </c>
      <c r="T204" s="225">
        <f>S204*H204</f>
        <v>0</v>
      </c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R204" s="226" t="s">
        <v>166</v>
      </c>
      <c r="AT204" s="226" t="s">
        <v>161</v>
      </c>
      <c r="AU204" s="226" t="s">
        <v>83</v>
      </c>
      <c r="AY204" s="20" t="s">
        <v>159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20" t="s">
        <v>83</v>
      </c>
      <c r="BK204" s="227">
        <f>ROUND(I204*H204,2)</f>
        <v>0</v>
      </c>
      <c r="BL204" s="20" t="s">
        <v>166</v>
      </c>
      <c r="BM204" s="226" t="s">
        <v>1201</v>
      </c>
    </row>
    <row r="205" spans="1:47" s="2" customFormat="1" ht="12">
      <c r="A205" s="41"/>
      <c r="B205" s="42"/>
      <c r="C205" s="43"/>
      <c r="D205" s="228" t="s">
        <v>168</v>
      </c>
      <c r="E205" s="43"/>
      <c r="F205" s="229" t="s">
        <v>2541</v>
      </c>
      <c r="G205" s="43"/>
      <c r="H205" s="43"/>
      <c r="I205" s="230"/>
      <c r="J205" s="43"/>
      <c r="K205" s="43"/>
      <c r="L205" s="47"/>
      <c r="M205" s="231"/>
      <c r="N205" s="232"/>
      <c r="O205" s="87"/>
      <c r="P205" s="87"/>
      <c r="Q205" s="87"/>
      <c r="R205" s="87"/>
      <c r="S205" s="87"/>
      <c r="T205" s="88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T205" s="20" t="s">
        <v>168</v>
      </c>
      <c r="AU205" s="20" t="s">
        <v>83</v>
      </c>
    </row>
    <row r="206" spans="1:65" s="2" customFormat="1" ht="16.5" customHeight="1">
      <c r="A206" s="41"/>
      <c r="B206" s="42"/>
      <c r="C206" s="215" t="s">
        <v>75</v>
      </c>
      <c r="D206" s="215" t="s">
        <v>161</v>
      </c>
      <c r="E206" s="216" t="s">
        <v>2677</v>
      </c>
      <c r="F206" s="217" t="s">
        <v>2544</v>
      </c>
      <c r="G206" s="218" t="s">
        <v>1426</v>
      </c>
      <c r="H206" s="219">
        <v>1</v>
      </c>
      <c r="I206" s="220"/>
      <c r="J206" s="221">
        <f>ROUND(I206*H206,2)</f>
        <v>0</v>
      </c>
      <c r="K206" s="217" t="s">
        <v>19</v>
      </c>
      <c r="L206" s="47"/>
      <c r="M206" s="222" t="s">
        <v>19</v>
      </c>
      <c r="N206" s="223" t="s">
        <v>46</v>
      </c>
      <c r="O206" s="87"/>
      <c r="P206" s="224">
        <f>O206*H206</f>
        <v>0</v>
      </c>
      <c r="Q206" s="224">
        <v>0</v>
      </c>
      <c r="R206" s="224">
        <f>Q206*H206</f>
        <v>0</v>
      </c>
      <c r="S206" s="224">
        <v>0</v>
      </c>
      <c r="T206" s="225">
        <f>S206*H206</f>
        <v>0</v>
      </c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R206" s="226" t="s">
        <v>166</v>
      </c>
      <c r="AT206" s="226" t="s">
        <v>161</v>
      </c>
      <c r="AU206" s="226" t="s">
        <v>83</v>
      </c>
      <c r="AY206" s="20" t="s">
        <v>159</v>
      </c>
      <c r="BE206" s="227">
        <f>IF(N206="základní",J206,0)</f>
        <v>0</v>
      </c>
      <c r="BF206" s="227">
        <f>IF(N206="snížená",J206,0)</f>
        <v>0</v>
      </c>
      <c r="BG206" s="227">
        <f>IF(N206="zákl. přenesená",J206,0)</f>
        <v>0</v>
      </c>
      <c r="BH206" s="227">
        <f>IF(N206="sníž. přenesená",J206,0)</f>
        <v>0</v>
      </c>
      <c r="BI206" s="227">
        <f>IF(N206="nulová",J206,0)</f>
        <v>0</v>
      </c>
      <c r="BJ206" s="20" t="s">
        <v>83</v>
      </c>
      <c r="BK206" s="227">
        <f>ROUND(I206*H206,2)</f>
        <v>0</v>
      </c>
      <c r="BL206" s="20" t="s">
        <v>166</v>
      </c>
      <c r="BM206" s="226" t="s">
        <v>1212</v>
      </c>
    </row>
    <row r="207" spans="1:47" s="2" customFormat="1" ht="12">
      <c r="A207" s="41"/>
      <c r="B207" s="42"/>
      <c r="C207" s="43"/>
      <c r="D207" s="228" t="s">
        <v>168</v>
      </c>
      <c r="E207" s="43"/>
      <c r="F207" s="229" t="s">
        <v>2544</v>
      </c>
      <c r="G207" s="43"/>
      <c r="H207" s="43"/>
      <c r="I207" s="230"/>
      <c r="J207" s="43"/>
      <c r="K207" s="43"/>
      <c r="L207" s="47"/>
      <c r="M207" s="231"/>
      <c r="N207" s="232"/>
      <c r="O207" s="87"/>
      <c r="P207" s="87"/>
      <c r="Q207" s="87"/>
      <c r="R207" s="87"/>
      <c r="S207" s="87"/>
      <c r="T207" s="88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T207" s="20" t="s">
        <v>168</v>
      </c>
      <c r="AU207" s="20" t="s">
        <v>83</v>
      </c>
    </row>
    <row r="208" spans="1:65" s="2" customFormat="1" ht="16.5" customHeight="1">
      <c r="A208" s="41"/>
      <c r="B208" s="42"/>
      <c r="C208" s="215" t="s">
        <v>75</v>
      </c>
      <c r="D208" s="215" t="s">
        <v>161</v>
      </c>
      <c r="E208" s="216" t="s">
        <v>2678</v>
      </c>
      <c r="F208" s="217" t="s">
        <v>2679</v>
      </c>
      <c r="G208" s="218" t="s">
        <v>1426</v>
      </c>
      <c r="H208" s="219">
        <v>1</v>
      </c>
      <c r="I208" s="220"/>
      <c r="J208" s="221">
        <f>ROUND(I208*H208,2)</f>
        <v>0</v>
      </c>
      <c r="K208" s="217" t="s">
        <v>19</v>
      </c>
      <c r="L208" s="47"/>
      <c r="M208" s="222" t="s">
        <v>19</v>
      </c>
      <c r="N208" s="223" t="s">
        <v>46</v>
      </c>
      <c r="O208" s="87"/>
      <c r="P208" s="224">
        <f>O208*H208</f>
        <v>0</v>
      </c>
      <c r="Q208" s="224">
        <v>0</v>
      </c>
      <c r="R208" s="224">
        <f>Q208*H208</f>
        <v>0</v>
      </c>
      <c r="S208" s="224">
        <v>0</v>
      </c>
      <c r="T208" s="225">
        <f>S208*H208</f>
        <v>0</v>
      </c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R208" s="226" t="s">
        <v>166</v>
      </c>
      <c r="AT208" s="226" t="s">
        <v>161</v>
      </c>
      <c r="AU208" s="226" t="s">
        <v>83</v>
      </c>
      <c r="AY208" s="20" t="s">
        <v>159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20" t="s">
        <v>83</v>
      </c>
      <c r="BK208" s="227">
        <f>ROUND(I208*H208,2)</f>
        <v>0</v>
      </c>
      <c r="BL208" s="20" t="s">
        <v>166</v>
      </c>
      <c r="BM208" s="226" t="s">
        <v>1223</v>
      </c>
    </row>
    <row r="209" spans="1:47" s="2" customFormat="1" ht="12">
      <c r="A209" s="41"/>
      <c r="B209" s="42"/>
      <c r="C209" s="43"/>
      <c r="D209" s="228" t="s">
        <v>168</v>
      </c>
      <c r="E209" s="43"/>
      <c r="F209" s="229" t="s">
        <v>2679</v>
      </c>
      <c r="G209" s="43"/>
      <c r="H209" s="43"/>
      <c r="I209" s="230"/>
      <c r="J209" s="43"/>
      <c r="K209" s="43"/>
      <c r="L209" s="47"/>
      <c r="M209" s="231"/>
      <c r="N209" s="232"/>
      <c r="O209" s="87"/>
      <c r="P209" s="87"/>
      <c r="Q209" s="87"/>
      <c r="R209" s="87"/>
      <c r="S209" s="87"/>
      <c r="T209" s="88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T209" s="20" t="s">
        <v>168</v>
      </c>
      <c r="AU209" s="20" t="s">
        <v>83</v>
      </c>
    </row>
    <row r="210" spans="1:65" s="2" customFormat="1" ht="16.5" customHeight="1">
      <c r="A210" s="41"/>
      <c r="B210" s="42"/>
      <c r="C210" s="215" t="s">
        <v>75</v>
      </c>
      <c r="D210" s="215" t="s">
        <v>161</v>
      </c>
      <c r="E210" s="216" t="s">
        <v>2680</v>
      </c>
      <c r="F210" s="217" t="s">
        <v>2547</v>
      </c>
      <c r="G210" s="218" t="s">
        <v>1426</v>
      </c>
      <c r="H210" s="219">
        <v>1</v>
      </c>
      <c r="I210" s="220"/>
      <c r="J210" s="221">
        <f>ROUND(I210*H210,2)</f>
        <v>0</v>
      </c>
      <c r="K210" s="217" t="s">
        <v>19</v>
      </c>
      <c r="L210" s="47"/>
      <c r="M210" s="222" t="s">
        <v>19</v>
      </c>
      <c r="N210" s="223" t="s">
        <v>46</v>
      </c>
      <c r="O210" s="87"/>
      <c r="P210" s="224">
        <f>O210*H210</f>
        <v>0</v>
      </c>
      <c r="Q210" s="224">
        <v>0</v>
      </c>
      <c r="R210" s="224">
        <f>Q210*H210</f>
        <v>0</v>
      </c>
      <c r="S210" s="224">
        <v>0</v>
      </c>
      <c r="T210" s="225">
        <f>S210*H210</f>
        <v>0</v>
      </c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R210" s="226" t="s">
        <v>166</v>
      </c>
      <c r="AT210" s="226" t="s">
        <v>161</v>
      </c>
      <c r="AU210" s="226" t="s">
        <v>83</v>
      </c>
      <c r="AY210" s="20" t="s">
        <v>159</v>
      </c>
      <c r="BE210" s="227">
        <f>IF(N210="základní",J210,0)</f>
        <v>0</v>
      </c>
      <c r="BF210" s="227">
        <f>IF(N210="snížená",J210,0)</f>
        <v>0</v>
      </c>
      <c r="BG210" s="227">
        <f>IF(N210="zákl. přenesená",J210,0)</f>
        <v>0</v>
      </c>
      <c r="BH210" s="227">
        <f>IF(N210="sníž. přenesená",J210,0)</f>
        <v>0</v>
      </c>
      <c r="BI210" s="227">
        <f>IF(N210="nulová",J210,0)</f>
        <v>0</v>
      </c>
      <c r="BJ210" s="20" t="s">
        <v>83</v>
      </c>
      <c r="BK210" s="227">
        <f>ROUND(I210*H210,2)</f>
        <v>0</v>
      </c>
      <c r="BL210" s="20" t="s">
        <v>166</v>
      </c>
      <c r="BM210" s="226" t="s">
        <v>1235</v>
      </c>
    </row>
    <row r="211" spans="1:47" s="2" customFormat="1" ht="12">
      <c r="A211" s="41"/>
      <c r="B211" s="42"/>
      <c r="C211" s="43"/>
      <c r="D211" s="228" t="s">
        <v>168</v>
      </c>
      <c r="E211" s="43"/>
      <c r="F211" s="229" t="s">
        <v>2547</v>
      </c>
      <c r="G211" s="43"/>
      <c r="H211" s="43"/>
      <c r="I211" s="230"/>
      <c r="J211" s="43"/>
      <c r="K211" s="43"/>
      <c r="L211" s="47"/>
      <c r="M211" s="231"/>
      <c r="N211" s="232"/>
      <c r="O211" s="87"/>
      <c r="P211" s="87"/>
      <c r="Q211" s="87"/>
      <c r="R211" s="87"/>
      <c r="S211" s="87"/>
      <c r="T211" s="88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T211" s="20" t="s">
        <v>168</v>
      </c>
      <c r="AU211" s="20" t="s">
        <v>83</v>
      </c>
    </row>
    <row r="212" spans="1:65" s="2" customFormat="1" ht="16.5" customHeight="1">
      <c r="A212" s="41"/>
      <c r="B212" s="42"/>
      <c r="C212" s="215" t="s">
        <v>75</v>
      </c>
      <c r="D212" s="215" t="s">
        <v>161</v>
      </c>
      <c r="E212" s="216" t="s">
        <v>2681</v>
      </c>
      <c r="F212" s="217" t="s">
        <v>2550</v>
      </c>
      <c r="G212" s="218" t="s">
        <v>1426</v>
      </c>
      <c r="H212" s="219">
        <v>1</v>
      </c>
      <c r="I212" s="220"/>
      <c r="J212" s="221">
        <f>ROUND(I212*H212,2)</f>
        <v>0</v>
      </c>
      <c r="K212" s="217" t="s">
        <v>19</v>
      </c>
      <c r="L212" s="47"/>
      <c r="M212" s="222" t="s">
        <v>19</v>
      </c>
      <c r="N212" s="223" t="s">
        <v>46</v>
      </c>
      <c r="O212" s="87"/>
      <c r="P212" s="224">
        <f>O212*H212</f>
        <v>0</v>
      </c>
      <c r="Q212" s="224">
        <v>0</v>
      </c>
      <c r="R212" s="224">
        <f>Q212*H212</f>
        <v>0</v>
      </c>
      <c r="S212" s="224">
        <v>0</v>
      </c>
      <c r="T212" s="225">
        <f>S212*H212</f>
        <v>0</v>
      </c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R212" s="226" t="s">
        <v>166</v>
      </c>
      <c r="AT212" s="226" t="s">
        <v>161</v>
      </c>
      <c r="AU212" s="226" t="s">
        <v>83</v>
      </c>
      <c r="AY212" s="20" t="s">
        <v>159</v>
      </c>
      <c r="BE212" s="227">
        <f>IF(N212="základní",J212,0)</f>
        <v>0</v>
      </c>
      <c r="BF212" s="227">
        <f>IF(N212="snížená",J212,0)</f>
        <v>0</v>
      </c>
      <c r="BG212" s="227">
        <f>IF(N212="zákl. přenesená",J212,0)</f>
        <v>0</v>
      </c>
      <c r="BH212" s="227">
        <f>IF(N212="sníž. přenesená",J212,0)</f>
        <v>0</v>
      </c>
      <c r="BI212" s="227">
        <f>IF(N212="nulová",J212,0)</f>
        <v>0</v>
      </c>
      <c r="BJ212" s="20" t="s">
        <v>83</v>
      </c>
      <c r="BK212" s="227">
        <f>ROUND(I212*H212,2)</f>
        <v>0</v>
      </c>
      <c r="BL212" s="20" t="s">
        <v>166</v>
      </c>
      <c r="BM212" s="226" t="s">
        <v>1246</v>
      </c>
    </row>
    <row r="213" spans="1:47" s="2" customFormat="1" ht="12">
      <c r="A213" s="41"/>
      <c r="B213" s="42"/>
      <c r="C213" s="43"/>
      <c r="D213" s="228" t="s">
        <v>168</v>
      </c>
      <c r="E213" s="43"/>
      <c r="F213" s="229" t="s">
        <v>2550</v>
      </c>
      <c r="G213" s="43"/>
      <c r="H213" s="43"/>
      <c r="I213" s="230"/>
      <c r="J213" s="43"/>
      <c r="K213" s="43"/>
      <c r="L213" s="47"/>
      <c r="M213" s="231"/>
      <c r="N213" s="232"/>
      <c r="O213" s="87"/>
      <c r="P213" s="87"/>
      <c r="Q213" s="87"/>
      <c r="R213" s="87"/>
      <c r="S213" s="87"/>
      <c r="T213" s="88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T213" s="20" t="s">
        <v>168</v>
      </c>
      <c r="AU213" s="20" t="s">
        <v>83</v>
      </c>
    </row>
    <row r="214" spans="1:47" s="2" customFormat="1" ht="12">
      <c r="A214" s="41"/>
      <c r="B214" s="42"/>
      <c r="C214" s="43"/>
      <c r="D214" s="228" t="s">
        <v>1436</v>
      </c>
      <c r="E214" s="43"/>
      <c r="F214" s="288" t="s">
        <v>2682</v>
      </c>
      <c r="G214" s="43"/>
      <c r="H214" s="43"/>
      <c r="I214" s="230"/>
      <c r="J214" s="43"/>
      <c r="K214" s="43"/>
      <c r="L214" s="47"/>
      <c r="M214" s="231"/>
      <c r="N214" s="232"/>
      <c r="O214" s="87"/>
      <c r="P214" s="87"/>
      <c r="Q214" s="87"/>
      <c r="R214" s="87"/>
      <c r="S214" s="87"/>
      <c r="T214" s="88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T214" s="20" t="s">
        <v>1436</v>
      </c>
      <c r="AU214" s="20" t="s">
        <v>83</v>
      </c>
    </row>
    <row r="215" spans="1:65" s="2" customFormat="1" ht="16.5" customHeight="1">
      <c r="A215" s="41"/>
      <c r="B215" s="42"/>
      <c r="C215" s="215" t="s">
        <v>75</v>
      </c>
      <c r="D215" s="215" t="s">
        <v>161</v>
      </c>
      <c r="E215" s="216" t="s">
        <v>2683</v>
      </c>
      <c r="F215" s="217" t="s">
        <v>2684</v>
      </c>
      <c r="G215" s="218" t="s">
        <v>2365</v>
      </c>
      <c r="H215" s="219">
        <v>25</v>
      </c>
      <c r="I215" s="220"/>
      <c r="J215" s="221">
        <f>ROUND(I215*H215,2)</f>
        <v>0</v>
      </c>
      <c r="K215" s="217" t="s">
        <v>19</v>
      </c>
      <c r="L215" s="47"/>
      <c r="M215" s="222" t="s">
        <v>19</v>
      </c>
      <c r="N215" s="223" t="s">
        <v>46</v>
      </c>
      <c r="O215" s="87"/>
      <c r="P215" s="224">
        <f>O215*H215</f>
        <v>0</v>
      </c>
      <c r="Q215" s="224">
        <v>0</v>
      </c>
      <c r="R215" s="224">
        <f>Q215*H215</f>
        <v>0</v>
      </c>
      <c r="S215" s="224">
        <v>0</v>
      </c>
      <c r="T215" s="225">
        <f>S215*H215</f>
        <v>0</v>
      </c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R215" s="226" t="s">
        <v>166</v>
      </c>
      <c r="AT215" s="226" t="s">
        <v>161</v>
      </c>
      <c r="AU215" s="226" t="s">
        <v>83</v>
      </c>
      <c r="AY215" s="20" t="s">
        <v>159</v>
      </c>
      <c r="BE215" s="227">
        <f>IF(N215="základní",J215,0)</f>
        <v>0</v>
      </c>
      <c r="BF215" s="227">
        <f>IF(N215="snížená",J215,0)</f>
        <v>0</v>
      </c>
      <c r="BG215" s="227">
        <f>IF(N215="zákl. přenesená",J215,0)</f>
        <v>0</v>
      </c>
      <c r="BH215" s="227">
        <f>IF(N215="sníž. přenesená",J215,0)</f>
        <v>0</v>
      </c>
      <c r="BI215" s="227">
        <f>IF(N215="nulová",J215,0)</f>
        <v>0</v>
      </c>
      <c r="BJ215" s="20" t="s">
        <v>83</v>
      </c>
      <c r="BK215" s="227">
        <f>ROUND(I215*H215,2)</f>
        <v>0</v>
      </c>
      <c r="BL215" s="20" t="s">
        <v>166</v>
      </c>
      <c r="BM215" s="226" t="s">
        <v>2685</v>
      </c>
    </row>
    <row r="216" spans="1:47" s="2" customFormat="1" ht="12">
      <c r="A216" s="41"/>
      <c r="B216" s="42"/>
      <c r="C216" s="43"/>
      <c r="D216" s="228" t="s">
        <v>168</v>
      </c>
      <c r="E216" s="43"/>
      <c r="F216" s="229" t="s">
        <v>2684</v>
      </c>
      <c r="G216" s="43"/>
      <c r="H216" s="43"/>
      <c r="I216" s="230"/>
      <c r="J216" s="43"/>
      <c r="K216" s="43"/>
      <c r="L216" s="47"/>
      <c r="M216" s="231"/>
      <c r="N216" s="232"/>
      <c r="O216" s="87"/>
      <c r="P216" s="87"/>
      <c r="Q216" s="87"/>
      <c r="R216" s="87"/>
      <c r="S216" s="87"/>
      <c r="T216" s="88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T216" s="20" t="s">
        <v>168</v>
      </c>
      <c r="AU216" s="20" t="s">
        <v>83</v>
      </c>
    </row>
    <row r="217" spans="1:65" s="2" customFormat="1" ht="16.5" customHeight="1">
      <c r="A217" s="41"/>
      <c r="B217" s="42"/>
      <c r="C217" s="215" t="s">
        <v>75</v>
      </c>
      <c r="D217" s="215" t="s">
        <v>161</v>
      </c>
      <c r="E217" s="216" t="s">
        <v>2686</v>
      </c>
      <c r="F217" s="217" t="s">
        <v>2687</v>
      </c>
      <c r="G217" s="218" t="s">
        <v>1420</v>
      </c>
      <c r="H217" s="219">
        <v>1</v>
      </c>
      <c r="I217" s="220"/>
      <c r="J217" s="221">
        <f>ROUND(I217*H217,2)</f>
        <v>0</v>
      </c>
      <c r="K217" s="217" t="s">
        <v>19</v>
      </c>
      <c r="L217" s="47"/>
      <c r="M217" s="222" t="s">
        <v>19</v>
      </c>
      <c r="N217" s="223" t="s">
        <v>46</v>
      </c>
      <c r="O217" s="87"/>
      <c r="P217" s="224">
        <f>O217*H217</f>
        <v>0</v>
      </c>
      <c r="Q217" s="224">
        <v>0</v>
      </c>
      <c r="R217" s="224">
        <f>Q217*H217</f>
        <v>0</v>
      </c>
      <c r="S217" s="224">
        <v>0</v>
      </c>
      <c r="T217" s="225">
        <f>S217*H217</f>
        <v>0</v>
      </c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R217" s="226" t="s">
        <v>166</v>
      </c>
      <c r="AT217" s="226" t="s">
        <v>161</v>
      </c>
      <c r="AU217" s="226" t="s">
        <v>83</v>
      </c>
      <c r="AY217" s="20" t="s">
        <v>159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20" t="s">
        <v>83</v>
      </c>
      <c r="BK217" s="227">
        <f>ROUND(I217*H217,2)</f>
        <v>0</v>
      </c>
      <c r="BL217" s="20" t="s">
        <v>166</v>
      </c>
      <c r="BM217" s="226" t="s">
        <v>2688</v>
      </c>
    </row>
    <row r="218" spans="1:47" s="2" customFormat="1" ht="12">
      <c r="A218" s="41"/>
      <c r="B218" s="42"/>
      <c r="C218" s="43"/>
      <c r="D218" s="228" t="s">
        <v>168</v>
      </c>
      <c r="E218" s="43"/>
      <c r="F218" s="229" t="s">
        <v>2687</v>
      </c>
      <c r="G218" s="43"/>
      <c r="H218" s="43"/>
      <c r="I218" s="230"/>
      <c r="J218" s="43"/>
      <c r="K218" s="43"/>
      <c r="L218" s="47"/>
      <c r="M218" s="290"/>
      <c r="N218" s="291"/>
      <c r="O218" s="292"/>
      <c r="P218" s="292"/>
      <c r="Q218" s="292"/>
      <c r="R218" s="292"/>
      <c r="S218" s="292"/>
      <c r="T218" s="293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T218" s="20" t="s">
        <v>168</v>
      </c>
      <c r="AU218" s="20" t="s">
        <v>83</v>
      </c>
    </row>
    <row r="219" spans="1:31" s="2" customFormat="1" ht="6.95" customHeight="1">
      <c r="A219" s="41"/>
      <c r="B219" s="62"/>
      <c r="C219" s="63"/>
      <c r="D219" s="63"/>
      <c r="E219" s="63"/>
      <c r="F219" s="63"/>
      <c r="G219" s="63"/>
      <c r="H219" s="63"/>
      <c r="I219" s="63"/>
      <c r="J219" s="63"/>
      <c r="K219" s="63"/>
      <c r="L219" s="47"/>
      <c r="M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</row>
  </sheetData>
  <sheetProtection password="CC35" sheet="1" objects="1" scenarios="1" formatColumns="0" formatRows="0" autoFilter="0"/>
  <autoFilter ref="C85:K218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103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2:12" s="1" customFormat="1" ht="12" customHeight="1">
      <c r="B8" s="23"/>
      <c r="D8" s="145" t="s">
        <v>116</v>
      </c>
      <c r="L8" s="23"/>
    </row>
    <row r="9" spans="1:31" s="2" customFormat="1" ht="16.5" customHeight="1">
      <c r="A9" s="41"/>
      <c r="B9" s="47"/>
      <c r="C9" s="41"/>
      <c r="D9" s="41"/>
      <c r="E9" s="146" t="s">
        <v>2689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2690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2691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21</v>
      </c>
      <c r="E14" s="41"/>
      <c r="F14" s="136" t="s">
        <v>22</v>
      </c>
      <c r="G14" s="41"/>
      <c r="H14" s="41"/>
      <c r="I14" s="145" t="s">
        <v>23</v>
      </c>
      <c r="J14" s="149" t="str">
        <f>'Rekapitulace stavby'!AN8</f>
        <v>25. 7. 2022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25</v>
      </c>
      <c r="E16" s="41"/>
      <c r="F16" s="41"/>
      <c r="G16" s="41"/>
      <c r="H16" s="41"/>
      <c r="I16" s="145" t="s">
        <v>26</v>
      </c>
      <c r="J16" s="136" t="s">
        <v>27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28</v>
      </c>
      <c r="F17" s="41"/>
      <c r="G17" s="41"/>
      <c r="H17" s="41"/>
      <c r="I17" s="145" t="s">
        <v>29</v>
      </c>
      <c r="J17" s="136" t="s">
        <v>30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31</v>
      </c>
      <c r="E19" s="41"/>
      <c r="F19" s="41"/>
      <c r="G19" s="41"/>
      <c r="H19" s="41"/>
      <c r="I19" s="145" t="s">
        <v>26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29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33</v>
      </c>
      <c r="E22" s="41"/>
      <c r="F22" s="41"/>
      <c r="G22" s="41"/>
      <c r="H22" s="41"/>
      <c r="I22" s="145" t="s">
        <v>26</v>
      </c>
      <c r="J22" s="136" t="s">
        <v>34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35</v>
      </c>
      <c r="F23" s="41"/>
      <c r="G23" s="41"/>
      <c r="H23" s="41"/>
      <c r="I23" s="145" t="s">
        <v>29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37</v>
      </c>
      <c r="E25" s="41"/>
      <c r="F25" s="41"/>
      <c r="G25" s="41"/>
      <c r="H25" s="41"/>
      <c r="I25" s="145" t="s">
        <v>26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29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39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71.25" customHeight="1">
      <c r="A29" s="150"/>
      <c r="B29" s="151"/>
      <c r="C29" s="150"/>
      <c r="D29" s="150"/>
      <c r="E29" s="152" t="s">
        <v>40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41</v>
      </c>
      <c r="E32" s="41"/>
      <c r="F32" s="41"/>
      <c r="G32" s="41"/>
      <c r="H32" s="41"/>
      <c r="I32" s="41"/>
      <c r="J32" s="156">
        <f>ROUND(J86,2)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43</v>
      </c>
      <c r="G34" s="41"/>
      <c r="H34" s="41"/>
      <c r="I34" s="157" t="s">
        <v>42</v>
      </c>
      <c r="J34" s="157" t="s">
        <v>44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45</v>
      </c>
      <c r="E35" s="145" t="s">
        <v>46</v>
      </c>
      <c r="F35" s="159">
        <f>ROUND((SUM(BE86:BE126)),2)</f>
        <v>0</v>
      </c>
      <c r="G35" s="41"/>
      <c r="H35" s="41"/>
      <c r="I35" s="160">
        <v>0.21</v>
      </c>
      <c r="J35" s="159">
        <f>ROUND(((SUM(BE86:BE126))*I35),2)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47</v>
      </c>
      <c r="F36" s="159">
        <f>ROUND((SUM(BF86:BF126)),2)</f>
        <v>0</v>
      </c>
      <c r="G36" s="41"/>
      <c r="H36" s="41"/>
      <c r="I36" s="160">
        <v>0.15</v>
      </c>
      <c r="J36" s="159">
        <f>ROUND(((SUM(BF86:BF126))*I36),2)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48</v>
      </c>
      <c r="F37" s="159">
        <f>ROUND((SUM(BG86:BG126)),2)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49</v>
      </c>
      <c r="F38" s="159">
        <f>ROUND((SUM(BH86:BH126)),2)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50</v>
      </c>
      <c r="F39" s="159">
        <f>ROUND((SUM(BI86:BI126)),2)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51</v>
      </c>
      <c r="E41" s="163"/>
      <c r="F41" s="163"/>
      <c r="G41" s="164" t="s">
        <v>52</v>
      </c>
      <c r="H41" s="165" t="s">
        <v>53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118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26.25" customHeight="1">
      <c r="A50" s="41"/>
      <c r="B50" s="42"/>
      <c r="C50" s="43"/>
      <c r="D50" s="43"/>
      <c r="E50" s="172" t="str">
        <f>E7</f>
        <v>Vestavba učeben, rekonstrukce bytů a přístavba výtahu - internát SSŽ a ŽS Planá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116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2689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2690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01 - vnější kanalizace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Planá</v>
      </c>
      <c r="G56" s="43"/>
      <c r="H56" s="43"/>
      <c r="I56" s="35" t="s">
        <v>23</v>
      </c>
      <c r="J56" s="75" t="str">
        <f>IF(J14="","",J14)</f>
        <v>25. 7. 2022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>Střední škola živnostenská a Základní škola Planá</v>
      </c>
      <c r="G58" s="43"/>
      <c r="H58" s="43"/>
      <c r="I58" s="35" t="s">
        <v>33</v>
      </c>
      <c r="J58" s="39" t="str">
        <f>E23</f>
        <v>SPIRAL spol.s r.o.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31</v>
      </c>
      <c r="D59" s="43"/>
      <c r="E59" s="43"/>
      <c r="F59" s="30" t="str">
        <f>IF(E20="","",E20)</f>
        <v>Vyplň údaj</v>
      </c>
      <c r="G59" s="43"/>
      <c r="H59" s="43"/>
      <c r="I59" s="35" t="s">
        <v>37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119</v>
      </c>
      <c r="D61" s="174"/>
      <c r="E61" s="174"/>
      <c r="F61" s="174"/>
      <c r="G61" s="174"/>
      <c r="H61" s="174"/>
      <c r="I61" s="174"/>
      <c r="J61" s="175" t="s">
        <v>120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73</v>
      </c>
      <c r="D63" s="43"/>
      <c r="E63" s="43"/>
      <c r="F63" s="43"/>
      <c r="G63" s="43"/>
      <c r="H63" s="43"/>
      <c r="I63" s="43"/>
      <c r="J63" s="105">
        <f>J86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121</v>
      </c>
    </row>
    <row r="64" spans="1:31" s="9" customFormat="1" ht="24.95" customHeight="1">
      <c r="A64" s="9"/>
      <c r="B64" s="177"/>
      <c r="C64" s="178"/>
      <c r="D64" s="179" t="s">
        <v>2692</v>
      </c>
      <c r="E64" s="180"/>
      <c r="F64" s="180"/>
      <c r="G64" s="180"/>
      <c r="H64" s="180"/>
      <c r="I64" s="180"/>
      <c r="J64" s="181">
        <f>J87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4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4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144</v>
      </c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6.25" customHeight="1">
      <c r="A74" s="41"/>
      <c r="B74" s="42"/>
      <c r="C74" s="43"/>
      <c r="D74" s="43"/>
      <c r="E74" s="172" t="str">
        <f>E7</f>
        <v>Vestavba učeben, rekonstrukce bytů a přístavba výtahu - internát SSŽ a ŽS Planá</v>
      </c>
      <c r="F74" s="35"/>
      <c r="G74" s="35"/>
      <c r="H74" s="35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2:12" s="1" customFormat="1" ht="12" customHeight="1">
      <c r="B75" s="24"/>
      <c r="C75" s="35" t="s">
        <v>116</v>
      </c>
      <c r="D75" s="25"/>
      <c r="E75" s="25"/>
      <c r="F75" s="25"/>
      <c r="G75" s="25"/>
      <c r="H75" s="25"/>
      <c r="I75" s="25"/>
      <c r="J75" s="25"/>
      <c r="K75" s="25"/>
      <c r="L75" s="23"/>
    </row>
    <row r="76" spans="1:31" s="2" customFormat="1" ht="16.5" customHeight="1">
      <c r="A76" s="41"/>
      <c r="B76" s="42"/>
      <c r="C76" s="43"/>
      <c r="D76" s="43"/>
      <c r="E76" s="172" t="s">
        <v>2689</v>
      </c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2690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E11</f>
        <v>01 - vnější kanalizace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F14</f>
        <v>Planá</v>
      </c>
      <c r="G80" s="43"/>
      <c r="H80" s="43"/>
      <c r="I80" s="35" t="s">
        <v>23</v>
      </c>
      <c r="J80" s="75" t="str">
        <f>IF(J14="","",J14)</f>
        <v>25. 7. 2022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E17</f>
        <v>Střední škola živnostenská a Základní škola Planá</v>
      </c>
      <c r="G82" s="43"/>
      <c r="H82" s="43"/>
      <c r="I82" s="35" t="s">
        <v>33</v>
      </c>
      <c r="J82" s="39" t="str">
        <f>E23</f>
        <v>SPIRAL spol.s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31</v>
      </c>
      <c r="D83" s="43"/>
      <c r="E83" s="43"/>
      <c r="F83" s="30" t="str">
        <f>IF(E20="","",E20)</f>
        <v>Vyplň údaj</v>
      </c>
      <c r="G83" s="43"/>
      <c r="H83" s="43"/>
      <c r="I83" s="35" t="s">
        <v>37</v>
      </c>
      <c r="J83" s="39" t="str">
        <f>E26</f>
        <v xml:space="preserve"> 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145</v>
      </c>
      <c r="D85" s="191" t="s">
        <v>60</v>
      </c>
      <c r="E85" s="191" t="s">
        <v>56</v>
      </c>
      <c r="F85" s="191" t="s">
        <v>57</v>
      </c>
      <c r="G85" s="191" t="s">
        <v>146</v>
      </c>
      <c r="H85" s="191" t="s">
        <v>147</v>
      </c>
      <c r="I85" s="191" t="s">
        <v>148</v>
      </c>
      <c r="J85" s="191" t="s">
        <v>120</v>
      </c>
      <c r="K85" s="192" t="s">
        <v>149</v>
      </c>
      <c r="L85" s="193"/>
      <c r="M85" s="95" t="s">
        <v>19</v>
      </c>
      <c r="N85" s="96" t="s">
        <v>45</v>
      </c>
      <c r="O85" s="96" t="s">
        <v>150</v>
      </c>
      <c r="P85" s="96" t="s">
        <v>151</v>
      </c>
      <c r="Q85" s="96" t="s">
        <v>152</v>
      </c>
      <c r="R85" s="96" t="s">
        <v>153</v>
      </c>
      <c r="S85" s="96" t="s">
        <v>154</v>
      </c>
      <c r="T85" s="97" t="s">
        <v>155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156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0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74</v>
      </c>
      <c r="AU86" s="20" t="s">
        <v>121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74</v>
      </c>
      <c r="E87" s="202" t="s">
        <v>2693</v>
      </c>
      <c r="F87" s="202" t="s">
        <v>2694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SUM(P88:P126)</f>
        <v>0</v>
      </c>
      <c r="Q87" s="207"/>
      <c r="R87" s="208">
        <f>SUM(R88:R126)</f>
        <v>0</v>
      </c>
      <c r="S87" s="207"/>
      <c r="T87" s="209">
        <f>SUM(T88:T126)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83</v>
      </c>
      <c r="AT87" s="211" t="s">
        <v>74</v>
      </c>
      <c r="AU87" s="211" t="s">
        <v>75</v>
      </c>
      <c r="AY87" s="210" t="s">
        <v>159</v>
      </c>
      <c r="BK87" s="212">
        <f>SUM(BK88:BK126)</f>
        <v>0</v>
      </c>
    </row>
    <row r="88" spans="1:65" s="2" customFormat="1" ht="16.5" customHeight="1">
      <c r="A88" s="41"/>
      <c r="B88" s="42"/>
      <c r="C88" s="215" t="s">
        <v>83</v>
      </c>
      <c r="D88" s="215" t="s">
        <v>161</v>
      </c>
      <c r="E88" s="216" t="s">
        <v>2695</v>
      </c>
      <c r="F88" s="217" t="s">
        <v>2696</v>
      </c>
      <c r="G88" s="218" t="s">
        <v>306</v>
      </c>
      <c r="H88" s="219">
        <v>24.6</v>
      </c>
      <c r="I88" s="220"/>
      <c r="J88" s="221">
        <f>ROUND(I88*H88,2)</f>
        <v>0</v>
      </c>
      <c r="K88" s="217" t="s">
        <v>19</v>
      </c>
      <c r="L88" s="47"/>
      <c r="M88" s="222" t="s">
        <v>19</v>
      </c>
      <c r="N88" s="223" t="s">
        <v>46</v>
      </c>
      <c r="O88" s="87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6" t="s">
        <v>166</v>
      </c>
      <c r="AT88" s="226" t="s">
        <v>161</v>
      </c>
      <c r="AU88" s="226" t="s">
        <v>83</v>
      </c>
      <c r="AY88" s="20" t="s">
        <v>159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0" t="s">
        <v>83</v>
      </c>
      <c r="BK88" s="227">
        <f>ROUND(I88*H88,2)</f>
        <v>0</v>
      </c>
      <c r="BL88" s="20" t="s">
        <v>166</v>
      </c>
      <c r="BM88" s="226" t="s">
        <v>85</v>
      </c>
    </row>
    <row r="89" spans="1:47" s="2" customFormat="1" ht="12">
      <c r="A89" s="41"/>
      <c r="B89" s="42"/>
      <c r="C89" s="43"/>
      <c r="D89" s="228" t="s">
        <v>168</v>
      </c>
      <c r="E89" s="43"/>
      <c r="F89" s="229" t="s">
        <v>2696</v>
      </c>
      <c r="G89" s="43"/>
      <c r="H89" s="43"/>
      <c r="I89" s="230"/>
      <c r="J89" s="43"/>
      <c r="K89" s="43"/>
      <c r="L89" s="47"/>
      <c r="M89" s="231"/>
      <c r="N89" s="232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168</v>
      </c>
      <c r="AU89" s="20" t="s">
        <v>83</v>
      </c>
    </row>
    <row r="90" spans="1:65" s="2" customFormat="1" ht="16.5" customHeight="1">
      <c r="A90" s="41"/>
      <c r="B90" s="42"/>
      <c r="C90" s="215" t="s">
        <v>85</v>
      </c>
      <c r="D90" s="215" t="s">
        <v>161</v>
      </c>
      <c r="E90" s="216" t="s">
        <v>2697</v>
      </c>
      <c r="F90" s="217" t="s">
        <v>2698</v>
      </c>
      <c r="G90" s="218" t="s">
        <v>306</v>
      </c>
      <c r="H90" s="219">
        <v>25</v>
      </c>
      <c r="I90" s="220"/>
      <c r="J90" s="221">
        <f>ROUND(I90*H90,2)</f>
        <v>0</v>
      </c>
      <c r="K90" s="217" t="s">
        <v>19</v>
      </c>
      <c r="L90" s="47"/>
      <c r="M90" s="222" t="s">
        <v>19</v>
      </c>
      <c r="N90" s="223" t="s">
        <v>46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166</v>
      </c>
      <c r="AT90" s="226" t="s">
        <v>161</v>
      </c>
      <c r="AU90" s="226" t="s">
        <v>83</v>
      </c>
      <c r="AY90" s="20" t="s">
        <v>159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83</v>
      </c>
      <c r="BK90" s="227">
        <f>ROUND(I90*H90,2)</f>
        <v>0</v>
      </c>
      <c r="BL90" s="20" t="s">
        <v>166</v>
      </c>
      <c r="BM90" s="226" t="s">
        <v>166</v>
      </c>
    </row>
    <row r="91" spans="1:47" s="2" customFormat="1" ht="12">
      <c r="A91" s="41"/>
      <c r="B91" s="42"/>
      <c r="C91" s="43"/>
      <c r="D91" s="228" t="s">
        <v>168</v>
      </c>
      <c r="E91" s="43"/>
      <c r="F91" s="229" t="s">
        <v>2698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168</v>
      </c>
      <c r="AU91" s="20" t="s">
        <v>83</v>
      </c>
    </row>
    <row r="92" spans="1:65" s="2" customFormat="1" ht="24.15" customHeight="1">
      <c r="A92" s="41"/>
      <c r="B92" s="42"/>
      <c r="C92" s="215" t="s">
        <v>181</v>
      </c>
      <c r="D92" s="215" t="s">
        <v>161</v>
      </c>
      <c r="E92" s="216" t="s">
        <v>2699</v>
      </c>
      <c r="F92" s="217" t="s">
        <v>2700</v>
      </c>
      <c r="G92" s="218" t="s">
        <v>514</v>
      </c>
      <c r="H92" s="219">
        <v>1</v>
      </c>
      <c r="I92" s="220"/>
      <c r="J92" s="221">
        <f>ROUND(I92*H92,2)</f>
        <v>0</v>
      </c>
      <c r="K92" s="217" t="s">
        <v>19</v>
      </c>
      <c r="L92" s="47"/>
      <c r="M92" s="222" t="s">
        <v>19</v>
      </c>
      <c r="N92" s="223" t="s">
        <v>46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166</v>
      </c>
      <c r="AT92" s="226" t="s">
        <v>161</v>
      </c>
      <c r="AU92" s="226" t="s">
        <v>83</v>
      </c>
      <c r="AY92" s="20" t="s">
        <v>159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83</v>
      </c>
      <c r="BK92" s="227">
        <f>ROUND(I92*H92,2)</f>
        <v>0</v>
      </c>
      <c r="BL92" s="20" t="s">
        <v>166</v>
      </c>
      <c r="BM92" s="226" t="s">
        <v>209</v>
      </c>
    </row>
    <row r="93" spans="1:47" s="2" customFormat="1" ht="12">
      <c r="A93" s="41"/>
      <c r="B93" s="42"/>
      <c r="C93" s="43"/>
      <c r="D93" s="228" t="s">
        <v>168</v>
      </c>
      <c r="E93" s="43"/>
      <c r="F93" s="229" t="s">
        <v>2701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168</v>
      </c>
      <c r="AU93" s="20" t="s">
        <v>83</v>
      </c>
    </row>
    <row r="94" spans="1:65" s="2" customFormat="1" ht="24.15" customHeight="1">
      <c r="A94" s="41"/>
      <c r="B94" s="42"/>
      <c r="C94" s="215" t="s">
        <v>166</v>
      </c>
      <c r="D94" s="215" t="s">
        <v>161</v>
      </c>
      <c r="E94" s="216" t="s">
        <v>2702</v>
      </c>
      <c r="F94" s="217" t="s">
        <v>2703</v>
      </c>
      <c r="G94" s="218" t="s">
        <v>514</v>
      </c>
      <c r="H94" s="219">
        <v>1</v>
      </c>
      <c r="I94" s="220"/>
      <c r="J94" s="221">
        <f>ROUND(I94*H94,2)</f>
        <v>0</v>
      </c>
      <c r="K94" s="217" t="s">
        <v>19</v>
      </c>
      <c r="L94" s="47"/>
      <c r="M94" s="222" t="s">
        <v>19</v>
      </c>
      <c r="N94" s="223" t="s">
        <v>46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166</v>
      </c>
      <c r="AT94" s="226" t="s">
        <v>161</v>
      </c>
      <c r="AU94" s="226" t="s">
        <v>83</v>
      </c>
      <c r="AY94" s="20" t="s">
        <v>159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83</v>
      </c>
      <c r="BK94" s="227">
        <f>ROUND(I94*H94,2)</f>
        <v>0</v>
      </c>
      <c r="BL94" s="20" t="s">
        <v>166</v>
      </c>
      <c r="BM94" s="226" t="s">
        <v>221</v>
      </c>
    </row>
    <row r="95" spans="1:47" s="2" customFormat="1" ht="12">
      <c r="A95" s="41"/>
      <c r="B95" s="42"/>
      <c r="C95" s="43"/>
      <c r="D95" s="228" t="s">
        <v>168</v>
      </c>
      <c r="E95" s="43"/>
      <c r="F95" s="229" t="s">
        <v>2704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168</v>
      </c>
      <c r="AU95" s="20" t="s">
        <v>83</v>
      </c>
    </row>
    <row r="96" spans="1:65" s="2" customFormat="1" ht="16.5" customHeight="1">
      <c r="A96" s="41"/>
      <c r="B96" s="42"/>
      <c r="C96" s="215" t="s">
        <v>199</v>
      </c>
      <c r="D96" s="215" t="s">
        <v>161</v>
      </c>
      <c r="E96" s="216" t="s">
        <v>2705</v>
      </c>
      <c r="F96" s="217" t="s">
        <v>2706</v>
      </c>
      <c r="G96" s="218" t="s">
        <v>2443</v>
      </c>
      <c r="H96" s="219">
        <v>1</v>
      </c>
      <c r="I96" s="220"/>
      <c r="J96" s="221">
        <f>ROUND(I96*H96,2)</f>
        <v>0</v>
      </c>
      <c r="K96" s="217" t="s">
        <v>19</v>
      </c>
      <c r="L96" s="47"/>
      <c r="M96" s="222" t="s">
        <v>19</v>
      </c>
      <c r="N96" s="223" t="s">
        <v>46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166</v>
      </c>
      <c r="AT96" s="226" t="s">
        <v>161</v>
      </c>
      <c r="AU96" s="226" t="s">
        <v>83</v>
      </c>
      <c r="AY96" s="20" t="s">
        <v>159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83</v>
      </c>
      <c r="BK96" s="227">
        <f>ROUND(I96*H96,2)</f>
        <v>0</v>
      </c>
      <c r="BL96" s="20" t="s">
        <v>166</v>
      </c>
      <c r="BM96" s="226" t="s">
        <v>233</v>
      </c>
    </row>
    <row r="97" spans="1:47" s="2" customFormat="1" ht="12">
      <c r="A97" s="41"/>
      <c r="B97" s="42"/>
      <c r="C97" s="43"/>
      <c r="D97" s="228" t="s">
        <v>168</v>
      </c>
      <c r="E97" s="43"/>
      <c r="F97" s="229" t="s">
        <v>2706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168</v>
      </c>
      <c r="AU97" s="20" t="s">
        <v>83</v>
      </c>
    </row>
    <row r="98" spans="1:65" s="2" customFormat="1" ht="16.5" customHeight="1">
      <c r="A98" s="41"/>
      <c r="B98" s="42"/>
      <c r="C98" s="215" t="s">
        <v>209</v>
      </c>
      <c r="D98" s="215" t="s">
        <v>161</v>
      </c>
      <c r="E98" s="216" t="s">
        <v>2707</v>
      </c>
      <c r="F98" s="217" t="s">
        <v>2708</v>
      </c>
      <c r="G98" s="218" t="s">
        <v>514</v>
      </c>
      <c r="H98" s="219">
        <v>4</v>
      </c>
      <c r="I98" s="220"/>
      <c r="J98" s="221">
        <f>ROUND(I98*H98,2)</f>
        <v>0</v>
      </c>
      <c r="K98" s="217" t="s">
        <v>19</v>
      </c>
      <c r="L98" s="47"/>
      <c r="M98" s="222" t="s">
        <v>19</v>
      </c>
      <c r="N98" s="223" t="s">
        <v>46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166</v>
      </c>
      <c r="AT98" s="226" t="s">
        <v>161</v>
      </c>
      <c r="AU98" s="226" t="s">
        <v>83</v>
      </c>
      <c r="AY98" s="20" t="s">
        <v>159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83</v>
      </c>
      <c r="BK98" s="227">
        <f>ROUND(I98*H98,2)</f>
        <v>0</v>
      </c>
      <c r="BL98" s="20" t="s">
        <v>166</v>
      </c>
      <c r="BM98" s="226" t="s">
        <v>246</v>
      </c>
    </row>
    <row r="99" spans="1:47" s="2" customFormat="1" ht="12">
      <c r="A99" s="41"/>
      <c r="B99" s="42"/>
      <c r="C99" s="43"/>
      <c r="D99" s="228" t="s">
        <v>168</v>
      </c>
      <c r="E99" s="43"/>
      <c r="F99" s="229" t="s">
        <v>2708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168</v>
      </c>
      <c r="AU99" s="20" t="s">
        <v>83</v>
      </c>
    </row>
    <row r="100" spans="1:65" s="2" customFormat="1" ht="16.5" customHeight="1">
      <c r="A100" s="41"/>
      <c r="B100" s="42"/>
      <c r="C100" s="215" t="s">
        <v>215</v>
      </c>
      <c r="D100" s="215" t="s">
        <v>161</v>
      </c>
      <c r="E100" s="216" t="s">
        <v>2709</v>
      </c>
      <c r="F100" s="217" t="s">
        <v>2710</v>
      </c>
      <c r="G100" s="218" t="s">
        <v>514</v>
      </c>
      <c r="H100" s="219">
        <v>2</v>
      </c>
      <c r="I100" s="220"/>
      <c r="J100" s="221">
        <f>ROUND(I100*H100,2)</f>
        <v>0</v>
      </c>
      <c r="K100" s="217" t="s">
        <v>19</v>
      </c>
      <c r="L100" s="47"/>
      <c r="M100" s="222" t="s">
        <v>19</v>
      </c>
      <c r="N100" s="223" t="s">
        <v>46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166</v>
      </c>
      <c r="AT100" s="226" t="s">
        <v>161</v>
      </c>
      <c r="AU100" s="226" t="s">
        <v>83</v>
      </c>
      <c r="AY100" s="20" t="s">
        <v>159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83</v>
      </c>
      <c r="BK100" s="227">
        <f>ROUND(I100*H100,2)</f>
        <v>0</v>
      </c>
      <c r="BL100" s="20" t="s">
        <v>166</v>
      </c>
      <c r="BM100" s="226" t="s">
        <v>258</v>
      </c>
    </row>
    <row r="101" spans="1:47" s="2" customFormat="1" ht="12">
      <c r="A101" s="41"/>
      <c r="B101" s="42"/>
      <c r="C101" s="43"/>
      <c r="D101" s="228" t="s">
        <v>168</v>
      </c>
      <c r="E101" s="43"/>
      <c r="F101" s="229" t="s">
        <v>2710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168</v>
      </c>
      <c r="AU101" s="20" t="s">
        <v>83</v>
      </c>
    </row>
    <row r="102" spans="1:65" s="2" customFormat="1" ht="16.5" customHeight="1">
      <c r="A102" s="41"/>
      <c r="B102" s="42"/>
      <c r="C102" s="215" t="s">
        <v>221</v>
      </c>
      <c r="D102" s="215" t="s">
        <v>161</v>
      </c>
      <c r="E102" s="216" t="s">
        <v>2711</v>
      </c>
      <c r="F102" s="217" t="s">
        <v>2712</v>
      </c>
      <c r="G102" s="218" t="s">
        <v>176</v>
      </c>
      <c r="H102" s="219">
        <v>38.61</v>
      </c>
      <c r="I102" s="220"/>
      <c r="J102" s="221">
        <f>ROUND(I102*H102,2)</f>
        <v>0</v>
      </c>
      <c r="K102" s="217" t="s">
        <v>19</v>
      </c>
      <c r="L102" s="47"/>
      <c r="M102" s="222" t="s">
        <v>19</v>
      </c>
      <c r="N102" s="223" t="s">
        <v>46</v>
      </c>
      <c r="O102" s="87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6" t="s">
        <v>166</v>
      </c>
      <c r="AT102" s="226" t="s">
        <v>161</v>
      </c>
      <c r="AU102" s="226" t="s">
        <v>83</v>
      </c>
      <c r="AY102" s="20" t="s">
        <v>159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0" t="s">
        <v>83</v>
      </c>
      <c r="BK102" s="227">
        <f>ROUND(I102*H102,2)</f>
        <v>0</v>
      </c>
      <c r="BL102" s="20" t="s">
        <v>166</v>
      </c>
      <c r="BM102" s="226" t="s">
        <v>268</v>
      </c>
    </row>
    <row r="103" spans="1:47" s="2" customFormat="1" ht="12">
      <c r="A103" s="41"/>
      <c r="B103" s="42"/>
      <c r="C103" s="43"/>
      <c r="D103" s="228" t="s">
        <v>168</v>
      </c>
      <c r="E103" s="43"/>
      <c r="F103" s="229" t="s">
        <v>2712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168</v>
      </c>
      <c r="AU103" s="20" t="s">
        <v>83</v>
      </c>
    </row>
    <row r="104" spans="1:65" s="2" customFormat="1" ht="21.75" customHeight="1">
      <c r="A104" s="41"/>
      <c r="B104" s="42"/>
      <c r="C104" s="215" t="s">
        <v>227</v>
      </c>
      <c r="D104" s="215" t="s">
        <v>161</v>
      </c>
      <c r="E104" s="216" t="s">
        <v>2713</v>
      </c>
      <c r="F104" s="217" t="s">
        <v>2714</v>
      </c>
      <c r="G104" s="218" t="s">
        <v>2443</v>
      </c>
      <c r="H104" s="219">
        <v>1</v>
      </c>
      <c r="I104" s="220"/>
      <c r="J104" s="221">
        <f>ROUND(I104*H104,2)</f>
        <v>0</v>
      </c>
      <c r="K104" s="217" t="s">
        <v>19</v>
      </c>
      <c r="L104" s="47"/>
      <c r="M104" s="222" t="s">
        <v>19</v>
      </c>
      <c r="N104" s="223" t="s">
        <v>46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166</v>
      </c>
      <c r="AT104" s="226" t="s">
        <v>161</v>
      </c>
      <c r="AU104" s="226" t="s">
        <v>83</v>
      </c>
      <c r="AY104" s="20" t="s">
        <v>159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83</v>
      </c>
      <c r="BK104" s="227">
        <f>ROUND(I104*H104,2)</f>
        <v>0</v>
      </c>
      <c r="BL104" s="20" t="s">
        <v>166</v>
      </c>
      <c r="BM104" s="226" t="s">
        <v>280</v>
      </c>
    </row>
    <row r="105" spans="1:47" s="2" customFormat="1" ht="12">
      <c r="A105" s="41"/>
      <c r="B105" s="42"/>
      <c r="C105" s="43"/>
      <c r="D105" s="228" t="s">
        <v>168</v>
      </c>
      <c r="E105" s="43"/>
      <c r="F105" s="229" t="s">
        <v>2714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168</v>
      </c>
      <c r="AU105" s="20" t="s">
        <v>83</v>
      </c>
    </row>
    <row r="106" spans="1:65" s="2" customFormat="1" ht="16.5" customHeight="1">
      <c r="A106" s="41"/>
      <c r="B106" s="42"/>
      <c r="C106" s="215" t="s">
        <v>233</v>
      </c>
      <c r="D106" s="215" t="s">
        <v>161</v>
      </c>
      <c r="E106" s="216" t="s">
        <v>2715</v>
      </c>
      <c r="F106" s="217" t="s">
        <v>2716</v>
      </c>
      <c r="G106" s="218" t="s">
        <v>2443</v>
      </c>
      <c r="H106" s="219">
        <v>1</v>
      </c>
      <c r="I106" s="220"/>
      <c r="J106" s="221">
        <f>ROUND(I106*H106,2)</f>
        <v>0</v>
      </c>
      <c r="K106" s="217" t="s">
        <v>19</v>
      </c>
      <c r="L106" s="47"/>
      <c r="M106" s="222" t="s">
        <v>19</v>
      </c>
      <c r="N106" s="223" t="s">
        <v>46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166</v>
      </c>
      <c r="AT106" s="226" t="s">
        <v>161</v>
      </c>
      <c r="AU106" s="226" t="s">
        <v>83</v>
      </c>
      <c r="AY106" s="20" t="s">
        <v>159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0" t="s">
        <v>83</v>
      </c>
      <c r="BK106" s="227">
        <f>ROUND(I106*H106,2)</f>
        <v>0</v>
      </c>
      <c r="BL106" s="20" t="s">
        <v>166</v>
      </c>
      <c r="BM106" s="226" t="s">
        <v>192</v>
      </c>
    </row>
    <row r="107" spans="1:47" s="2" customFormat="1" ht="12">
      <c r="A107" s="41"/>
      <c r="B107" s="42"/>
      <c r="C107" s="43"/>
      <c r="D107" s="228" t="s">
        <v>168</v>
      </c>
      <c r="E107" s="43"/>
      <c r="F107" s="229" t="s">
        <v>2716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168</v>
      </c>
      <c r="AU107" s="20" t="s">
        <v>83</v>
      </c>
    </row>
    <row r="108" spans="1:65" s="2" customFormat="1" ht="16.5" customHeight="1">
      <c r="A108" s="41"/>
      <c r="B108" s="42"/>
      <c r="C108" s="215" t="s">
        <v>239</v>
      </c>
      <c r="D108" s="215" t="s">
        <v>161</v>
      </c>
      <c r="E108" s="216" t="s">
        <v>2717</v>
      </c>
      <c r="F108" s="217" t="s">
        <v>2718</v>
      </c>
      <c r="G108" s="218" t="s">
        <v>176</v>
      </c>
      <c r="H108" s="219">
        <v>6.15</v>
      </c>
      <c r="I108" s="220"/>
      <c r="J108" s="221">
        <f>ROUND(I108*H108,2)</f>
        <v>0</v>
      </c>
      <c r="K108" s="217" t="s">
        <v>19</v>
      </c>
      <c r="L108" s="47"/>
      <c r="M108" s="222" t="s">
        <v>19</v>
      </c>
      <c r="N108" s="223" t="s">
        <v>46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166</v>
      </c>
      <c r="AT108" s="226" t="s">
        <v>161</v>
      </c>
      <c r="AU108" s="226" t="s">
        <v>83</v>
      </c>
      <c r="AY108" s="20" t="s">
        <v>159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83</v>
      </c>
      <c r="BK108" s="227">
        <f>ROUND(I108*H108,2)</f>
        <v>0</v>
      </c>
      <c r="BL108" s="20" t="s">
        <v>166</v>
      </c>
      <c r="BM108" s="226" t="s">
        <v>303</v>
      </c>
    </row>
    <row r="109" spans="1:47" s="2" customFormat="1" ht="12">
      <c r="A109" s="41"/>
      <c r="B109" s="42"/>
      <c r="C109" s="43"/>
      <c r="D109" s="228" t="s">
        <v>168</v>
      </c>
      <c r="E109" s="43"/>
      <c r="F109" s="229" t="s">
        <v>2718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168</v>
      </c>
      <c r="AU109" s="20" t="s">
        <v>83</v>
      </c>
    </row>
    <row r="110" spans="1:65" s="2" customFormat="1" ht="16.5" customHeight="1">
      <c r="A110" s="41"/>
      <c r="B110" s="42"/>
      <c r="C110" s="215" t="s">
        <v>246</v>
      </c>
      <c r="D110" s="215" t="s">
        <v>161</v>
      </c>
      <c r="E110" s="216" t="s">
        <v>2719</v>
      </c>
      <c r="F110" s="217" t="s">
        <v>2720</v>
      </c>
      <c r="G110" s="218" t="s">
        <v>176</v>
      </c>
      <c r="H110" s="219">
        <v>32.46</v>
      </c>
      <c r="I110" s="220"/>
      <c r="J110" s="221">
        <f>ROUND(I110*H110,2)</f>
        <v>0</v>
      </c>
      <c r="K110" s="217" t="s">
        <v>19</v>
      </c>
      <c r="L110" s="47"/>
      <c r="M110" s="222" t="s">
        <v>19</v>
      </c>
      <c r="N110" s="223" t="s">
        <v>46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166</v>
      </c>
      <c r="AT110" s="226" t="s">
        <v>161</v>
      </c>
      <c r="AU110" s="226" t="s">
        <v>83</v>
      </c>
      <c r="AY110" s="20" t="s">
        <v>159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83</v>
      </c>
      <c r="BK110" s="227">
        <f>ROUND(I110*H110,2)</f>
        <v>0</v>
      </c>
      <c r="BL110" s="20" t="s">
        <v>166</v>
      </c>
      <c r="BM110" s="226" t="s">
        <v>316</v>
      </c>
    </row>
    <row r="111" spans="1:47" s="2" customFormat="1" ht="12">
      <c r="A111" s="41"/>
      <c r="B111" s="42"/>
      <c r="C111" s="43"/>
      <c r="D111" s="228" t="s">
        <v>168</v>
      </c>
      <c r="E111" s="43"/>
      <c r="F111" s="229" t="s">
        <v>2720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168</v>
      </c>
      <c r="AU111" s="20" t="s">
        <v>83</v>
      </c>
    </row>
    <row r="112" spans="1:65" s="2" customFormat="1" ht="16.5" customHeight="1">
      <c r="A112" s="41"/>
      <c r="B112" s="42"/>
      <c r="C112" s="215" t="s">
        <v>252</v>
      </c>
      <c r="D112" s="215" t="s">
        <v>161</v>
      </c>
      <c r="E112" s="216" t="s">
        <v>2721</v>
      </c>
      <c r="F112" s="217" t="s">
        <v>2722</v>
      </c>
      <c r="G112" s="218" t="s">
        <v>514</v>
      </c>
      <c r="H112" s="219">
        <v>1</v>
      </c>
      <c r="I112" s="220"/>
      <c r="J112" s="221">
        <f>ROUND(I112*H112,2)</f>
        <v>0</v>
      </c>
      <c r="K112" s="217" t="s">
        <v>19</v>
      </c>
      <c r="L112" s="47"/>
      <c r="M112" s="222" t="s">
        <v>19</v>
      </c>
      <c r="N112" s="223" t="s">
        <v>46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166</v>
      </c>
      <c r="AT112" s="226" t="s">
        <v>161</v>
      </c>
      <c r="AU112" s="226" t="s">
        <v>83</v>
      </c>
      <c r="AY112" s="20" t="s">
        <v>159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83</v>
      </c>
      <c r="BK112" s="227">
        <f>ROUND(I112*H112,2)</f>
        <v>0</v>
      </c>
      <c r="BL112" s="20" t="s">
        <v>166</v>
      </c>
      <c r="BM112" s="226" t="s">
        <v>336</v>
      </c>
    </row>
    <row r="113" spans="1:47" s="2" customFormat="1" ht="12">
      <c r="A113" s="41"/>
      <c r="B113" s="42"/>
      <c r="C113" s="43"/>
      <c r="D113" s="228" t="s">
        <v>168</v>
      </c>
      <c r="E113" s="43"/>
      <c r="F113" s="229" t="s">
        <v>2722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168</v>
      </c>
      <c r="AU113" s="20" t="s">
        <v>83</v>
      </c>
    </row>
    <row r="114" spans="1:65" s="2" customFormat="1" ht="16.5" customHeight="1">
      <c r="A114" s="41"/>
      <c r="B114" s="42"/>
      <c r="C114" s="215" t="s">
        <v>258</v>
      </c>
      <c r="D114" s="215" t="s">
        <v>161</v>
      </c>
      <c r="E114" s="216" t="s">
        <v>2723</v>
      </c>
      <c r="F114" s="217" t="s">
        <v>2724</v>
      </c>
      <c r="G114" s="218" t="s">
        <v>176</v>
      </c>
      <c r="H114" s="219">
        <v>0.5</v>
      </c>
      <c r="I114" s="220"/>
      <c r="J114" s="221">
        <f>ROUND(I114*H114,2)</f>
        <v>0</v>
      </c>
      <c r="K114" s="217" t="s">
        <v>19</v>
      </c>
      <c r="L114" s="47"/>
      <c r="M114" s="222" t="s">
        <v>19</v>
      </c>
      <c r="N114" s="223" t="s">
        <v>46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166</v>
      </c>
      <c r="AT114" s="226" t="s">
        <v>161</v>
      </c>
      <c r="AU114" s="226" t="s">
        <v>83</v>
      </c>
      <c r="AY114" s="20" t="s">
        <v>159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83</v>
      </c>
      <c r="BK114" s="227">
        <f>ROUND(I114*H114,2)</f>
        <v>0</v>
      </c>
      <c r="BL114" s="20" t="s">
        <v>166</v>
      </c>
      <c r="BM114" s="226" t="s">
        <v>351</v>
      </c>
    </row>
    <row r="115" spans="1:47" s="2" customFormat="1" ht="12">
      <c r="A115" s="41"/>
      <c r="B115" s="42"/>
      <c r="C115" s="43"/>
      <c r="D115" s="228" t="s">
        <v>168</v>
      </c>
      <c r="E115" s="43"/>
      <c r="F115" s="229" t="s">
        <v>2724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168</v>
      </c>
      <c r="AU115" s="20" t="s">
        <v>83</v>
      </c>
    </row>
    <row r="116" spans="1:47" s="2" customFormat="1" ht="12">
      <c r="A116" s="41"/>
      <c r="B116" s="42"/>
      <c r="C116" s="43"/>
      <c r="D116" s="228" t="s">
        <v>1436</v>
      </c>
      <c r="E116" s="43"/>
      <c r="F116" s="288" t="s">
        <v>1437</v>
      </c>
      <c r="G116" s="43"/>
      <c r="H116" s="43"/>
      <c r="I116" s="230"/>
      <c r="J116" s="43"/>
      <c r="K116" s="43"/>
      <c r="L116" s="47"/>
      <c r="M116" s="231"/>
      <c r="N116" s="232"/>
      <c r="O116" s="87"/>
      <c r="P116" s="87"/>
      <c r="Q116" s="87"/>
      <c r="R116" s="87"/>
      <c r="S116" s="87"/>
      <c r="T116" s="88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T116" s="20" t="s">
        <v>1436</v>
      </c>
      <c r="AU116" s="20" t="s">
        <v>83</v>
      </c>
    </row>
    <row r="117" spans="1:65" s="2" customFormat="1" ht="16.5" customHeight="1">
      <c r="A117" s="41"/>
      <c r="B117" s="42"/>
      <c r="C117" s="215" t="s">
        <v>8</v>
      </c>
      <c r="D117" s="215" t="s">
        <v>161</v>
      </c>
      <c r="E117" s="216" t="s">
        <v>2725</v>
      </c>
      <c r="F117" s="217" t="s">
        <v>2726</v>
      </c>
      <c r="G117" s="218" t="s">
        <v>242</v>
      </c>
      <c r="H117" s="219">
        <v>0.9</v>
      </c>
      <c r="I117" s="220"/>
      <c r="J117" s="221">
        <f>ROUND(I117*H117,2)</f>
        <v>0</v>
      </c>
      <c r="K117" s="217" t="s">
        <v>19</v>
      </c>
      <c r="L117" s="47"/>
      <c r="M117" s="222" t="s">
        <v>19</v>
      </c>
      <c r="N117" s="223" t="s">
        <v>46</v>
      </c>
      <c r="O117" s="87"/>
      <c r="P117" s="224">
        <f>O117*H117</f>
        <v>0</v>
      </c>
      <c r="Q117" s="224">
        <v>0</v>
      </c>
      <c r="R117" s="224">
        <f>Q117*H117</f>
        <v>0</v>
      </c>
      <c r="S117" s="224">
        <v>0</v>
      </c>
      <c r="T117" s="225">
        <f>S117*H117</f>
        <v>0</v>
      </c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R117" s="226" t="s">
        <v>166</v>
      </c>
      <c r="AT117" s="226" t="s">
        <v>161</v>
      </c>
      <c r="AU117" s="226" t="s">
        <v>83</v>
      </c>
      <c r="AY117" s="20" t="s">
        <v>159</v>
      </c>
      <c r="BE117" s="227">
        <f>IF(N117="základní",J117,0)</f>
        <v>0</v>
      </c>
      <c r="BF117" s="227">
        <f>IF(N117="snížená",J117,0)</f>
        <v>0</v>
      </c>
      <c r="BG117" s="227">
        <f>IF(N117="zákl. přenesená",J117,0)</f>
        <v>0</v>
      </c>
      <c r="BH117" s="227">
        <f>IF(N117="sníž. přenesená",J117,0)</f>
        <v>0</v>
      </c>
      <c r="BI117" s="227">
        <f>IF(N117="nulová",J117,0)</f>
        <v>0</v>
      </c>
      <c r="BJ117" s="20" t="s">
        <v>83</v>
      </c>
      <c r="BK117" s="227">
        <f>ROUND(I117*H117,2)</f>
        <v>0</v>
      </c>
      <c r="BL117" s="20" t="s">
        <v>166</v>
      </c>
      <c r="BM117" s="226" t="s">
        <v>370</v>
      </c>
    </row>
    <row r="118" spans="1:47" s="2" customFormat="1" ht="12">
      <c r="A118" s="41"/>
      <c r="B118" s="42"/>
      <c r="C118" s="43"/>
      <c r="D118" s="228" t="s">
        <v>168</v>
      </c>
      <c r="E118" s="43"/>
      <c r="F118" s="229" t="s">
        <v>2726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168</v>
      </c>
      <c r="AU118" s="20" t="s">
        <v>83</v>
      </c>
    </row>
    <row r="119" spans="1:65" s="2" customFormat="1" ht="16.5" customHeight="1">
      <c r="A119" s="41"/>
      <c r="B119" s="42"/>
      <c r="C119" s="215" t="s">
        <v>268</v>
      </c>
      <c r="D119" s="215" t="s">
        <v>161</v>
      </c>
      <c r="E119" s="216" t="s">
        <v>2727</v>
      </c>
      <c r="F119" s="217" t="s">
        <v>2728</v>
      </c>
      <c r="G119" s="218" t="s">
        <v>306</v>
      </c>
      <c r="H119" s="219">
        <v>24.6</v>
      </c>
      <c r="I119" s="220"/>
      <c r="J119" s="221">
        <f>ROUND(I119*H119,2)</f>
        <v>0</v>
      </c>
      <c r="K119" s="217" t="s">
        <v>19</v>
      </c>
      <c r="L119" s="47"/>
      <c r="M119" s="222" t="s">
        <v>19</v>
      </c>
      <c r="N119" s="223" t="s">
        <v>46</v>
      </c>
      <c r="O119" s="87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6" t="s">
        <v>166</v>
      </c>
      <c r="AT119" s="226" t="s">
        <v>161</v>
      </c>
      <c r="AU119" s="226" t="s">
        <v>83</v>
      </c>
      <c r="AY119" s="20" t="s">
        <v>159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0" t="s">
        <v>83</v>
      </c>
      <c r="BK119" s="227">
        <f>ROUND(I119*H119,2)</f>
        <v>0</v>
      </c>
      <c r="BL119" s="20" t="s">
        <v>166</v>
      </c>
      <c r="BM119" s="226" t="s">
        <v>383</v>
      </c>
    </row>
    <row r="120" spans="1:47" s="2" customFormat="1" ht="12">
      <c r="A120" s="41"/>
      <c r="B120" s="42"/>
      <c r="C120" s="43"/>
      <c r="D120" s="228" t="s">
        <v>168</v>
      </c>
      <c r="E120" s="43"/>
      <c r="F120" s="229" t="s">
        <v>2728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168</v>
      </c>
      <c r="AU120" s="20" t="s">
        <v>83</v>
      </c>
    </row>
    <row r="121" spans="1:65" s="2" customFormat="1" ht="21.75" customHeight="1">
      <c r="A121" s="41"/>
      <c r="B121" s="42"/>
      <c r="C121" s="215" t="s">
        <v>274</v>
      </c>
      <c r="D121" s="215" t="s">
        <v>161</v>
      </c>
      <c r="E121" s="216" t="s">
        <v>2729</v>
      </c>
      <c r="F121" s="217" t="s">
        <v>2730</v>
      </c>
      <c r="G121" s="218" t="s">
        <v>242</v>
      </c>
      <c r="H121" s="219">
        <v>1.5</v>
      </c>
      <c r="I121" s="220"/>
      <c r="J121" s="221">
        <f>ROUND(I121*H121,2)</f>
        <v>0</v>
      </c>
      <c r="K121" s="217" t="s">
        <v>19</v>
      </c>
      <c r="L121" s="47"/>
      <c r="M121" s="222" t="s">
        <v>19</v>
      </c>
      <c r="N121" s="223" t="s">
        <v>46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166</v>
      </c>
      <c r="AT121" s="226" t="s">
        <v>161</v>
      </c>
      <c r="AU121" s="226" t="s">
        <v>83</v>
      </c>
      <c r="AY121" s="20" t="s">
        <v>159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0" t="s">
        <v>83</v>
      </c>
      <c r="BK121" s="227">
        <f>ROUND(I121*H121,2)</f>
        <v>0</v>
      </c>
      <c r="BL121" s="20" t="s">
        <v>166</v>
      </c>
      <c r="BM121" s="226" t="s">
        <v>400</v>
      </c>
    </row>
    <row r="122" spans="1:47" s="2" customFormat="1" ht="12">
      <c r="A122" s="41"/>
      <c r="B122" s="42"/>
      <c r="C122" s="43"/>
      <c r="D122" s="228" t="s">
        <v>168</v>
      </c>
      <c r="E122" s="43"/>
      <c r="F122" s="229" t="s">
        <v>2730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168</v>
      </c>
      <c r="AU122" s="20" t="s">
        <v>83</v>
      </c>
    </row>
    <row r="123" spans="1:65" s="2" customFormat="1" ht="16.5" customHeight="1">
      <c r="A123" s="41"/>
      <c r="B123" s="42"/>
      <c r="C123" s="215" t="s">
        <v>280</v>
      </c>
      <c r="D123" s="215" t="s">
        <v>161</v>
      </c>
      <c r="E123" s="216" t="s">
        <v>2731</v>
      </c>
      <c r="F123" s="217" t="s">
        <v>2732</v>
      </c>
      <c r="G123" s="218" t="s">
        <v>2443</v>
      </c>
      <c r="H123" s="219">
        <v>1</v>
      </c>
      <c r="I123" s="220"/>
      <c r="J123" s="221">
        <f>ROUND(I123*H123,2)</f>
        <v>0</v>
      </c>
      <c r="K123" s="217" t="s">
        <v>19</v>
      </c>
      <c r="L123" s="47"/>
      <c r="M123" s="222" t="s">
        <v>19</v>
      </c>
      <c r="N123" s="223" t="s">
        <v>46</v>
      </c>
      <c r="O123" s="87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6" t="s">
        <v>166</v>
      </c>
      <c r="AT123" s="226" t="s">
        <v>161</v>
      </c>
      <c r="AU123" s="226" t="s">
        <v>83</v>
      </c>
      <c r="AY123" s="20" t="s">
        <v>159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20" t="s">
        <v>83</v>
      </c>
      <c r="BK123" s="227">
        <f>ROUND(I123*H123,2)</f>
        <v>0</v>
      </c>
      <c r="BL123" s="20" t="s">
        <v>166</v>
      </c>
      <c r="BM123" s="226" t="s">
        <v>413</v>
      </c>
    </row>
    <row r="124" spans="1:47" s="2" customFormat="1" ht="12">
      <c r="A124" s="41"/>
      <c r="B124" s="42"/>
      <c r="C124" s="43"/>
      <c r="D124" s="228" t="s">
        <v>168</v>
      </c>
      <c r="E124" s="43"/>
      <c r="F124" s="229" t="s">
        <v>2732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168</v>
      </c>
      <c r="AU124" s="20" t="s">
        <v>83</v>
      </c>
    </row>
    <row r="125" spans="1:65" s="2" customFormat="1" ht="21.75" customHeight="1">
      <c r="A125" s="41"/>
      <c r="B125" s="42"/>
      <c r="C125" s="215" t="s">
        <v>286</v>
      </c>
      <c r="D125" s="215" t="s">
        <v>161</v>
      </c>
      <c r="E125" s="216" t="s">
        <v>2733</v>
      </c>
      <c r="F125" s="217" t="s">
        <v>2734</v>
      </c>
      <c r="G125" s="218" t="s">
        <v>2443</v>
      </c>
      <c r="H125" s="219">
        <v>1</v>
      </c>
      <c r="I125" s="220"/>
      <c r="J125" s="221">
        <f>ROUND(I125*H125,2)</f>
        <v>0</v>
      </c>
      <c r="K125" s="217" t="s">
        <v>19</v>
      </c>
      <c r="L125" s="47"/>
      <c r="M125" s="222" t="s">
        <v>19</v>
      </c>
      <c r="N125" s="223" t="s">
        <v>46</v>
      </c>
      <c r="O125" s="8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6" t="s">
        <v>166</v>
      </c>
      <c r="AT125" s="226" t="s">
        <v>161</v>
      </c>
      <c r="AU125" s="226" t="s">
        <v>83</v>
      </c>
      <c r="AY125" s="20" t="s">
        <v>159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20" t="s">
        <v>83</v>
      </c>
      <c r="BK125" s="227">
        <f>ROUND(I125*H125,2)</f>
        <v>0</v>
      </c>
      <c r="BL125" s="20" t="s">
        <v>166</v>
      </c>
      <c r="BM125" s="226" t="s">
        <v>427</v>
      </c>
    </row>
    <row r="126" spans="1:47" s="2" customFormat="1" ht="12">
      <c r="A126" s="41"/>
      <c r="B126" s="42"/>
      <c r="C126" s="43"/>
      <c r="D126" s="228" t="s">
        <v>168</v>
      </c>
      <c r="E126" s="43"/>
      <c r="F126" s="229" t="s">
        <v>2734</v>
      </c>
      <c r="G126" s="43"/>
      <c r="H126" s="43"/>
      <c r="I126" s="230"/>
      <c r="J126" s="43"/>
      <c r="K126" s="43"/>
      <c r="L126" s="47"/>
      <c r="M126" s="290"/>
      <c r="N126" s="291"/>
      <c r="O126" s="292"/>
      <c r="P126" s="292"/>
      <c r="Q126" s="292"/>
      <c r="R126" s="292"/>
      <c r="S126" s="292"/>
      <c r="T126" s="293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168</v>
      </c>
      <c r="AU126" s="20" t="s">
        <v>83</v>
      </c>
    </row>
    <row r="127" spans="1:31" s="2" customFormat="1" ht="6.95" customHeight="1">
      <c r="A127" s="41"/>
      <c r="B127" s="62"/>
      <c r="C127" s="63"/>
      <c r="D127" s="63"/>
      <c r="E127" s="63"/>
      <c r="F127" s="63"/>
      <c r="G127" s="63"/>
      <c r="H127" s="63"/>
      <c r="I127" s="63"/>
      <c r="J127" s="63"/>
      <c r="K127" s="63"/>
      <c r="L127" s="47"/>
      <c r="M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</sheetData>
  <sheetProtection password="CC35" sheet="1" objects="1" scenarios="1" formatColumns="0" formatRows="0" autoFilter="0"/>
  <autoFilter ref="C85:K12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2:12" s="1" customFormat="1" ht="12" customHeight="1">
      <c r="B8" s="23"/>
      <c r="D8" s="145" t="s">
        <v>116</v>
      </c>
      <c r="L8" s="23"/>
    </row>
    <row r="9" spans="1:31" s="2" customFormat="1" ht="16.5" customHeight="1">
      <c r="A9" s="41"/>
      <c r="B9" s="47"/>
      <c r="C9" s="41"/>
      <c r="D9" s="41"/>
      <c r="E9" s="146" t="s">
        <v>2689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2690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2735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21</v>
      </c>
      <c r="E14" s="41"/>
      <c r="F14" s="136" t="s">
        <v>22</v>
      </c>
      <c r="G14" s="41"/>
      <c r="H14" s="41"/>
      <c r="I14" s="145" t="s">
        <v>23</v>
      </c>
      <c r="J14" s="149" t="str">
        <f>'Rekapitulace stavby'!AN8</f>
        <v>25. 7. 2022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25</v>
      </c>
      <c r="E16" s="41"/>
      <c r="F16" s="41"/>
      <c r="G16" s="41"/>
      <c r="H16" s="41"/>
      <c r="I16" s="145" t="s">
        <v>26</v>
      </c>
      <c r="J16" s="136" t="s">
        <v>27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28</v>
      </c>
      <c r="F17" s="41"/>
      <c r="G17" s="41"/>
      <c r="H17" s="41"/>
      <c r="I17" s="145" t="s">
        <v>29</v>
      </c>
      <c r="J17" s="136" t="s">
        <v>30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31</v>
      </c>
      <c r="E19" s="41"/>
      <c r="F19" s="41"/>
      <c r="G19" s="41"/>
      <c r="H19" s="41"/>
      <c r="I19" s="145" t="s">
        <v>26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29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33</v>
      </c>
      <c r="E22" s="41"/>
      <c r="F22" s="41"/>
      <c r="G22" s="41"/>
      <c r="H22" s="41"/>
      <c r="I22" s="145" t="s">
        <v>26</v>
      </c>
      <c r="J22" s="136" t="s">
        <v>34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35</v>
      </c>
      <c r="F23" s="41"/>
      <c r="G23" s="41"/>
      <c r="H23" s="41"/>
      <c r="I23" s="145" t="s">
        <v>29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37</v>
      </c>
      <c r="E25" s="41"/>
      <c r="F25" s="41"/>
      <c r="G25" s="41"/>
      <c r="H25" s="41"/>
      <c r="I25" s="145" t="s">
        <v>26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29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39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71.25" customHeight="1">
      <c r="A29" s="150"/>
      <c r="B29" s="151"/>
      <c r="C29" s="150"/>
      <c r="D29" s="150"/>
      <c r="E29" s="152" t="s">
        <v>40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41</v>
      </c>
      <c r="E32" s="41"/>
      <c r="F32" s="41"/>
      <c r="G32" s="41"/>
      <c r="H32" s="41"/>
      <c r="I32" s="41"/>
      <c r="J32" s="156">
        <f>ROUND(J86,2)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43</v>
      </c>
      <c r="G34" s="41"/>
      <c r="H34" s="41"/>
      <c r="I34" s="157" t="s">
        <v>42</v>
      </c>
      <c r="J34" s="157" t="s">
        <v>44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45</v>
      </c>
      <c r="E35" s="145" t="s">
        <v>46</v>
      </c>
      <c r="F35" s="159">
        <f>ROUND((SUM(BE86:BE140)),2)</f>
        <v>0</v>
      </c>
      <c r="G35" s="41"/>
      <c r="H35" s="41"/>
      <c r="I35" s="160">
        <v>0.21</v>
      </c>
      <c r="J35" s="159">
        <f>ROUND(((SUM(BE86:BE140))*I35),2)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47</v>
      </c>
      <c r="F36" s="159">
        <f>ROUND((SUM(BF86:BF140)),2)</f>
        <v>0</v>
      </c>
      <c r="G36" s="41"/>
      <c r="H36" s="41"/>
      <c r="I36" s="160">
        <v>0.15</v>
      </c>
      <c r="J36" s="159">
        <f>ROUND(((SUM(BF86:BF140))*I36),2)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48</v>
      </c>
      <c r="F37" s="159">
        <f>ROUND((SUM(BG86:BG140)),2)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49</v>
      </c>
      <c r="F38" s="159">
        <f>ROUND((SUM(BH86:BH140)),2)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50</v>
      </c>
      <c r="F39" s="159">
        <f>ROUND((SUM(BI86:BI140)),2)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51</v>
      </c>
      <c r="E41" s="163"/>
      <c r="F41" s="163"/>
      <c r="G41" s="164" t="s">
        <v>52</v>
      </c>
      <c r="H41" s="165" t="s">
        <v>53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118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26.25" customHeight="1">
      <c r="A50" s="41"/>
      <c r="B50" s="42"/>
      <c r="C50" s="43"/>
      <c r="D50" s="43"/>
      <c r="E50" s="172" t="str">
        <f>E7</f>
        <v>Vestavba učeben, rekonstrukce bytů a přístavba výtahu - internát SSŽ a ŽS Planá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116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2689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2690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02 - dešťová kanalizace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Planá</v>
      </c>
      <c r="G56" s="43"/>
      <c r="H56" s="43"/>
      <c r="I56" s="35" t="s">
        <v>23</v>
      </c>
      <c r="J56" s="75" t="str">
        <f>IF(J14="","",J14)</f>
        <v>25. 7. 2022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>Střední škola živnostenská a Základní škola Planá</v>
      </c>
      <c r="G58" s="43"/>
      <c r="H58" s="43"/>
      <c r="I58" s="35" t="s">
        <v>33</v>
      </c>
      <c r="J58" s="39" t="str">
        <f>E23</f>
        <v>SPIRAL spol.s r.o.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31</v>
      </c>
      <c r="D59" s="43"/>
      <c r="E59" s="43"/>
      <c r="F59" s="30" t="str">
        <f>IF(E20="","",E20)</f>
        <v>Vyplň údaj</v>
      </c>
      <c r="G59" s="43"/>
      <c r="H59" s="43"/>
      <c r="I59" s="35" t="s">
        <v>37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119</v>
      </c>
      <c r="D61" s="174"/>
      <c r="E61" s="174"/>
      <c r="F61" s="174"/>
      <c r="G61" s="174"/>
      <c r="H61" s="174"/>
      <c r="I61" s="174"/>
      <c r="J61" s="175" t="s">
        <v>120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73</v>
      </c>
      <c r="D63" s="43"/>
      <c r="E63" s="43"/>
      <c r="F63" s="43"/>
      <c r="G63" s="43"/>
      <c r="H63" s="43"/>
      <c r="I63" s="43"/>
      <c r="J63" s="105">
        <f>J86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121</v>
      </c>
    </row>
    <row r="64" spans="1:31" s="9" customFormat="1" ht="24.95" customHeight="1">
      <c r="A64" s="9"/>
      <c r="B64" s="177"/>
      <c r="C64" s="178"/>
      <c r="D64" s="179" t="s">
        <v>2692</v>
      </c>
      <c r="E64" s="180"/>
      <c r="F64" s="180"/>
      <c r="G64" s="180"/>
      <c r="H64" s="180"/>
      <c r="I64" s="180"/>
      <c r="J64" s="181">
        <f>J87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4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4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144</v>
      </c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6.25" customHeight="1">
      <c r="A74" s="41"/>
      <c r="B74" s="42"/>
      <c r="C74" s="43"/>
      <c r="D74" s="43"/>
      <c r="E74" s="172" t="str">
        <f>E7</f>
        <v>Vestavba učeben, rekonstrukce bytů a přístavba výtahu - internát SSŽ a ŽS Planá</v>
      </c>
      <c r="F74" s="35"/>
      <c r="G74" s="35"/>
      <c r="H74" s="35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2:12" s="1" customFormat="1" ht="12" customHeight="1">
      <c r="B75" s="24"/>
      <c r="C75" s="35" t="s">
        <v>116</v>
      </c>
      <c r="D75" s="25"/>
      <c r="E75" s="25"/>
      <c r="F75" s="25"/>
      <c r="G75" s="25"/>
      <c r="H75" s="25"/>
      <c r="I75" s="25"/>
      <c r="J75" s="25"/>
      <c r="K75" s="25"/>
      <c r="L75" s="23"/>
    </row>
    <row r="76" spans="1:31" s="2" customFormat="1" ht="16.5" customHeight="1">
      <c r="A76" s="41"/>
      <c r="B76" s="42"/>
      <c r="C76" s="43"/>
      <c r="D76" s="43"/>
      <c r="E76" s="172" t="s">
        <v>2689</v>
      </c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2690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E11</f>
        <v>02 - dešťová kanalizace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F14</f>
        <v>Planá</v>
      </c>
      <c r="G80" s="43"/>
      <c r="H80" s="43"/>
      <c r="I80" s="35" t="s">
        <v>23</v>
      </c>
      <c r="J80" s="75" t="str">
        <f>IF(J14="","",J14)</f>
        <v>25. 7. 2022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E17</f>
        <v>Střední škola živnostenská a Základní škola Planá</v>
      </c>
      <c r="G82" s="43"/>
      <c r="H82" s="43"/>
      <c r="I82" s="35" t="s">
        <v>33</v>
      </c>
      <c r="J82" s="39" t="str">
        <f>E23</f>
        <v>SPIRAL spol.s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31</v>
      </c>
      <c r="D83" s="43"/>
      <c r="E83" s="43"/>
      <c r="F83" s="30" t="str">
        <f>IF(E20="","",E20)</f>
        <v>Vyplň údaj</v>
      </c>
      <c r="G83" s="43"/>
      <c r="H83" s="43"/>
      <c r="I83" s="35" t="s">
        <v>37</v>
      </c>
      <c r="J83" s="39" t="str">
        <f>E26</f>
        <v xml:space="preserve"> 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145</v>
      </c>
      <c r="D85" s="191" t="s">
        <v>60</v>
      </c>
      <c r="E85" s="191" t="s">
        <v>56</v>
      </c>
      <c r="F85" s="191" t="s">
        <v>57</v>
      </c>
      <c r="G85" s="191" t="s">
        <v>146</v>
      </c>
      <c r="H85" s="191" t="s">
        <v>147</v>
      </c>
      <c r="I85" s="191" t="s">
        <v>148</v>
      </c>
      <c r="J85" s="191" t="s">
        <v>120</v>
      </c>
      <c r="K85" s="192" t="s">
        <v>149</v>
      </c>
      <c r="L85" s="193"/>
      <c r="M85" s="95" t="s">
        <v>19</v>
      </c>
      <c r="N85" s="96" t="s">
        <v>45</v>
      </c>
      <c r="O85" s="96" t="s">
        <v>150</v>
      </c>
      <c r="P85" s="96" t="s">
        <v>151</v>
      </c>
      <c r="Q85" s="96" t="s">
        <v>152</v>
      </c>
      <c r="R85" s="96" t="s">
        <v>153</v>
      </c>
      <c r="S85" s="96" t="s">
        <v>154</v>
      </c>
      <c r="T85" s="97" t="s">
        <v>155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156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0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74</v>
      </c>
      <c r="AU86" s="20" t="s">
        <v>121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74</v>
      </c>
      <c r="E87" s="202" t="s">
        <v>2693</v>
      </c>
      <c r="F87" s="202" t="s">
        <v>2694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SUM(P88:P140)</f>
        <v>0</v>
      </c>
      <c r="Q87" s="207"/>
      <c r="R87" s="208">
        <f>SUM(R88:R140)</f>
        <v>0</v>
      </c>
      <c r="S87" s="207"/>
      <c r="T87" s="209">
        <f>SUM(T88:T140)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83</v>
      </c>
      <c r="AT87" s="211" t="s">
        <v>74</v>
      </c>
      <c r="AU87" s="211" t="s">
        <v>75</v>
      </c>
      <c r="AY87" s="210" t="s">
        <v>159</v>
      </c>
      <c r="BK87" s="212">
        <f>SUM(BK88:BK140)</f>
        <v>0</v>
      </c>
    </row>
    <row r="88" spans="1:65" s="2" customFormat="1" ht="16.5" customHeight="1">
      <c r="A88" s="41"/>
      <c r="B88" s="42"/>
      <c r="C88" s="215" t="s">
        <v>83</v>
      </c>
      <c r="D88" s="215" t="s">
        <v>161</v>
      </c>
      <c r="E88" s="216" t="s">
        <v>2736</v>
      </c>
      <c r="F88" s="217" t="s">
        <v>2737</v>
      </c>
      <c r="G88" s="218" t="s">
        <v>306</v>
      </c>
      <c r="H88" s="219">
        <v>34.39</v>
      </c>
      <c r="I88" s="220"/>
      <c r="J88" s="221">
        <f>ROUND(I88*H88,2)</f>
        <v>0</v>
      </c>
      <c r="K88" s="217" t="s">
        <v>19</v>
      </c>
      <c r="L88" s="47"/>
      <c r="M88" s="222" t="s">
        <v>19</v>
      </c>
      <c r="N88" s="223" t="s">
        <v>46</v>
      </c>
      <c r="O88" s="87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6" t="s">
        <v>166</v>
      </c>
      <c r="AT88" s="226" t="s">
        <v>161</v>
      </c>
      <c r="AU88" s="226" t="s">
        <v>83</v>
      </c>
      <c r="AY88" s="20" t="s">
        <v>159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0" t="s">
        <v>83</v>
      </c>
      <c r="BK88" s="227">
        <f>ROUND(I88*H88,2)</f>
        <v>0</v>
      </c>
      <c r="BL88" s="20" t="s">
        <v>166</v>
      </c>
      <c r="BM88" s="226" t="s">
        <v>85</v>
      </c>
    </row>
    <row r="89" spans="1:47" s="2" customFormat="1" ht="12">
      <c r="A89" s="41"/>
      <c r="B89" s="42"/>
      <c r="C89" s="43"/>
      <c r="D89" s="228" t="s">
        <v>168</v>
      </c>
      <c r="E89" s="43"/>
      <c r="F89" s="229" t="s">
        <v>2737</v>
      </c>
      <c r="G89" s="43"/>
      <c r="H89" s="43"/>
      <c r="I89" s="230"/>
      <c r="J89" s="43"/>
      <c r="K89" s="43"/>
      <c r="L89" s="47"/>
      <c r="M89" s="231"/>
      <c r="N89" s="232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168</v>
      </c>
      <c r="AU89" s="20" t="s">
        <v>83</v>
      </c>
    </row>
    <row r="90" spans="1:65" s="2" customFormat="1" ht="16.5" customHeight="1">
      <c r="A90" s="41"/>
      <c r="B90" s="42"/>
      <c r="C90" s="215" t="s">
        <v>85</v>
      </c>
      <c r="D90" s="215" t="s">
        <v>161</v>
      </c>
      <c r="E90" s="216" t="s">
        <v>2738</v>
      </c>
      <c r="F90" s="217" t="s">
        <v>2739</v>
      </c>
      <c r="G90" s="218" t="s">
        <v>306</v>
      </c>
      <c r="H90" s="219">
        <v>16.6</v>
      </c>
      <c r="I90" s="220"/>
      <c r="J90" s="221">
        <f>ROUND(I90*H90,2)</f>
        <v>0</v>
      </c>
      <c r="K90" s="217" t="s">
        <v>19</v>
      </c>
      <c r="L90" s="47"/>
      <c r="M90" s="222" t="s">
        <v>19</v>
      </c>
      <c r="N90" s="223" t="s">
        <v>46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166</v>
      </c>
      <c r="AT90" s="226" t="s">
        <v>161</v>
      </c>
      <c r="AU90" s="226" t="s">
        <v>83</v>
      </c>
      <c r="AY90" s="20" t="s">
        <v>159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83</v>
      </c>
      <c r="BK90" s="227">
        <f>ROUND(I90*H90,2)</f>
        <v>0</v>
      </c>
      <c r="BL90" s="20" t="s">
        <v>166</v>
      </c>
      <c r="BM90" s="226" t="s">
        <v>166</v>
      </c>
    </row>
    <row r="91" spans="1:47" s="2" customFormat="1" ht="12">
      <c r="A91" s="41"/>
      <c r="B91" s="42"/>
      <c r="C91" s="43"/>
      <c r="D91" s="228" t="s">
        <v>168</v>
      </c>
      <c r="E91" s="43"/>
      <c r="F91" s="229" t="s">
        <v>2739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168</v>
      </c>
      <c r="AU91" s="20" t="s">
        <v>83</v>
      </c>
    </row>
    <row r="92" spans="1:65" s="2" customFormat="1" ht="21.75" customHeight="1">
      <c r="A92" s="41"/>
      <c r="B92" s="42"/>
      <c r="C92" s="215" t="s">
        <v>181</v>
      </c>
      <c r="D92" s="215" t="s">
        <v>161</v>
      </c>
      <c r="E92" s="216" t="s">
        <v>2740</v>
      </c>
      <c r="F92" s="217" t="s">
        <v>2741</v>
      </c>
      <c r="G92" s="218" t="s">
        <v>514</v>
      </c>
      <c r="H92" s="219">
        <v>1</v>
      </c>
      <c r="I92" s="220"/>
      <c r="J92" s="221">
        <f>ROUND(I92*H92,2)</f>
        <v>0</v>
      </c>
      <c r="K92" s="217" t="s">
        <v>19</v>
      </c>
      <c r="L92" s="47"/>
      <c r="M92" s="222" t="s">
        <v>19</v>
      </c>
      <c r="N92" s="223" t="s">
        <v>46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166</v>
      </c>
      <c r="AT92" s="226" t="s">
        <v>161</v>
      </c>
      <c r="AU92" s="226" t="s">
        <v>83</v>
      </c>
      <c r="AY92" s="20" t="s">
        <v>159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83</v>
      </c>
      <c r="BK92" s="227">
        <f>ROUND(I92*H92,2)</f>
        <v>0</v>
      </c>
      <c r="BL92" s="20" t="s">
        <v>166</v>
      </c>
      <c r="BM92" s="226" t="s">
        <v>209</v>
      </c>
    </row>
    <row r="93" spans="1:47" s="2" customFormat="1" ht="12">
      <c r="A93" s="41"/>
      <c r="B93" s="42"/>
      <c r="C93" s="43"/>
      <c r="D93" s="228" t="s">
        <v>168</v>
      </c>
      <c r="E93" s="43"/>
      <c r="F93" s="229" t="s">
        <v>2741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168</v>
      </c>
      <c r="AU93" s="20" t="s">
        <v>83</v>
      </c>
    </row>
    <row r="94" spans="1:65" s="2" customFormat="1" ht="16.5" customHeight="1">
      <c r="A94" s="41"/>
      <c r="B94" s="42"/>
      <c r="C94" s="215" t="s">
        <v>166</v>
      </c>
      <c r="D94" s="215" t="s">
        <v>161</v>
      </c>
      <c r="E94" s="216" t="s">
        <v>2742</v>
      </c>
      <c r="F94" s="217" t="s">
        <v>2743</v>
      </c>
      <c r="G94" s="218" t="s">
        <v>514</v>
      </c>
      <c r="H94" s="219">
        <v>2</v>
      </c>
      <c r="I94" s="220"/>
      <c r="J94" s="221">
        <f>ROUND(I94*H94,2)</f>
        <v>0</v>
      </c>
      <c r="K94" s="217" t="s">
        <v>19</v>
      </c>
      <c r="L94" s="47"/>
      <c r="M94" s="222" t="s">
        <v>19</v>
      </c>
      <c r="N94" s="223" t="s">
        <v>46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166</v>
      </c>
      <c r="AT94" s="226" t="s">
        <v>161</v>
      </c>
      <c r="AU94" s="226" t="s">
        <v>83</v>
      </c>
      <c r="AY94" s="20" t="s">
        <v>159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83</v>
      </c>
      <c r="BK94" s="227">
        <f>ROUND(I94*H94,2)</f>
        <v>0</v>
      </c>
      <c r="BL94" s="20" t="s">
        <v>166</v>
      </c>
      <c r="BM94" s="226" t="s">
        <v>221</v>
      </c>
    </row>
    <row r="95" spans="1:47" s="2" customFormat="1" ht="12">
      <c r="A95" s="41"/>
      <c r="B95" s="42"/>
      <c r="C95" s="43"/>
      <c r="D95" s="228" t="s">
        <v>168</v>
      </c>
      <c r="E95" s="43"/>
      <c r="F95" s="229" t="s">
        <v>2743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168</v>
      </c>
      <c r="AU95" s="20" t="s">
        <v>83</v>
      </c>
    </row>
    <row r="96" spans="1:65" s="2" customFormat="1" ht="16.5" customHeight="1">
      <c r="A96" s="41"/>
      <c r="B96" s="42"/>
      <c r="C96" s="215" t="s">
        <v>199</v>
      </c>
      <c r="D96" s="215" t="s">
        <v>161</v>
      </c>
      <c r="E96" s="216" t="s">
        <v>2744</v>
      </c>
      <c r="F96" s="217" t="s">
        <v>2745</v>
      </c>
      <c r="G96" s="218" t="s">
        <v>514</v>
      </c>
      <c r="H96" s="219">
        <v>1</v>
      </c>
      <c r="I96" s="220"/>
      <c r="J96" s="221">
        <f>ROUND(I96*H96,2)</f>
        <v>0</v>
      </c>
      <c r="K96" s="217" t="s">
        <v>19</v>
      </c>
      <c r="L96" s="47"/>
      <c r="M96" s="222" t="s">
        <v>19</v>
      </c>
      <c r="N96" s="223" t="s">
        <v>46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166</v>
      </c>
      <c r="AT96" s="226" t="s">
        <v>161</v>
      </c>
      <c r="AU96" s="226" t="s">
        <v>83</v>
      </c>
      <c r="AY96" s="20" t="s">
        <v>159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83</v>
      </c>
      <c r="BK96" s="227">
        <f>ROUND(I96*H96,2)</f>
        <v>0</v>
      </c>
      <c r="BL96" s="20" t="s">
        <v>166</v>
      </c>
      <c r="BM96" s="226" t="s">
        <v>233</v>
      </c>
    </row>
    <row r="97" spans="1:47" s="2" customFormat="1" ht="12">
      <c r="A97" s="41"/>
      <c r="B97" s="42"/>
      <c r="C97" s="43"/>
      <c r="D97" s="228" t="s">
        <v>168</v>
      </c>
      <c r="E97" s="43"/>
      <c r="F97" s="229" t="s">
        <v>2745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168</v>
      </c>
      <c r="AU97" s="20" t="s">
        <v>83</v>
      </c>
    </row>
    <row r="98" spans="1:65" s="2" customFormat="1" ht="16.5" customHeight="1">
      <c r="A98" s="41"/>
      <c r="B98" s="42"/>
      <c r="C98" s="215" t="s">
        <v>209</v>
      </c>
      <c r="D98" s="215" t="s">
        <v>161</v>
      </c>
      <c r="E98" s="216" t="s">
        <v>2746</v>
      </c>
      <c r="F98" s="217" t="s">
        <v>2747</v>
      </c>
      <c r="G98" s="218" t="s">
        <v>2443</v>
      </c>
      <c r="H98" s="219">
        <v>1</v>
      </c>
      <c r="I98" s="220"/>
      <c r="J98" s="221">
        <f>ROUND(I98*H98,2)</f>
        <v>0</v>
      </c>
      <c r="K98" s="217" t="s">
        <v>19</v>
      </c>
      <c r="L98" s="47"/>
      <c r="M98" s="222" t="s">
        <v>19</v>
      </c>
      <c r="N98" s="223" t="s">
        <v>46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166</v>
      </c>
      <c r="AT98" s="226" t="s">
        <v>161</v>
      </c>
      <c r="AU98" s="226" t="s">
        <v>83</v>
      </c>
      <c r="AY98" s="20" t="s">
        <v>159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83</v>
      </c>
      <c r="BK98" s="227">
        <f>ROUND(I98*H98,2)</f>
        <v>0</v>
      </c>
      <c r="BL98" s="20" t="s">
        <v>166</v>
      </c>
      <c r="BM98" s="226" t="s">
        <v>246</v>
      </c>
    </row>
    <row r="99" spans="1:47" s="2" customFormat="1" ht="12">
      <c r="A99" s="41"/>
      <c r="B99" s="42"/>
      <c r="C99" s="43"/>
      <c r="D99" s="228" t="s">
        <v>168</v>
      </c>
      <c r="E99" s="43"/>
      <c r="F99" s="229" t="s">
        <v>2747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168</v>
      </c>
      <c r="AU99" s="20" t="s">
        <v>83</v>
      </c>
    </row>
    <row r="100" spans="1:65" s="2" customFormat="1" ht="16.5" customHeight="1">
      <c r="A100" s="41"/>
      <c r="B100" s="42"/>
      <c r="C100" s="215" t="s">
        <v>215</v>
      </c>
      <c r="D100" s="215" t="s">
        <v>161</v>
      </c>
      <c r="E100" s="216" t="s">
        <v>2748</v>
      </c>
      <c r="F100" s="217" t="s">
        <v>2749</v>
      </c>
      <c r="G100" s="218" t="s">
        <v>514</v>
      </c>
      <c r="H100" s="219">
        <v>3</v>
      </c>
      <c r="I100" s="220"/>
      <c r="J100" s="221">
        <f>ROUND(I100*H100,2)</f>
        <v>0</v>
      </c>
      <c r="K100" s="217" t="s">
        <v>19</v>
      </c>
      <c r="L100" s="47"/>
      <c r="M100" s="222" t="s">
        <v>19</v>
      </c>
      <c r="N100" s="223" t="s">
        <v>46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166</v>
      </c>
      <c r="AT100" s="226" t="s">
        <v>161</v>
      </c>
      <c r="AU100" s="226" t="s">
        <v>83</v>
      </c>
      <c r="AY100" s="20" t="s">
        <v>159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83</v>
      </c>
      <c r="BK100" s="227">
        <f>ROUND(I100*H100,2)</f>
        <v>0</v>
      </c>
      <c r="BL100" s="20" t="s">
        <v>166</v>
      </c>
      <c r="BM100" s="226" t="s">
        <v>258</v>
      </c>
    </row>
    <row r="101" spans="1:47" s="2" customFormat="1" ht="12">
      <c r="A101" s="41"/>
      <c r="B101" s="42"/>
      <c r="C101" s="43"/>
      <c r="D101" s="228" t="s">
        <v>168</v>
      </c>
      <c r="E101" s="43"/>
      <c r="F101" s="229" t="s">
        <v>2749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168</v>
      </c>
      <c r="AU101" s="20" t="s">
        <v>83</v>
      </c>
    </row>
    <row r="102" spans="1:65" s="2" customFormat="1" ht="21.75" customHeight="1">
      <c r="A102" s="41"/>
      <c r="B102" s="42"/>
      <c r="C102" s="215" t="s">
        <v>221</v>
      </c>
      <c r="D102" s="215" t="s">
        <v>161</v>
      </c>
      <c r="E102" s="216" t="s">
        <v>2750</v>
      </c>
      <c r="F102" s="217" t="s">
        <v>2751</v>
      </c>
      <c r="G102" s="218" t="s">
        <v>2443</v>
      </c>
      <c r="H102" s="219">
        <v>1</v>
      </c>
      <c r="I102" s="220"/>
      <c r="J102" s="221">
        <f>ROUND(I102*H102,2)</f>
        <v>0</v>
      </c>
      <c r="K102" s="217" t="s">
        <v>19</v>
      </c>
      <c r="L102" s="47"/>
      <c r="M102" s="222" t="s">
        <v>19</v>
      </c>
      <c r="N102" s="223" t="s">
        <v>46</v>
      </c>
      <c r="O102" s="87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6" t="s">
        <v>166</v>
      </c>
      <c r="AT102" s="226" t="s">
        <v>161</v>
      </c>
      <c r="AU102" s="226" t="s">
        <v>83</v>
      </c>
      <c r="AY102" s="20" t="s">
        <v>159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0" t="s">
        <v>83</v>
      </c>
      <c r="BK102" s="227">
        <f>ROUND(I102*H102,2)</f>
        <v>0</v>
      </c>
      <c r="BL102" s="20" t="s">
        <v>166</v>
      </c>
      <c r="BM102" s="226" t="s">
        <v>268</v>
      </c>
    </row>
    <row r="103" spans="1:47" s="2" customFormat="1" ht="12">
      <c r="A103" s="41"/>
      <c r="B103" s="42"/>
      <c r="C103" s="43"/>
      <c r="D103" s="228" t="s">
        <v>168</v>
      </c>
      <c r="E103" s="43"/>
      <c r="F103" s="229" t="s">
        <v>2751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168</v>
      </c>
      <c r="AU103" s="20" t="s">
        <v>83</v>
      </c>
    </row>
    <row r="104" spans="1:65" s="2" customFormat="1" ht="16.5" customHeight="1">
      <c r="A104" s="41"/>
      <c r="B104" s="42"/>
      <c r="C104" s="215" t="s">
        <v>227</v>
      </c>
      <c r="D104" s="215" t="s">
        <v>161</v>
      </c>
      <c r="E104" s="216" t="s">
        <v>2752</v>
      </c>
      <c r="F104" s="217" t="s">
        <v>2753</v>
      </c>
      <c r="G104" s="218" t="s">
        <v>176</v>
      </c>
      <c r="H104" s="219">
        <v>54.49</v>
      </c>
      <c r="I104" s="220"/>
      <c r="J104" s="221">
        <f>ROUND(I104*H104,2)</f>
        <v>0</v>
      </c>
      <c r="K104" s="217" t="s">
        <v>19</v>
      </c>
      <c r="L104" s="47"/>
      <c r="M104" s="222" t="s">
        <v>19</v>
      </c>
      <c r="N104" s="223" t="s">
        <v>46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166</v>
      </c>
      <c r="AT104" s="226" t="s">
        <v>161</v>
      </c>
      <c r="AU104" s="226" t="s">
        <v>83</v>
      </c>
      <c r="AY104" s="20" t="s">
        <v>159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83</v>
      </c>
      <c r="BK104" s="227">
        <f>ROUND(I104*H104,2)</f>
        <v>0</v>
      </c>
      <c r="BL104" s="20" t="s">
        <v>166</v>
      </c>
      <c r="BM104" s="226" t="s">
        <v>280</v>
      </c>
    </row>
    <row r="105" spans="1:47" s="2" customFormat="1" ht="12">
      <c r="A105" s="41"/>
      <c r="B105" s="42"/>
      <c r="C105" s="43"/>
      <c r="D105" s="228" t="s">
        <v>168</v>
      </c>
      <c r="E105" s="43"/>
      <c r="F105" s="229" t="s">
        <v>2753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168</v>
      </c>
      <c r="AU105" s="20" t="s">
        <v>83</v>
      </c>
    </row>
    <row r="106" spans="1:65" s="2" customFormat="1" ht="16.5" customHeight="1">
      <c r="A106" s="41"/>
      <c r="B106" s="42"/>
      <c r="C106" s="215" t="s">
        <v>233</v>
      </c>
      <c r="D106" s="215" t="s">
        <v>161</v>
      </c>
      <c r="E106" s="216" t="s">
        <v>2717</v>
      </c>
      <c r="F106" s="217" t="s">
        <v>2718</v>
      </c>
      <c r="G106" s="218" t="s">
        <v>176</v>
      </c>
      <c r="H106" s="219">
        <v>13.12</v>
      </c>
      <c r="I106" s="220"/>
      <c r="J106" s="221">
        <f>ROUND(I106*H106,2)</f>
        <v>0</v>
      </c>
      <c r="K106" s="217" t="s">
        <v>19</v>
      </c>
      <c r="L106" s="47"/>
      <c r="M106" s="222" t="s">
        <v>19</v>
      </c>
      <c r="N106" s="223" t="s">
        <v>46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166</v>
      </c>
      <c r="AT106" s="226" t="s">
        <v>161</v>
      </c>
      <c r="AU106" s="226" t="s">
        <v>83</v>
      </c>
      <c r="AY106" s="20" t="s">
        <v>159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0" t="s">
        <v>83</v>
      </c>
      <c r="BK106" s="227">
        <f>ROUND(I106*H106,2)</f>
        <v>0</v>
      </c>
      <c r="BL106" s="20" t="s">
        <v>166</v>
      </c>
      <c r="BM106" s="226" t="s">
        <v>192</v>
      </c>
    </row>
    <row r="107" spans="1:47" s="2" customFormat="1" ht="12">
      <c r="A107" s="41"/>
      <c r="B107" s="42"/>
      <c r="C107" s="43"/>
      <c r="D107" s="228" t="s">
        <v>168</v>
      </c>
      <c r="E107" s="43"/>
      <c r="F107" s="229" t="s">
        <v>2718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168</v>
      </c>
      <c r="AU107" s="20" t="s">
        <v>83</v>
      </c>
    </row>
    <row r="108" spans="1:65" s="2" customFormat="1" ht="16.5" customHeight="1">
      <c r="A108" s="41"/>
      <c r="B108" s="42"/>
      <c r="C108" s="215" t="s">
        <v>239</v>
      </c>
      <c r="D108" s="215" t="s">
        <v>161</v>
      </c>
      <c r="E108" s="216" t="s">
        <v>2719</v>
      </c>
      <c r="F108" s="217" t="s">
        <v>2720</v>
      </c>
      <c r="G108" s="218" t="s">
        <v>176</v>
      </c>
      <c r="H108" s="219">
        <v>36.37</v>
      </c>
      <c r="I108" s="220"/>
      <c r="J108" s="221">
        <f>ROUND(I108*H108,2)</f>
        <v>0</v>
      </c>
      <c r="K108" s="217" t="s">
        <v>19</v>
      </c>
      <c r="L108" s="47"/>
      <c r="M108" s="222" t="s">
        <v>19</v>
      </c>
      <c r="N108" s="223" t="s">
        <v>46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166</v>
      </c>
      <c r="AT108" s="226" t="s">
        <v>161</v>
      </c>
      <c r="AU108" s="226" t="s">
        <v>83</v>
      </c>
      <c r="AY108" s="20" t="s">
        <v>159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83</v>
      </c>
      <c r="BK108" s="227">
        <f>ROUND(I108*H108,2)</f>
        <v>0</v>
      </c>
      <c r="BL108" s="20" t="s">
        <v>166</v>
      </c>
      <c r="BM108" s="226" t="s">
        <v>303</v>
      </c>
    </row>
    <row r="109" spans="1:47" s="2" customFormat="1" ht="12">
      <c r="A109" s="41"/>
      <c r="B109" s="42"/>
      <c r="C109" s="43"/>
      <c r="D109" s="228" t="s">
        <v>168</v>
      </c>
      <c r="E109" s="43"/>
      <c r="F109" s="229" t="s">
        <v>2720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168</v>
      </c>
      <c r="AU109" s="20" t="s">
        <v>83</v>
      </c>
    </row>
    <row r="110" spans="1:65" s="2" customFormat="1" ht="21.75" customHeight="1">
      <c r="A110" s="41"/>
      <c r="B110" s="42"/>
      <c r="C110" s="215" t="s">
        <v>246</v>
      </c>
      <c r="D110" s="215" t="s">
        <v>161</v>
      </c>
      <c r="E110" s="216" t="s">
        <v>2713</v>
      </c>
      <c r="F110" s="217" t="s">
        <v>2714</v>
      </c>
      <c r="G110" s="218" t="s">
        <v>2443</v>
      </c>
      <c r="H110" s="219">
        <v>1</v>
      </c>
      <c r="I110" s="220"/>
      <c r="J110" s="221">
        <f>ROUND(I110*H110,2)</f>
        <v>0</v>
      </c>
      <c r="K110" s="217" t="s">
        <v>19</v>
      </c>
      <c r="L110" s="47"/>
      <c r="M110" s="222" t="s">
        <v>19</v>
      </c>
      <c r="N110" s="223" t="s">
        <v>46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166</v>
      </c>
      <c r="AT110" s="226" t="s">
        <v>161</v>
      </c>
      <c r="AU110" s="226" t="s">
        <v>83</v>
      </c>
      <c r="AY110" s="20" t="s">
        <v>159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83</v>
      </c>
      <c r="BK110" s="227">
        <f>ROUND(I110*H110,2)</f>
        <v>0</v>
      </c>
      <c r="BL110" s="20" t="s">
        <v>166</v>
      </c>
      <c r="BM110" s="226" t="s">
        <v>316</v>
      </c>
    </row>
    <row r="111" spans="1:47" s="2" customFormat="1" ht="12">
      <c r="A111" s="41"/>
      <c r="B111" s="42"/>
      <c r="C111" s="43"/>
      <c r="D111" s="228" t="s">
        <v>168</v>
      </c>
      <c r="E111" s="43"/>
      <c r="F111" s="229" t="s">
        <v>2714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168</v>
      </c>
      <c r="AU111" s="20" t="s">
        <v>83</v>
      </c>
    </row>
    <row r="112" spans="1:65" s="2" customFormat="1" ht="16.5" customHeight="1">
      <c r="A112" s="41"/>
      <c r="B112" s="42"/>
      <c r="C112" s="215" t="s">
        <v>252</v>
      </c>
      <c r="D112" s="215" t="s">
        <v>161</v>
      </c>
      <c r="E112" s="216" t="s">
        <v>2715</v>
      </c>
      <c r="F112" s="217" t="s">
        <v>2716</v>
      </c>
      <c r="G112" s="218" t="s">
        <v>2443</v>
      </c>
      <c r="H112" s="219">
        <v>1</v>
      </c>
      <c r="I112" s="220"/>
      <c r="J112" s="221">
        <f>ROUND(I112*H112,2)</f>
        <v>0</v>
      </c>
      <c r="K112" s="217" t="s">
        <v>19</v>
      </c>
      <c r="L112" s="47"/>
      <c r="M112" s="222" t="s">
        <v>19</v>
      </c>
      <c r="N112" s="223" t="s">
        <v>46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166</v>
      </c>
      <c r="AT112" s="226" t="s">
        <v>161</v>
      </c>
      <c r="AU112" s="226" t="s">
        <v>83</v>
      </c>
      <c r="AY112" s="20" t="s">
        <v>159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83</v>
      </c>
      <c r="BK112" s="227">
        <f>ROUND(I112*H112,2)</f>
        <v>0</v>
      </c>
      <c r="BL112" s="20" t="s">
        <v>166</v>
      </c>
      <c r="BM112" s="226" t="s">
        <v>336</v>
      </c>
    </row>
    <row r="113" spans="1:47" s="2" customFormat="1" ht="12">
      <c r="A113" s="41"/>
      <c r="B113" s="42"/>
      <c r="C113" s="43"/>
      <c r="D113" s="228" t="s">
        <v>168</v>
      </c>
      <c r="E113" s="43"/>
      <c r="F113" s="229" t="s">
        <v>2716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168</v>
      </c>
      <c r="AU113" s="20" t="s">
        <v>83</v>
      </c>
    </row>
    <row r="114" spans="1:65" s="2" customFormat="1" ht="16.5" customHeight="1">
      <c r="A114" s="41"/>
      <c r="B114" s="42"/>
      <c r="C114" s="215" t="s">
        <v>258</v>
      </c>
      <c r="D114" s="215" t="s">
        <v>161</v>
      </c>
      <c r="E114" s="216" t="s">
        <v>2754</v>
      </c>
      <c r="F114" s="217" t="s">
        <v>2755</v>
      </c>
      <c r="G114" s="218" t="s">
        <v>306</v>
      </c>
      <c r="H114" s="219">
        <v>4</v>
      </c>
      <c r="I114" s="220"/>
      <c r="J114" s="221">
        <f>ROUND(I114*H114,2)</f>
        <v>0</v>
      </c>
      <c r="K114" s="217" t="s">
        <v>19</v>
      </c>
      <c r="L114" s="47"/>
      <c r="M114" s="222" t="s">
        <v>19</v>
      </c>
      <c r="N114" s="223" t="s">
        <v>46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166</v>
      </c>
      <c r="AT114" s="226" t="s">
        <v>161</v>
      </c>
      <c r="AU114" s="226" t="s">
        <v>83</v>
      </c>
      <c r="AY114" s="20" t="s">
        <v>159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83</v>
      </c>
      <c r="BK114" s="227">
        <f>ROUND(I114*H114,2)</f>
        <v>0</v>
      </c>
      <c r="BL114" s="20" t="s">
        <v>166</v>
      </c>
      <c r="BM114" s="226" t="s">
        <v>351</v>
      </c>
    </row>
    <row r="115" spans="1:47" s="2" customFormat="1" ht="12">
      <c r="A115" s="41"/>
      <c r="B115" s="42"/>
      <c r="C115" s="43"/>
      <c r="D115" s="228" t="s">
        <v>168</v>
      </c>
      <c r="E115" s="43"/>
      <c r="F115" s="229" t="s">
        <v>2755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168</v>
      </c>
      <c r="AU115" s="20" t="s">
        <v>83</v>
      </c>
    </row>
    <row r="116" spans="1:65" s="2" customFormat="1" ht="16.5" customHeight="1">
      <c r="A116" s="41"/>
      <c r="B116" s="42"/>
      <c r="C116" s="215" t="s">
        <v>8</v>
      </c>
      <c r="D116" s="215" t="s">
        <v>161</v>
      </c>
      <c r="E116" s="216" t="s">
        <v>2756</v>
      </c>
      <c r="F116" s="217" t="s">
        <v>2757</v>
      </c>
      <c r="G116" s="218" t="s">
        <v>306</v>
      </c>
      <c r="H116" s="219">
        <v>8</v>
      </c>
      <c r="I116" s="220"/>
      <c r="J116" s="221">
        <f>ROUND(I116*H116,2)</f>
        <v>0</v>
      </c>
      <c r="K116" s="217" t="s">
        <v>19</v>
      </c>
      <c r="L116" s="47"/>
      <c r="M116" s="222" t="s">
        <v>19</v>
      </c>
      <c r="N116" s="223" t="s">
        <v>46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166</v>
      </c>
      <c r="AT116" s="226" t="s">
        <v>161</v>
      </c>
      <c r="AU116" s="226" t="s">
        <v>83</v>
      </c>
      <c r="AY116" s="20" t="s">
        <v>159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83</v>
      </c>
      <c r="BK116" s="227">
        <f>ROUND(I116*H116,2)</f>
        <v>0</v>
      </c>
      <c r="BL116" s="20" t="s">
        <v>166</v>
      </c>
      <c r="BM116" s="226" t="s">
        <v>370</v>
      </c>
    </row>
    <row r="117" spans="1:47" s="2" customFormat="1" ht="12">
      <c r="A117" s="41"/>
      <c r="B117" s="42"/>
      <c r="C117" s="43"/>
      <c r="D117" s="228" t="s">
        <v>168</v>
      </c>
      <c r="E117" s="43"/>
      <c r="F117" s="229" t="s">
        <v>2757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168</v>
      </c>
      <c r="AU117" s="20" t="s">
        <v>83</v>
      </c>
    </row>
    <row r="118" spans="1:65" s="2" customFormat="1" ht="16.5" customHeight="1">
      <c r="A118" s="41"/>
      <c r="B118" s="42"/>
      <c r="C118" s="215" t="s">
        <v>268</v>
      </c>
      <c r="D118" s="215" t="s">
        <v>161</v>
      </c>
      <c r="E118" s="216" t="s">
        <v>2758</v>
      </c>
      <c r="F118" s="217" t="s">
        <v>2759</v>
      </c>
      <c r="G118" s="218" t="s">
        <v>164</v>
      </c>
      <c r="H118" s="219">
        <v>4.8</v>
      </c>
      <c r="I118" s="220"/>
      <c r="J118" s="221">
        <f>ROUND(I118*H118,2)</f>
        <v>0</v>
      </c>
      <c r="K118" s="217" t="s">
        <v>19</v>
      </c>
      <c r="L118" s="47"/>
      <c r="M118" s="222" t="s">
        <v>19</v>
      </c>
      <c r="N118" s="223" t="s">
        <v>46</v>
      </c>
      <c r="O118" s="87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R118" s="226" t="s">
        <v>166</v>
      </c>
      <c r="AT118" s="226" t="s">
        <v>161</v>
      </c>
      <c r="AU118" s="226" t="s">
        <v>83</v>
      </c>
      <c r="AY118" s="20" t="s">
        <v>159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0" t="s">
        <v>83</v>
      </c>
      <c r="BK118" s="227">
        <f>ROUND(I118*H118,2)</f>
        <v>0</v>
      </c>
      <c r="BL118" s="20" t="s">
        <v>166</v>
      </c>
      <c r="BM118" s="226" t="s">
        <v>383</v>
      </c>
    </row>
    <row r="119" spans="1:47" s="2" customFormat="1" ht="12">
      <c r="A119" s="41"/>
      <c r="B119" s="42"/>
      <c r="C119" s="43"/>
      <c r="D119" s="228" t="s">
        <v>168</v>
      </c>
      <c r="E119" s="43"/>
      <c r="F119" s="229" t="s">
        <v>2759</v>
      </c>
      <c r="G119" s="43"/>
      <c r="H119" s="43"/>
      <c r="I119" s="230"/>
      <c r="J119" s="43"/>
      <c r="K119" s="43"/>
      <c r="L119" s="47"/>
      <c r="M119" s="231"/>
      <c r="N119" s="232"/>
      <c r="O119" s="87"/>
      <c r="P119" s="87"/>
      <c r="Q119" s="87"/>
      <c r="R119" s="87"/>
      <c r="S119" s="87"/>
      <c r="T119" s="88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T119" s="20" t="s">
        <v>168</v>
      </c>
      <c r="AU119" s="20" t="s">
        <v>83</v>
      </c>
    </row>
    <row r="120" spans="1:65" s="2" customFormat="1" ht="16.5" customHeight="1">
      <c r="A120" s="41"/>
      <c r="B120" s="42"/>
      <c r="C120" s="215" t="s">
        <v>274</v>
      </c>
      <c r="D120" s="215" t="s">
        <v>161</v>
      </c>
      <c r="E120" s="216" t="s">
        <v>2723</v>
      </c>
      <c r="F120" s="217" t="s">
        <v>2724</v>
      </c>
      <c r="G120" s="218" t="s">
        <v>176</v>
      </c>
      <c r="H120" s="219">
        <v>2.4</v>
      </c>
      <c r="I120" s="220"/>
      <c r="J120" s="221">
        <f>ROUND(I120*H120,2)</f>
        <v>0</v>
      </c>
      <c r="K120" s="217" t="s">
        <v>19</v>
      </c>
      <c r="L120" s="47"/>
      <c r="M120" s="222" t="s">
        <v>19</v>
      </c>
      <c r="N120" s="223" t="s">
        <v>46</v>
      </c>
      <c r="O120" s="87"/>
      <c r="P120" s="224">
        <f>O120*H120</f>
        <v>0</v>
      </c>
      <c r="Q120" s="224">
        <v>0</v>
      </c>
      <c r="R120" s="224">
        <f>Q120*H120</f>
        <v>0</v>
      </c>
      <c r="S120" s="224">
        <v>0</v>
      </c>
      <c r="T120" s="225">
        <f>S120*H120</f>
        <v>0</v>
      </c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R120" s="226" t="s">
        <v>166</v>
      </c>
      <c r="AT120" s="226" t="s">
        <v>161</v>
      </c>
      <c r="AU120" s="226" t="s">
        <v>83</v>
      </c>
      <c r="AY120" s="20" t="s">
        <v>159</v>
      </c>
      <c r="BE120" s="227">
        <f>IF(N120="základní",J120,0)</f>
        <v>0</v>
      </c>
      <c r="BF120" s="227">
        <f>IF(N120="snížená",J120,0)</f>
        <v>0</v>
      </c>
      <c r="BG120" s="227">
        <f>IF(N120="zákl. přenesená",J120,0)</f>
        <v>0</v>
      </c>
      <c r="BH120" s="227">
        <f>IF(N120="sníž. přenesená",J120,0)</f>
        <v>0</v>
      </c>
      <c r="BI120" s="227">
        <f>IF(N120="nulová",J120,0)</f>
        <v>0</v>
      </c>
      <c r="BJ120" s="20" t="s">
        <v>83</v>
      </c>
      <c r="BK120" s="227">
        <f>ROUND(I120*H120,2)</f>
        <v>0</v>
      </c>
      <c r="BL120" s="20" t="s">
        <v>166</v>
      </c>
      <c r="BM120" s="226" t="s">
        <v>400</v>
      </c>
    </row>
    <row r="121" spans="1:47" s="2" customFormat="1" ht="12">
      <c r="A121" s="41"/>
      <c r="B121" s="42"/>
      <c r="C121" s="43"/>
      <c r="D121" s="228" t="s">
        <v>168</v>
      </c>
      <c r="E121" s="43"/>
      <c r="F121" s="229" t="s">
        <v>2724</v>
      </c>
      <c r="G121" s="43"/>
      <c r="H121" s="43"/>
      <c r="I121" s="230"/>
      <c r="J121" s="43"/>
      <c r="K121" s="43"/>
      <c r="L121" s="47"/>
      <c r="M121" s="231"/>
      <c r="N121" s="232"/>
      <c r="O121" s="87"/>
      <c r="P121" s="87"/>
      <c r="Q121" s="87"/>
      <c r="R121" s="87"/>
      <c r="S121" s="87"/>
      <c r="T121" s="88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T121" s="20" t="s">
        <v>168</v>
      </c>
      <c r="AU121" s="20" t="s">
        <v>83</v>
      </c>
    </row>
    <row r="122" spans="1:47" s="2" customFormat="1" ht="12">
      <c r="A122" s="41"/>
      <c r="B122" s="42"/>
      <c r="C122" s="43"/>
      <c r="D122" s="228" t="s">
        <v>1436</v>
      </c>
      <c r="E122" s="43"/>
      <c r="F122" s="288" t="s">
        <v>1437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1436</v>
      </c>
      <c r="AU122" s="20" t="s">
        <v>83</v>
      </c>
    </row>
    <row r="123" spans="1:65" s="2" customFormat="1" ht="16.5" customHeight="1">
      <c r="A123" s="41"/>
      <c r="B123" s="42"/>
      <c r="C123" s="215" t="s">
        <v>280</v>
      </c>
      <c r="D123" s="215" t="s">
        <v>161</v>
      </c>
      <c r="E123" s="216" t="s">
        <v>2725</v>
      </c>
      <c r="F123" s="217" t="s">
        <v>2726</v>
      </c>
      <c r="G123" s="218" t="s">
        <v>242</v>
      </c>
      <c r="H123" s="219">
        <v>4.32</v>
      </c>
      <c r="I123" s="220"/>
      <c r="J123" s="221">
        <f>ROUND(I123*H123,2)</f>
        <v>0</v>
      </c>
      <c r="K123" s="217" t="s">
        <v>19</v>
      </c>
      <c r="L123" s="47"/>
      <c r="M123" s="222" t="s">
        <v>19</v>
      </c>
      <c r="N123" s="223" t="s">
        <v>46</v>
      </c>
      <c r="O123" s="87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6" t="s">
        <v>166</v>
      </c>
      <c r="AT123" s="226" t="s">
        <v>161</v>
      </c>
      <c r="AU123" s="226" t="s">
        <v>83</v>
      </c>
      <c r="AY123" s="20" t="s">
        <v>159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20" t="s">
        <v>83</v>
      </c>
      <c r="BK123" s="227">
        <f>ROUND(I123*H123,2)</f>
        <v>0</v>
      </c>
      <c r="BL123" s="20" t="s">
        <v>166</v>
      </c>
      <c r="BM123" s="226" t="s">
        <v>413</v>
      </c>
    </row>
    <row r="124" spans="1:47" s="2" customFormat="1" ht="12">
      <c r="A124" s="41"/>
      <c r="B124" s="42"/>
      <c r="C124" s="43"/>
      <c r="D124" s="228" t="s">
        <v>168</v>
      </c>
      <c r="E124" s="43"/>
      <c r="F124" s="229" t="s">
        <v>2726</v>
      </c>
      <c r="G124" s="43"/>
      <c r="H124" s="43"/>
      <c r="I124" s="230"/>
      <c r="J124" s="43"/>
      <c r="K124" s="43"/>
      <c r="L124" s="47"/>
      <c r="M124" s="231"/>
      <c r="N124" s="232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168</v>
      </c>
      <c r="AU124" s="20" t="s">
        <v>83</v>
      </c>
    </row>
    <row r="125" spans="1:65" s="2" customFormat="1" ht="16.5" customHeight="1">
      <c r="A125" s="41"/>
      <c r="B125" s="42"/>
      <c r="C125" s="215" t="s">
        <v>286</v>
      </c>
      <c r="D125" s="215" t="s">
        <v>161</v>
      </c>
      <c r="E125" s="216" t="s">
        <v>2760</v>
      </c>
      <c r="F125" s="217" t="s">
        <v>2761</v>
      </c>
      <c r="G125" s="218" t="s">
        <v>306</v>
      </c>
      <c r="H125" s="219">
        <v>4</v>
      </c>
      <c r="I125" s="220"/>
      <c r="J125" s="221">
        <f>ROUND(I125*H125,2)</f>
        <v>0</v>
      </c>
      <c r="K125" s="217" t="s">
        <v>19</v>
      </c>
      <c r="L125" s="47"/>
      <c r="M125" s="222" t="s">
        <v>19</v>
      </c>
      <c r="N125" s="223" t="s">
        <v>46</v>
      </c>
      <c r="O125" s="87"/>
      <c r="P125" s="224">
        <f>O125*H125</f>
        <v>0</v>
      </c>
      <c r="Q125" s="224">
        <v>0</v>
      </c>
      <c r="R125" s="224">
        <f>Q125*H125</f>
        <v>0</v>
      </c>
      <c r="S125" s="224">
        <v>0</v>
      </c>
      <c r="T125" s="225">
        <f>S125*H125</f>
        <v>0</v>
      </c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R125" s="226" t="s">
        <v>166</v>
      </c>
      <c r="AT125" s="226" t="s">
        <v>161</v>
      </c>
      <c r="AU125" s="226" t="s">
        <v>83</v>
      </c>
      <c r="AY125" s="20" t="s">
        <v>159</v>
      </c>
      <c r="BE125" s="227">
        <f>IF(N125="základní",J125,0)</f>
        <v>0</v>
      </c>
      <c r="BF125" s="227">
        <f>IF(N125="snížená",J125,0)</f>
        <v>0</v>
      </c>
      <c r="BG125" s="227">
        <f>IF(N125="zákl. přenesená",J125,0)</f>
        <v>0</v>
      </c>
      <c r="BH125" s="227">
        <f>IF(N125="sníž. přenesená",J125,0)</f>
        <v>0</v>
      </c>
      <c r="BI125" s="227">
        <f>IF(N125="nulová",J125,0)</f>
        <v>0</v>
      </c>
      <c r="BJ125" s="20" t="s">
        <v>83</v>
      </c>
      <c r="BK125" s="227">
        <f>ROUND(I125*H125,2)</f>
        <v>0</v>
      </c>
      <c r="BL125" s="20" t="s">
        <v>166</v>
      </c>
      <c r="BM125" s="226" t="s">
        <v>427</v>
      </c>
    </row>
    <row r="126" spans="1:47" s="2" customFormat="1" ht="12">
      <c r="A126" s="41"/>
      <c r="B126" s="42"/>
      <c r="C126" s="43"/>
      <c r="D126" s="228" t="s">
        <v>168</v>
      </c>
      <c r="E126" s="43"/>
      <c r="F126" s="229" t="s">
        <v>2761</v>
      </c>
      <c r="G126" s="43"/>
      <c r="H126" s="43"/>
      <c r="I126" s="230"/>
      <c r="J126" s="43"/>
      <c r="K126" s="43"/>
      <c r="L126" s="47"/>
      <c r="M126" s="231"/>
      <c r="N126" s="232"/>
      <c r="O126" s="87"/>
      <c r="P126" s="87"/>
      <c r="Q126" s="87"/>
      <c r="R126" s="87"/>
      <c r="S126" s="87"/>
      <c r="T126" s="88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T126" s="20" t="s">
        <v>168</v>
      </c>
      <c r="AU126" s="20" t="s">
        <v>83</v>
      </c>
    </row>
    <row r="127" spans="1:65" s="2" customFormat="1" ht="16.5" customHeight="1">
      <c r="A127" s="41"/>
      <c r="B127" s="42"/>
      <c r="C127" s="215" t="s">
        <v>192</v>
      </c>
      <c r="D127" s="215" t="s">
        <v>161</v>
      </c>
      <c r="E127" s="216" t="s">
        <v>2762</v>
      </c>
      <c r="F127" s="217" t="s">
        <v>2763</v>
      </c>
      <c r="G127" s="218" t="s">
        <v>176</v>
      </c>
      <c r="H127" s="219">
        <v>1.92</v>
      </c>
      <c r="I127" s="220"/>
      <c r="J127" s="221">
        <f>ROUND(I127*H127,2)</f>
        <v>0</v>
      </c>
      <c r="K127" s="217" t="s">
        <v>19</v>
      </c>
      <c r="L127" s="47"/>
      <c r="M127" s="222" t="s">
        <v>19</v>
      </c>
      <c r="N127" s="223" t="s">
        <v>46</v>
      </c>
      <c r="O127" s="87"/>
      <c r="P127" s="224">
        <f>O127*H127</f>
        <v>0</v>
      </c>
      <c r="Q127" s="224">
        <v>0</v>
      </c>
      <c r="R127" s="224">
        <f>Q127*H127</f>
        <v>0</v>
      </c>
      <c r="S127" s="224">
        <v>0</v>
      </c>
      <c r="T127" s="225">
        <f>S127*H127</f>
        <v>0</v>
      </c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R127" s="226" t="s">
        <v>166</v>
      </c>
      <c r="AT127" s="226" t="s">
        <v>161</v>
      </c>
      <c r="AU127" s="226" t="s">
        <v>83</v>
      </c>
      <c r="AY127" s="20" t="s">
        <v>159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20" t="s">
        <v>83</v>
      </c>
      <c r="BK127" s="227">
        <f>ROUND(I127*H127,2)</f>
        <v>0</v>
      </c>
      <c r="BL127" s="20" t="s">
        <v>166</v>
      </c>
      <c r="BM127" s="226" t="s">
        <v>315</v>
      </c>
    </row>
    <row r="128" spans="1:47" s="2" customFormat="1" ht="12">
      <c r="A128" s="41"/>
      <c r="B128" s="42"/>
      <c r="C128" s="43"/>
      <c r="D128" s="228" t="s">
        <v>168</v>
      </c>
      <c r="E128" s="43"/>
      <c r="F128" s="229" t="s">
        <v>2763</v>
      </c>
      <c r="G128" s="43"/>
      <c r="H128" s="43"/>
      <c r="I128" s="230"/>
      <c r="J128" s="43"/>
      <c r="K128" s="43"/>
      <c r="L128" s="47"/>
      <c r="M128" s="231"/>
      <c r="N128" s="232"/>
      <c r="O128" s="87"/>
      <c r="P128" s="87"/>
      <c r="Q128" s="87"/>
      <c r="R128" s="87"/>
      <c r="S128" s="87"/>
      <c r="T128" s="88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T128" s="20" t="s">
        <v>168</v>
      </c>
      <c r="AU128" s="20" t="s">
        <v>83</v>
      </c>
    </row>
    <row r="129" spans="1:65" s="2" customFormat="1" ht="16.5" customHeight="1">
      <c r="A129" s="41"/>
      <c r="B129" s="42"/>
      <c r="C129" s="215" t="s">
        <v>7</v>
      </c>
      <c r="D129" s="215" t="s">
        <v>161</v>
      </c>
      <c r="E129" s="216" t="s">
        <v>2764</v>
      </c>
      <c r="F129" s="217" t="s">
        <v>2765</v>
      </c>
      <c r="G129" s="218" t="s">
        <v>164</v>
      </c>
      <c r="H129" s="219">
        <v>4.8</v>
      </c>
      <c r="I129" s="220"/>
      <c r="J129" s="221">
        <f>ROUND(I129*H129,2)</f>
        <v>0</v>
      </c>
      <c r="K129" s="217" t="s">
        <v>19</v>
      </c>
      <c r="L129" s="47"/>
      <c r="M129" s="222" t="s">
        <v>19</v>
      </c>
      <c r="N129" s="223" t="s">
        <v>46</v>
      </c>
      <c r="O129" s="87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R129" s="226" t="s">
        <v>166</v>
      </c>
      <c r="AT129" s="226" t="s">
        <v>161</v>
      </c>
      <c r="AU129" s="226" t="s">
        <v>83</v>
      </c>
      <c r="AY129" s="20" t="s">
        <v>159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20" t="s">
        <v>83</v>
      </c>
      <c r="BK129" s="227">
        <f>ROUND(I129*H129,2)</f>
        <v>0</v>
      </c>
      <c r="BL129" s="20" t="s">
        <v>166</v>
      </c>
      <c r="BM129" s="226" t="s">
        <v>453</v>
      </c>
    </row>
    <row r="130" spans="1:47" s="2" customFormat="1" ht="12">
      <c r="A130" s="41"/>
      <c r="B130" s="42"/>
      <c r="C130" s="43"/>
      <c r="D130" s="228" t="s">
        <v>168</v>
      </c>
      <c r="E130" s="43"/>
      <c r="F130" s="229" t="s">
        <v>2765</v>
      </c>
      <c r="G130" s="43"/>
      <c r="H130" s="43"/>
      <c r="I130" s="230"/>
      <c r="J130" s="43"/>
      <c r="K130" s="43"/>
      <c r="L130" s="47"/>
      <c r="M130" s="231"/>
      <c r="N130" s="232"/>
      <c r="O130" s="87"/>
      <c r="P130" s="87"/>
      <c r="Q130" s="87"/>
      <c r="R130" s="87"/>
      <c r="S130" s="87"/>
      <c r="T130" s="88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T130" s="20" t="s">
        <v>168</v>
      </c>
      <c r="AU130" s="20" t="s">
        <v>83</v>
      </c>
    </row>
    <row r="131" spans="1:65" s="2" customFormat="1" ht="16.5" customHeight="1">
      <c r="A131" s="41"/>
      <c r="B131" s="42"/>
      <c r="C131" s="215" t="s">
        <v>303</v>
      </c>
      <c r="D131" s="215" t="s">
        <v>161</v>
      </c>
      <c r="E131" s="216" t="s">
        <v>2766</v>
      </c>
      <c r="F131" s="217" t="s">
        <v>2767</v>
      </c>
      <c r="G131" s="218" t="s">
        <v>306</v>
      </c>
      <c r="H131" s="219">
        <v>8</v>
      </c>
      <c r="I131" s="220"/>
      <c r="J131" s="221">
        <f>ROUND(I131*H131,2)</f>
        <v>0</v>
      </c>
      <c r="K131" s="217" t="s">
        <v>19</v>
      </c>
      <c r="L131" s="47"/>
      <c r="M131" s="222" t="s">
        <v>19</v>
      </c>
      <c r="N131" s="223" t="s">
        <v>46</v>
      </c>
      <c r="O131" s="87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R131" s="226" t="s">
        <v>166</v>
      </c>
      <c r="AT131" s="226" t="s">
        <v>161</v>
      </c>
      <c r="AU131" s="226" t="s">
        <v>83</v>
      </c>
      <c r="AY131" s="20" t="s">
        <v>159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20" t="s">
        <v>83</v>
      </c>
      <c r="BK131" s="227">
        <f>ROUND(I131*H131,2)</f>
        <v>0</v>
      </c>
      <c r="BL131" s="20" t="s">
        <v>166</v>
      </c>
      <c r="BM131" s="226" t="s">
        <v>472</v>
      </c>
    </row>
    <row r="132" spans="1:47" s="2" customFormat="1" ht="12">
      <c r="A132" s="41"/>
      <c r="B132" s="42"/>
      <c r="C132" s="43"/>
      <c r="D132" s="228" t="s">
        <v>168</v>
      </c>
      <c r="E132" s="43"/>
      <c r="F132" s="229" t="s">
        <v>2768</v>
      </c>
      <c r="G132" s="43"/>
      <c r="H132" s="43"/>
      <c r="I132" s="230"/>
      <c r="J132" s="43"/>
      <c r="K132" s="43"/>
      <c r="L132" s="47"/>
      <c r="M132" s="231"/>
      <c r="N132" s="232"/>
      <c r="O132" s="87"/>
      <c r="P132" s="87"/>
      <c r="Q132" s="87"/>
      <c r="R132" s="87"/>
      <c r="S132" s="87"/>
      <c r="T132" s="88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T132" s="20" t="s">
        <v>168</v>
      </c>
      <c r="AU132" s="20" t="s">
        <v>83</v>
      </c>
    </row>
    <row r="133" spans="1:65" s="2" customFormat="1" ht="16.5" customHeight="1">
      <c r="A133" s="41"/>
      <c r="B133" s="42"/>
      <c r="C133" s="215" t="s">
        <v>309</v>
      </c>
      <c r="D133" s="215" t="s">
        <v>161</v>
      </c>
      <c r="E133" s="216" t="s">
        <v>2727</v>
      </c>
      <c r="F133" s="217" t="s">
        <v>2728</v>
      </c>
      <c r="G133" s="218" t="s">
        <v>306</v>
      </c>
      <c r="H133" s="219">
        <v>50.99</v>
      </c>
      <c r="I133" s="220"/>
      <c r="J133" s="221">
        <f>ROUND(I133*H133,2)</f>
        <v>0</v>
      </c>
      <c r="K133" s="217" t="s">
        <v>19</v>
      </c>
      <c r="L133" s="47"/>
      <c r="M133" s="222" t="s">
        <v>19</v>
      </c>
      <c r="N133" s="223" t="s">
        <v>46</v>
      </c>
      <c r="O133" s="87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R133" s="226" t="s">
        <v>166</v>
      </c>
      <c r="AT133" s="226" t="s">
        <v>161</v>
      </c>
      <c r="AU133" s="226" t="s">
        <v>83</v>
      </c>
      <c r="AY133" s="20" t="s">
        <v>159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20" t="s">
        <v>83</v>
      </c>
      <c r="BK133" s="227">
        <f>ROUND(I133*H133,2)</f>
        <v>0</v>
      </c>
      <c r="BL133" s="20" t="s">
        <v>166</v>
      </c>
      <c r="BM133" s="226" t="s">
        <v>511</v>
      </c>
    </row>
    <row r="134" spans="1:47" s="2" customFormat="1" ht="12">
      <c r="A134" s="41"/>
      <c r="B134" s="42"/>
      <c r="C134" s="43"/>
      <c r="D134" s="228" t="s">
        <v>168</v>
      </c>
      <c r="E134" s="43"/>
      <c r="F134" s="229" t="s">
        <v>2728</v>
      </c>
      <c r="G134" s="43"/>
      <c r="H134" s="43"/>
      <c r="I134" s="230"/>
      <c r="J134" s="43"/>
      <c r="K134" s="43"/>
      <c r="L134" s="47"/>
      <c r="M134" s="231"/>
      <c r="N134" s="232"/>
      <c r="O134" s="87"/>
      <c r="P134" s="87"/>
      <c r="Q134" s="87"/>
      <c r="R134" s="87"/>
      <c r="S134" s="87"/>
      <c r="T134" s="88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T134" s="20" t="s">
        <v>168</v>
      </c>
      <c r="AU134" s="20" t="s">
        <v>83</v>
      </c>
    </row>
    <row r="135" spans="1:65" s="2" customFormat="1" ht="21.75" customHeight="1">
      <c r="A135" s="41"/>
      <c r="B135" s="42"/>
      <c r="C135" s="215" t="s">
        <v>316</v>
      </c>
      <c r="D135" s="215" t="s">
        <v>161</v>
      </c>
      <c r="E135" s="216" t="s">
        <v>2729</v>
      </c>
      <c r="F135" s="217" t="s">
        <v>2730</v>
      </c>
      <c r="G135" s="218" t="s">
        <v>242</v>
      </c>
      <c r="H135" s="219">
        <v>1.2</v>
      </c>
      <c r="I135" s="220"/>
      <c r="J135" s="221">
        <f>ROUND(I135*H135,2)</f>
        <v>0</v>
      </c>
      <c r="K135" s="217" t="s">
        <v>19</v>
      </c>
      <c r="L135" s="47"/>
      <c r="M135" s="222" t="s">
        <v>19</v>
      </c>
      <c r="N135" s="223" t="s">
        <v>46</v>
      </c>
      <c r="O135" s="87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R135" s="226" t="s">
        <v>166</v>
      </c>
      <c r="AT135" s="226" t="s">
        <v>161</v>
      </c>
      <c r="AU135" s="226" t="s">
        <v>83</v>
      </c>
      <c r="AY135" s="20" t="s">
        <v>159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20" t="s">
        <v>83</v>
      </c>
      <c r="BK135" s="227">
        <f>ROUND(I135*H135,2)</f>
        <v>0</v>
      </c>
      <c r="BL135" s="20" t="s">
        <v>166</v>
      </c>
      <c r="BM135" s="226" t="s">
        <v>521</v>
      </c>
    </row>
    <row r="136" spans="1:47" s="2" customFormat="1" ht="12">
      <c r="A136" s="41"/>
      <c r="B136" s="42"/>
      <c r="C136" s="43"/>
      <c r="D136" s="228" t="s">
        <v>168</v>
      </c>
      <c r="E136" s="43"/>
      <c r="F136" s="229" t="s">
        <v>2730</v>
      </c>
      <c r="G136" s="43"/>
      <c r="H136" s="43"/>
      <c r="I136" s="230"/>
      <c r="J136" s="43"/>
      <c r="K136" s="43"/>
      <c r="L136" s="47"/>
      <c r="M136" s="231"/>
      <c r="N136" s="232"/>
      <c r="O136" s="87"/>
      <c r="P136" s="87"/>
      <c r="Q136" s="87"/>
      <c r="R136" s="87"/>
      <c r="S136" s="87"/>
      <c r="T136" s="88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T136" s="20" t="s">
        <v>168</v>
      </c>
      <c r="AU136" s="20" t="s">
        <v>83</v>
      </c>
    </row>
    <row r="137" spans="1:65" s="2" customFormat="1" ht="16.5" customHeight="1">
      <c r="A137" s="41"/>
      <c r="B137" s="42"/>
      <c r="C137" s="215" t="s">
        <v>323</v>
      </c>
      <c r="D137" s="215" t="s">
        <v>161</v>
      </c>
      <c r="E137" s="216" t="s">
        <v>2769</v>
      </c>
      <c r="F137" s="217" t="s">
        <v>2770</v>
      </c>
      <c r="G137" s="218" t="s">
        <v>2443</v>
      </c>
      <c r="H137" s="219">
        <v>1</v>
      </c>
      <c r="I137" s="220"/>
      <c r="J137" s="221">
        <f>ROUND(I137*H137,2)</f>
        <v>0</v>
      </c>
      <c r="K137" s="217" t="s">
        <v>19</v>
      </c>
      <c r="L137" s="47"/>
      <c r="M137" s="222" t="s">
        <v>19</v>
      </c>
      <c r="N137" s="223" t="s">
        <v>46</v>
      </c>
      <c r="O137" s="87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R137" s="226" t="s">
        <v>166</v>
      </c>
      <c r="AT137" s="226" t="s">
        <v>161</v>
      </c>
      <c r="AU137" s="226" t="s">
        <v>83</v>
      </c>
      <c r="AY137" s="20" t="s">
        <v>159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20" t="s">
        <v>83</v>
      </c>
      <c r="BK137" s="227">
        <f>ROUND(I137*H137,2)</f>
        <v>0</v>
      </c>
      <c r="BL137" s="20" t="s">
        <v>166</v>
      </c>
      <c r="BM137" s="226" t="s">
        <v>533</v>
      </c>
    </row>
    <row r="138" spans="1:47" s="2" customFormat="1" ht="12">
      <c r="A138" s="41"/>
      <c r="B138" s="42"/>
      <c r="C138" s="43"/>
      <c r="D138" s="228" t="s">
        <v>168</v>
      </c>
      <c r="E138" s="43"/>
      <c r="F138" s="229" t="s">
        <v>2770</v>
      </c>
      <c r="G138" s="43"/>
      <c r="H138" s="43"/>
      <c r="I138" s="230"/>
      <c r="J138" s="43"/>
      <c r="K138" s="43"/>
      <c r="L138" s="47"/>
      <c r="M138" s="231"/>
      <c r="N138" s="232"/>
      <c r="O138" s="87"/>
      <c r="P138" s="87"/>
      <c r="Q138" s="87"/>
      <c r="R138" s="87"/>
      <c r="S138" s="87"/>
      <c r="T138" s="88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T138" s="20" t="s">
        <v>168</v>
      </c>
      <c r="AU138" s="20" t="s">
        <v>83</v>
      </c>
    </row>
    <row r="139" spans="1:65" s="2" customFormat="1" ht="24.15" customHeight="1">
      <c r="A139" s="41"/>
      <c r="B139" s="42"/>
      <c r="C139" s="215" t="s">
        <v>336</v>
      </c>
      <c r="D139" s="215" t="s">
        <v>161</v>
      </c>
      <c r="E139" s="216" t="s">
        <v>2771</v>
      </c>
      <c r="F139" s="217" t="s">
        <v>2772</v>
      </c>
      <c r="G139" s="218" t="s">
        <v>2443</v>
      </c>
      <c r="H139" s="219">
        <v>1</v>
      </c>
      <c r="I139" s="220"/>
      <c r="J139" s="221">
        <f>ROUND(I139*H139,2)</f>
        <v>0</v>
      </c>
      <c r="K139" s="217" t="s">
        <v>19</v>
      </c>
      <c r="L139" s="47"/>
      <c r="M139" s="222" t="s">
        <v>19</v>
      </c>
      <c r="N139" s="223" t="s">
        <v>46</v>
      </c>
      <c r="O139" s="87"/>
      <c r="P139" s="224">
        <f>O139*H139</f>
        <v>0</v>
      </c>
      <c r="Q139" s="224">
        <v>0</v>
      </c>
      <c r="R139" s="224">
        <f>Q139*H139</f>
        <v>0</v>
      </c>
      <c r="S139" s="224">
        <v>0</v>
      </c>
      <c r="T139" s="225">
        <f>S139*H139</f>
        <v>0</v>
      </c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R139" s="226" t="s">
        <v>166</v>
      </c>
      <c r="AT139" s="226" t="s">
        <v>161</v>
      </c>
      <c r="AU139" s="226" t="s">
        <v>83</v>
      </c>
      <c r="AY139" s="20" t="s">
        <v>159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20" t="s">
        <v>83</v>
      </c>
      <c r="BK139" s="227">
        <f>ROUND(I139*H139,2)</f>
        <v>0</v>
      </c>
      <c r="BL139" s="20" t="s">
        <v>166</v>
      </c>
      <c r="BM139" s="226" t="s">
        <v>545</v>
      </c>
    </row>
    <row r="140" spans="1:47" s="2" customFormat="1" ht="12">
      <c r="A140" s="41"/>
      <c r="B140" s="42"/>
      <c r="C140" s="43"/>
      <c r="D140" s="228" t="s">
        <v>168</v>
      </c>
      <c r="E140" s="43"/>
      <c r="F140" s="229" t="s">
        <v>2772</v>
      </c>
      <c r="G140" s="43"/>
      <c r="H140" s="43"/>
      <c r="I140" s="230"/>
      <c r="J140" s="43"/>
      <c r="K140" s="43"/>
      <c r="L140" s="47"/>
      <c r="M140" s="290"/>
      <c r="N140" s="291"/>
      <c r="O140" s="292"/>
      <c r="P140" s="292"/>
      <c r="Q140" s="292"/>
      <c r="R140" s="292"/>
      <c r="S140" s="292"/>
      <c r="T140" s="293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T140" s="20" t="s">
        <v>168</v>
      </c>
      <c r="AU140" s="20" t="s">
        <v>83</v>
      </c>
    </row>
    <row r="141" spans="1:31" s="2" customFormat="1" ht="6.95" customHeight="1">
      <c r="A141" s="41"/>
      <c r="B141" s="62"/>
      <c r="C141" s="63"/>
      <c r="D141" s="63"/>
      <c r="E141" s="63"/>
      <c r="F141" s="63"/>
      <c r="G141" s="63"/>
      <c r="H141" s="63"/>
      <c r="I141" s="63"/>
      <c r="J141" s="63"/>
      <c r="K141" s="63"/>
      <c r="L141" s="47"/>
      <c r="M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</sheetData>
  <sheetProtection password="CC35" sheet="1" objects="1" scenarios="1" formatColumns="0" formatRows="0" autoFilter="0"/>
  <autoFilter ref="C85:K14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107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3"/>
      <c r="AT3" s="20" t="s">
        <v>85</v>
      </c>
    </row>
    <row r="4" spans="2:46" s="1" customFormat="1" ht="24.95" customHeight="1">
      <c r="B4" s="23"/>
      <c r="D4" s="143" t="s">
        <v>115</v>
      </c>
      <c r="L4" s="23"/>
      <c r="M4" s="14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45" t="s">
        <v>16</v>
      </c>
      <c r="L6" s="23"/>
    </row>
    <row r="7" spans="2:12" s="1" customFormat="1" ht="26.25" customHeight="1">
      <c r="B7" s="23"/>
      <c r="E7" s="146" t="str">
        <f>'Rekapitulace stavby'!K6</f>
        <v>Vestavba učeben, rekonstrukce bytů a přístavba výtahu - internát SSŽ a ŽS Planá</v>
      </c>
      <c r="F7" s="145"/>
      <c r="G7" s="145"/>
      <c r="H7" s="145"/>
      <c r="L7" s="23"/>
    </row>
    <row r="8" spans="2:12" s="1" customFormat="1" ht="12" customHeight="1">
      <c r="B8" s="23"/>
      <c r="D8" s="145" t="s">
        <v>116</v>
      </c>
      <c r="L8" s="23"/>
    </row>
    <row r="9" spans="1:31" s="2" customFormat="1" ht="16.5" customHeight="1">
      <c r="A9" s="41"/>
      <c r="B9" s="47"/>
      <c r="C9" s="41"/>
      <c r="D9" s="41"/>
      <c r="E9" s="146" t="s">
        <v>2689</v>
      </c>
      <c r="F9" s="41"/>
      <c r="G9" s="41"/>
      <c r="H9" s="41"/>
      <c r="I9" s="41"/>
      <c r="J9" s="41"/>
      <c r="K9" s="41"/>
      <c r="L9" s="147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45" t="s">
        <v>2690</v>
      </c>
      <c r="E10" s="41"/>
      <c r="F10" s="41"/>
      <c r="G10" s="41"/>
      <c r="H10" s="41"/>
      <c r="I10" s="41"/>
      <c r="J10" s="41"/>
      <c r="K10" s="41"/>
      <c r="L10" s="147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6.5" customHeight="1">
      <c r="A11" s="41"/>
      <c r="B11" s="47"/>
      <c r="C11" s="41"/>
      <c r="D11" s="41"/>
      <c r="E11" s="148" t="s">
        <v>2773</v>
      </c>
      <c r="F11" s="41"/>
      <c r="G11" s="41"/>
      <c r="H11" s="41"/>
      <c r="I11" s="41"/>
      <c r="J11" s="41"/>
      <c r="K11" s="41"/>
      <c r="L11" s="147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>
      <c r="A12" s="41"/>
      <c r="B12" s="47"/>
      <c r="C12" s="41"/>
      <c r="D12" s="41"/>
      <c r="E12" s="41"/>
      <c r="F12" s="41"/>
      <c r="G12" s="41"/>
      <c r="H12" s="41"/>
      <c r="I12" s="41"/>
      <c r="J12" s="41"/>
      <c r="K12" s="41"/>
      <c r="L12" s="147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2" customHeight="1">
      <c r="A13" s="41"/>
      <c r="B13" s="47"/>
      <c r="C13" s="41"/>
      <c r="D13" s="145" t="s">
        <v>18</v>
      </c>
      <c r="E13" s="41"/>
      <c r="F13" s="136" t="s">
        <v>19</v>
      </c>
      <c r="G13" s="41"/>
      <c r="H13" s="41"/>
      <c r="I13" s="145" t="s">
        <v>20</v>
      </c>
      <c r="J13" s="136" t="s">
        <v>19</v>
      </c>
      <c r="K13" s="41"/>
      <c r="L13" s="147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12" customHeight="1">
      <c r="A14" s="41"/>
      <c r="B14" s="47"/>
      <c r="C14" s="41"/>
      <c r="D14" s="145" t="s">
        <v>21</v>
      </c>
      <c r="E14" s="41"/>
      <c r="F14" s="136" t="s">
        <v>22</v>
      </c>
      <c r="G14" s="41"/>
      <c r="H14" s="41"/>
      <c r="I14" s="145" t="s">
        <v>23</v>
      </c>
      <c r="J14" s="149" t="str">
        <f>'Rekapitulace stavby'!AN8</f>
        <v>25. 7. 2022</v>
      </c>
      <c r="K14" s="41"/>
      <c r="L14" s="147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0.8" customHeight="1">
      <c r="A15" s="41"/>
      <c r="B15" s="47"/>
      <c r="C15" s="41"/>
      <c r="D15" s="41"/>
      <c r="E15" s="41"/>
      <c r="F15" s="41"/>
      <c r="G15" s="41"/>
      <c r="H15" s="41"/>
      <c r="I15" s="41"/>
      <c r="J15" s="41"/>
      <c r="K15" s="41"/>
      <c r="L15" s="147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2" customHeight="1">
      <c r="A16" s="41"/>
      <c r="B16" s="47"/>
      <c r="C16" s="41"/>
      <c r="D16" s="145" t="s">
        <v>25</v>
      </c>
      <c r="E16" s="41"/>
      <c r="F16" s="41"/>
      <c r="G16" s="41"/>
      <c r="H16" s="41"/>
      <c r="I16" s="145" t="s">
        <v>26</v>
      </c>
      <c r="J16" s="136" t="s">
        <v>27</v>
      </c>
      <c r="K16" s="41"/>
      <c r="L16" s="147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18" customHeight="1">
      <c r="A17" s="41"/>
      <c r="B17" s="47"/>
      <c r="C17" s="41"/>
      <c r="D17" s="41"/>
      <c r="E17" s="136" t="s">
        <v>28</v>
      </c>
      <c r="F17" s="41"/>
      <c r="G17" s="41"/>
      <c r="H17" s="41"/>
      <c r="I17" s="145" t="s">
        <v>29</v>
      </c>
      <c r="J17" s="136" t="s">
        <v>30</v>
      </c>
      <c r="K17" s="41"/>
      <c r="L17" s="147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6.95" customHeight="1">
      <c r="A18" s="41"/>
      <c r="B18" s="47"/>
      <c r="C18" s="41"/>
      <c r="D18" s="41"/>
      <c r="E18" s="41"/>
      <c r="F18" s="41"/>
      <c r="G18" s="41"/>
      <c r="H18" s="41"/>
      <c r="I18" s="41"/>
      <c r="J18" s="41"/>
      <c r="K18" s="41"/>
      <c r="L18" s="147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2" customHeight="1">
      <c r="A19" s="41"/>
      <c r="B19" s="47"/>
      <c r="C19" s="41"/>
      <c r="D19" s="145" t="s">
        <v>31</v>
      </c>
      <c r="E19" s="41"/>
      <c r="F19" s="41"/>
      <c r="G19" s="41"/>
      <c r="H19" s="41"/>
      <c r="I19" s="145" t="s">
        <v>26</v>
      </c>
      <c r="J19" s="36" t="str">
        <f>'Rekapitulace stavby'!AN13</f>
        <v>Vyplň údaj</v>
      </c>
      <c r="K19" s="41"/>
      <c r="L19" s="147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18" customHeight="1">
      <c r="A20" s="41"/>
      <c r="B20" s="47"/>
      <c r="C20" s="41"/>
      <c r="D20" s="41"/>
      <c r="E20" s="36" t="str">
        <f>'Rekapitulace stavby'!E14</f>
        <v>Vyplň údaj</v>
      </c>
      <c r="F20" s="136"/>
      <c r="G20" s="136"/>
      <c r="H20" s="136"/>
      <c r="I20" s="145" t="s">
        <v>29</v>
      </c>
      <c r="J20" s="36" t="str">
        <f>'Rekapitulace stavby'!AN14</f>
        <v>Vyplň údaj</v>
      </c>
      <c r="K20" s="41"/>
      <c r="L20" s="147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6.95" customHeight="1">
      <c r="A21" s="41"/>
      <c r="B21" s="47"/>
      <c r="C21" s="41"/>
      <c r="D21" s="41"/>
      <c r="E21" s="41"/>
      <c r="F21" s="41"/>
      <c r="G21" s="41"/>
      <c r="H21" s="41"/>
      <c r="I21" s="41"/>
      <c r="J21" s="41"/>
      <c r="K21" s="41"/>
      <c r="L21" s="147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2" customHeight="1">
      <c r="A22" s="41"/>
      <c r="B22" s="47"/>
      <c r="C22" s="41"/>
      <c r="D22" s="145" t="s">
        <v>33</v>
      </c>
      <c r="E22" s="41"/>
      <c r="F22" s="41"/>
      <c r="G22" s="41"/>
      <c r="H22" s="41"/>
      <c r="I22" s="145" t="s">
        <v>26</v>
      </c>
      <c r="J22" s="136" t="s">
        <v>34</v>
      </c>
      <c r="K22" s="41"/>
      <c r="L22" s="147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18" customHeight="1">
      <c r="A23" s="41"/>
      <c r="B23" s="47"/>
      <c r="C23" s="41"/>
      <c r="D23" s="41"/>
      <c r="E23" s="136" t="s">
        <v>35</v>
      </c>
      <c r="F23" s="41"/>
      <c r="G23" s="41"/>
      <c r="H23" s="41"/>
      <c r="I23" s="145" t="s">
        <v>29</v>
      </c>
      <c r="J23" s="136" t="s">
        <v>19</v>
      </c>
      <c r="K23" s="41"/>
      <c r="L23" s="147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6.95" customHeight="1">
      <c r="A24" s="41"/>
      <c r="B24" s="47"/>
      <c r="C24" s="41"/>
      <c r="D24" s="41"/>
      <c r="E24" s="41"/>
      <c r="F24" s="41"/>
      <c r="G24" s="41"/>
      <c r="H24" s="41"/>
      <c r="I24" s="41"/>
      <c r="J24" s="41"/>
      <c r="K24" s="41"/>
      <c r="L24" s="147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2" customFormat="1" ht="12" customHeight="1">
      <c r="A25" s="41"/>
      <c r="B25" s="47"/>
      <c r="C25" s="41"/>
      <c r="D25" s="145" t="s">
        <v>37</v>
      </c>
      <c r="E25" s="41"/>
      <c r="F25" s="41"/>
      <c r="G25" s="41"/>
      <c r="H25" s="41"/>
      <c r="I25" s="145" t="s">
        <v>26</v>
      </c>
      <c r="J25" s="136" t="str">
        <f>IF('Rekapitulace stavby'!AN19="","",'Rekapitulace stavby'!AN19)</f>
        <v/>
      </c>
      <c r="K25" s="41"/>
      <c r="L25" s="147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spans="1:31" s="2" customFormat="1" ht="18" customHeight="1">
      <c r="A26" s="41"/>
      <c r="B26" s="47"/>
      <c r="C26" s="41"/>
      <c r="D26" s="41"/>
      <c r="E26" s="136" t="str">
        <f>IF('Rekapitulace stavby'!E20="","",'Rekapitulace stavby'!E20)</f>
        <v xml:space="preserve"> </v>
      </c>
      <c r="F26" s="41"/>
      <c r="G26" s="41"/>
      <c r="H26" s="41"/>
      <c r="I26" s="145" t="s">
        <v>29</v>
      </c>
      <c r="J26" s="136" t="str">
        <f>IF('Rekapitulace stavby'!AN20="","",'Rekapitulace stavby'!AN20)</f>
        <v/>
      </c>
      <c r="K26" s="41"/>
      <c r="L26" s="147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41"/>
      <c r="E27" s="41"/>
      <c r="F27" s="41"/>
      <c r="G27" s="41"/>
      <c r="H27" s="41"/>
      <c r="I27" s="41"/>
      <c r="J27" s="41"/>
      <c r="K27" s="41"/>
      <c r="L27" s="147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12" customHeight="1">
      <c r="A28" s="41"/>
      <c r="B28" s="47"/>
      <c r="C28" s="41"/>
      <c r="D28" s="145" t="s">
        <v>39</v>
      </c>
      <c r="E28" s="41"/>
      <c r="F28" s="41"/>
      <c r="G28" s="41"/>
      <c r="H28" s="41"/>
      <c r="I28" s="41"/>
      <c r="J28" s="41"/>
      <c r="K28" s="41"/>
      <c r="L28" s="147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8" customFormat="1" ht="71.25" customHeight="1">
      <c r="A29" s="150"/>
      <c r="B29" s="151"/>
      <c r="C29" s="150"/>
      <c r="D29" s="150"/>
      <c r="E29" s="152" t="s">
        <v>40</v>
      </c>
      <c r="F29" s="152"/>
      <c r="G29" s="152"/>
      <c r="H29" s="152"/>
      <c r="I29" s="150"/>
      <c r="J29" s="150"/>
      <c r="K29" s="150"/>
      <c r="L29" s="153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</row>
    <row r="30" spans="1:31" s="2" customFormat="1" ht="6.95" customHeight="1">
      <c r="A30" s="41"/>
      <c r="B30" s="47"/>
      <c r="C30" s="41"/>
      <c r="D30" s="41"/>
      <c r="E30" s="41"/>
      <c r="F30" s="41"/>
      <c r="G30" s="41"/>
      <c r="H30" s="41"/>
      <c r="I30" s="41"/>
      <c r="J30" s="41"/>
      <c r="K30" s="41"/>
      <c r="L30" s="147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6.95" customHeight="1">
      <c r="A31" s="41"/>
      <c r="B31" s="47"/>
      <c r="C31" s="41"/>
      <c r="D31" s="154"/>
      <c r="E31" s="154"/>
      <c r="F31" s="154"/>
      <c r="G31" s="154"/>
      <c r="H31" s="154"/>
      <c r="I31" s="154"/>
      <c r="J31" s="154"/>
      <c r="K31" s="154"/>
      <c r="L31" s="147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25.4" customHeight="1">
      <c r="A32" s="41"/>
      <c r="B32" s="47"/>
      <c r="C32" s="41"/>
      <c r="D32" s="155" t="s">
        <v>41</v>
      </c>
      <c r="E32" s="41"/>
      <c r="F32" s="41"/>
      <c r="G32" s="41"/>
      <c r="H32" s="41"/>
      <c r="I32" s="41"/>
      <c r="J32" s="156">
        <f>ROUND(J86,2)</f>
        <v>0</v>
      </c>
      <c r="K32" s="41"/>
      <c r="L32" s="147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6.95" customHeight="1">
      <c r="A33" s="41"/>
      <c r="B33" s="47"/>
      <c r="C33" s="41"/>
      <c r="D33" s="154"/>
      <c r="E33" s="154"/>
      <c r="F33" s="154"/>
      <c r="G33" s="154"/>
      <c r="H33" s="154"/>
      <c r="I33" s="154"/>
      <c r="J33" s="154"/>
      <c r="K33" s="154"/>
      <c r="L33" s="147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>
      <c r="A34" s="41"/>
      <c r="B34" s="47"/>
      <c r="C34" s="41"/>
      <c r="D34" s="41"/>
      <c r="E34" s="41"/>
      <c r="F34" s="157" t="s">
        <v>43</v>
      </c>
      <c r="G34" s="41"/>
      <c r="H34" s="41"/>
      <c r="I34" s="157" t="s">
        <v>42</v>
      </c>
      <c r="J34" s="157" t="s">
        <v>44</v>
      </c>
      <c r="K34" s="41"/>
      <c r="L34" s="147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>
      <c r="A35" s="41"/>
      <c r="B35" s="47"/>
      <c r="C35" s="41"/>
      <c r="D35" s="158" t="s">
        <v>45</v>
      </c>
      <c r="E35" s="145" t="s">
        <v>46</v>
      </c>
      <c r="F35" s="159">
        <f>ROUND((SUM(BE86:BE124)),2)</f>
        <v>0</v>
      </c>
      <c r="G35" s="41"/>
      <c r="H35" s="41"/>
      <c r="I35" s="160">
        <v>0.21</v>
      </c>
      <c r="J35" s="159">
        <f>ROUND(((SUM(BE86:BE124))*I35),2)</f>
        <v>0</v>
      </c>
      <c r="K35" s="41"/>
      <c r="L35" s="147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14.4" customHeight="1">
      <c r="A36" s="41"/>
      <c r="B36" s="47"/>
      <c r="C36" s="41"/>
      <c r="D36" s="41"/>
      <c r="E36" s="145" t="s">
        <v>47</v>
      </c>
      <c r="F36" s="159">
        <f>ROUND((SUM(BF86:BF124)),2)</f>
        <v>0</v>
      </c>
      <c r="G36" s="41"/>
      <c r="H36" s="41"/>
      <c r="I36" s="160">
        <v>0.15</v>
      </c>
      <c r="J36" s="159">
        <f>ROUND(((SUM(BF86:BF124))*I36),2)</f>
        <v>0</v>
      </c>
      <c r="K36" s="41"/>
      <c r="L36" s="147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14.4" customHeight="1" hidden="1">
      <c r="A37" s="41"/>
      <c r="B37" s="47"/>
      <c r="C37" s="41"/>
      <c r="D37" s="41"/>
      <c r="E37" s="145" t="s">
        <v>48</v>
      </c>
      <c r="F37" s="159">
        <f>ROUND((SUM(BG86:BG124)),2)</f>
        <v>0</v>
      </c>
      <c r="G37" s="41"/>
      <c r="H37" s="41"/>
      <c r="I37" s="160">
        <v>0.21</v>
      </c>
      <c r="J37" s="159">
        <f>0</f>
        <v>0</v>
      </c>
      <c r="K37" s="41"/>
      <c r="L37" s="147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 hidden="1">
      <c r="A38" s="41"/>
      <c r="B38" s="47"/>
      <c r="C38" s="41"/>
      <c r="D38" s="41"/>
      <c r="E38" s="145" t="s">
        <v>49</v>
      </c>
      <c r="F38" s="159">
        <f>ROUND((SUM(BH86:BH124)),2)</f>
        <v>0</v>
      </c>
      <c r="G38" s="41"/>
      <c r="H38" s="41"/>
      <c r="I38" s="160">
        <v>0.15</v>
      </c>
      <c r="J38" s="159">
        <f>0</f>
        <v>0</v>
      </c>
      <c r="K38" s="41"/>
      <c r="L38" s="147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spans="1:31" s="2" customFormat="1" ht="14.4" customHeight="1" hidden="1">
      <c r="A39" s="41"/>
      <c r="B39" s="47"/>
      <c r="C39" s="41"/>
      <c r="D39" s="41"/>
      <c r="E39" s="145" t="s">
        <v>50</v>
      </c>
      <c r="F39" s="159">
        <f>ROUND((SUM(BI86:BI124)),2)</f>
        <v>0</v>
      </c>
      <c r="G39" s="41"/>
      <c r="H39" s="41"/>
      <c r="I39" s="160">
        <v>0</v>
      </c>
      <c r="J39" s="159">
        <f>0</f>
        <v>0</v>
      </c>
      <c r="K39" s="41"/>
      <c r="L39" s="147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1:31" s="2" customFormat="1" ht="6.95" customHeight="1">
      <c r="A40" s="41"/>
      <c r="B40" s="47"/>
      <c r="C40" s="41"/>
      <c r="D40" s="41"/>
      <c r="E40" s="41"/>
      <c r="F40" s="41"/>
      <c r="G40" s="41"/>
      <c r="H40" s="41"/>
      <c r="I40" s="41"/>
      <c r="J40" s="41"/>
      <c r="K40" s="41"/>
      <c r="L40" s="147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spans="1:31" s="2" customFormat="1" ht="25.4" customHeight="1">
      <c r="A41" s="41"/>
      <c r="B41" s="47"/>
      <c r="C41" s="161"/>
      <c r="D41" s="162" t="s">
        <v>51</v>
      </c>
      <c r="E41" s="163"/>
      <c r="F41" s="163"/>
      <c r="G41" s="164" t="s">
        <v>52</v>
      </c>
      <c r="H41" s="165" t="s">
        <v>53</v>
      </c>
      <c r="I41" s="163"/>
      <c r="J41" s="166">
        <f>SUM(J32:J39)</f>
        <v>0</v>
      </c>
      <c r="K41" s="167"/>
      <c r="L41" s="147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spans="1:31" s="2" customFormat="1" ht="14.4" customHeight="1">
      <c r="A42" s="41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47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6" spans="1:31" s="2" customFormat="1" ht="6.95" customHeight="1">
      <c r="A46" s="4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47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24.95" customHeight="1">
      <c r="A47" s="41"/>
      <c r="B47" s="42"/>
      <c r="C47" s="26" t="s">
        <v>118</v>
      </c>
      <c r="D47" s="43"/>
      <c r="E47" s="43"/>
      <c r="F47" s="43"/>
      <c r="G47" s="43"/>
      <c r="H47" s="43"/>
      <c r="I47" s="43"/>
      <c r="J47" s="43"/>
      <c r="K47" s="43"/>
      <c r="L47" s="147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147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12" customHeight="1">
      <c r="A49" s="41"/>
      <c r="B49" s="42"/>
      <c r="C49" s="35" t="s">
        <v>16</v>
      </c>
      <c r="D49" s="43"/>
      <c r="E49" s="43"/>
      <c r="F49" s="43"/>
      <c r="G49" s="43"/>
      <c r="H49" s="43"/>
      <c r="I49" s="43"/>
      <c r="J49" s="43"/>
      <c r="K49" s="43"/>
      <c r="L49" s="147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26.25" customHeight="1">
      <c r="A50" s="41"/>
      <c r="B50" s="42"/>
      <c r="C50" s="43"/>
      <c r="D50" s="43"/>
      <c r="E50" s="172" t="str">
        <f>E7</f>
        <v>Vestavba učeben, rekonstrukce bytů a přístavba výtahu - internát SSŽ a ŽS Planá</v>
      </c>
      <c r="F50" s="35"/>
      <c r="G50" s="35"/>
      <c r="H50" s="35"/>
      <c r="I50" s="43"/>
      <c r="J50" s="43"/>
      <c r="K50" s="43"/>
      <c r="L50" s="147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2:12" s="1" customFormat="1" ht="12" customHeight="1">
      <c r="B51" s="24"/>
      <c r="C51" s="35" t="s">
        <v>116</v>
      </c>
      <c r="D51" s="25"/>
      <c r="E51" s="25"/>
      <c r="F51" s="25"/>
      <c r="G51" s="25"/>
      <c r="H51" s="25"/>
      <c r="I51" s="25"/>
      <c r="J51" s="25"/>
      <c r="K51" s="25"/>
      <c r="L51" s="23"/>
    </row>
    <row r="52" spans="1:31" s="2" customFormat="1" ht="16.5" customHeight="1">
      <c r="A52" s="41"/>
      <c r="B52" s="42"/>
      <c r="C52" s="43"/>
      <c r="D52" s="43"/>
      <c r="E52" s="172" t="s">
        <v>2689</v>
      </c>
      <c r="F52" s="43"/>
      <c r="G52" s="43"/>
      <c r="H52" s="43"/>
      <c r="I52" s="43"/>
      <c r="J52" s="43"/>
      <c r="K52" s="43"/>
      <c r="L52" s="147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12" customHeight="1">
      <c r="A53" s="41"/>
      <c r="B53" s="42"/>
      <c r="C53" s="35" t="s">
        <v>2690</v>
      </c>
      <c r="D53" s="43"/>
      <c r="E53" s="43"/>
      <c r="F53" s="43"/>
      <c r="G53" s="43"/>
      <c r="H53" s="43"/>
      <c r="I53" s="43"/>
      <c r="J53" s="43"/>
      <c r="K53" s="43"/>
      <c r="L53" s="147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6.5" customHeight="1">
      <c r="A54" s="41"/>
      <c r="B54" s="42"/>
      <c r="C54" s="43"/>
      <c r="D54" s="43"/>
      <c r="E54" s="72" t="str">
        <f>E11</f>
        <v>03 - vnitřní kanalizace</v>
      </c>
      <c r="F54" s="43"/>
      <c r="G54" s="43"/>
      <c r="H54" s="43"/>
      <c r="I54" s="43"/>
      <c r="J54" s="43"/>
      <c r="K54" s="43"/>
      <c r="L54" s="147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31" s="2" customFormat="1" ht="6.95" customHeight="1">
      <c r="A55" s="41"/>
      <c r="B55" s="42"/>
      <c r="C55" s="43"/>
      <c r="D55" s="43"/>
      <c r="E55" s="43"/>
      <c r="F55" s="43"/>
      <c r="G55" s="43"/>
      <c r="H55" s="43"/>
      <c r="I55" s="43"/>
      <c r="J55" s="43"/>
      <c r="K55" s="43"/>
      <c r="L55" s="147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spans="1:31" s="2" customFormat="1" ht="12" customHeight="1">
      <c r="A56" s="41"/>
      <c r="B56" s="42"/>
      <c r="C56" s="35" t="s">
        <v>21</v>
      </c>
      <c r="D56" s="43"/>
      <c r="E56" s="43"/>
      <c r="F56" s="30" t="str">
        <f>F14</f>
        <v>Planá</v>
      </c>
      <c r="G56" s="43"/>
      <c r="H56" s="43"/>
      <c r="I56" s="35" t="s">
        <v>23</v>
      </c>
      <c r="J56" s="75" t="str">
        <f>IF(J14="","",J14)</f>
        <v>25. 7. 2022</v>
      </c>
      <c r="K56" s="43"/>
      <c r="L56" s="147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spans="1:31" s="2" customFormat="1" ht="6.95" customHeight="1">
      <c r="A57" s="41"/>
      <c r="B57" s="42"/>
      <c r="C57" s="43"/>
      <c r="D57" s="43"/>
      <c r="E57" s="43"/>
      <c r="F57" s="43"/>
      <c r="G57" s="43"/>
      <c r="H57" s="43"/>
      <c r="I57" s="43"/>
      <c r="J57" s="43"/>
      <c r="K57" s="43"/>
      <c r="L57" s="147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spans="1:31" s="2" customFormat="1" ht="15.15" customHeight="1">
      <c r="A58" s="41"/>
      <c r="B58" s="42"/>
      <c r="C58" s="35" t="s">
        <v>25</v>
      </c>
      <c r="D58" s="43"/>
      <c r="E58" s="43"/>
      <c r="F58" s="30" t="str">
        <f>E17</f>
        <v>Střední škola živnostenská a Základní škola Planá</v>
      </c>
      <c r="G58" s="43"/>
      <c r="H58" s="43"/>
      <c r="I58" s="35" t="s">
        <v>33</v>
      </c>
      <c r="J58" s="39" t="str">
        <f>E23</f>
        <v>SPIRAL spol.s r.o.</v>
      </c>
      <c r="K58" s="43"/>
      <c r="L58" s="147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spans="1:31" s="2" customFormat="1" ht="15.15" customHeight="1">
      <c r="A59" s="41"/>
      <c r="B59" s="42"/>
      <c r="C59" s="35" t="s">
        <v>31</v>
      </c>
      <c r="D59" s="43"/>
      <c r="E59" s="43"/>
      <c r="F59" s="30" t="str">
        <f>IF(E20="","",E20)</f>
        <v>Vyplň údaj</v>
      </c>
      <c r="G59" s="43"/>
      <c r="H59" s="43"/>
      <c r="I59" s="35" t="s">
        <v>37</v>
      </c>
      <c r="J59" s="39" t="str">
        <f>E26</f>
        <v xml:space="preserve"> </v>
      </c>
      <c r="K59" s="43"/>
      <c r="L59" s="147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spans="1:31" s="2" customFormat="1" ht="10.3" customHeight="1">
      <c r="A60" s="41"/>
      <c r="B60" s="42"/>
      <c r="C60" s="43"/>
      <c r="D60" s="43"/>
      <c r="E60" s="43"/>
      <c r="F60" s="43"/>
      <c r="G60" s="43"/>
      <c r="H60" s="43"/>
      <c r="I60" s="43"/>
      <c r="J60" s="43"/>
      <c r="K60" s="43"/>
      <c r="L60" s="147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spans="1:31" s="2" customFormat="1" ht="29.25" customHeight="1">
      <c r="A61" s="41"/>
      <c r="B61" s="42"/>
      <c r="C61" s="173" t="s">
        <v>119</v>
      </c>
      <c r="D61" s="174"/>
      <c r="E61" s="174"/>
      <c r="F61" s="174"/>
      <c r="G61" s="174"/>
      <c r="H61" s="174"/>
      <c r="I61" s="174"/>
      <c r="J61" s="175" t="s">
        <v>120</v>
      </c>
      <c r="K61" s="174"/>
      <c r="L61" s="147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spans="1:31" s="2" customFormat="1" ht="10.3" customHeight="1">
      <c r="A62" s="41"/>
      <c r="B62" s="42"/>
      <c r="C62" s="43"/>
      <c r="D62" s="43"/>
      <c r="E62" s="43"/>
      <c r="F62" s="43"/>
      <c r="G62" s="43"/>
      <c r="H62" s="43"/>
      <c r="I62" s="43"/>
      <c r="J62" s="43"/>
      <c r="K62" s="43"/>
      <c r="L62" s="147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spans="1:47" s="2" customFormat="1" ht="22.8" customHeight="1">
      <c r="A63" s="41"/>
      <c r="B63" s="42"/>
      <c r="C63" s="176" t="s">
        <v>73</v>
      </c>
      <c r="D63" s="43"/>
      <c r="E63" s="43"/>
      <c r="F63" s="43"/>
      <c r="G63" s="43"/>
      <c r="H63" s="43"/>
      <c r="I63" s="43"/>
      <c r="J63" s="105">
        <f>J86</f>
        <v>0</v>
      </c>
      <c r="K63" s="43"/>
      <c r="L63" s="147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U63" s="20" t="s">
        <v>121</v>
      </c>
    </row>
    <row r="64" spans="1:31" s="9" customFormat="1" ht="24.95" customHeight="1">
      <c r="A64" s="9"/>
      <c r="B64" s="177"/>
      <c r="C64" s="178"/>
      <c r="D64" s="179" t="s">
        <v>2774</v>
      </c>
      <c r="E64" s="180"/>
      <c r="F64" s="180"/>
      <c r="G64" s="180"/>
      <c r="H64" s="180"/>
      <c r="I64" s="180"/>
      <c r="J64" s="181">
        <f>J87</f>
        <v>0</v>
      </c>
      <c r="K64" s="178"/>
      <c r="L64" s="18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2" customFormat="1" ht="21.8" customHeight="1">
      <c r="A65" s="41"/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147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spans="1:31" s="2" customFormat="1" ht="6.95" customHeight="1">
      <c r="A66" s="4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147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70" spans="1:31" s="2" customFormat="1" ht="6.95" customHeight="1">
      <c r="A70" s="41"/>
      <c r="B70" s="64"/>
      <c r="C70" s="65"/>
      <c r="D70" s="65"/>
      <c r="E70" s="65"/>
      <c r="F70" s="65"/>
      <c r="G70" s="65"/>
      <c r="H70" s="65"/>
      <c r="I70" s="65"/>
      <c r="J70" s="65"/>
      <c r="K70" s="65"/>
      <c r="L70" s="147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24.95" customHeight="1">
      <c r="A71" s="41"/>
      <c r="B71" s="42"/>
      <c r="C71" s="26" t="s">
        <v>144</v>
      </c>
      <c r="D71" s="43"/>
      <c r="E71" s="43"/>
      <c r="F71" s="43"/>
      <c r="G71" s="43"/>
      <c r="H71" s="43"/>
      <c r="I71" s="43"/>
      <c r="J71" s="43"/>
      <c r="K71" s="43"/>
      <c r="L71" s="147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spans="1:31" s="2" customFormat="1" ht="6.95" customHeight="1">
      <c r="A72" s="41"/>
      <c r="B72" s="42"/>
      <c r="C72" s="43"/>
      <c r="D72" s="43"/>
      <c r="E72" s="43"/>
      <c r="F72" s="43"/>
      <c r="G72" s="43"/>
      <c r="H72" s="43"/>
      <c r="I72" s="43"/>
      <c r="J72" s="43"/>
      <c r="K72" s="43"/>
      <c r="L72" s="147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spans="1:31" s="2" customFormat="1" ht="12" customHeight="1">
      <c r="A73" s="41"/>
      <c r="B73" s="42"/>
      <c r="C73" s="35" t="s">
        <v>16</v>
      </c>
      <c r="D73" s="43"/>
      <c r="E73" s="43"/>
      <c r="F73" s="43"/>
      <c r="G73" s="43"/>
      <c r="H73" s="43"/>
      <c r="I73" s="43"/>
      <c r="J73" s="43"/>
      <c r="K73" s="43"/>
      <c r="L73" s="147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spans="1:31" s="2" customFormat="1" ht="26.25" customHeight="1">
      <c r="A74" s="41"/>
      <c r="B74" s="42"/>
      <c r="C74" s="43"/>
      <c r="D74" s="43"/>
      <c r="E74" s="172" t="str">
        <f>E7</f>
        <v>Vestavba učeben, rekonstrukce bytů a přístavba výtahu - internát SSŽ a ŽS Planá</v>
      </c>
      <c r="F74" s="35"/>
      <c r="G74" s="35"/>
      <c r="H74" s="35"/>
      <c r="I74" s="43"/>
      <c r="J74" s="43"/>
      <c r="K74" s="43"/>
      <c r="L74" s="147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spans="2:12" s="1" customFormat="1" ht="12" customHeight="1">
      <c r="B75" s="24"/>
      <c r="C75" s="35" t="s">
        <v>116</v>
      </c>
      <c r="D75" s="25"/>
      <c r="E75" s="25"/>
      <c r="F75" s="25"/>
      <c r="G75" s="25"/>
      <c r="H75" s="25"/>
      <c r="I75" s="25"/>
      <c r="J75" s="25"/>
      <c r="K75" s="25"/>
      <c r="L75" s="23"/>
    </row>
    <row r="76" spans="1:31" s="2" customFormat="1" ht="16.5" customHeight="1">
      <c r="A76" s="41"/>
      <c r="B76" s="42"/>
      <c r="C76" s="43"/>
      <c r="D76" s="43"/>
      <c r="E76" s="172" t="s">
        <v>2689</v>
      </c>
      <c r="F76" s="43"/>
      <c r="G76" s="43"/>
      <c r="H76" s="43"/>
      <c r="I76" s="43"/>
      <c r="J76" s="43"/>
      <c r="K76" s="43"/>
      <c r="L76" s="147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12" customHeight="1">
      <c r="A77" s="41"/>
      <c r="B77" s="42"/>
      <c r="C77" s="35" t="s">
        <v>2690</v>
      </c>
      <c r="D77" s="43"/>
      <c r="E77" s="43"/>
      <c r="F77" s="43"/>
      <c r="G77" s="43"/>
      <c r="H77" s="43"/>
      <c r="I77" s="43"/>
      <c r="J77" s="43"/>
      <c r="K77" s="43"/>
      <c r="L77" s="147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6.5" customHeight="1">
      <c r="A78" s="41"/>
      <c r="B78" s="42"/>
      <c r="C78" s="43"/>
      <c r="D78" s="43"/>
      <c r="E78" s="72" t="str">
        <f>E11</f>
        <v>03 - vnitřní kanalizace</v>
      </c>
      <c r="F78" s="43"/>
      <c r="G78" s="43"/>
      <c r="H78" s="43"/>
      <c r="I78" s="43"/>
      <c r="J78" s="43"/>
      <c r="K78" s="43"/>
      <c r="L78" s="147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6.95" customHeight="1">
      <c r="A79" s="41"/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147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12" customHeight="1">
      <c r="A80" s="41"/>
      <c r="B80" s="42"/>
      <c r="C80" s="35" t="s">
        <v>21</v>
      </c>
      <c r="D80" s="43"/>
      <c r="E80" s="43"/>
      <c r="F80" s="30" t="str">
        <f>F14</f>
        <v>Planá</v>
      </c>
      <c r="G80" s="43"/>
      <c r="H80" s="43"/>
      <c r="I80" s="35" t="s">
        <v>23</v>
      </c>
      <c r="J80" s="75" t="str">
        <f>IF(J14="","",J14)</f>
        <v>25. 7. 2022</v>
      </c>
      <c r="K80" s="43"/>
      <c r="L80" s="147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6.95" customHeight="1">
      <c r="A81" s="41"/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147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15.15" customHeight="1">
      <c r="A82" s="41"/>
      <c r="B82" s="42"/>
      <c r="C82" s="35" t="s">
        <v>25</v>
      </c>
      <c r="D82" s="43"/>
      <c r="E82" s="43"/>
      <c r="F82" s="30" t="str">
        <f>E17</f>
        <v>Střední škola živnostenská a Základní škola Planá</v>
      </c>
      <c r="G82" s="43"/>
      <c r="H82" s="43"/>
      <c r="I82" s="35" t="s">
        <v>33</v>
      </c>
      <c r="J82" s="39" t="str">
        <f>E23</f>
        <v>SPIRAL spol.s r.o.</v>
      </c>
      <c r="K82" s="43"/>
      <c r="L82" s="147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31</v>
      </c>
      <c r="D83" s="43"/>
      <c r="E83" s="43"/>
      <c r="F83" s="30" t="str">
        <f>IF(E20="","",E20)</f>
        <v>Vyplň údaj</v>
      </c>
      <c r="G83" s="43"/>
      <c r="H83" s="43"/>
      <c r="I83" s="35" t="s">
        <v>37</v>
      </c>
      <c r="J83" s="39" t="str">
        <f>E26</f>
        <v xml:space="preserve"> </v>
      </c>
      <c r="K83" s="43"/>
      <c r="L83" s="147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0.3" customHeight="1">
      <c r="A84" s="41"/>
      <c r="B84" s="42"/>
      <c r="C84" s="43"/>
      <c r="D84" s="43"/>
      <c r="E84" s="43"/>
      <c r="F84" s="43"/>
      <c r="G84" s="43"/>
      <c r="H84" s="43"/>
      <c r="I84" s="43"/>
      <c r="J84" s="43"/>
      <c r="K84" s="43"/>
      <c r="L84" s="147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11" customFormat="1" ht="29.25" customHeight="1">
      <c r="A85" s="188"/>
      <c r="B85" s="189"/>
      <c r="C85" s="190" t="s">
        <v>145</v>
      </c>
      <c r="D85" s="191" t="s">
        <v>60</v>
      </c>
      <c r="E85" s="191" t="s">
        <v>56</v>
      </c>
      <c r="F85" s="191" t="s">
        <v>57</v>
      </c>
      <c r="G85" s="191" t="s">
        <v>146</v>
      </c>
      <c r="H85" s="191" t="s">
        <v>147</v>
      </c>
      <c r="I85" s="191" t="s">
        <v>148</v>
      </c>
      <c r="J85" s="191" t="s">
        <v>120</v>
      </c>
      <c r="K85" s="192" t="s">
        <v>149</v>
      </c>
      <c r="L85" s="193"/>
      <c r="M85" s="95" t="s">
        <v>19</v>
      </c>
      <c r="N85" s="96" t="s">
        <v>45</v>
      </c>
      <c r="O85" s="96" t="s">
        <v>150</v>
      </c>
      <c r="P85" s="96" t="s">
        <v>151</v>
      </c>
      <c r="Q85" s="96" t="s">
        <v>152</v>
      </c>
      <c r="R85" s="96" t="s">
        <v>153</v>
      </c>
      <c r="S85" s="96" t="s">
        <v>154</v>
      </c>
      <c r="T85" s="97" t="s">
        <v>155</v>
      </c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</row>
    <row r="86" spans="1:63" s="2" customFormat="1" ht="22.8" customHeight="1">
      <c r="A86" s="41"/>
      <c r="B86" s="42"/>
      <c r="C86" s="102" t="s">
        <v>156</v>
      </c>
      <c r="D86" s="43"/>
      <c r="E86" s="43"/>
      <c r="F86" s="43"/>
      <c r="G86" s="43"/>
      <c r="H86" s="43"/>
      <c r="I86" s="43"/>
      <c r="J86" s="194">
        <f>BK86</f>
        <v>0</v>
      </c>
      <c r="K86" s="43"/>
      <c r="L86" s="47"/>
      <c r="M86" s="98"/>
      <c r="N86" s="195"/>
      <c r="O86" s="99"/>
      <c r="P86" s="196">
        <f>P87</f>
        <v>0</v>
      </c>
      <c r="Q86" s="99"/>
      <c r="R86" s="196">
        <f>R87</f>
        <v>0</v>
      </c>
      <c r="S86" s="99"/>
      <c r="T86" s="197">
        <f>T87</f>
        <v>0</v>
      </c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T86" s="20" t="s">
        <v>74</v>
      </c>
      <c r="AU86" s="20" t="s">
        <v>121</v>
      </c>
      <c r="BK86" s="198">
        <f>BK87</f>
        <v>0</v>
      </c>
    </row>
    <row r="87" spans="1:63" s="12" customFormat="1" ht="25.9" customHeight="1">
      <c r="A87" s="12"/>
      <c r="B87" s="199"/>
      <c r="C87" s="200"/>
      <c r="D87" s="201" t="s">
        <v>74</v>
      </c>
      <c r="E87" s="202" t="s">
        <v>2775</v>
      </c>
      <c r="F87" s="202" t="s">
        <v>2776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SUM(P88:P124)</f>
        <v>0</v>
      </c>
      <c r="Q87" s="207"/>
      <c r="R87" s="208">
        <f>SUM(R88:R124)</f>
        <v>0</v>
      </c>
      <c r="S87" s="207"/>
      <c r="T87" s="209">
        <f>SUM(T88:T124)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0" t="s">
        <v>85</v>
      </c>
      <c r="AT87" s="211" t="s">
        <v>74</v>
      </c>
      <c r="AU87" s="211" t="s">
        <v>75</v>
      </c>
      <c r="AY87" s="210" t="s">
        <v>159</v>
      </c>
      <c r="BK87" s="212">
        <f>SUM(BK88:BK124)</f>
        <v>0</v>
      </c>
    </row>
    <row r="88" spans="1:65" s="2" customFormat="1" ht="16.5" customHeight="1">
      <c r="A88" s="41"/>
      <c r="B88" s="42"/>
      <c r="C88" s="215" t="s">
        <v>83</v>
      </c>
      <c r="D88" s="215" t="s">
        <v>161</v>
      </c>
      <c r="E88" s="216" t="s">
        <v>2777</v>
      </c>
      <c r="F88" s="217" t="s">
        <v>2778</v>
      </c>
      <c r="G88" s="218" t="s">
        <v>306</v>
      </c>
      <c r="H88" s="219">
        <v>16.65</v>
      </c>
      <c r="I88" s="220"/>
      <c r="J88" s="221">
        <f>ROUND(I88*H88,2)</f>
        <v>0</v>
      </c>
      <c r="K88" s="217" t="s">
        <v>19</v>
      </c>
      <c r="L88" s="47"/>
      <c r="M88" s="222" t="s">
        <v>19</v>
      </c>
      <c r="N88" s="223" t="s">
        <v>46</v>
      </c>
      <c r="O88" s="87"/>
      <c r="P88" s="224">
        <f>O88*H88</f>
        <v>0</v>
      </c>
      <c r="Q88" s="224">
        <v>0</v>
      </c>
      <c r="R88" s="224">
        <f>Q88*H88</f>
        <v>0</v>
      </c>
      <c r="S88" s="224">
        <v>0</v>
      </c>
      <c r="T88" s="225">
        <f>S88*H88</f>
        <v>0</v>
      </c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R88" s="226" t="s">
        <v>268</v>
      </c>
      <c r="AT88" s="226" t="s">
        <v>161</v>
      </c>
      <c r="AU88" s="226" t="s">
        <v>83</v>
      </c>
      <c r="AY88" s="20" t="s">
        <v>159</v>
      </c>
      <c r="BE88" s="227">
        <f>IF(N88="základní",J88,0)</f>
        <v>0</v>
      </c>
      <c r="BF88" s="227">
        <f>IF(N88="snížená",J88,0)</f>
        <v>0</v>
      </c>
      <c r="BG88" s="227">
        <f>IF(N88="zákl. přenesená",J88,0)</f>
        <v>0</v>
      </c>
      <c r="BH88" s="227">
        <f>IF(N88="sníž. přenesená",J88,0)</f>
        <v>0</v>
      </c>
      <c r="BI88" s="227">
        <f>IF(N88="nulová",J88,0)</f>
        <v>0</v>
      </c>
      <c r="BJ88" s="20" t="s">
        <v>83</v>
      </c>
      <c r="BK88" s="227">
        <f>ROUND(I88*H88,2)</f>
        <v>0</v>
      </c>
      <c r="BL88" s="20" t="s">
        <v>268</v>
      </c>
      <c r="BM88" s="226" t="s">
        <v>85</v>
      </c>
    </row>
    <row r="89" spans="1:47" s="2" customFormat="1" ht="12">
      <c r="A89" s="41"/>
      <c r="B89" s="42"/>
      <c r="C89" s="43"/>
      <c r="D89" s="228" t="s">
        <v>168</v>
      </c>
      <c r="E89" s="43"/>
      <c r="F89" s="229" t="s">
        <v>2778</v>
      </c>
      <c r="G89" s="43"/>
      <c r="H89" s="43"/>
      <c r="I89" s="230"/>
      <c r="J89" s="43"/>
      <c r="K89" s="43"/>
      <c r="L89" s="47"/>
      <c r="M89" s="231"/>
      <c r="N89" s="232"/>
      <c r="O89" s="87"/>
      <c r="P89" s="87"/>
      <c r="Q89" s="87"/>
      <c r="R89" s="87"/>
      <c r="S89" s="87"/>
      <c r="T89" s="88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T89" s="20" t="s">
        <v>168</v>
      </c>
      <c r="AU89" s="20" t="s">
        <v>83</v>
      </c>
    </row>
    <row r="90" spans="1:65" s="2" customFormat="1" ht="16.5" customHeight="1">
      <c r="A90" s="41"/>
      <c r="B90" s="42"/>
      <c r="C90" s="215" t="s">
        <v>85</v>
      </c>
      <c r="D90" s="215" t="s">
        <v>161</v>
      </c>
      <c r="E90" s="216" t="s">
        <v>2779</v>
      </c>
      <c r="F90" s="217" t="s">
        <v>2780</v>
      </c>
      <c r="G90" s="218" t="s">
        <v>306</v>
      </c>
      <c r="H90" s="219">
        <v>35.5</v>
      </c>
      <c r="I90" s="220"/>
      <c r="J90" s="221">
        <f>ROUND(I90*H90,2)</f>
        <v>0</v>
      </c>
      <c r="K90" s="217" t="s">
        <v>19</v>
      </c>
      <c r="L90" s="47"/>
      <c r="M90" s="222" t="s">
        <v>19</v>
      </c>
      <c r="N90" s="223" t="s">
        <v>46</v>
      </c>
      <c r="O90" s="87"/>
      <c r="P90" s="224">
        <f>O90*H90</f>
        <v>0</v>
      </c>
      <c r="Q90" s="224">
        <v>0</v>
      </c>
      <c r="R90" s="224">
        <f>Q90*H90</f>
        <v>0</v>
      </c>
      <c r="S90" s="224">
        <v>0</v>
      </c>
      <c r="T90" s="225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26" t="s">
        <v>268</v>
      </c>
      <c r="AT90" s="226" t="s">
        <v>161</v>
      </c>
      <c r="AU90" s="226" t="s">
        <v>83</v>
      </c>
      <c r="AY90" s="20" t="s">
        <v>159</v>
      </c>
      <c r="BE90" s="227">
        <f>IF(N90="základní",J90,0)</f>
        <v>0</v>
      </c>
      <c r="BF90" s="227">
        <f>IF(N90="snížená",J90,0)</f>
        <v>0</v>
      </c>
      <c r="BG90" s="227">
        <f>IF(N90="zákl. přenesená",J90,0)</f>
        <v>0</v>
      </c>
      <c r="BH90" s="227">
        <f>IF(N90="sníž. přenesená",J90,0)</f>
        <v>0</v>
      </c>
      <c r="BI90" s="227">
        <f>IF(N90="nulová",J90,0)</f>
        <v>0</v>
      </c>
      <c r="BJ90" s="20" t="s">
        <v>83</v>
      </c>
      <c r="BK90" s="227">
        <f>ROUND(I90*H90,2)</f>
        <v>0</v>
      </c>
      <c r="BL90" s="20" t="s">
        <v>268</v>
      </c>
      <c r="BM90" s="226" t="s">
        <v>166</v>
      </c>
    </row>
    <row r="91" spans="1:47" s="2" customFormat="1" ht="12">
      <c r="A91" s="41"/>
      <c r="B91" s="42"/>
      <c r="C91" s="43"/>
      <c r="D91" s="228" t="s">
        <v>168</v>
      </c>
      <c r="E91" s="43"/>
      <c r="F91" s="229" t="s">
        <v>2780</v>
      </c>
      <c r="G91" s="43"/>
      <c r="H91" s="43"/>
      <c r="I91" s="230"/>
      <c r="J91" s="43"/>
      <c r="K91" s="43"/>
      <c r="L91" s="47"/>
      <c r="M91" s="231"/>
      <c r="N91" s="232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168</v>
      </c>
      <c r="AU91" s="20" t="s">
        <v>83</v>
      </c>
    </row>
    <row r="92" spans="1:65" s="2" customFormat="1" ht="16.5" customHeight="1">
      <c r="A92" s="41"/>
      <c r="B92" s="42"/>
      <c r="C92" s="215" t="s">
        <v>181</v>
      </c>
      <c r="D92" s="215" t="s">
        <v>161</v>
      </c>
      <c r="E92" s="216" t="s">
        <v>2781</v>
      </c>
      <c r="F92" s="217" t="s">
        <v>2782</v>
      </c>
      <c r="G92" s="218" t="s">
        <v>306</v>
      </c>
      <c r="H92" s="219">
        <v>21.84</v>
      </c>
      <c r="I92" s="220"/>
      <c r="J92" s="221">
        <f>ROUND(I92*H92,2)</f>
        <v>0</v>
      </c>
      <c r="K92" s="217" t="s">
        <v>19</v>
      </c>
      <c r="L92" s="47"/>
      <c r="M92" s="222" t="s">
        <v>19</v>
      </c>
      <c r="N92" s="223" t="s">
        <v>46</v>
      </c>
      <c r="O92" s="87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R92" s="226" t="s">
        <v>268</v>
      </c>
      <c r="AT92" s="226" t="s">
        <v>161</v>
      </c>
      <c r="AU92" s="226" t="s">
        <v>83</v>
      </c>
      <c r="AY92" s="20" t="s">
        <v>159</v>
      </c>
      <c r="BE92" s="227">
        <f>IF(N92="základní",J92,0)</f>
        <v>0</v>
      </c>
      <c r="BF92" s="227">
        <f>IF(N92="snížená",J92,0)</f>
        <v>0</v>
      </c>
      <c r="BG92" s="227">
        <f>IF(N92="zákl. přenesená",J92,0)</f>
        <v>0</v>
      </c>
      <c r="BH92" s="227">
        <f>IF(N92="sníž. přenesená",J92,0)</f>
        <v>0</v>
      </c>
      <c r="BI92" s="227">
        <f>IF(N92="nulová",J92,0)</f>
        <v>0</v>
      </c>
      <c r="BJ92" s="20" t="s">
        <v>83</v>
      </c>
      <c r="BK92" s="227">
        <f>ROUND(I92*H92,2)</f>
        <v>0</v>
      </c>
      <c r="BL92" s="20" t="s">
        <v>268</v>
      </c>
      <c r="BM92" s="226" t="s">
        <v>209</v>
      </c>
    </row>
    <row r="93" spans="1:47" s="2" customFormat="1" ht="12">
      <c r="A93" s="41"/>
      <c r="B93" s="42"/>
      <c r="C93" s="43"/>
      <c r="D93" s="228" t="s">
        <v>168</v>
      </c>
      <c r="E93" s="43"/>
      <c r="F93" s="229" t="s">
        <v>2782</v>
      </c>
      <c r="G93" s="43"/>
      <c r="H93" s="43"/>
      <c r="I93" s="230"/>
      <c r="J93" s="43"/>
      <c r="K93" s="43"/>
      <c r="L93" s="47"/>
      <c r="M93" s="231"/>
      <c r="N93" s="232"/>
      <c r="O93" s="87"/>
      <c r="P93" s="87"/>
      <c r="Q93" s="87"/>
      <c r="R93" s="87"/>
      <c r="S93" s="87"/>
      <c r="T93" s="88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T93" s="20" t="s">
        <v>168</v>
      </c>
      <c r="AU93" s="20" t="s">
        <v>83</v>
      </c>
    </row>
    <row r="94" spans="1:65" s="2" customFormat="1" ht="16.5" customHeight="1">
      <c r="A94" s="41"/>
      <c r="B94" s="42"/>
      <c r="C94" s="215" t="s">
        <v>166</v>
      </c>
      <c r="D94" s="215" t="s">
        <v>161</v>
      </c>
      <c r="E94" s="216" t="s">
        <v>2783</v>
      </c>
      <c r="F94" s="217" t="s">
        <v>2784</v>
      </c>
      <c r="G94" s="218" t="s">
        <v>306</v>
      </c>
      <c r="H94" s="219">
        <v>34.78</v>
      </c>
      <c r="I94" s="220"/>
      <c r="J94" s="221">
        <f>ROUND(I94*H94,2)</f>
        <v>0</v>
      </c>
      <c r="K94" s="217" t="s">
        <v>19</v>
      </c>
      <c r="L94" s="47"/>
      <c r="M94" s="222" t="s">
        <v>19</v>
      </c>
      <c r="N94" s="223" t="s">
        <v>46</v>
      </c>
      <c r="O94" s="87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26" t="s">
        <v>268</v>
      </c>
      <c r="AT94" s="226" t="s">
        <v>161</v>
      </c>
      <c r="AU94" s="226" t="s">
        <v>83</v>
      </c>
      <c r="AY94" s="20" t="s">
        <v>159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20" t="s">
        <v>83</v>
      </c>
      <c r="BK94" s="227">
        <f>ROUND(I94*H94,2)</f>
        <v>0</v>
      </c>
      <c r="BL94" s="20" t="s">
        <v>268</v>
      </c>
      <c r="BM94" s="226" t="s">
        <v>221</v>
      </c>
    </row>
    <row r="95" spans="1:47" s="2" customFormat="1" ht="12">
      <c r="A95" s="41"/>
      <c r="B95" s="42"/>
      <c r="C95" s="43"/>
      <c r="D95" s="228" t="s">
        <v>168</v>
      </c>
      <c r="E95" s="43"/>
      <c r="F95" s="229" t="s">
        <v>2784</v>
      </c>
      <c r="G95" s="43"/>
      <c r="H95" s="43"/>
      <c r="I95" s="230"/>
      <c r="J95" s="43"/>
      <c r="K95" s="43"/>
      <c r="L95" s="47"/>
      <c r="M95" s="231"/>
      <c r="N95" s="232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168</v>
      </c>
      <c r="AU95" s="20" t="s">
        <v>83</v>
      </c>
    </row>
    <row r="96" spans="1:65" s="2" customFormat="1" ht="16.5" customHeight="1">
      <c r="A96" s="41"/>
      <c r="B96" s="42"/>
      <c r="C96" s="215" t="s">
        <v>199</v>
      </c>
      <c r="D96" s="215" t="s">
        <v>161</v>
      </c>
      <c r="E96" s="216" t="s">
        <v>2785</v>
      </c>
      <c r="F96" s="217" t="s">
        <v>2786</v>
      </c>
      <c r="G96" s="218" t="s">
        <v>306</v>
      </c>
      <c r="H96" s="219">
        <v>25.62</v>
      </c>
      <c r="I96" s="220"/>
      <c r="J96" s="221">
        <f>ROUND(I96*H96,2)</f>
        <v>0</v>
      </c>
      <c r="K96" s="217" t="s">
        <v>19</v>
      </c>
      <c r="L96" s="47"/>
      <c r="M96" s="222" t="s">
        <v>19</v>
      </c>
      <c r="N96" s="223" t="s">
        <v>46</v>
      </c>
      <c r="O96" s="87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R96" s="226" t="s">
        <v>268</v>
      </c>
      <c r="AT96" s="226" t="s">
        <v>161</v>
      </c>
      <c r="AU96" s="226" t="s">
        <v>83</v>
      </c>
      <c r="AY96" s="20" t="s">
        <v>159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20" t="s">
        <v>83</v>
      </c>
      <c r="BK96" s="227">
        <f>ROUND(I96*H96,2)</f>
        <v>0</v>
      </c>
      <c r="BL96" s="20" t="s">
        <v>268</v>
      </c>
      <c r="BM96" s="226" t="s">
        <v>233</v>
      </c>
    </row>
    <row r="97" spans="1:47" s="2" customFormat="1" ht="12">
      <c r="A97" s="41"/>
      <c r="B97" s="42"/>
      <c r="C97" s="43"/>
      <c r="D97" s="228" t="s">
        <v>168</v>
      </c>
      <c r="E97" s="43"/>
      <c r="F97" s="229" t="s">
        <v>2786</v>
      </c>
      <c r="G97" s="43"/>
      <c r="H97" s="43"/>
      <c r="I97" s="230"/>
      <c r="J97" s="43"/>
      <c r="K97" s="43"/>
      <c r="L97" s="47"/>
      <c r="M97" s="231"/>
      <c r="N97" s="232"/>
      <c r="O97" s="87"/>
      <c r="P97" s="87"/>
      <c r="Q97" s="87"/>
      <c r="R97" s="87"/>
      <c r="S97" s="87"/>
      <c r="T97" s="88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T97" s="20" t="s">
        <v>168</v>
      </c>
      <c r="AU97" s="20" t="s">
        <v>83</v>
      </c>
    </row>
    <row r="98" spans="1:65" s="2" customFormat="1" ht="16.5" customHeight="1">
      <c r="A98" s="41"/>
      <c r="B98" s="42"/>
      <c r="C98" s="215" t="s">
        <v>221</v>
      </c>
      <c r="D98" s="215" t="s">
        <v>161</v>
      </c>
      <c r="E98" s="216" t="s">
        <v>2787</v>
      </c>
      <c r="F98" s="217" t="s">
        <v>2788</v>
      </c>
      <c r="G98" s="218" t="s">
        <v>306</v>
      </c>
      <c r="H98" s="219">
        <v>11.04</v>
      </c>
      <c r="I98" s="220"/>
      <c r="J98" s="221">
        <f>ROUND(I98*H98,2)</f>
        <v>0</v>
      </c>
      <c r="K98" s="217" t="s">
        <v>19</v>
      </c>
      <c r="L98" s="47"/>
      <c r="M98" s="222" t="s">
        <v>19</v>
      </c>
      <c r="N98" s="223" t="s">
        <v>46</v>
      </c>
      <c r="O98" s="87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R98" s="226" t="s">
        <v>268</v>
      </c>
      <c r="AT98" s="226" t="s">
        <v>161</v>
      </c>
      <c r="AU98" s="226" t="s">
        <v>83</v>
      </c>
      <c r="AY98" s="20" t="s">
        <v>159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20" t="s">
        <v>83</v>
      </c>
      <c r="BK98" s="227">
        <f>ROUND(I98*H98,2)</f>
        <v>0</v>
      </c>
      <c r="BL98" s="20" t="s">
        <v>268</v>
      </c>
      <c r="BM98" s="226" t="s">
        <v>268</v>
      </c>
    </row>
    <row r="99" spans="1:47" s="2" customFormat="1" ht="12">
      <c r="A99" s="41"/>
      <c r="B99" s="42"/>
      <c r="C99" s="43"/>
      <c r="D99" s="228" t="s">
        <v>168</v>
      </c>
      <c r="E99" s="43"/>
      <c r="F99" s="229" t="s">
        <v>2788</v>
      </c>
      <c r="G99" s="43"/>
      <c r="H99" s="43"/>
      <c r="I99" s="230"/>
      <c r="J99" s="43"/>
      <c r="K99" s="43"/>
      <c r="L99" s="47"/>
      <c r="M99" s="231"/>
      <c r="N99" s="232"/>
      <c r="O99" s="87"/>
      <c r="P99" s="87"/>
      <c r="Q99" s="87"/>
      <c r="R99" s="87"/>
      <c r="S99" s="87"/>
      <c r="T99" s="88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T99" s="20" t="s">
        <v>168</v>
      </c>
      <c r="AU99" s="20" t="s">
        <v>83</v>
      </c>
    </row>
    <row r="100" spans="1:65" s="2" customFormat="1" ht="16.5" customHeight="1">
      <c r="A100" s="41"/>
      <c r="B100" s="42"/>
      <c r="C100" s="215" t="s">
        <v>227</v>
      </c>
      <c r="D100" s="215" t="s">
        <v>161</v>
      </c>
      <c r="E100" s="216" t="s">
        <v>2789</v>
      </c>
      <c r="F100" s="217" t="s">
        <v>2790</v>
      </c>
      <c r="G100" s="218" t="s">
        <v>306</v>
      </c>
      <c r="H100" s="219">
        <v>49.34</v>
      </c>
      <c r="I100" s="220"/>
      <c r="J100" s="221">
        <f>ROUND(I100*H100,2)</f>
        <v>0</v>
      </c>
      <c r="K100" s="217" t="s">
        <v>19</v>
      </c>
      <c r="L100" s="47"/>
      <c r="M100" s="222" t="s">
        <v>19</v>
      </c>
      <c r="N100" s="223" t="s">
        <v>46</v>
      </c>
      <c r="O100" s="87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R100" s="226" t="s">
        <v>268</v>
      </c>
      <c r="AT100" s="226" t="s">
        <v>161</v>
      </c>
      <c r="AU100" s="226" t="s">
        <v>83</v>
      </c>
      <c r="AY100" s="20" t="s">
        <v>159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20" t="s">
        <v>83</v>
      </c>
      <c r="BK100" s="227">
        <f>ROUND(I100*H100,2)</f>
        <v>0</v>
      </c>
      <c r="BL100" s="20" t="s">
        <v>268</v>
      </c>
      <c r="BM100" s="226" t="s">
        <v>280</v>
      </c>
    </row>
    <row r="101" spans="1:47" s="2" customFormat="1" ht="12">
      <c r="A101" s="41"/>
      <c r="B101" s="42"/>
      <c r="C101" s="43"/>
      <c r="D101" s="228" t="s">
        <v>168</v>
      </c>
      <c r="E101" s="43"/>
      <c r="F101" s="229" t="s">
        <v>2790</v>
      </c>
      <c r="G101" s="43"/>
      <c r="H101" s="43"/>
      <c r="I101" s="230"/>
      <c r="J101" s="43"/>
      <c r="K101" s="43"/>
      <c r="L101" s="47"/>
      <c r="M101" s="231"/>
      <c r="N101" s="232"/>
      <c r="O101" s="87"/>
      <c r="P101" s="87"/>
      <c r="Q101" s="87"/>
      <c r="R101" s="87"/>
      <c r="S101" s="87"/>
      <c r="T101" s="88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T101" s="20" t="s">
        <v>168</v>
      </c>
      <c r="AU101" s="20" t="s">
        <v>83</v>
      </c>
    </row>
    <row r="102" spans="1:65" s="2" customFormat="1" ht="16.5" customHeight="1">
      <c r="A102" s="41"/>
      <c r="B102" s="42"/>
      <c r="C102" s="215" t="s">
        <v>233</v>
      </c>
      <c r="D102" s="215" t="s">
        <v>161</v>
      </c>
      <c r="E102" s="216" t="s">
        <v>2791</v>
      </c>
      <c r="F102" s="217" t="s">
        <v>2792</v>
      </c>
      <c r="G102" s="218" t="s">
        <v>514</v>
      </c>
      <c r="H102" s="219">
        <v>5</v>
      </c>
      <c r="I102" s="220"/>
      <c r="J102" s="221">
        <f>ROUND(I102*H102,2)</f>
        <v>0</v>
      </c>
      <c r="K102" s="217" t="s">
        <v>19</v>
      </c>
      <c r="L102" s="47"/>
      <c r="M102" s="222" t="s">
        <v>19</v>
      </c>
      <c r="N102" s="223" t="s">
        <v>46</v>
      </c>
      <c r="O102" s="87"/>
      <c r="P102" s="224">
        <f>O102*H102</f>
        <v>0</v>
      </c>
      <c r="Q102" s="224">
        <v>0</v>
      </c>
      <c r="R102" s="224">
        <f>Q102*H102</f>
        <v>0</v>
      </c>
      <c r="S102" s="224">
        <v>0</v>
      </c>
      <c r="T102" s="225">
        <f>S102*H102</f>
        <v>0</v>
      </c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R102" s="226" t="s">
        <v>268</v>
      </c>
      <c r="AT102" s="226" t="s">
        <v>161</v>
      </c>
      <c r="AU102" s="226" t="s">
        <v>83</v>
      </c>
      <c r="AY102" s="20" t="s">
        <v>159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0" t="s">
        <v>83</v>
      </c>
      <c r="BK102" s="227">
        <f>ROUND(I102*H102,2)</f>
        <v>0</v>
      </c>
      <c r="BL102" s="20" t="s">
        <v>268</v>
      </c>
      <c r="BM102" s="226" t="s">
        <v>192</v>
      </c>
    </row>
    <row r="103" spans="1:47" s="2" customFormat="1" ht="12">
      <c r="A103" s="41"/>
      <c r="B103" s="42"/>
      <c r="C103" s="43"/>
      <c r="D103" s="228" t="s">
        <v>168</v>
      </c>
      <c r="E103" s="43"/>
      <c r="F103" s="229" t="s">
        <v>2792</v>
      </c>
      <c r="G103" s="43"/>
      <c r="H103" s="43"/>
      <c r="I103" s="230"/>
      <c r="J103" s="43"/>
      <c r="K103" s="43"/>
      <c r="L103" s="47"/>
      <c r="M103" s="231"/>
      <c r="N103" s="232"/>
      <c r="O103" s="87"/>
      <c r="P103" s="87"/>
      <c r="Q103" s="87"/>
      <c r="R103" s="87"/>
      <c r="S103" s="87"/>
      <c r="T103" s="88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T103" s="20" t="s">
        <v>168</v>
      </c>
      <c r="AU103" s="20" t="s">
        <v>83</v>
      </c>
    </row>
    <row r="104" spans="1:65" s="2" customFormat="1" ht="16.5" customHeight="1">
      <c r="A104" s="41"/>
      <c r="B104" s="42"/>
      <c r="C104" s="215" t="s">
        <v>239</v>
      </c>
      <c r="D104" s="215" t="s">
        <v>161</v>
      </c>
      <c r="E104" s="216" t="s">
        <v>2793</v>
      </c>
      <c r="F104" s="217" t="s">
        <v>2794</v>
      </c>
      <c r="G104" s="218" t="s">
        <v>514</v>
      </c>
      <c r="H104" s="219">
        <v>5</v>
      </c>
      <c r="I104" s="220"/>
      <c r="J104" s="221">
        <f>ROUND(I104*H104,2)</f>
        <v>0</v>
      </c>
      <c r="K104" s="217" t="s">
        <v>19</v>
      </c>
      <c r="L104" s="47"/>
      <c r="M104" s="222" t="s">
        <v>19</v>
      </c>
      <c r="N104" s="223" t="s">
        <v>46</v>
      </c>
      <c r="O104" s="87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R104" s="226" t="s">
        <v>268</v>
      </c>
      <c r="AT104" s="226" t="s">
        <v>161</v>
      </c>
      <c r="AU104" s="226" t="s">
        <v>83</v>
      </c>
      <c r="AY104" s="20" t="s">
        <v>159</v>
      </c>
      <c r="BE104" s="227">
        <f>IF(N104="základní",J104,0)</f>
        <v>0</v>
      </c>
      <c r="BF104" s="227">
        <f>IF(N104="snížená",J104,0)</f>
        <v>0</v>
      </c>
      <c r="BG104" s="227">
        <f>IF(N104="zákl. přenesená",J104,0)</f>
        <v>0</v>
      </c>
      <c r="BH104" s="227">
        <f>IF(N104="sníž. přenesená",J104,0)</f>
        <v>0</v>
      </c>
      <c r="BI104" s="227">
        <f>IF(N104="nulová",J104,0)</f>
        <v>0</v>
      </c>
      <c r="BJ104" s="20" t="s">
        <v>83</v>
      </c>
      <c r="BK104" s="227">
        <f>ROUND(I104*H104,2)</f>
        <v>0</v>
      </c>
      <c r="BL104" s="20" t="s">
        <v>268</v>
      </c>
      <c r="BM104" s="226" t="s">
        <v>303</v>
      </c>
    </row>
    <row r="105" spans="1:47" s="2" customFormat="1" ht="12">
      <c r="A105" s="41"/>
      <c r="B105" s="42"/>
      <c r="C105" s="43"/>
      <c r="D105" s="228" t="s">
        <v>168</v>
      </c>
      <c r="E105" s="43"/>
      <c r="F105" s="229" t="s">
        <v>2794</v>
      </c>
      <c r="G105" s="43"/>
      <c r="H105" s="43"/>
      <c r="I105" s="230"/>
      <c r="J105" s="43"/>
      <c r="K105" s="43"/>
      <c r="L105" s="47"/>
      <c r="M105" s="231"/>
      <c r="N105" s="232"/>
      <c r="O105" s="87"/>
      <c r="P105" s="87"/>
      <c r="Q105" s="87"/>
      <c r="R105" s="87"/>
      <c r="S105" s="87"/>
      <c r="T105" s="88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T105" s="20" t="s">
        <v>168</v>
      </c>
      <c r="AU105" s="20" t="s">
        <v>83</v>
      </c>
    </row>
    <row r="106" spans="1:65" s="2" customFormat="1" ht="16.5" customHeight="1">
      <c r="A106" s="41"/>
      <c r="B106" s="42"/>
      <c r="C106" s="215" t="s">
        <v>246</v>
      </c>
      <c r="D106" s="215" t="s">
        <v>161</v>
      </c>
      <c r="E106" s="216" t="s">
        <v>2795</v>
      </c>
      <c r="F106" s="217" t="s">
        <v>2796</v>
      </c>
      <c r="G106" s="218" t="s">
        <v>514</v>
      </c>
      <c r="H106" s="219">
        <v>9</v>
      </c>
      <c r="I106" s="220"/>
      <c r="J106" s="221">
        <f>ROUND(I106*H106,2)</f>
        <v>0</v>
      </c>
      <c r="K106" s="217" t="s">
        <v>19</v>
      </c>
      <c r="L106" s="47"/>
      <c r="M106" s="222" t="s">
        <v>19</v>
      </c>
      <c r="N106" s="223" t="s">
        <v>46</v>
      </c>
      <c r="O106" s="87"/>
      <c r="P106" s="224">
        <f>O106*H106</f>
        <v>0</v>
      </c>
      <c r="Q106" s="224">
        <v>0</v>
      </c>
      <c r="R106" s="224">
        <f>Q106*H106</f>
        <v>0</v>
      </c>
      <c r="S106" s="224">
        <v>0</v>
      </c>
      <c r="T106" s="225">
        <f>S106*H106</f>
        <v>0</v>
      </c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R106" s="226" t="s">
        <v>268</v>
      </c>
      <c r="AT106" s="226" t="s">
        <v>161</v>
      </c>
      <c r="AU106" s="226" t="s">
        <v>83</v>
      </c>
      <c r="AY106" s="20" t="s">
        <v>159</v>
      </c>
      <c r="BE106" s="227">
        <f>IF(N106="základní",J106,0)</f>
        <v>0</v>
      </c>
      <c r="BF106" s="227">
        <f>IF(N106="snížená",J106,0)</f>
        <v>0</v>
      </c>
      <c r="BG106" s="227">
        <f>IF(N106="zákl. přenesená",J106,0)</f>
        <v>0</v>
      </c>
      <c r="BH106" s="227">
        <f>IF(N106="sníž. přenesená",J106,0)</f>
        <v>0</v>
      </c>
      <c r="BI106" s="227">
        <f>IF(N106="nulová",J106,0)</f>
        <v>0</v>
      </c>
      <c r="BJ106" s="20" t="s">
        <v>83</v>
      </c>
      <c r="BK106" s="227">
        <f>ROUND(I106*H106,2)</f>
        <v>0</v>
      </c>
      <c r="BL106" s="20" t="s">
        <v>268</v>
      </c>
      <c r="BM106" s="226" t="s">
        <v>316</v>
      </c>
    </row>
    <row r="107" spans="1:47" s="2" customFormat="1" ht="12">
      <c r="A107" s="41"/>
      <c r="B107" s="42"/>
      <c r="C107" s="43"/>
      <c r="D107" s="228" t="s">
        <v>168</v>
      </c>
      <c r="E107" s="43"/>
      <c r="F107" s="229" t="s">
        <v>2796</v>
      </c>
      <c r="G107" s="43"/>
      <c r="H107" s="43"/>
      <c r="I107" s="230"/>
      <c r="J107" s="43"/>
      <c r="K107" s="43"/>
      <c r="L107" s="47"/>
      <c r="M107" s="231"/>
      <c r="N107" s="232"/>
      <c r="O107" s="87"/>
      <c r="P107" s="87"/>
      <c r="Q107" s="87"/>
      <c r="R107" s="87"/>
      <c r="S107" s="87"/>
      <c r="T107" s="88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T107" s="20" t="s">
        <v>168</v>
      </c>
      <c r="AU107" s="20" t="s">
        <v>83</v>
      </c>
    </row>
    <row r="108" spans="1:65" s="2" customFormat="1" ht="16.5" customHeight="1">
      <c r="A108" s="41"/>
      <c r="B108" s="42"/>
      <c r="C108" s="215" t="s">
        <v>258</v>
      </c>
      <c r="D108" s="215" t="s">
        <v>161</v>
      </c>
      <c r="E108" s="216" t="s">
        <v>2797</v>
      </c>
      <c r="F108" s="217" t="s">
        <v>2798</v>
      </c>
      <c r="G108" s="218" t="s">
        <v>514</v>
      </c>
      <c r="H108" s="219">
        <v>45</v>
      </c>
      <c r="I108" s="220"/>
      <c r="J108" s="221">
        <f>ROUND(I108*H108,2)</f>
        <v>0</v>
      </c>
      <c r="K108" s="217" t="s">
        <v>19</v>
      </c>
      <c r="L108" s="47"/>
      <c r="M108" s="222" t="s">
        <v>19</v>
      </c>
      <c r="N108" s="223" t="s">
        <v>46</v>
      </c>
      <c r="O108" s="87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R108" s="226" t="s">
        <v>268</v>
      </c>
      <c r="AT108" s="226" t="s">
        <v>161</v>
      </c>
      <c r="AU108" s="226" t="s">
        <v>83</v>
      </c>
      <c r="AY108" s="20" t="s">
        <v>159</v>
      </c>
      <c r="BE108" s="227">
        <f>IF(N108="základní",J108,0)</f>
        <v>0</v>
      </c>
      <c r="BF108" s="227">
        <f>IF(N108="snížená",J108,0)</f>
        <v>0</v>
      </c>
      <c r="BG108" s="227">
        <f>IF(N108="zákl. přenesená",J108,0)</f>
        <v>0</v>
      </c>
      <c r="BH108" s="227">
        <f>IF(N108="sníž. přenesená",J108,0)</f>
        <v>0</v>
      </c>
      <c r="BI108" s="227">
        <f>IF(N108="nulová",J108,0)</f>
        <v>0</v>
      </c>
      <c r="BJ108" s="20" t="s">
        <v>83</v>
      </c>
      <c r="BK108" s="227">
        <f>ROUND(I108*H108,2)</f>
        <v>0</v>
      </c>
      <c r="BL108" s="20" t="s">
        <v>268</v>
      </c>
      <c r="BM108" s="226" t="s">
        <v>351</v>
      </c>
    </row>
    <row r="109" spans="1:47" s="2" customFormat="1" ht="12">
      <c r="A109" s="41"/>
      <c r="B109" s="42"/>
      <c r="C109" s="43"/>
      <c r="D109" s="228" t="s">
        <v>168</v>
      </c>
      <c r="E109" s="43"/>
      <c r="F109" s="229" t="s">
        <v>2798</v>
      </c>
      <c r="G109" s="43"/>
      <c r="H109" s="43"/>
      <c r="I109" s="230"/>
      <c r="J109" s="43"/>
      <c r="K109" s="43"/>
      <c r="L109" s="47"/>
      <c r="M109" s="231"/>
      <c r="N109" s="232"/>
      <c r="O109" s="87"/>
      <c r="P109" s="87"/>
      <c r="Q109" s="87"/>
      <c r="R109" s="87"/>
      <c r="S109" s="87"/>
      <c r="T109" s="88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T109" s="20" t="s">
        <v>168</v>
      </c>
      <c r="AU109" s="20" t="s">
        <v>83</v>
      </c>
    </row>
    <row r="110" spans="1:65" s="2" customFormat="1" ht="16.5" customHeight="1">
      <c r="A110" s="41"/>
      <c r="B110" s="42"/>
      <c r="C110" s="215" t="s">
        <v>8</v>
      </c>
      <c r="D110" s="215" t="s">
        <v>161</v>
      </c>
      <c r="E110" s="216" t="s">
        <v>2799</v>
      </c>
      <c r="F110" s="217" t="s">
        <v>2800</v>
      </c>
      <c r="G110" s="218" t="s">
        <v>514</v>
      </c>
      <c r="H110" s="219">
        <v>1</v>
      </c>
      <c r="I110" s="220"/>
      <c r="J110" s="221">
        <f>ROUND(I110*H110,2)</f>
        <v>0</v>
      </c>
      <c r="K110" s="217" t="s">
        <v>19</v>
      </c>
      <c r="L110" s="47"/>
      <c r="M110" s="222" t="s">
        <v>19</v>
      </c>
      <c r="N110" s="223" t="s">
        <v>46</v>
      </c>
      <c r="O110" s="87"/>
      <c r="P110" s="224">
        <f>O110*H110</f>
        <v>0</v>
      </c>
      <c r="Q110" s="224">
        <v>0</v>
      </c>
      <c r="R110" s="224">
        <f>Q110*H110</f>
        <v>0</v>
      </c>
      <c r="S110" s="224">
        <v>0</v>
      </c>
      <c r="T110" s="225">
        <f>S110*H110</f>
        <v>0</v>
      </c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R110" s="226" t="s">
        <v>268</v>
      </c>
      <c r="AT110" s="226" t="s">
        <v>161</v>
      </c>
      <c r="AU110" s="226" t="s">
        <v>83</v>
      </c>
      <c r="AY110" s="20" t="s">
        <v>159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0" t="s">
        <v>83</v>
      </c>
      <c r="BK110" s="227">
        <f>ROUND(I110*H110,2)</f>
        <v>0</v>
      </c>
      <c r="BL110" s="20" t="s">
        <v>268</v>
      </c>
      <c r="BM110" s="226" t="s">
        <v>370</v>
      </c>
    </row>
    <row r="111" spans="1:47" s="2" customFormat="1" ht="12">
      <c r="A111" s="41"/>
      <c r="B111" s="42"/>
      <c r="C111" s="43"/>
      <c r="D111" s="228" t="s">
        <v>168</v>
      </c>
      <c r="E111" s="43"/>
      <c r="F111" s="229" t="s">
        <v>2800</v>
      </c>
      <c r="G111" s="43"/>
      <c r="H111" s="43"/>
      <c r="I111" s="230"/>
      <c r="J111" s="43"/>
      <c r="K111" s="43"/>
      <c r="L111" s="47"/>
      <c r="M111" s="231"/>
      <c r="N111" s="232"/>
      <c r="O111" s="87"/>
      <c r="P111" s="87"/>
      <c r="Q111" s="87"/>
      <c r="R111" s="87"/>
      <c r="S111" s="87"/>
      <c r="T111" s="88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T111" s="20" t="s">
        <v>168</v>
      </c>
      <c r="AU111" s="20" t="s">
        <v>83</v>
      </c>
    </row>
    <row r="112" spans="1:65" s="2" customFormat="1" ht="16.5" customHeight="1">
      <c r="A112" s="41"/>
      <c r="B112" s="42"/>
      <c r="C112" s="215" t="s">
        <v>268</v>
      </c>
      <c r="D112" s="215" t="s">
        <v>161</v>
      </c>
      <c r="E112" s="216" t="s">
        <v>2801</v>
      </c>
      <c r="F112" s="217" t="s">
        <v>2802</v>
      </c>
      <c r="G112" s="218" t="s">
        <v>306</v>
      </c>
      <c r="H112" s="219">
        <v>30</v>
      </c>
      <c r="I112" s="220"/>
      <c r="J112" s="221">
        <f>ROUND(I112*H112,2)</f>
        <v>0</v>
      </c>
      <c r="K112" s="217" t="s">
        <v>19</v>
      </c>
      <c r="L112" s="47"/>
      <c r="M112" s="222" t="s">
        <v>19</v>
      </c>
      <c r="N112" s="223" t="s">
        <v>46</v>
      </c>
      <c r="O112" s="87"/>
      <c r="P112" s="224">
        <f>O112*H112</f>
        <v>0</v>
      </c>
      <c r="Q112" s="224">
        <v>0</v>
      </c>
      <c r="R112" s="224">
        <f>Q112*H112</f>
        <v>0</v>
      </c>
      <c r="S112" s="224">
        <v>0</v>
      </c>
      <c r="T112" s="225">
        <f>S112*H112</f>
        <v>0</v>
      </c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R112" s="226" t="s">
        <v>268</v>
      </c>
      <c r="AT112" s="226" t="s">
        <v>161</v>
      </c>
      <c r="AU112" s="226" t="s">
        <v>83</v>
      </c>
      <c r="AY112" s="20" t="s">
        <v>159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20" t="s">
        <v>83</v>
      </c>
      <c r="BK112" s="227">
        <f>ROUND(I112*H112,2)</f>
        <v>0</v>
      </c>
      <c r="BL112" s="20" t="s">
        <v>268</v>
      </c>
      <c r="BM112" s="226" t="s">
        <v>383</v>
      </c>
    </row>
    <row r="113" spans="1:47" s="2" customFormat="1" ht="12">
      <c r="A113" s="41"/>
      <c r="B113" s="42"/>
      <c r="C113" s="43"/>
      <c r="D113" s="228" t="s">
        <v>168</v>
      </c>
      <c r="E113" s="43"/>
      <c r="F113" s="229" t="s">
        <v>2802</v>
      </c>
      <c r="G113" s="43"/>
      <c r="H113" s="43"/>
      <c r="I113" s="230"/>
      <c r="J113" s="43"/>
      <c r="K113" s="43"/>
      <c r="L113" s="47"/>
      <c r="M113" s="231"/>
      <c r="N113" s="232"/>
      <c r="O113" s="87"/>
      <c r="P113" s="87"/>
      <c r="Q113" s="87"/>
      <c r="R113" s="87"/>
      <c r="S113" s="87"/>
      <c r="T113" s="88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T113" s="20" t="s">
        <v>168</v>
      </c>
      <c r="AU113" s="20" t="s">
        <v>83</v>
      </c>
    </row>
    <row r="114" spans="1:65" s="2" customFormat="1" ht="16.5" customHeight="1">
      <c r="A114" s="41"/>
      <c r="B114" s="42"/>
      <c r="C114" s="215" t="s">
        <v>274</v>
      </c>
      <c r="D114" s="215" t="s">
        <v>161</v>
      </c>
      <c r="E114" s="216" t="s">
        <v>2803</v>
      </c>
      <c r="F114" s="217" t="s">
        <v>2804</v>
      </c>
      <c r="G114" s="218" t="s">
        <v>306</v>
      </c>
      <c r="H114" s="219">
        <v>45</v>
      </c>
      <c r="I114" s="220"/>
      <c r="J114" s="221">
        <f>ROUND(I114*H114,2)</f>
        <v>0</v>
      </c>
      <c r="K114" s="217" t="s">
        <v>19</v>
      </c>
      <c r="L114" s="47"/>
      <c r="M114" s="222" t="s">
        <v>19</v>
      </c>
      <c r="N114" s="223" t="s">
        <v>46</v>
      </c>
      <c r="O114" s="87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26" t="s">
        <v>268</v>
      </c>
      <c r="AT114" s="226" t="s">
        <v>161</v>
      </c>
      <c r="AU114" s="226" t="s">
        <v>83</v>
      </c>
      <c r="AY114" s="20" t="s">
        <v>159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0" t="s">
        <v>83</v>
      </c>
      <c r="BK114" s="227">
        <f>ROUND(I114*H114,2)</f>
        <v>0</v>
      </c>
      <c r="BL114" s="20" t="s">
        <v>268</v>
      </c>
      <c r="BM114" s="226" t="s">
        <v>400</v>
      </c>
    </row>
    <row r="115" spans="1:47" s="2" customFormat="1" ht="12">
      <c r="A115" s="41"/>
      <c r="B115" s="42"/>
      <c r="C115" s="43"/>
      <c r="D115" s="228" t="s">
        <v>168</v>
      </c>
      <c r="E115" s="43"/>
      <c r="F115" s="229" t="s">
        <v>2804</v>
      </c>
      <c r="G115" s="43"/>
      <c r="H115" s="43"/>
      <c r="I115" s="230"/>
      <c r="J115" s="43"/>
      <c r="K115" s="43"/>
      <c r="L115" s="47"/>
      <c r="M115" s="231"/>
      <c r="N115" s="232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168</v>
      </c>
      <c r="AU115" s="20" t="s">
        <v>83</v>
      </c>
    </row>
    <row r="116" spans="1:65" s="2" customFormat="1" ht="24.15" customHeight="1">
      <c r="A116" s="41"/>
      <c r="B116" s="42"/>
      <c r="C116" s="215" t="s">
        <v>280</v>
      </c>
      <c r="D116" s="215" t="s">
        <v>161</v>
      </c>
      <c r="E116" s="216" t="s">
        <v>2805</v>
      </c>
      <c r="F116" s="217" t="s">
        <v>2806</v>
      </c>
      <c r="G116" s="218" t="s">
        <v>2443</v>
      </c>
      <c r="H116" s="219">
        <v>1</v>
      </c>
      <c r="I116" s="220"/>
      <c r="J116" s="221">
        <f>ROUND(I116*H116,2)</f>
        <v>0</v>
      </c>
      <c r="K116" s="217" t="s">
        <v>19</v>
      </c>
      <c r="L116" s="47"/>
      <c r="M116" s="222" t="s">
        <v>19</v>
      </c>
      <c r="N116" s="223" t="s">
        <v>46</v>
      </c>
      <c r="O116" s="87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R116" s="226" t="s">
        <v>268</v>
      </c>
      <c r="AT116" s="226" t="s">
        <v>161</v>
      </c>
      <c r="AU116" s="226" t="s">
        <v>83</v>
      </c>
      <c r="AY116" s="20" t="s">
        <v>159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20" t="s">
        <v>83</v>
      </c>
      <c r="BK116" s="227">
        <f>ROUND(I116*H116,2)</f>
        <v>0</v>
      </c>
      <c r="BL116" s="20" t="s">
        <v>268</v>
      </c>
      <c r="BM116" s="226" t="s">
        <v>413</v>
      </c>
    </row>
    <row r="117" spans="1:47" s="2" customFormat="1" ht="12">
      <c r="A117" s="41"/>
      <c r="B117" s="42"/>
      <c r="C117" s="43"/>
      <c r="D117" s="228" t="s">
        <v>168</v>
      </c>
      <c r="E117" s="43"/>
      <c r="F117" s="229" t="s">
        <v>2806</v>
      </c>
      <c r="G117" s="43"/>
      <c r="H117" s="43"/>
      <c r="I117" s="230"/>
      <c r="J117" s="43"/>
      <c r="K117" s="43"/>
      <c r="L117" s="47"/>
      <c r="M117" s="231"/>
      <c r="N117" s="232"/>
      <c r="O117" s="87"/>
      <c r="P117" s="87"/>
      <c r="Q117" s="87"/>
      <c r="R117" s="87"/>
      <c r="S117" s="87"/>
      <c r="T117" s="88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T117" s="20" t="s">
        <v>168</v>
      </c>
      <c r="AU117" s="20" t="s">
        <v>83</v>
      </c>
    </row>
    <row r="118" spans="1:47" s="2" customFormat="1" ht="12">
      <c r="A118" s="41"/>
      <c r="B118" s="42"/>
      <c r="C118" s="43"/>
      <c r="D118" s="228" t="s">
        <v>1436</v>
      </c>
      <c r="E118" s="43"/>
      <c r="F118" s="288" t="s">
        <v>1437</v>
      </c>
      <c r="G118" s="43"/>
      <c r="H118" s="43"/>
      <c r="I118" s="230"/>
      <c r="J118" s="43"/>
      <c r="K118" s="43"/>
      <c r="L118" s="47"/>
      <c r="M118" s="231"/>
      <c r="N118" s="232"/>
      <c r="O118" s="87"/>
      <c r="P118" s="87"/>
      <c r="Q118" s="87"/>
      <c r="R118" s="87"/>
      <c r="S118" s="87"/>
      <c r="T118" s="88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T118" s="20" t="s">
        <v>1436</v>
      </c>
      <c r="AU118" s="20" t="s">
        <v>83</v>
      </c>
    </row>
    <row r="119" spans="1:65" s="2" customFormat="1" ht="16.5" customHeight="1">
      <c r="A119" s="41"/>
      <c r="B119" s="42"/>
      <c r="C119" s="215" t="s">
        <v>286</v>
      </c>
      <c r="D119" s="215" t="s">
        <v>161</v>
      </c>
      <c r="E119" s="216" t="s">
        <v>2807</v>
      </c>
      <c r="F119" s="217" t="s">
        <v>2808</v>
      </c>
      <c r="G119" s="218" t="s">
        <v>2443</v>
      </c>
      <c r="H119" s="219">
        <v>1</v>
      </c>
      <c r="I119" s="220"/>
      <c r="J119" s="221">
        <f>ROUND(I119*H119,2)</f>
        <v>0</v>
      </c>
      <c r="K119" s="217" t="s">
        <v>19</v>
      </c>
      <c r="L119" s="47"/>
      <c r="M119" s="222" t="s">
        <v>19</v>
      </c>
      <c r="N119" s="223" t="s">
        <v>46</v>
      </c>
      <c r="O119" s="87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26" t="s">
        <v>268</v>
      </c>
      <c r="AT119" s="226" t="s">
        <v>161</v>
      </c>
      <c r="AU119" s="226" t="s">
        <v>83</v>
      </c>
      <c r="AY119" s="20" t="s">
        <v>159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20" t="s">
        <v>83</v>
      </c>
      <c r="BK119" s="227">
        <f>ROUND(I119*H119,2)</f>
        <v>0</v>
      </c>
      <c r="BL119" s="20" t="s">
        <v>268</v>
      </c>
      <c r="BM119" s="226" t="s">
        <v>427</v>
      </c>
    </row>
    <row r="120" spans="1:47" s="2" customFormat="1" ht="12">
      <c r="A120" s="41"/>
      <c r="B120" s="42"/>
      <c r="C120" s="43"/>
      <c r="D120" s="228" t="s">
        <v>168</v>
      </c>
      <c r="E120" s="43"/>
      <c r="F120" s="229" t="s">
        <v>2808</v>
      </c>
      <c r="G120" s="43"/>
      <c r="H120" s="43"/>
      <c r="I120" s="230"/>
      <c r="J120" s="43"/>
      <c r="K120" s="43"/>
      <c r="L120" s="47"/>
      <c r="M120" s="231"/>
      <c r="N120" s="232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168</v>
      </c>
      <c r="AU120" s="20" t="s">
        <v>83</v>
      </c>
    </row>
    <row r="121" spans="1:65" s="2" customFormat="1" ht="16.5" customHeight="1">
      <c r="A121" s="41"/>
      <c r="B121" s="42"/>
      <c r="C121" s="215" t="s">
        <v>192</v>
      </c>
      <c r="D121" s="215" t="s">
        <v>161</v>
      </c>
      <c r="E121" s="216" t="s">
        <v>2809</v>
      </c>
      <c r="F121" s="217" t="s">
        <v>2810</v>
      </c>
      <c r="G121" s="218" t="s">
        <v>2443</v>
      </c>
      <c r="H121" s="219">
        <v>1</v>
      </c>
      <c r="I121" s="220"/>
      <c r="J121" s="221">
        <f>ROUND(I121*H121,2)</f>
        <v>0</v>
      </c>
      <c r="K121" s="217" t="s">
        <v>19</v>
      </c>
      <c r="L121" s="47"/>
      <c r="M121" s="222" t="s">
        <v>19</v>
      </c>
      <c r="N121" s="223" t="s">
        <v>46</v>
      </c>
      <c r="O121" s="87"/>
      <c r="P121" s="224">
        <f>O121*H121</f>
        <v>0</v>
      </c>
      <c r="Q121" s="224">
        <v>0</v>
      </c>
      <c r="R121" s="224">
        <f>Q121*H121</f>
        <v>0</v>
      </c>
      <c r="S121" s="224">
        <v>0</v>
      </c>
      <c r="T121" s="225">
        <f>S121*H121</f>
        <v>0</v>
      </c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R121" s="226" t="s">
        <v>268</v>
      </c>
      <c r="AT121" s="226" t="s">
        <v>161</v>
      </c>
      <c r="AU121" s="226" t="s">
        <v>83</v>
      </c>
      <c r="AY121" s="20" t="s">
        <v>159</v>
      </c>
      <c r="BE121" s="227">
        <f>IF(N121="základní",J121,0)</f>
        <v>0</v>
      </c>
      <c r="BF121" s="227">
        <f>IF(N121="snížená",J121,0)</f>
        <v>0</v>
      </c>
      <c r="BG121" s="227">
        <f>IF(N121="zákl. přenesená",J121,0)</f>
        <v>0</v>
      </c>
      <c r="BH121" s="227">
        <f>IF(N121="sníž. přenesená",J121,0)</f>
        <v>0</v>
      </c>
      <c r="BI121" s="227">
        <f>IF(N121="nulová",J121,0)</f>
        <v>0</v>
      </c>
      <c r="BJ121" s="20" t="s">
        <v>83</v>
      </c>
      <c r="BK121" s="227">
        <f>ROUND(I121*H121,2)</f>
        <v>0</v>
      </c>
      <c r="BL121" s="20" t="s">
        <v>268</v>
      </c>
      <c r="BM121" s="226" t="s">
        <v>315</v>
      </c>
    </row>
    <row r="122" spans="1:47" s="2" customFormat="1" ht="12">
      <c r="A122" s="41"/>
      <c r="B122" s="42"/>
      <c r="C122" s="43"/>
      <c r="D122" s="228" t="s">
        <v>168</v>
      </c>
      <c r="E122" s="43"/>
      <c r="F122" s="229" t="s">
        <v>2810</v>
      </c>
      <c r="G122" s="43"/>
      <c r="H122" s="43"/>
      <c r="I122" s="230"/>
      <c r="J122" s="43"/>
      <c r="K122" s="43"/>
      <c r="L122" s="47"/>
      <c r="M122" s="231"/>
      <c r="N122" s="232"/>
      <c r="O122" s="87"/>
      <c r="P122" s="87"/>
      <c r="Q122" s="87"/>
      <c r="R122" s="87"/>
      <c r="S122" s="87"/>
      <c r="T122" s="88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T122" s="20" t="s">
        <v>168</v>
      </c>
      <c r="AU122" s="20" t="s">
        <v>83</v>
      </c>
    </row>
    <row r="123" spans="1:65" s="2" customFormat="1" ht="21.75" customHeight="1">
      <c r="A123" s="41"/>
      <c r="B123" s="42"/>
      <c r="C123" s="215" t="s">
        <v>7</v>
      </c>
      <c r="D123" s="215" t="s">
        <v>161</v>
      </c>
      <c r="E123" s="216" t="s">
        <v>2811</v>
      </c>
      <c r="F123" s="217" t="s">
        <v>2812</v>
      </c>
      <c r="G123" s="218" t="s">
        <v>242</v>
      </c>
      <c r="H123" s="219">
        <v>0.2</v>
      </c>
      <c r="I123" s="220"/>
      <c r="J123" s="221">
        <f>ROUND(I123*H123,2)</f>
        <v>0</v>
      </c>
      <c r="K123" s="217" t="s">
        <v>19</v>
      </c>
      <c r="L123" s="47"/>
      <c r="M123" s="222" t="s">
        <v>19</v>
      </c>
      <c r="N123" s="223" t="s">
        <v>46</v>
      </c>
      <c r="O123" s="87"/>
      <c r="P123" s="224">
        <f>O123*H123</f>
        <v>0</v>
      </c>
      <c r="Q123" s="224">
        <v>0</v>
      </c>
      <c r="R123" s="224">
        <f>Q123*H123</f>
        <v>0</v>
      </c>
      <c r="S123" s="224">
        <v>0</v>
      </c>
      <c r="T123" s="225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26" t="s">
        <v>268</v>
      </c>
      <c r="AT123" s="226" t="s">
        <v>161</v>
      </c>
      <c r="AU123" s="226" t="s">
        <v>83</v>
      </c>
      <c r="AY123" s="20" t="s">
        <v>159</v>
      </c>
      <c r="BE123" s="227">
        <f>IF(N123="základní",J123,0)</f>
        <v>0</v>
      </c>
      <c r="BF123" s="227">
        <f>IF(N123="snížená",J123,0)</f>
        <v>0</v>
      </c>
      <c r="BG123" s="227">
        <f>IF(N123="zákl. přenesená",J123,0)</f>
        <v>0</v>
      </c>
      <c r="BH123" s="227">
        <f>IF(N123="sníž. přenesená",J123,0)</f>
        <v>0</v>
      </c>
      <c r="BI123" s="227">
        <f>IF(N123="nulová",J123,0)</f>
        <v>0</v>
      </c>
      <c r="BJ123" s="20" t="s">
        <v>83</v>
      </c>
      <c r="BK123" s="227">
        <f>ROUND(I123*H123,2)</f>
        <v>0</v>
      </c>
      <c r="BL123" s="20" t="s">
        <v>268</v>
      </c>
      <c r="BM123" s="226" t="s">
        <v>453</v>
      </c>
    </row>
    <row r="124" spans="1:47" s="2" customFormat="1" ht="12">
      <c r="A124" s="41"/>
      <c r="B124" s="42"/>
      <c r="C124" s="43"/>
      <c r="D124" s="228" t="s">
        <v>168</v>
      </c>
      <c r="E124" s="43"/>
      <c r="F124" s="229" t="s">
        <v>2812</v>
      </c>
      <c r="G124" s="43"/>
      <c r="H124" s="43"/>
      <c r="I124" s="230"/>
      <c r="J124" s="43"/>
      <c r="K124" s="43"/>
      <c r="L124" s="47"/>
      <c r="M124" s="290"/>
      <c r="N124" s="291"/>
      <c r="O124" s="292"/>
      <c r="P124" s="292"/>
      <c r="Q124" s="292"/>
      <c r="R124" s="292"/>
      <c r="S124" s="292"/>
      <c r="T124" s="293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168</v>
      </c>
      <c r="AU124" s="20" t="s">
        <v>83</v>
      </c>
    </row>
    <row r="125" spans="1:31" s="2" customFormat="1" ht="6.95" customHeight="1">
      <c r="A125" s="41"/>
      <c r="B125" s="62"/>
      <c r="C125" s="63"/>
      <c r="D125" s="63"/>
      <c r="E125" s="63"/>
      <c r="F125" s="63"/>
      <c r="G125" s="63"/>
      <c r="H125" s="63"/>
      <c r="I125" s="63"/>
      <c r="J125" s="63"/>
      <c r="K125" s="63"/>
      <c r="L125" s="47"/>
      <c r="M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</sheetData>
  <sheetProtection password="CC35" sheet="1" objects="1" scenarios="1" formatColumns="0" formatRows="0" autoFilter="0"/>
  <autoFilter ref="C85:K12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4:H74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LAPTOP-RG57SK3G\Spravce</dc:creator>
  <cp:keywords/>
  <dc:description/>
  <cp:lastModifiedBy>LAPTOP-RG57SK3G\Spravce</cp:lastModifiedBy>
  <dcterms:created xsi:type="dcterms:W3CDTF">2024-02-20T07:54:05Z</dcterms:created>
  <dcterms:modified xsi:type="dcterms:W3CDTF">2024-02-20T07:54:23Z</dcterms:modified>
  <cp:category/>
  <cp:version/>
  <cp:contentType/>
  <cp:contentStatus/>
</cp:coreProperties>
</file>