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KB101 - Most ev.č. 198 38-1" sheetId="2" r:id="rId2"/>
    <sheet name="SKB102 - VON" sheetId="3" r:id="rId3"/>
  </sheets>
  <definedNames>
    <definedName name="_xlnm.Print_Area" localSheetId="0">'Rekapitulace stavby'!$D$4:$AO$76,'Rekapitulace stavby'!$C$82:$AQ$97</definedName>
    <definedName name="_xlnm._FilterDatabase" localSheetId="1" hidden="1">'SKB101 - Most ev.č. 198 38-1'!$C$128:$K$720</definedName>
    <definedName name="_xlnm.Print_Area" localSheetId="1">'SKB101 - Most ev.č. 198 38-1'!$C$4:$J$39,'SKB101 - Most ev.č. 198 38-1'!$C$50:$J$76,'SKB101 - Most ev.č. 198 38-1'!$C$82:$J$110,'SKB101 - Most ev.č. 198 38-1'!$C$116:$K$720</definedName>
    <definedName name="_xlnm._FilterDatabase" localSheetId="2" hidden="1">'SKB102 - VON'!$C$120:$K$135</definedName>
    <definedName name="_xlnm.Print_Area" localSheetId="2">'SKB102 - VON'!$C$4:$J$39,'SKB102 - VON'!$C$50:$J$76,'SKB102 - VON'!$C$82:$J$102,'SKB102 - VON'!$C$108:$K$135</definedName>
    <definedName name="_xlnm.Print_Titles" localSheetId="0">'Rekapitulace stavby'!$92:$92</definedName>
    <definedName name="_xlnm.Print_Titles" localSheetId="1">'SKB101 - Most ev.č. 198 38-1'!$128:$128</definedName>
    <definedName name="_xlnm.Print_Titles" localSheetId="2">'SKB102 - VON'!$120:$120</definedName>
  </definedNames>
  <calcPr fullCalcOnLoad="1"/>
</workbook>
</file>

<file path=xl/sharedStrings.xml><?xml version="1.0" encoding="utf-8"?>
<sst xmlns="http://schemas.openxmlformats.org/spreadsheetml/2006/main" count="6892" uniqueCount="869">
  <si>
    <t>Export Komplet</t>
  </si>
  <si>
    <t/>
  </si>
  <si>
    <t>2.0</t>
  </si>
  <si>
    <t>ZAMOK</t>
  </si>
  <si>
    <t>False</t>
  </si>
  <si>
    <t>{097543d9-2fe2-4b82-8d10-95f574f69904}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</si>
  <si>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</si>
  <si>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</si>
  <si>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</si>
  <si>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</si>
  <si>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</si>
  <si>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</si>
  <si>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</si>
  <si>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</si>
  <si>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</si>
  <si>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</si>
  <si>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</si>
  <si>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SKB1 - Most ev.č. 198 38-1  Hostičkov - Rekonstrukce</t>
  </si>
  <si>
    <t>KSO:</t>
  </si>
  <si>
    <t>CC-CZ:</t>
  </si>
  <si>
    <t>Místo:</t>
  </si>
  <si>
    <t xml:space="preserve"> </t>
  </si>
  <si>
    <t>Datum:</t>
  </si>
  <si>
    <t>25. 1. 2024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</si>
  <si>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</si>
  <si>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</si>
  <si>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</si>
  <si>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</si>
  <si>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</si>
  <si>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</si>
  <si>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</si>
  <si>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</si>
  <si>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</si>
  <si>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</si>
  <si>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</si>
  <si>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</si>
  <si>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</si>
  <si>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</si>
  <si>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</si>
  <si>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</si>
  <si>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</si>
  <si>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</si>
  <si>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</si>
  <si>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</si>
  <si>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</si>
  <si>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</si>
  <si>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</si>
  <si>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</si>
  <si>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</si>
  <si>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</si>
  <si>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</si>
  <si>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</si>
  <si>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</si>
  <si>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</si>
  <si>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</si>
  <si>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</si>
  <si>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</si>
  <si>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</si>
  <si>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</si>
  <si>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</si>
  <si>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</si>
  <si>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</si>
  <si>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</si>
  <si>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</si>
  <si>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</si>
  <si>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</si>
  <si>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</si>
  <si>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</si>
  <si>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</si>
  <si>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</si>
  <si>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</si>
  <si>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</si>
  <si>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</si>
  <si>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</si>
  <si>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</si>
  <si>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</si>
  <si>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</si>
  <si>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SKB101</t>
  </si>
  <si>
    <t>Most ev.č. 198 38-1</t>
  </si>
  <si>
    <t>STA</t>
  </si>
  <si>
    <t>1</t>
  </si>
  <si>
    <t>{f6ccaa9e-961f-4efd-9b1e-3a694c4dba55}</t>
  </si>
  <si>
    <t>2</t>
  </si>
  <si>
    <t>SKB102</t>
  </si>
  <si>
    <t>VON</t>
  </si>
  <si>
    <t>{d697ea60-dc88-48d0-928a-c4582ab57b44}</t>
  </si>
  <si>
    <t>KRYCÍ LIST SOUPISU PRACÍ</t>
  </si>
  <si>
    <t>Objekt:</t>
  </si>
  <si>
    <t>SKB101 - Most ev.č. 198 38-1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</si>
  <si>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</si>
  <si>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</si>
  <si>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</si>
  <si>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</si>
  <si>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</si>
  <si>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</si>
  <si>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</si>
  <si>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</si>
  <si>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</si>
  <si>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</si>
  <si>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</si>
  <si>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</si>
  <si>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</si>
  <si>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</si>
  <si>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</si>
  <si>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</si>
  <si>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</si>
  <si>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</si>
  <si>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</si>
  <si>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</si>
  <si>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</si>
  <si>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</si>
  <si>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</si>
  <si>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</si>
  <si>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</si>
  <si>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</si>
  <si>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</si>
  <si>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</si>
  <si>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</si>
  <si>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</si>
  <si>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</si>
  <si>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</si>
  <si>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</si>
  <si>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</si>
  <si>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</si>
  <si>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</si>
  <si>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</si>
  <si>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</si>
  <si>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</si>
  <si>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CS ÚRS 2024 01</t>
  </si>
  <si>
    <t>4</t>
  </si>
  <si>
    <t>VV</t>
  </si>
  <si>
    <t>30</t>
  </si>
  <si>
    <t>dle výpisu hl.výměr</t>
  </si>
  <si>
    <t>Součet</t>
  </si>
  <si>
    <t>111301111</t>
  </si>
  <si>
    <t>Sejmutí drnu tl. do 100 mm, v jakékoliv ploše</t>
  </si>
  <si>
    <t>594</t>
  </si>
  <si>
    <t>3</t>
  </si>
  <si>
    <t>112101103</t>
  </si>
  <si>
    <t>Odstranění stromů s odřezáním kmene a s odvětvením listnatých, průměru kmene přes 500 do 700 mm</t>
  </si>
  <si>
    <t>kus</t>
  </si>
  <si>
    <t>6</t>
  </si>
  <si>
    <t>112251103</t>
  </si>
  <si>
    <t>Odstranění pařezů strojně s jejich vykopáním nebo vytrháním průměru přes 500 do 700 mm</t>
  </si>
  <si>
    <t>8</t>
  </si>
  <si>
    <t>5</t>
  </si>
  <si>
    <t>113107223</t>
  </si>
  <si>
    <t>Odstranění podkladů nebo krytů strojně plochy jednotlivě přes 200 m2 s přemístěním hmot na skládku na vzdálenost do 20 m nebo s naložením na dopravní prostředek z kameniva hrubého drceného, o tl. vrstvy přes 200 do 300 mm</t>
  </si>
  <si>
    <t>10</t>
  </si>
  <si>
    <t>250</t>
  </si>
  <si>
    <t>113107243</t>
  </si>
  <si>
    <t>Odstranění podkladů nebo krytů strojně plochy jednotlivě přes 200 m2 s přemístěním hmot na skládku na vzdálenost do 20 m nebo s naložením na dopravní prostředek živičných, o tl. vrstvy přes 100 do 150 mm</t>
  </si>
  <si>
    <t>120 mm ,vrstva stmel.asf.</t>
  </si>
  <si>
    <t>7</t>
  </si>
  <si>
    <t>113154124</t>
  </si>
  <si>
    <t>Frézování živičného podkladu nebo krytu s naložením na dopravní prostředek plochy do 500 m2 bez překážek v trase pruhu šířky přes 0,5 m do 1 m, tloušťky vrstvy 100 mm</t>
  </si>
  <si>
    <t>14</t>
  </si>
  <si>
    <t>145</t>
  </si>
  <si>
    <t>113154125R</t>
  </si>
  <si>
    <t>Frézování živičného podkladu nebo krytu s naložením na dopravní prostředek plochy do 500 m2 bez překážek v trase pruhu šířky přes 0,5 m do 1 m, tloušťky vrstvy 150 mm</t>
  </si>
  <si>
    <t>16</t>
  </si>
  <si>
    <t>9</t>
  </si>
  <si>
    <t>115001106R</t>
  </si>
  <si>
    <t>Převedení vody potrubím průměru DN 1000 , zřízení a odstranění</t>
  </si>
  <si>
    <t>m</t>
  </si>
  <si>
    <t>18</t>
  </si>
  <si>
    <t>25</t>
  </si>
  <si>
    <t>20</t>
  </si>
  <si>
    <t>proviz.zatrubnění, dle výpisu hl.výměr</t>
  </si>
  <si>
    <t>11</t>
  </si>
  <si>
    <t>115101201</t>
  </si>
  <si>
    <t>Čerpání vody na dopravní výšku do 10 m s uvažovaným průměrným přítokem do 500 l/min</t>
  </si>
  <si>
    <t>hod</t>
  </si>
  <si>
    <t>22</t>
  </si>
  <si>
    <t>960</t>
  </si>
  <si>
    <t>115101301</t>
  </si>
  <si>
    <t>Pohotovost záložní čerpací soupravy pro dopravní výšku do 10 m s uvažovaným průměrným přítokem do 500 l/min</t>
  </si>
  <si>
    <t>den</t>
  </si>
  <si>
    <t>24</t>
  </si>
  <si>
    <t>120</t>
  </si>
  <si>
    <t>13</t>
  </si>
  <si>
    <t>121151113</t>
  </si>
  <si>
    <t>Sejmutí ornice strojně při souvislé ploše přes 100 do 500 m2, tl. vrstvy do 200 mm</t>
  </si>
  <si>
    <t>26</t>
  </si>
  <si>
    <t>200</t>
  </si>
  <si>
    <t>122251104</t>
  </si>
  <si>
    <t>Odkopávky a prokopávky nezapažené strojně v hornině třídy těžitelnosti I skupiny 3 přes 100 do 500 m3</t>
  </si>
  <si>
    <t>m3</t>
  </si>
  <si>
    <t>28</t>
  </si>
  <si>
    <t>8*51*0,5</t>
  </si>
  <si>
    <t>sanace</t>
  </si>
  <si>
    <t>113*0,57+5*1,5*0,5</t>
  </si>
  <si>
    <t>krajnice</t>
  </si>
  <si>
    <t>15</t>
  </si>
  <si>
    <t>129253101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</si>
  <si>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</si>
  <si>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25*4*0,4</t>
  </si>
  <si>
    <t>131251105</t>
  </si>
  <si>
    <t>Hloubení nezapažených jam a zářezů strojně s urovnáním dna do předepsaného profilu a spádu v hornině třídy těžitelnosti I skupiny 3 přes 500 do 1 000 m3</t>
  </si>
  <si>
    <t>32</t>
  </si>
  <si>
    <t>(5,5+14)/2*4*9-2,5*6,6*3</t>
  </si>
  <si>
    <t>rámy</t>
  </si>
  <si>
    <t>4*3*4*3,5</t>
  </si>
  <si>
    <t>křídla</t>
  </si>
  <si>
    <t>17</t>
  </si>
  <si>
    <t>162201402</t>
  </si>
  <si>
    <t>Vodorovné přemístění větví, kmenů nebo pařezů s naložením, složením a dopravou do 1000 m větví stromů listnatých, průměru kmene přes 300 do 500 mm</t>
  </si>
  <si>
    <t>34</t>
  </si>
  <si>
    <t>162201412</t>
  </si>
  <si>
    <t>Vodorovné přemístění větví, kmenů nebo pařezů s naložením, složením a dopravou do 1000 m kmenů stromů listnatých, průměru přes 300 do 500 mm</t>
  </si>
  <si>
    <t>36</t>
  </si>
  <si>
    <t>19</t>
  </si>
  <si>
    <t>162201422</t>
  </si>
  <si>
    <t>Vodorovné přemístění větví, kmenů nebo pařezů s naložením, složením a dopravou do 1000 m pařezů kmenů, průměru přes 300 do 500 mm</t>
  </si>
  <si>
    <t>38</t>
  </si>
  <si>
    <t>162301501</t>
  </si>
  <si>
    <t>Vodorovné přemístění smýcených křovin do průměru kmene 100 mm na vzdálenost do 5 000 m</t>
  </si>
  <si>
    <t>40</t>
  </si>
  <si>
    <t>162301932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</si>
  <si>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</si>
  <si>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42</t>
  </si>
  <si>
    <t>4*14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</si>
  <si>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</si>
  <si>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</si>
  <si>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44</t>
  </si>
  <si>
    <t>23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</si>
  <si>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</si>
  <si>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</si>
  <si>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46</t>
  </si>
  <si>
    <t>162301981</t>
  </si>
  <si>
    <t>Vodorovné přemístění smýcených křovin Příplatek k ceně za každých dalších i započatých 1 000 m</t>
  </si>
  <si>
    <t>48</t>
  </si>
  <si>
    <t>(15-5)*30</t>
  </si>
  <si>
    <t>162702111</t>
  </si>
  <si>
    <t>Vodorovné přemístění drnu na suchu na vzdálenost přes 5000 do 6000 m</t>
  </si>
  <si>
    <t>50</t>
  </si>
  <si>
    <t>162702119</t>
  </si>
  <si>
    <t>Vodorovné přemístění drnu na suchu Příplatek k ceně za každých dalších i započatých 1000 m</t>
  </si>
  <si>
    <t>52</t>
  </si>
  <si>
    <t>(15-6)*594</t>
  </si>
  <si>
    <t>27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</si>
  <si>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</si>
  <si>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</si>
  <si>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54</t>
  </si>
  <si>
    <t>272,16+469,5-60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</si>
  <si>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</si>
  <si>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</si>
  <si>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56</t>
  </si>
  <si>
    <t>681,66*5</t>
  </si>
  <si>
    <t>29</t>
  </si>
  <si>
    <t>171153101</t>
  </si>
  <si>
    <t>Zemní hrázky přívodních a odpadních melioračních kanálů zhutňované po vrstvách tloušťky 200 mm s přemístěním sypaniny do 20 m nebo s jejím přehozením do 3 m z hornin třídy těžitelnosti I a II, skupiny 1 až 4</t>
  </si>
  <si>
    <t>58</t>
  </si>
  <si>
    <t>2*(2,5+1)/2*0,8*10</t>
  </si>
  <si>
    <t>171201231</t>
  </si>
  <si>
    <t>Poplatek za uložení stavebního odpadu na recyklační skládce (skládkovné) zeminy a kamení zatříděného do Katalogu odpadů pod kódem 17 05 04</t>
  </si>
  <si>
    <t>t</t>
  </si>
  <si>
    <t>60</t>
  </si>
  <si>
    <t>681,66*1,8</t>
  </si>
  <si>
    <t>31</t>
  </si>
  <si>
    <t>171251201</t>
  </si>
  <si>
    <t>Uložení sypaniny na skládky nebo meziskládky bez hutnění s upravením uložené sypaniny do předepsaného tvaru</t>
  </si>
  <si>
    <t>62</t>
  </si>
  <si>
    <t>681,66</t>
  </si>
  <si>
    <t>174151101</t>
  </si>
  <si>
    <t>Zásyp sypaninou z jakékoliv horniny strojně s uložením výkopku ve vrstvách se zhutněním jam, šachet, rýh nebo kolem objektů v těchto vykopávkách</t>
  </si>
  <si>
    <t>64</t>
  </si>
  <si>
    <t>4*10*1,5</t>
  </si>
  <si>
    <t>z vykopaného materiáli , dle výpisu hl.výměr</t>
  </si>
  <si>
    <t>33</t>
  </si>
  <si>
    <t>66</t>
  </si>
  <si>
    <t>zásyp za opěrami z nakup.mater.</t>
  </si>
  <si>
    <t>2*(2*1,5)/2*9+4*5,6*4*2</t>
  </si>
  <si>
    <t>M</t>
  </si>
  <si>
    <t>58344197</t>
  </si>
  <si>
    <t>štěrkodrť frakce 0/63</t>
  </si>
  <si>
    <t>68</t>
  </si>
  <si>
    <t>206,2*2 "Přepočtené koeficientem množství</t>
  </si>
  <si>
    <t>35</t>
  </si>
  <si>
    <t>181351003</t>
  </si>
  <si>
    <t>Rozprostření a urovnání ornice v rovině nebo ve svahu sklonu do 1:5 strojně při souvislé ploše do 100 m2, tl. vrstvy do 200 mm</t>
  </si>
  <si>
    <t>70</t>
  </si>
  <si>
    <t>494</t>
  </si>
  <si>
    <t>181411131</t>
  </si>
  <si>
    <t>Založení trávníku na půdě předem připravené plochy do 1000 m2 výsevem včetně utažení parkového v rovině nebo na svahu do 1:5</t>
  </si>
  <si>
    <t>72</t>
  </si>
  <si>
    <t>37</t>
  </si>
  <si>
    <t>00572410</t>
  </si>
  <si>
    <t>osivo směs travní parková</t>
  </si>
  <si>
    <t>kg</t>
  </si>
  <si>
    <t>74</t>
  </si>
  <si>
    <t>494*0,02 "Přepočtené koeficientem množství</t>
  </si>
  <si>
    <t>181951111</t>
  </si>
  <si>
    <t>Úprava pláně vyrovnáním výškových rozdílů strojně v hornině třídy těžitelnosti I, skupiny 1 až 3 bez zhutnění</t>
  </si>
  <si>
    <t>76</t>
  </si>
  <si>
    <t>39</t>
  </si>
  <si>
    <t>181951112</t>
  </si>
  <si>
    <t>Úprava pláně vyrovnáním výškových rozdílů strojně v hornině třídy těžitelnosti I, skupiny 1 až 3 se zhutněním</t>
  </si>
  <si>
    <t>78</t>
  </si>
  <si>
    <t>408</t>
  </si>
  <si>
    <t>dle výpisdu hl.výměr</t>
  </si>
  <si>
    <t>Zakládání</t>
  </si>
  <si>
    <t>211531111</t>
  </si>
  <si>
    <t>Výplň kamenivem do rýh odvodňovacích žeber nebo trativodů bez zhutnění, s úpravou povrchu výplně kamenivem hrubým drceným frakce 16 až 63 mm</t>
  </si>
  <si>
    <t>80</t>
  </si>
  <si>
    <t>(2*8,1+2*1,5)*0,5</t>
  </si>
  <si>
    <t>41</t>
  </si>
  <si>
    <t>212792212</t>
  </si>
  <si>
    <t>Odvodnění mostní opěry z plastových trub drenážní potrubí flexibilní DN 160</t>
  </si>
  <si>
    <t>82</t>
  </si>
  <si>
    <t>2*8,1</t>
  </si>
  <si>
    <t>212792312</t>
  </si>
  <si>
    <t>Odvodnění mostní opěry z plastových trub drenážní potrubí HDPE DN 150</t>
  </si>
  <si>
    <t>84</t>
  </si>
  <si>
    <t>dle výpisu hl. výměr</t>
  </si>
  <si>
    <t>43</t>
  </si>
  <si>
    <t>212972113</t>
  </si>
  <si>
    <t>Opláštění drenážních trub filtrační textilií DN 160</t>
  </si>
  <si>
    <t>86</t>
  </si>
  <si>
    <t>16,2+3</t>
  </si>
  <si>
    <t>273311124</t>
  </si>
  <si>
    <t>Základové konstrukce z betonu prostého desky ve výkopu nebo na hlavách pilot C 12/15</t>
  </si>
  <si>
    <t>88</t>
  </si>
  <si>
    <t>6,5*8,5*0,15</t>
  </si>
  <si>
    <t>podkl.beton</t>
  </si>
  <si>
    <t>22*2,6*0,15</t>
  </si>
  <si>
    <t>45</t>
  </si>
  <si>
    <t>273321117</t>
  </si>
  <si>
    <t>Základové konstrukce z betonu železového desky ve výkopu nebo na hlavách pilot C 25/30 XA1</t>
  </si>
  <si>
    <t>90</t>
  </si>
  <si>
    <t>5,5*8,15*0,45</t>
  </si>
  <si>
    <t>podkl.žb.deska , dle výpisu hl.výměr</t>
  </si>
  <si>
    <t>273354111</t>
  </si>
  <si>
    <t>Bednění základových konstrukcí desek zřízení</t>
  </si>
  <si>
    <t>92</t>
  </si>
  <si>
    <t>0,45*(5,5+8,15)*2</t>
  </si>
  <si>
    <t>47</t>
  </si>
  <si>
    <t>94</t>
  </si>
  <si>
    <t>2*0,5*8,4+2*0,5*5,5</t>
  </si>
  <si>
    <t>bedn.podkl.desky rámů</t>
  </si>
  <si>
    <t>273354211</t>
  </si>
  <si>
    <t>Bednění základových konstrukcí desek odstranění bednění</t>
  </si>
  <si>
    <t>96</t>
  </si>
  <si>
    <t>49</t>
  </si>
  <si>
    <t>98</t>
  </si>
  <si>
    <t>273361116</t>
  </si>
  <si>
    <t>Výztuž základových konstrukcí desek z betonářské oceli 10 505 (R) nebo BSt 500</t>
  </si>
  <si>
    <t>100</t>
  </si>
  <si>
    <t>1,8</t>
  </si>
  <si>
    <t>51</t>
  </si>
  <si>
    <t>273361412</t>
  </si>
  <si>
    <t>Výztuž základových konstrukcí desek ze svařovaných sítí, hmotnosti přes 3,5 do 6 kg/m2</t>
  </si>
  <si>
    <t>102</t>
  </si>
  <si>
    <t>1,2</t>
  </si>
  <si>
    <t>síť 100/100/8 , dle výpisu hl.výměr</t>
  </si>
  <si>
    <t>274311128</t>
  </si>
  <si>
    <t>Základové konstrukce z betonu prostého pasy, prahy, věnce a ostruhy ve výkopu nebo na hlavách pilot C 30/37 XF3</t>
  </si>
  <si>
    <t>104</t>
  </si>
  <si>
    <t>2,4*0,85*(5,63+5,48+5,48+5,23)</t>
  </si>
  <si>
    <t>zákl.křídel, dle výpisu hl.výměr</t>
  </si>
  <si>
    <t>53</t>
  </si>
  <si>
    <t>274354111</t>
  </si>
  <si>
    <t>Bednění základových konstrukcí pasů, prahů, věnců a ostruh zřízení</t>
  </si>
  <si>
    <t>106</t>
  </si>
  <si>
    <t>2*(5,63+5,48+5,48+5,23)*1+4*2*2,4*1</t>
  </si>
  <si>
    <t>bedn. zákl.křídel , dle výpsu hl.výměr</t>
  </si>
  <si>
    <t>274354211</t>
  </si>
  <si>
    <t>Bednění základových konstrukcí pasů, prahů, věnců a ostruh odstranění bednění</t>
  </si>
  <si>
    <t>108</t>
  </si>
  <si>
    <t>55</t>
  </si>
  <si>
    <t>274361116</t>
  </si>
  <si>
    <t>Výztuž základových konstrukcí pasů, prahů, věnců a ostruh z betonářské oceli 10 505 (R) nebo BSt 500</t>
  </si>
  <si>
    <t>110</t>
  </si>
  <si>
    <t>3,9</t>
  </si>
  <si>
    <t>zákl.křídel , dle výpisu hl.výměr</t>
  </si>
  <si>
    <t>Svislé a kompletní konstrukce</t>
  </si>
  <si>
    <t>317171126</t>
  </si>
  <si>
    <t>Kotvení monolitického betonu římsy do mostovky kotvou do vývrtu</t>
  </si>
  <si>
    <t>112</t>
  </si>
  <si>
    <t>57</t>
  </si>
  <si>
    <t>54879990</t>
  </si>
  <si>
    <t>kotva římsy M24 do vývrtu, NRk = 120 KN</t>
  </si>
  <si>
    <t>114</t>
  </si>
  <si>
    <t>317321118</t>
  </si>
  <si>
    <t>Římsy ze železového betonu C 30/37 XF 4</t>
  </si>
  <si>
    <t>116</t>
  </si>
  <si>
    <t>(0,8*0,25+0,15*0,25)*(15,7+15,31)</t>
  </si>
  <si>
    <t>59</t>
  </si>
  <si>
    <t>317353121</t>
  </si>
  <si>
    <t>Bednění mostní římsy zřízení všech tvarů</t>
  </si>
  <si>
    <t>118</t>
  </si>
  <si>
    <t>2*0,7*(15,9+15,5)+4*0,4*1</t>
  </si>
  <si>
    <t>317353221</t>
  </si>
  <si>
    <t>Bednění mostní římsy odstranění všech tvarů</t>
  </si>
  <si>
    <t>61</t>
  </si>
  <si>
    <t>317361116</t>
  </si>
  <si>
    <t>Výztuž mostních železobetonových říms z betonářské oceli 10 505 (R) nebo BSt 500</t>
  </si>
  <si>
    <t>122</t>
  </si>
  <si>
    <t>1,5</t>
  </si>
  <si>
    <t>334323218</t>
  </si>
  <si>
    <t>Mostní křídla a závěrné zídky z betonu železového C 30/37 XF3</t>
  </si>
  <si>
    <t>124</t>
  </si>
  <si>
    <t>(5,62*3,6+5,48*3,42+5,48*3,6+5,23*3,37)*0,6</t>
  </si>
  <si>
    <t>63</t>
  </si>
  <si>
    <t>126</t>
  </si>
  <si>
    <t>čela na NK</t>
  </si>
  <si>
    <t>2*0,6*4,7*1</t>
  </si>
  <si>
    <t>334351211</t>
  </si>
  <si>
    <t>Bednění mostních opěr a úložných prahů ze systémového bednění odstranění z překližek</t>
  </si>
  <si>
    <t>128</t>
  </si>
  <si>
    <t>65</t>
  </si>
  <si>
    <t>334352111</t>
  </si>
  <si>
    <t>Bednění mostních křídel a závěrných zídek ze systémového bednění zřízení z překližek</t>
  </si>
  <si>
    <t>130</t>
  </si>
  <si>
    <t>2*(5,7+5,5+5,5+5,3)*3,7+8*0,6*3,7</t>
  </si>
  <si>
    <t>132</t>
  </si>
  <si>
    <t>4*1,2*4,5+4*0,7*1,2</t>
  </si>
  <si>
    <t>bednění čel , dle výpisu hl.výměr</t>
  </si>
  <si>
    <t>67</t>
  </si>
  <si>
    <t>334352211</t>
  </si>
  <si>
    <t>Bednění mostních křídel a závěrných zídek ze systémového bednění odstranění z překližek</t>
  </si>
  <si>
    <t>134</t>
  </si>
  <si>
    <t>334361216</t>
  </si>
  <si>
    <t>Výztuž betonářská mostních konstrukcí opěr, úložných prahů, křídel, závěrných zídek, bloků ložisek, pilířů a sloupů z oceli 10 505 (R) nebo BSt 500 dříků opěr</t>
  </si>
  <si>
    <t>136</t>
  </si>
  <si>
    <t>5,9</t>
  </si>
  <si>
    <t>výzt.dříku křídel , dle výpisu hl.výměr</t>
  </si>
  <si>
    <t>69</t>
  </si>
  <si>
    <t>334361226</t>
  </si>
  <si>
    <t>Výztuž betonářská mostních konstrukcí opěr, úložných prahů, křídel, závěrných zídek, bloků ložisek, pilířů a sloupů z oceli 10 505 (R) nebo BSt 500 křídel, závěrných zdí</t>
  </si>
  <si>
    <t>138</t>
  </si>
  <si>
    <t>výztuž čel</t>
  </si>
  <si>
    <t>0,96</t>
  </si>
  <si>
    <t>348185121</t>
  </si>
  <si>
    <t>Zábradlí mostní ze dřeva měkkého hoblovaného výšky do 1,1 m, osová vzdálenost sloupků do 2 m dočasné s dvojmadlem výroba</t>
  </si>
  <si>
    <t>140</t>
  </si>
  <si>
    <t>71</t>
  </si>
  <si>
    <t>348185131</t>
  </si>
  <si>
    <t>Zábradlí mostní ze dřeva měkkého hoblovaného výšky do 1,1 m, osová vzdálenost sloupků do 2 m dočasné s dvojmadlem montáž</t>
  </si>
  <si>
    <t>142</t>
  </si>
  <si>
    <t>348185211</t>
  </si>
  <si>
    <t>Zábradlí mostní ze dřeva měkkého hoblovaného výšky do 1,1 m, osová vzdálenost sloupků do 2 m dočasné s dvojmadlem odstranění</t>
  </si>
  <si>
    <t>144</t>
  </si>
  <si>
    <t>73</t>
  </si>
  <si>
    <t>389121112</t>
  </si>
  <si>
    <t>Osazení dílců rámové konstrukce propustků a podchodů hmotnosti jednotlivě přes 5 do 10 t</t>
  </si>
  <si>
    <t>146</t>
  </si>
  <si>
    <t>593854446R</t>
  </si>
  <si>
    <t>propustek rámový  100 x 450  x 200 cm</t>
  </si>
  <si>
    <t>148</t>
  </si>
  <si>
    <t>75</t>
  </si>
  <si>
    <t>389361003</t>
  </si>
  <si>
    <t>Výztuž doplňková uzavírací nebo petlicové spáry dílců rámové konstrukce z betonářské oceli 10 505 (R) nebo BSt 500 průměru do 12 mm</t>
  </si>
  <si>
    <t>150</t>
  </si>
  <si>
    <t>0,4</t>
  </si>
  <si>
    <t>389381118</t>
  </si>
  <si>
    <t>Doplňková betonáž malého rozsahu včetně bednění -prahy ukončení rámů dílců rámové konstrukce, z betonu C 25/30 XA1</t>
  </si>
  <si>
    <t>152</t>
  </si>
  <si>
    <t>2*4,5*0,5*1</t>
  </si>
  <si>
    <t>Vodorovné konstrukce</t>
  </si>
  <si>
    <t>77</t>
  </si>
  <si>
    <t>421321108</t>
  </si>
  <si>
    <t>Mostní železobetonové nosné konstrukce deskové nebo klenbové deskové přechodové, z betonu C 30/37 XF4</t>
  </si>
  <si>
    <t>154</t>
  </si>
  <si>
    <t>2*0,9*4,5*0,3</t>
  </si>
  <si>
    <t>421321128</t>
  </si>
  <si>
    <t>Mostní železobetonové nosné konstrukce deskové nebo klenbové deskové, z betonu C 30/37 XF2</t>
  </si>
  <si>
    <t>156</t>
  </si>
  <si>
    <t>4,5*8,3*0,25</t>
  </si>
  <si>
    <t>79</t>
  </si>
  <si>
    <t>421351112</t>
  </si>
  <si>
    <t>Bednění deskových konstrukcí mostů z betonu železového nebo předpjatého zřízení boků přechodové desky</t>
  </si>
  <si>
    <t>158</t>
  </si>
  <si>
    <t>2*8,3*0,3+2*0,8*4,5</t>
  </si>
  <si>
    <t>4213511411</t>
  </si>
  <si>
    <t>Bednění deskových konstrukcí mostů z betonu železového nebo předpjatého - prahy zřízení</t>
  </si>
  <si>
    <t>160</t>
  </si>
  <si>
    <t>2*1,5*4,5+1</t>
  </si>
  <si>
    <t>81</t>
  </si>
  <si>
    <t>421351212</t>
  </si>
  <si>
    <t>Bednění deskových konstrukcí mostů z betonu železového nebo předpjatého odstranění boků přechodové desky</t>
  </si>
  <si>
    <t>162</t>
  </si>
  <si>
    <t>4213512411</t>
  </si>
  <si>
    <t>Bednění deskových konstrukcí mostů z betonu železového nebo předpjatého - prahy odstranění</t>
  </si>
  <si>
    <t>164</t>
  </si>
  <si>
    <t>83</t>
  </si>
  <si>
    <t>421361216</t>
  </si>
  <si>
    <t>Výztuž deskových konstrukcí z betonářské oceli 10 505 (R) nebo BSt 500 přechodové desky</t>
  </si>
  <si>
    <t>166</t>
  </si>
  <si>
    <t>výztuž nadbetonování</t>
  </si>
  <si>
    <t>0,5</t>
  </si>
  <si>
    <t>421361236</t>
  </si>
  <si>
    <t>Výztuž deskových konstrukcí z betonářské oceli 10 505 (R) nebo BSt 500 spřahující desky</t>
  </si>
  <si>
    <t>168</t>
  </si>
  <si>
    <t>0,3</t>
  </si>
  <si>
    <t>85</t>
  </si>
  <si>
    <t>421361412</t>
  </si>
  <si>
    <t>Výztuž deskových konstrukcí ze svařovaných sítí přes 4 kg/m2</t>
  </si>
  <si>
    <t>170</t>
  </si>
  <si>
    <t>0,8</t>
  </si>
  <si>
    <t>síť 100/100/8 , dle výpuisu hl.výměr</t>
  </si>
  <si>
    <t>451475121</t>
  </si>
  <si>
    <t>Podkladní vrstva plastbetonová samonivelační, tloušťky do 10 mm první vrstva</t>
  </si>
  <si>
    <t>172</t>
  </si>
  <si>
    <t>32*0,2</t>
  </si>
  <si>
    <t>87</t>
  </si>
  <si>
    <t>451475122</t>
  </si>
  <si>
    <t>Podkladní vrstva plastbetonová samonivelační, tloušťky do 10 mm každá další vrstva</t>
  </si>
  <si>
    <t>174</t>
  </si>
  <si>
    <t>451561111</t>
  </si>
  <si>
    <t>Lože pod dlažby z kameniva drceného drobného, tl. vrstvy do 100 mm</t>
  </si>
  <si>
    <t>176</t>
  </si>
  <si>
    <t>114,2</t>
  </si>
  <si>
    <t>14,25</t>
  </si>
  <si>
    <t>89</t>
  </si>
  <si>
    <t>452311131</t>
  </si>
  <si>
    <t>Podkladní a zajišťovací konstrukce z betonu prostého v otevřeném výkopu bez zvýšených nároků na prostředí desky pod potrubí, stoky a drobné objekty z betonu tř. C 12/15</t>
  </si>
  <si>
    <t>178</t>
  </si>
  <si>
    <t>2*8,1*0,5*1,2+2*1,5*0,5*0,5</t>
  </si>
  <si>
    <t>lože pod trativod, dle výpisu hl.výměr</t>
  </si>
  <si>
    <t>4574511341</t>
  </si>
  <si>
    <t>Ochranná betonová vrstva na izolaci přesýpaných objektů tloušťky 100 mm s vyhlazením povrchu s výztuží ze sítí C 30/37</t>
  </si>
  <si>
    <t>180</t>
  </si>
  <si>
    <t>4,5*6</t>
  </si>
  <si>
    <t>91</t>
  </si>
  <si>
    <t>458311131</t>
  </si>
  <si>
    <t>Výplňové klíny a filtrační vrstvy za opěrou z betonu hutněného po vrstvách filtračního drenážního</t>
  </si>
  <si>
    <t>182</t>
  </si>
  <si>
    <t>2*(2,5+4)/2*8*1,6</t>
  </si>
  <si>
    <t>4*3*1*5,5</t>
  </si>
  <si>
    <t>462511111</t>
  </si>
  <si>
    <t>Zához prostoru z lomového kamene</t>
  </si>
  <si>
    <t>184</t>
  </si>
  <si>
    <t>41*0,4</t>
  </si>
  <si>
    <t>93</t>
  </si>
  <si>
    <t>465513257</t>
  </si>
  <si>
    <t>Dlažba svahu u mostních opěr z upraveného lomového žulového kamene s vyspárováním maltou MC 25, šíře spáry 15 mm do betonového lože C 25/30 tloušťky 250 mm, plochy přes 10 m2</t>
  </si>
  <si>
    <t>186</t>
  </si>
  <si>
    <t>(20,6+15,5+22+18)*1,5</t>
  </si>
  <si>
    <t>Komunikace pozemní</t>
  </si>
  <si>
    <t>5646711111</t>
  </si>
  <si>
    <t>Podklad z kameniva hrubého drceného PDK 0-125 mm, s rozprostřením a zhutněním plochy přes 100 m2, po zhutnění tl. 250 mm</t>
  </si>
  <si>
    <t>188</t>
  </si>
  <si>
    <t>(5,5+6,5)/2*8,5*2</t>
  </si>
  <si>
    <t xml:space="preserve">2 vrstvy 250 mm , dle výpisu hl.výměr </t>
  </si>
  <si>
    <t>95</t>
  </si>
  <si>
    <t>190</t>
  </si>
  <si>
    <t>8*51*2</t>
  </si>
  <si>
    <t>2 vrstvy 250 mm , dle výpisu hl.výměr</t>
  </si>
  <si>
    <t>564851111</t>
  </si>
  <si>
    <t>Podklad ze štěrkodrti ŠD s rozprostřením a zhutněním plochy přes 100 m2, po zhutnění tl. 150 mm</t>
  </si>
  <si>
    <t>192</t>
  </si>
  <si>
    <t>357*2</t>
  </si>
  <si>
    <t>2 vrstvy 150 mm , dle výpisu hl.výměr</t>
  </si>
  <si>
    <t>97</t>
  </si>
  <si>
    <t>564871111</t>
  </si>
  <si>
    <t>Podklad ze štěrkodrti ŠD s rozprostřením a zhutněním plochy přes 100 m2, po zhutnění tl. 250 mm</t>
  </si>
  <si>
    <t>194</t>
  </si>
  <si>
    <t>výplň nad rámy , 2 vrstvy 250 mm</t>
  </si>
  <si>
    <t>6*5*2</t>
  </si>
  <si>
    <t>565135121</t>
  </si>
  <si>
    <t>Asfaltový beton vrstva podkladní ACP 16 + (obalované kamenivo střednězrnné - OKS) s rozprostřením a zhutněním v pruhu šířky přes 3 m, po zhutnění tl. 50 mm</t>
  </si>
  <si>
    <t>196</t>
  </si>
  <si>
    <t>320</t>
  </si>
  <si>
    <t>99</t>
  </si>
  <si>
    <t>569851111</t>
  </si>
  <si>
    <t>Zpevnění krajnic nebo komunikací pro pěší s rozprostřením a zhutněním, po zhutnění štěrkodrtí tl. 150 mm</t>
  </si>
  <si>
    <t>198</t>
  </si>
  <si>
    <t>569903311</t>
  </si>
  <si>
    <t>Zřízení zemních krajnic z hornin jakékoliv třídy se zhutněním</t>
  </si>
  <si>
    <t>113*0,5</t>
  </si>
  <si>
    <t>z nakup. materiálu , dle výpisu hl.výměr</t>
  </si>
  <si>
    <t>101</t>
  </si>
  <si>
    <t>58344171</t>
  </si>
  <si>
    <t>štěrkodrť frakce 0/32</t>
  </si>
  <si>
    <t>202</t>
  </si>
  <si>
    <t>56,5*2 "Přepočtené koeficientem množství</t>
  </si>
  <si>
    <t>569931132</t>
  </si>
  <si>
    <t>Zpevnění krajnic nebo komunikací pro pěší s rozprostřením a zhutněním, po zhutnění asfaltovým recyklátem tl. 100 mm</t>
  </si>
  <si>
    <t>204</t>
  </si>
  <si>
    <t>103</t>
  </si>
  <si>
    <t>573111112</t>
  </si>
  <si>
    <t>Postřik infiltrační PI z asfaltu silničního s posypem kamenivem, v množství 1,00 kg/m2</t>
  </si>
  <si>
    <t>206</t>
  </si>
  <si>
    <t>357</t>
  </si>
  <si>
    <t xml:space="preserve">dle výpisu hl.výměr </t>
  </si>
  <si>
    <t>573231106</t>
  </si>
  <si>
    <t>Postřik spojovací PS bez posypu kamenivem ze silniční emulze, v množství 0,30 kg/m2</t>
  </si>
  <si>
    <t>208</t>
  </si>
  <si>
    <t>295+310</t>
  </si>
  <si>
    <t>105</t>
  </si>
  <si>
    <t>573231108</t>
  </si>
  <si>
    <t>Postřik spojovací PS bez posypu kamenivem ze silniční emulze, v množství 0,45 kg/m2</t>
  </si>
  <si>
    <t>210</t>
  </si>
  <si>
    <t>577144121</t>
  </si>
  <si>
    <t>Asfaltový beton vrstva obrusná ACO 11+ (ABS) s rozprostřením a se zhutněním z nemodifikovaného asfaltu v pruhu šířky přes 3 m tř. I (ACO 11+), po zhutnění tl. 50 mm</t>
  </si>
  <si>
    <t>212</t>
  </si>
  <si>
    <t>295+160</t>
  </si>
  <si>
    <t>107</t>
  </si>
  <si>
    <t>577155122</t>
  </si>
  <si>
    <t>Asfaltový beton vrstva ložní ACL 16 + (ABH) s rozprostřením a zhutněním z nemodifikovaného asfaltu v pruhu šířky přes 3 m, po zhutnění tl. 60 mm</t>
  </si>
  <si>
    <t>214</t>
  </si>
  <si>
    <t>310</t>
  </si>
  <si>
    <t>594511113</t>
  </si>
  <si>
    <t>Kladení dlažby z lomového kamene lomařsky upraveného v ploše vodorovné nebo ve sklonu na plocho tl. do 250 mm, bez vyplnění spár, s provedením lože tl. 50 mm z betonu</t>
  </si>
  <si>
    <t>216</t>
  </si>
  <si>
    <t>5*1,25</t>
  </si>
  <si>
    <t>skluz</t>
  </si>
  <si>
    <t>4*1*1</t>
  </si>
  <si>
    <t>přechod.část říms</t>
  </si>
  <si>
    <t xml:space="preserve">schody revizní </t>
  </si>
  <si>
    <t>109</t>
  </si>
  <si>
    <t>583810881</t>
  </si>
  <si>
    <t>kámen lomový upravený třída I pro zdivo rigolové</t>
  </si>
  <si>
    <t>218</t>
  </si>
  <si>
    <t>14,25*0,25*1,8</t>
  </si>
  <si>
    <t>599632111</t>
  </si>
  <si>
    <t>Vyplnění spár dlažby (přídlažby) z lomového kamene v jakémkoliv sklonu plochy a jakékoliv tloušťky cementovou maltou se zatřením</t>
  </si>
  <si>
    <t>220</t>
  </si>
  <si>
    <t>111</t>
  </si>
  <si>
    <t>222</t>
  </si>
  <si>
    <t>114,15</t>
  </si>
  <si>
    <t>Úpravy povrchů, podlahy a osazování výplní</t>
  </si>
  <si>
    <t>628611131</t>
  </si>
  <si>
    <t>Nátěr mostních betonových konstrukcí akrylátový na siloxanové a plasticko-elastické bázi 2x ochranný pružný S4 (OS-C (OS 4))</t>
  </si>
  <si>
    <t>224</t>
  </si>
  <si>
    <t>(0,8+0,4+0,25)*(15,3+15,7)</t>
  </si>
  <si>
    <t>113</t>
  </si>
  <si>
    <t>629992113</t>
  </si>
  <si>
    <t>Zatmelení styčných spar mezi mostními prefabrikáty a konstrukcemi trvale pružným polyuretanovým tmelem včetně vyčištění spar, provedení penetračního nátěru a vyplnění spar pěnou pro spáry šířky přes 20 do 30 mm</t>
  </si>
  <si>
    <t>226</t>
  </si>
  <si>
    <t>7*9,5</t>
  </si>
  <si>
    <t>Ostatní konstrukce a práce, bourání</t>
  </si>
  <si>
    <t>911331131</t>
  </si>
  <si>
    <t>Silniční svodidlo ocelové se zaberaněním sloupků jednostranné úroveň zádržnosti H1 vzdálenosti sloupků do 2 m</t>
  </si>
  <si>
    <t>228</t>
  </si>
  <si>
    <t>17+16+25+34</t>
  </si>
  <si>
    <t>115</t>
  </si>
  <si>
    <t>9113341221</t>
  </si>
  <si>
    <t>Zábradelní svodidla ocelová s osazením sloupků kotvením do římsy, se svodnicí úrovně zádržnosti H2 s výplní ze svislých tyčí, metalizace + nátěr PUR</t>
  </si>
  <si>
    <t>230</t>
  </si>
  <si>
    <t>914112111</t>
  </si>
  <si>
    <t>Tabulka s označením evidenčního čísla mostu na sloupek</t>
  </si>
  <si>
    <t>232</t>
  </si>
  <si>
    <t>117</t>
  </si>
  <si>
    <t>91411211R</t>
  </si>
  <si>
    <t>Tabulka s označením toku</t>
  </si>
  <si>
    <t>234</t>
  </si>
  <si>
    <t>91411212R</t>
  </si>
  <si>
    <t>Tabulka s označením letopočtu</t>
  </si>
  <si>
    <t>236</t>
  </si>
  <si>
    <t>119</t>
  </si>
  <si>
    <t>915211112</t>
  </si>
  <si>
    <t>Vodorovné dopravní značení taženým plastem dělící čára šířky 125 mm souvislá bílá retroreflexní</t>
  </si>
  <si>
    <t>238</t>
  </si>
  <si>
    <t>163</t>
  </si>
  <si>
    <t>155</t>
  </si>
  <si>
    <t>28322005</t>
  </si>
  <si>
    <t>fólie hydroizolační pro spodní stavbu mPVC tl 2,0mm</t>
  </si>
  <si>
    <t>401396452</t>
  </si>
  <si>
    <t>2*3*8</t>
  </si>
  <si>
    <t>915331111</t>
  </si>
  <si>
    <t>Vodorovné značení taženým plastem čáry šířky 120 mm</t>
  </si>
  <si>
    <t>240</t>
  </si>
  <si>
    <t>V4 , dle výpisu hl.výměr</t>
  </si>
  <si>
    <t>121</t>
  </si>
  <si>
    <t>916241113</t>
  </si>
  <si>
    <t>Osazení obrubníku kamenného se zřízením lože, s vyplněním a zatřením spár cementovou maltou ležatého s boční opěrou z betonu prostého, do lože z betonu prostého</t>
  </si>
  <si>
    <t>242</t>
  </si>
  <si>
    <t>8,8</t>
  </si>
  <si>
    <t>583800031</t>
  </si>
  <si>
    <t>obrubník kamenný žulový mostní atyp  150/200</t>
  </si>
  <si>
    <t>244</t>
  </si>
  <si>
    <t>8,8*1,02 "Přepočtené koeficientem množství</t>
  </si>
  <si>
    <t>123</t>
  </si>
  <si>
    <t>916242112</t>
  </si>
  <si>
    <t>Montáž chodníkového žulového obrubníku kotveného do mostní římsy s ložem z plastbetonu</t>
  </si>
  <si>
    <t>246</t>
  </si>
  <si>
    <t>37,5</t>
  </si>
  <si>
    <t>248</t>
  </si>
  <si>
    <t>37,5*1,02 "Přepočtené koeficientem množství</t>
  </si>
  <si>
    <t>125</t>
  </si>
  <si>
    <t>919121221</t>
  </si>
  <si>
    <t>Utěsnění dilatačních spár zálivkou za studena v cementobetonovém nebo živičném krytu včetně adhezního nátěru bez těsnicího profilu pod zálivkou, pro komůrky šířky 15 mm, hloubky 20 mm</t>
  </si>
  <si>
    <t>4,6*2</t>
  </si>
  <si>
    <t>919726124</t>
  </si>
  <si>
    <t>Geotextilie netkaná pro ochranu, separaci nebo filtraci měrná hmotnost přes 500 do 800 g/m2</t>
  </si>
  <si>
    <t>252</t>
  </si>
  <si>
    <t>2*8,1*2,5</t>
  </si>
  <si>
    <t>127</t>
  </si>
  <si>
    <t>919732111</t>
  </si>
  <si>
    <t>Úprava povrchu cementobetonového krytu broušením tl. do 2 mm</t>
  </si>
  <si>
    <t>254</t>
  </si>
  <si>
    <t>37,35</t>
  </si>
  <si>
    <t>919735112</t>
  </si>
  <si>
    <t>Řezání stávajícího živičného krytu nebo podkladu hloubky přes 50 do 100 mm, včetně modifikované asfaltové zálivky</t>
  </si>
  <si>
    <t>256</t>
  </si>
  <si>
    <t>129</t>
  </si>
  <si>
    <t>931994102</t>
  </si>
  <si>
    <t>Těsnění spáry betonové konstrukce pásy, profily, tmely těsnicím pásem povrchovým, spáry dilatační</t>
  </si>
  <si>
    <t>258</t>
  </si>
  <si>
    <t>4*1,5</t>
  </si>
  <si>
    <t>římsy</t>
  </si>
  <si>
    <t>4*3,5</t>
  </si>
  <si>
    <t>styk rámů a křídel</t>
  </si>
  <si>
    <t>931998112</t>
  </si>
  <si>
    <t>Těsnění prostupů izolací mostovky bitumenovým tmelem trubky odvodnění DN 50</t>
  </si>
  <si>
    <t>260</t>
  </si>
  <si>
    <t>131</t>
  </si>
  <si>
    <t>962051111</t>
  </si>
  <si>
    <t>Bourání mostních konstrukcí zdiva a pilířů ze železového betonu</t>
  </si>
  <si>
    <t>262</t>
  </si>
  <si>
    <t>NK, římsy</t>
  </si>
  <si>
    <t>6*8*0,5+(0,9+1,1)*13*2*0,4</t>
  </si>
  <si>
    <t>opěry a křídla</t>
  </si>
  <si>
    <t>2*3*1*7+2*1*2*7</t>
  </si>
  <si>
    <t>4*2,8*3,5*1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</si>
  <si>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</si>
  <si>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</si>
  <si>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264</t>
  </si>
  <si>
    <t>133</t>
  </si>
  <si>
    <t>977141114</t>
  </si>
  <si>
    <t>Vrty pro kotvy do betonu s vyplněním epoxidovým tmelem, průměru 14 mm, hloubky 110 mm</t>
  </si>
  <si>
    <t>266</t>
  </si>
  <si>
    <t>997</t>
  </si>
  <si>
    <t>Přesun sutě</t>
  </si>
  <si>
    <t>997211511</t>
  </si>
  <si>
    <t>Vodorovná doprava suti nebo vybouraných hmot suti se složením a hrubým urovnáním, na vzdálenost do 1 km</t>
  </si>
  <si>
    <t>268</t>
  </si>
  <si>
    <t>690,596</t>
  </si>
  <si>
    <t>-318,35</t>
  </si>
  <si>
    <t>135</t>
  </si>
  <si>
    <t>997211519</t>
  </si>
  <si>
    <t>Vodorovná doprava suti nebo vybouraných hmot suti se složením a hrubým urovnáním, na vzdálenost Příplatek k ceně za každý další započatý 1 km přes 1 km</t>
  </si>
  <si>
    <t>270</t>
  </si>
  <si>
    <t>372,246*14</t>
  </si>
  <si>
    <t>997211611</t>
  </si>
  <si>
    <t>Nakládání suti nebo vybouraných hmot na dopravní prostředky pro vodorovnou dopravu suti</t>
  </si>
  <si>
    <t>272</t>
  </si>
  <si>
    <t>372,246</t>
  </si>
  <si>
    <t>137</t>
  </si>
  <si>
    <t>997221551</t>
  </si>
  <si>
    <t>Vodorovná doprava suti bez naložení, ale se složením a s hrubým urovnáním ze sypkých materiálů, na vzdálenost do 1 km</t>
  </si>
  <si>
    <t>274</t>
  </si>
  <si>
    <t>250*0,44</t>
  </si>
  <si>
    <t>kamenivo</t>
  </si>
  <si>
    <t>Mezisoučet</t>
  </si>
  <si>
    <t>250*0,316</t>
  </si>
  <si>
    <t>živice</t>
  </si>
  <si>
    <t>145*0,23</t>
  </si>
  <si>
    <t>250*0,384</t>
  </si>
  <si>
    <t>997221559</t>
  </si>
  <si>
    <t>Vodorovná doprava suti bez naložení, ale se složením a s hrubým urovnáním Příplatek k ceně za každý další započatý 1 km přes 1 km</t>
  </si>
  <si>
    <t>276</t>
  </si>
  <si>
    <t>318,35*14</t>
  </si>
  <si>
    <t>139</t>
  </si>
  <si>
    <t>997221611</t>
  </si>
  <si>
    <t>Nakládání na dopravní prostředky pro vodorovnou dopravu suti</t>
  </si>
  <si>
    <t>278</t>
  </si>
  <si>
    <t>318,35</t>
  </si>
  <si>
    <t>997221625</t>
  </si>
  <si>
    <t>Poplatek za uložení stavebního odpadu na skládce (skládkovné) z armovaného betonu zatříděného do Katalogu odpadů pod kódem 17 01 01</t>
  </si>
  <si>
    <t>280</t>
  </si>
  <si>
    <t>141</t>
  </si>
  <si>
    <t>997221873</t>
  </si>
  <si>
    <t>282</t>
  </si>
  <si>
    <t>997221875</t>
  </si>
  <si>
    <t>Poplatek za uložení stavebního odpadu na recyklační skládce (skládkovné) asfaltového bez obsahu dehtu zatříděného do Katalogu odpadů pod kódem 17 03 02</t>
  </si>
  <si>
    <t>284</t>
  </si>
  <si>
    <t>fréz.drť bez poplatku , skládka SUS</t>
  </si>
  <si>
    <t>998</t>
  </si>
  <si>
    <t>Přesun hmot</t>
  </si>
  <si>
    <t>143</t>
  </si>
  <si>
    <t>998214111</t>
  </si>
  <si>
    <t>Přesun hmot pro mosty montované z dílců železobetonových nebo předpjatých vodorovná dopravní vzdálenost do 100 m výška mostu do 20 m</t>
  </si>
  <si>
    <t>286</t>
  </si>
  <si>
    <t>PSV</t>
  </si>
  <si>
    <t>Práce a dodávky PSV</t>
  </si>
  <si>
    <t>711</t>
  </si>
  <si>
    <t>Izolace proti vodě, vlhkosti a plynům</t>
  </si>
  <si>
    <t>711131811</t>
  </si>
  <si>
    <t>Odstranění izolace proti zemní vlhkosti na ploše vodorovné V</t>
  </si>
  <si>
    <t>288</t>
  </si>
  <si>
    <t>7*4,5</t>
  </si>
  <si>
    <t>711311001</t>
  </si>
  <si>
    <t>Provedení izolace mostovek natěradly a tmely za studena nátěrem lakem asfaltovým penetračním</t>
  </si>
  <si>
    <t>290</t>
  </si>
  <si>
    <t>4*(4,5*5,6)/2+4*4,5*5,6+4*3,5*0,6+(1+1,5)*5,6*4</t>
  </si>
  <si>
    <t>11163150</t>
  </si>
  <si>
    <t>lak penetrační asfaltový</t>
  </si>
  <si>
    <t>292</t>
  </si>
  <si>
    <t>215,6*0,00032 "Přepočtené koeficientem množství</t>
  </si>
  <si>
    <t>147</t>
  </si>
  <si>
    <t>711321131</t>
  </si>
  <si>
    <t>Provedení izolace mostovek natěradly a tmely za horka nátěrem asfaltovým</t>
  </si>
  <si>
    <t>294</t>
  </si>
  <si>
    <t>215,6*2</t>
  </si>
  <si>
    <t>11163178</t>
  </si>
  <si>
    <t>lak hydroizolační asfaltový pro izolaci</t>
  </si>
  <si>
    <t>296</t>
  </si>
  <si>
    <t>431,2*0,0015 "Přepočtené koeficientem množství</t>
  </si>
  <si>
    <t>149</t>
  </si>
  <si>
    <t>711341564</t>
  </si>
  <si>
    <t>Provedení izolace mostovek pásy přitavením NAIP</t>
  </si>
  <si>
    <t>298</t>
  </si>
  <si>
    <t>6*4,5</t>
  </si>
  <si>
    <t>pečetící vrstva, dle výpisu hl.výměr</t>
  </si>
  <si>
    <t>62853003R</t>
  </si>
  <si>
    <t>pás asfaltový těžký natavitelný modifikovaný SBS  tl 5,0mm</t>
  </si>
  <si>
    <t>300</t>
  </si>
  <si>
    <t>27*1,1655 "Přepočtené koeficientem množství</t>
  </si>
  <si>
    <t>151</t>
  </si>
  <si>
    <t>302</t>
  </si>
  <si>
    <t>svisle</t>
  </si>
  <si>
    <t>2*4,5*(1+0,5)</t>
  </si>
  <si>
    <t>čela</t>
  </si>
  <si>
    <t>2*4,5*8</t>
  </si>
  <si>
    <t>628361101</t>
  </si>
  <si>
    <t>pás asfaltový natavitelný tl. 5 mm , vč.kotevního nátěru</t>
  </si>
  <si>
    <t>304</t>
  </si>
  <si>
    <t>85,5*1,1655 "Přepočtené koeficientem množství</t>
  </si>
  <si>
    <t>711471053</t>
  </si>
  <si>
    <t>Provedení izolace proti povrchové a podpovrchové tlakové vodě termoplasty na ploše vodorovné V folií z nízkolehčeného PE položenou volně</t>
  </si>
  <si>
    <t>-167802112</t>
  </si>
  <si>
    <t>153</t>
  </si>
  <si>
    <t>998711101</t>
  </si>
  <si>
    <t>Přesun hmot pro izolace proti vodě, vlhkosti a plynům stanovený z hmotnosti přesunovaného materiálu vodorovná dopravní vzdálenost do 50 m základní v objektech výšky do 6 m</t>
  </si>
  <si>
    <t>306</t>
  </si>
  <si>
    <t>783</t>
  </si>
  <si>
    <t>Dokončovací práce - nátěry</t>
  </si>
  <si>
    <t>78393716R</t>
  </si>
  <si>
    <t>Nátěr betonových konstr .</t>
  </si>
  <si>
    <t>308</t>
  </si>
  <si>
    <t>4*(4,5*5,6)/2+2*4,5*1</t>
  </si>
  <si>
    <t>SKB102 -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</si>
  <si>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</si>
  <si>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</si>
  <si>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</si>
  <si>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</si>
  <si>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</si>
  <si>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</si>
  <si>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</si>
  <si>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</si>
  <si>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</si>
  <si>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</si>
  <si>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a po výstavbě - geodet.zaměření + měření během výstavby</t>
  </si>
  <si>
    <t>ks</t>
  </si>
  <si>
    <t>012403000</t>
  </si>
  <si>
    <t>Kartografické práce - geometrický plán</t>
  </si>
  <si>
    <t>013194001</t>
  </si>
  <si>
    <t>Vypracování mostního listu</t>
  </si>
  <si>
    <t>013194002</t>
  </si>
  <si>
    <t>Hlavní prohlídka mostu</t>
  </si>
  <si>
    <t>013254000</t>
  </si>
  <si>
    <t>Dokumentace RDS skutečného provedení stavby</t>
  </si>
  <si>
    <t>VRN3</t>
  </si>
  <si>
    <t>Zařízení staveniště</t>
  </si>
  <si>
    <t>030001000</t>
  </si>
  <si>
    <t>Zařízení staveniště - zřízení ,odstranění ,zabezpečení , oplocení ,náklady na stav.buňky , mobil. WC , energie pro ZS</t>
  </si>
  <si>
    <t>034503000</t>
  </si>
  <si>
    <t>Informační tabule na staveništi</t>
  </si>
  <si>
    <t>VRN7</t>
  </si>
  <si>
    <t>Provozní vlivy</t>
  </si>
  <si>
    <t>072002001</t>
  </si>
  <si>
    <t>Zřízení a zajištění ochrany a regulace ( DIO )</t>
  </si>
  <si>
    <t>VRN9</t>
  </si>
  <si>
    <t>Ostatní náklady</t>
  </si>
  <si>
    <t>094002001</t>
  </si>
  <si>
    <t>Zrušení nivelačního bodu , event.. nové zřízení dle vyjádření Zeměměřičkého úřadu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</si>
</sst>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IMPORT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 xml:space="preserve">SKB1 - Most ev.č. 198 38-1  Hostičkov - Rekonstrukce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25. 1. 2024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14</v>
      </c>
      <c r="BW94" s="118" t="s">
        <v>5</v>
      </c>
      <c r="BX94" s="118" t="s">
        <v>75</v>
      </c>
      <c r="CL94" s="118" t="s">
        <v>1</v>
      </c>
    </row>
    <row r="95" spans="1:91" s="7" customFormat="1" ht="16.5" customHeight="1">
      <c r="A95" s="120" t="s">
        <v>76</v>
      </c>
      <c r="B95" s="121"/>
      <c r="C95" s="122"/>
      <c r="D95" s="123" t="s">
        <v>77</v>
      </c>
      <c r="E95" s="123"/>
      <c r="F95" s="123"/>
      <c r="G95" s="123"/>
      <c r="H95" s="123"/>
      <c r="I95" s="124"/>
      <c r="J95" s="123" t="s">
        <v>78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'SKB101 - Most ev.č. 198 38-1'!J30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79</v>
      </c>
      <c r="AR95" s="127"/>
      <c r="AS95" s="128">
        <v>0</v>
      </c>
      <c r="AT95" s="129">
        <f>ROUND(SUM(AV95:AW95),2)</f>
        <v>0</v>
      </c>
      <c r="AU95" s="130">
        <f>'SKB101 - Most ev.č. 198 38-1'!P129</f>
        <v>0</v>
      </c>
      <c r="AV95" s="129">
        <f>'SKB101 - Most ev.č. 198 38-1'!J33</f>
        <v>0</v>
      </c>
      <c r="AW95" s="129">
        <f>'SKB101 - Most ev.č. 198 38-1'!J34</f>
        <v>0</v>
      </c>
      <c r="AX95" s="129">
        <f>'SKB101 - Most ev.č. 198 38-1'!J35</f>
        <v>0</v>
      </c>
      <c r="AY95" s="129">
        <f>'SKB101 - Most ev.č. 198 38-1'!J36</f>
        <v>0</v>
      </c>
      <c r="AZ95" s="129">
        <f>'SKB101 - Most ev.č. 198 38-1'!F33</f>
        <v>0</v>
      </c>
      <c r="BA95" s="129">
        <f>'SKB101 - Most ev.č. 198 38-1'!F34</f>
        <v>0</v>
      </c>
      <c r="BB95" s="129">
        <f>'SKB101 - Most ev.č. 198 38-1'!F35</f>
        <v>0</v>
      </c>
      <c r="BC95" s="129">
        <f>'SKB101 - Most ev.č. 198 38-1'!F36</f>
        <v>0</v>
      </c>
      <c r="BD95" s="131">
        <f>'SKB101 - Most ev.č. 198 38-1'!F37</f>
        <v>0</v>
      </c>
      <c r="BE95" s="7"/>
      <c r="BT95" s="132" t="s">
        <v>80</v>
      </c>
      <c r="BV95" s="132" t="s">
        <v>14</v>
      </c>
      <c r="BW95" s="132" t="s">
        <v>81</v>
      </c>
      <c r="BX95" s="132" t="s">
        <v>5</v>
      </c>
      <c r="CL95" s="132" t="s">
        <v>1</v>
      </c>
      <c r="CM95" s="132" t="s">
        <v>82</v>
      </c>
    </row>
    <row r="96" spans="1:91" s="7" customFormat="1" ht="16.5" customHeight="1">
      <c r="A96" s="120" t="s">
        <v>76</v>
      </c>
      <c r="B96" s="121"/>
      <c r="C96" s="122"/>
      <c r="D96" s="123" t="s">
        <v>83</v>
      </c>
      <c r="E96" s="123"/>
      <c r="F96" s="123"/>
      <c r="G96" s="123"/>
      <c r="H96" s="123"/>
      <c r="I96" s="124"/>
      <c r="J96" s="123" t="s">
        <v>84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'SKB102 - VON'!J30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79</v>
      </c>
      <c r="AR96" s="127"/>
      <c r="AS96" s="133">
        <v>0</v>
      </c>
      <c r="AT96" s="134">
        <f>ROUND(SUM(AV96:AW96),2)</f>
        <v>0</v>
      </c>
      <c r="AU96" s="135">
        <f>'SKB102 - VON'!P121</f>
        <v>0</v>
      </c>
      <c r="AV96" s="134">
        <f>'SKB102 - VON'!J33</f>
        <v>0</v>
      </c>
      <c r="AW96" s="134">
        <f>'SKB102 - VON'!J34</f>
        <v>0</v>
      </c>
      <c r="AX96" s="134">
        <f>'SKB102 - VON'!J35</f>
        <v>0</v>
      </c>
      <c r="AY96" s="134">
        <f>'SKB102 - VON'!J36</f>
        <v>0</v>
      </c>
      <c r="AZ96" s="134">
        <f>'SKB102 - VON'!F33</f>
        <v>0</v>
      </c>
      <c r="BA96" s="134">
        <f>'SKB102 - VON'!F34</f>
        <v>0</v>
      </c>
      <c r="BB96" s="134">
        <f>'SKB102 - VON'!F35</f>
        <v>0</v>
      </c>
      <c r="BC96" s="134">
        <f>'SKB102 - VON'!F36</f>
        <v>0</v>
      </c>
      <c r="BD96" s="136">
        <f>'SKB102 - VON'!F37</f>
        <v>0</v>
      </c>
      <c r="BE96" s="7"/>
      <c r="BT96" s="132" t="s">
        <v>80</v>
      </c>
      <c r="BV96" s="132" t="s">
        <v>14</v>
      </c>
      <c r="BW96" s="132" t="s">
        <v>85</v>
      </c>
      <c r="BX96" s="132" t="s">
        <v>5</v>
      </c>
      <c r="CL96" s="132" t="s">
        <v>1</v>
      </c>
      <c r="CM96" s="132" t="s">
        <v>82</v>
      </c>
    </row>
    <row r="97" spans="1:5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s="2" customFormat="1" ht="6.95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KB101 - Most ev.č. 198 38-1'!C2" display="/"/>
    <hyperlink ref="A96" location="'SKB102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86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 xml:space="preserve">SKB1 - Most ev.č. 198 38-1  Hostičkov - Rekonstrukce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87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25. 1. 2024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ROUND((SUM(BE129:BE720)),2)</f>
        <v>0</v>
      </c>
      <c r="G33" s="39"/>
      <c r="H33" s="39"/>
      <c r="I33" s="156">
        <v>0.21</v>
      </c>
      <c r="J33" s="155">
        <f>ROUND(((SUM(BE129:BE720))*I33),2)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ROUND((SUM(BF129:BF720)),2)</f>
        <v>0</v>
      </c>
      <c r="G34" s="39"/>
      <c r="H34" s="39"/>
      <c r="I34" s="156">
        <v>0.12</v>
      </c>
      <c r="J34" s="155">
        <f>ROUND(((SUM(BF129:BF720))*I34),2)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ROUND((SUM(BG129:BG720)),2)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ROUND((SUM(BH129:BH720)),2)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ROUND((SUM(BI129:BI720)),2)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89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 xml:space="preserve">SKB1 - Most ev.č. 198 38-1  Hostičkov - Rekonstrukce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87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SKB101 - Most ev.č. 198 38-1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25. 1. 2024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90</v>
      </c>
      <c r="D94" s="177"/>
      <c r="E94" s="177"/>
      <c r="F94" s="177"/>
      <c r="G94" s="177"/>
      <c r="H94" s="177"/>
      <c r="I94" s="177"/>
      <c r="J94" s="178" t="s">
        <v>91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92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93</v>
      </c>
    </row>
    <row r="97" spans="1:31" s="9" customFormat="1" ht="24.95" customHeight="1">
      <c r="A97" s="9"/>
      <c r="B97" s="180"/>
      <c r="C97" s="181"/>
      <c r="D97" s="182" t="s">
        <v>94</v>
      </c>
      <c r="E97" s="183"/>
      <c r="F97" s="183"/>
      <c r="G97" s="183"/>
      <c r="H97" s="183"/>
      <c r="I97" s="183"/>
      <c r="J97" s="184">
        <f>J130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95</v>
      </c>
      <c r="E98" s="189"/>
      <c r="F98" s="189"/>
      <c r="G98" s="189"/>
      <c r="H98" s="189"/>
      <c r="I98" s="189"/>
      <c r="J98" s="190">
        <f>J131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96</v>
      </c>
      <c r="E99" s="189"/>
      <c r="F99" s="189"/>
      <c r="G99" s="189"/>
      <c r="H99" s="189"/>
      <c r="I99" s="189"/>
      <c r="J99" s="190">
        <f>J275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97</v>
      </c>
      <c r="E100" s="189"/>
      <c r="F100" s="189"/>
      <c r="G100" s="189"/>
      <c r="H100" s="189"/>
      <c r="I100" s="189"/>
      <c r="J100" s="190">
        <f>J334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98</v>
      </c>
      <c r="E101" s="189"/>
      <c r="F101" s="189"/>
      <c r="G101" s="189"/>
      <c r="H101" s="189"/>
      <c r="I101" s="189"/>
      <c r="J101" s="190">
        <f>J400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99</v>
      </c>
      <c r="E102" s="189"/>
      <c r="F102" s="189"/>
      <c r="G102" s="189"/>
      <c r="H102" s="189"/>
      <c r="I102" s="189"/>
      <c r="J102" s="190">
        <f>J465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100</v>
      </c>
      <c r="E103" s="189"/>
      <c r="F103" s="189"/>
      <c r="G103" s="189"/>
      <c r="H103" s="189"/>
      <c r="I103" s="189"/>
      <c r="J103" s="190">
        <f>J539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101</v>
      </c>
      <c r="E104" s="189"/>
      <c r="F104" s="189"/>
      <c r="G104" s="189"/>
      <c r="H104" s="189"/>
      <c r="I104" s="189"/>
      <c r="J104" s="190">
        <f>J548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102</v>
      </c>
      <c r="E105" s="189"/>
      <c r="F105" s="189"/>
      <c r="G105" s="189"/>
      <c r="H105" s="189"/>
      <c r="I105" s="189"/>
      <c r="J105" s="190">
        <f>J634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103</v>
      </c>
      <c r="E106" s="189"/>
      <c r="F106" s="189"/>
      <c r="G106" s="189"/>
      <c r="H106" s="189"/>
      <c r="I106" s="189"/>
      <c r="J106" s="190">
        <f>J673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104</v>
      </c>
      <c r="E107" s="183"/>
      <c r="F107" s="183"/>
      <c r="G107" s="183"/>
      <c r="H107" s="183"/>
      <c r="I107" s="183"/>
      <c r="J107" s="184">
        <f>J675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105</v>
      </c>
      <c r="E108" s="189"/>
      <c r="F108" s="189"/>
      <c r="G108" s="189"/>
      <c r="H108" s="189"/>
      <c r="I108" s="189"/>
      <c r="J108" s="190">
        <f>J676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106</v>
      </c>
      <c r="E109" s="189"/>
      <c r="F109" s="189"/>
      <c r="G109" s="189"/>
      <c r="H109" s="189"/>
      <c r="I109" s="189"/>
      <c r="J109" s="190">
        <f>J716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107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75" t="str">
        <f>E7</f>
        <v xml:space="preserve">SKB1 - Most ev.č. 198 38-1  Hostičkov - Rekonstrukce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87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SKB101 - Most ev.č. 198 38-1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 xml:space="preserve"> </v>
      </c>
      <c r="G123" s="41"/>
      <c r="H123" s="41"/>
      <c r="I123" s="33" t="s">
        <v>22</v>
      </c>
      <c r="J123" s="80" t="str">
        <f>IF(J12="","",J12)</f>
        <v>25. 1. 2024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E15</f>
        <v xml:space="preserve"> </v>
      </c>
      <c r="G125" s="41"/>
      <c r="H125" s="41"/>
      <c r="I125" s="33" t="s">
        <v>29</v>
      </c>
      <c r="J125" s="37" t="str">
        <f>E21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27</v>
      </c>
      <c r="D126" s="41"/>
      <c r="E126" s="41"/>
      <c r="F126" s="28" t="str">
        <f>IF(E18="","",E18)</f>
        <v>Vyplň údaj</v>
      </c>
      <c r="G126" s="41"/>
      <c r="H126" s="41"/>
      <c r="I126" s="33" t="s">
        <v>31</v>
      </c>
      <c r="J126" s="37" t="str">
        <f>E24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192"/>
      <c r="B128" s="193"/>
      <c r="C128" s="194" t="s">
        <v>108</v>
      </c>
      <c r="D128" s="195" t="s">
        <v>58</v>
      </c>
      <c r="E128" s="195" t="s">
        <v>54</v>
      </c>
      <c r="F128" s="195" t="s">
        <v>55</v>
      </c>
      <c r="G128" s="195" t="s">
        <v>109</v>
      </c>
      <c r="H128" s="195" t="s">
        <v>110</v>
      </c>
      <c r="I128" s="195" t="s">
        <v>111</v>
      </c>
      <c r="J128" s="195" t="s">
        <v>91</v>
      </c>
      <c r="K128" s="196" t="s">
        <v>112</v>
      </c>
      <c r="L128" s="197"/>
      <c r="M128" s="101" t="s">
        <v>1</v>
      </c>
      <c r="N128" s="102" t="s">
        <v>37</v>
      </c>
      <c r="O128" s="102" t="s">
        <v>113</v>
      </c>
      <c r="P128" s="102" t="s">
        <v>114</v>
      </c>
      <c r="Q128" s="102" t="s">
        <v>115</v>
      </c>
      <c r="R128" s="102" t="s">
        <v>116</v>
      </c>
      <c r="S128" s="102" t="s">
        <v>117</v>
      </c>
      <c r="T128" s="103" t="s">
        <v>118</v>
      </c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</row>
    <row r="129" spans="1:63" s="2" customFormat="1" ht="22.8" customHeight="1">
      <c r="A129" s="39"/>
      <c r="B129" s="40"/>
      <c r="C129" s="108" t="s">
        <v>119</v>
      </c>
      <c r="D129" s="41"/>
      <c r="E129" s="41"/>
      <c r="F129" s="41"/>
      <c r="G129" s="41"/>
      <c r="H129" s="41"/>
      <c r="I129" s="41"/>
      <c r="J129" s="198">
        <f>BK129</f>
        <v>0</v>
      </c>
      <c r="K129" s="41"/>
      <c r="L129" s="45"/>
      <c r="M129" s="104"/>
      <c r="N129" s="199"/>
      <c r="O129" s="105"/>
      <c r="P129" s="200">
        <f>P130+P675</f>
        <v>0</v>
      </c>
      <c r="Q129" s="105"/>
      <c r="R129" s="200">
        <f>R130+R675</f>
        <v>0.12192</v>
      </c>
      <c r="S129" s="105"/>
      <c r="T129" s="201">
        <f>T130+T675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72</v>
      </c>
      <c r="AU129" s="18" t="s">
        <v>93</v>
      </c>
      <c r="BK129" s="202">
        <f>BK130+BK675</f>
        <v>0</v>
      </c>
    </row>
    <row r="130" spans="1:63" s="12" customFormat="1" ht="25.9" customHeight="1">
      <c r="A130" s="12"/>
      <c r="B130" s="203"/>
      <c r="C130" s="204"/>
      <c r="D130" s="205" t="s">
        <v>72</v>
      </c>
      <c r="E130" s="206" t="s">
        <v>120</v>
      </c>
      <c r="F130" s="206" t="s">
        <v>121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P131+P275+P334+P400+P465+P539+P548+P634+P673</f>
        <v>0</v>
      </c>
      <c r="Q130" s="211"/>
      <c r="R130" s="212">
        <f>R131+R275+R334+R400+R465+R539+R548+R634+R673</f>
        <v>0.12192</v>
      </c>
      <c r="S130" s="211"/>
      <c r="T130" s="213">
        <f>T131+T275+T334+T400+T465+T539+T548+T634+T673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80</v>
      </c>
      <c r="AT130" s="215" t="s">
        <v>72</v>
      </c>
      <c r="AU130" s="215" t="s">
        <v>73</v>
      </c>
      <c r="AY130" s="214" t="s">
        <v>122</v>
      </c>
      <c r="BK130" s="216">
        <f>BK131+BK275+BK334+BK400+BK465+BK539+BK548+BK634+BK673</f>
        <v>0</v>
      </c>
    </row>
    <row r="131" spans="1:63" s="12" customFormat="1" ht="22.8" customHeight="1">
      <c r="A131" s="12"/>
      <c r="B131" s="203"/>
      <c r="C131" s="204"/>
      <c r="D131" s="205" t="s">
        <v>72</v>
      </c>
      <c r="E131" s="217" t="s">
        <v>80</v>
      </c>
      <c r="F131" s="217" t="s">
        <v>123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SUM(P132:P274)</f>
        <v>0</v>
      </c>
      <c r="Q131" s="211"/>
      <c r="R131" s="212">
        <f>SUM(R132:R274)</f>
        <v>0</v>
      </c>
      <c r="S131" s="211"/>
      <c r="T131" s="213">
        <f>SUM(T132:T274)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80</v>
      </c>
      <c r="AT131" s="215" t="s">
        <v>72</v>
      </c>
      <c r="AU131" s="215" t="s">
        <v>80</v>
      </c>
      <c r="AY131" s="214" t="s">
        <v>122</v>
      </c>
      <c r="BK131" s="216">
        <f>SUM(BK132:BK274)</f>
        <v>0</v>
      </c>
    </row>
    <row r="132" spans="1:65" s="2" customFormat="1" ht="24.15" customHeight="1">
      <c r="A132" s="39"/>
      <c r="B132" s="40"/>
      <c r="C132" s="219" t="s">
        <v>80</v>
      </c>
      <c r="D132" s="219" t="s">
        <v>124</v>
      </c>
      <c r="E132" s="220" t="s">
        <v>125</v>
      </c>
      <c r="F132" s="221" t="s">
        <v>126</v>
      </c>
      <c r="G132" s="222" t="s">
        <v>127</v>
      </c>
      <c r="H132" s="223">
        <v>30</v>
      </c>
      <c r="I132" s="224"/>
      <c r="J132" s="225">
        <f>ROUND(I132*H132,2)</f>
        <v>0</v>
      </c>
      <c r="K132" s="221" t="s">
        <v>128</v>
      </c>
      <c r="L132" s="45"/>
      <c r="M132" s="226" t="s">
        <v>1</v>
      </c>
      <c r="N132" s="227" t="s">
        <v>38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129</v>
      </c>
      <c r="AT132" s="230" t="s">
        <v>124</v>
      </c>
      <c r="AU132" s="230" t="s">
        <v>82</v>
      </c>
      <c r="AY132" s="18" t="s">
        <v>122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80</v>
      </c>
      <c r="BK132" s="231">
        <f>ROUND(I132*H132,2)</f>
        <v>0</v>
      </c>
      <c r="BL132" s="18" t="s">
        <v>129</v>
      </c>
      <c r="BM132" s="230" t="s">
        <v>82</v>
      </c>
    </row>
    <row r="133" spans="1:51" s="13" customFormat="1" ht="12">
      <c r="A133" s="13"/>
      <c r="B133" s="232"/>
      <c r="C133" s="233"/>
      <c r="D133" s="234" t="s">
        <v>130</v>
      </c>
      <c r="E133" s="235" t="s">
        <v>1</v>
      </c>
      <c r="F133" s="236" t="s">
        <v>131</v>
      </c>
      <c r="G133" s="233"/>
      <c r="H133" s="237">
        <v>30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130</v>
      </c>
      <c r="AU133" s="243" t="s">
        <v>82</v>
      </c>
      <c r="AV133" s="13" t="s">
        <v>82</v>
      </c>
      <c r="AW133" s="13" t="s">
        <v>30</v>
      </c>
      <c r="AX133" s="13" t="s">
        <v>73</v>
      </c>
      <c r="AY133" s="243" t="s">
        <v>122</v>
      </c>
    </row>
    <row r="134" spans="1:51" s="14" customFormat="1" ht="12">
      <c r="A134" s="14"/>
      <c r="B134" s="244"/>
      <c r="C134" s="245"/>
      <c r="D134" s="234" t="s">
        <v>130</v>
      </c>
      <c r="E134" s="246" t="s">
        <v>1</v>
      </c>
      <c r="F134" s="247" t="s">
        <v>132</v>
      </c>
      <c r="G134" s="245"/>
      <c r="H134" s="246" t="s">
        <v>1</v>
      </c>
      <c r="I134" s="248"/>
      <c r="J134" s="245"/>
      <c r="K134" s="245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130</v>
      </c>
      <c r="AU134" s="253" t="s">
        <v>82</v>
      </c>
      <c r="AV134" s="14" t="s">
        <v>80</v>
      </c>
      <c r="AW134" s="14" t="s">
        <v>30</v>
      </c>
      <c r="AX134" s="14" t="s">
        <v>73</v>
      </c>
      <c r="AY134" s="253" t="s">
        <v>122</v>
      </c>
    </row>
    <row r="135" spans="1:51" s="15" customFormat="1" ht="12">
      <c r="A135" s="15"/>
      <c r="B135" s="254"/>
      <c r="C135" s="255"/>
      <c r="D135" s="234" t="s">
        <v>130</v>
      </c>
      <c r="E135" s="256" t="s">
        <v>1</v>
      </c>
      <c r="F135" s="257" t="s">
        <v>133</v>
      </c>
      <c r="G135" s="255"/>
      <c r="H135" s="258">
        <v>30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4" t="s">
        <v>130</v>
      </c>
      <c r="AU135" s="264" t="s">
        <v>82</v>
      </c>
      <c r="AV135" s="15" t="s">
        <v>129</v>
      </c>
      <c r="AW135" s="15" t="s">
        <v>30</v>
      </c>
      <c r="AX135" s="15" t="s">
        <v>80</v>
      </c>
      <c r="AY135" s="264" t="s">
        <v>122</v>
      </c>
    </row>
    <row r="136" spans="1:65" s="2" customFormat="1" ht="16.5" customHeight="1">
      <c r="A136" s="39"/>
      <c r="B136" s="40"/>
      <c r="C136" s="219" t="s">
        <v>82</v>
      </c>
      <c r="D136" s="219" t="s">
        <v>124</v>
      </c>
      <c r="E136" s="220" t="s">
        <v>134</v>
      </c>
      <c r="F136" s="221" t="s">
        <v>135</v>
      </c>
      <c r="G136" s="222" t="s">
        <v>127</v>
      </c>
      <c r="H136" s="223">
        <v>594</v>
      </c>
      <c r="I136" s="224"/>
      <c r="J136" s="225">
        <f>ROUND(I136*H136,2)</f>
        <v>0</v>
      </c>
      <c r="K136" s="221" t="s">
        <v>128</v>
      </c>
      <c r="L136" s="45"/>
      <c r="M136" s="226" t="s">
        <v>1</v>
      </c>
      <c r="N136" s="227" t="s">
        <v>38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129</v>
      </c>
      <c r="AT136" s="230" t="s">
        <v>124</v>
      </c>
      <c r="AU136" s="230" t="s">
        <v>82</v>
      </c>
      <c r="AY136" s="18" t="s">
        <v>122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80</v>
      </c>
      <c r="BK136" s="231">
        <f>ROUND(I136*H136,2)</f>
        <v>0</v>
      </c>
      <c r="BL136" s="18" t="s">
        <v>129</v>
      </c>
      <c r="BM136" s="230" t="s">
        <v>129</v>
      </c>
    </row>
    <row r="137" spans="1:51" s="13" customFormat="1" ht="12">
      <c r="A137" s="13"/>
      <c r="B137" s="232"/>
      <c r="C137" s="233"/>
      <c r="D137" s="234" t="s">
        <v>130</v>
      </c>
      <c r="E137" s="235" t="s">
        <v>1</v>
      </c>
      <c r="F137" s="236" t="s">
        <v>136</v>
      </c>
      <c r="G137" s="233"/>
      <c r="H137" s="237">
        <v>594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130</v>
      </c>
      <c r="AU137" s="243" t="s">
        <v>82</v>
      </c>
      <c r="AV137" s="13" t="s">
        <v>82</v>
      </c>
      <c r="AW137" s="13" t="s">
        <v>30</v>
      </c>
      <c r="AX137" s="13" t="s">
        <v>73</v>
      </c>
      <c r="AY137" s="243" t="s">
        <v>122</v>
      </c>
    </row>
    <row r="138" spans="1:51" s="14" customFormat="1" ht="12">
      <c r="A138" s="14"/>
      <c r="B138" s="244"/>
      <c r="C138" s="245"/>
      <c r="D138" s="234" t="s">
        <v>130</v>
      </c>
      <c r="E138" s="246" t="s">
        <v>1</v>
      </c>
      <c r="F138" s="247" t="s">
        <v>132</v>
      </c>
      <c r="G138" s="245"/>
      <c r="H138" s="246" t="s">
        <v>1</v>
      </c>
      <c r="I138" s="248"/>
      <c r="J138" s="245"/>
      <c r="K138" s="245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130</v>
      </c>
      <c r="AU138" s="253" t="s">
        <v>82</v>
      </c>
      <c r="AV138" s="14" t="s">
        <v>80</v>
      </c>
      <c r="AW138" s="14" t="s">
        <v>30</v>
      </c>
      <c r="AX138" s="14" t="s">
        <v>73</v>
      </c>
      <c r="AY138" s="253" t="s">
        <v>122</v>
      </c>
    </row>
    <row r="139" spans="1:51" s="15" customFormat="1" ht="12">
      <c r="A139" s="15"/>
      <c r="B139" s="254"/>
      <c r="C139" s="255"/>
      <c r="D139" s="234" t="s">
        <v>130</v>
      </c>
      <c r="E139" s="256" t="s">
        <v>1</v>
      </c>
      <c r="F139" s="257" t="s">
        <v>133</v>
      </c>
      <c r="G139" s="255"/>
      <c r="H139" s="258">
        <v>594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4" t="s">
        <v>130</v>
      </c>
      <c r="AU139" s="264" t="s">
        <v>82</v>
      </c>
      <c r="AV139" s="15" t="s">
        <v>129</v>
      </c>
      <c r="AW139" s="15" t="s">
        <v>30</v>
      </c>
      <c r="AX139" s="15" t="s">
        <v>80</v>
      </c>
      <c r="AY139" s="264" t="s">
        <v>122</v>
      </c>
    </row>
    <row r="140" spans="1:65" s="2" customFormat="1" ht="21.75" customHeight="1">
      <c r="A140" s="39"/>
      <c r="B140" s="40"/>
      <c r="C140" s="219" t="s">
        <v>137</v>
      </c>
      <c r="D140" s="219" t="s">
        <v>124</v>
      </c>
      <c r="E140" s="220" t="s">
        <v>138</v>
      </c>
      <c r="F140" s="221" t="s">
        <v>139</v>
      </c>
      <c r="G140" s="222" t="s">
        <v>140</v>
      </c>
      <c r="H140" s="223">
        <v>4</v>
      </c>
      <c r="I140" s="224"/>
      <c r="J140" s="225">
        <f>ROUND(I140*H140,2)</f>
        <v>0</v>
      </c>
      <c r="K140" s="221" t="s">
        <v>128</v>
      </c>
      <c r="L140" s="45"/>
      <c r="M140" s="226" t="s">
        <v>1</v>
      </c>
      <c r="N140" s="227" t="s">
        <v>38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129</v>
      </c>
      <c r="AT140" s="230" t="s">
        <v>124</v>
      </c>
      <c r="AU140" s="230" t="s">
        <v>82</v>
      </c>
      <c r="AY140" s="18" t="s">
        <v>122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80</v>
      </c>
      <c r="BK140" s="231">
        <f>ROUND(I140*H140,2)</f>
        <v>0</v>
      </c>
      <c r="BL140" s="18" t="s">
        <v>129</v>
      </c>
      <c r="BM140" s="230" t="s">
        <v>141</v>
      </c>
    </row>
    <row r="141" spans="1:51" s="13" customFormat="1" ht="12">
      <c r="A141" s="13"/>
      <c r="B141" s="232"/>
      <c r="C141" s="233"/>
      <c r="D141" s="234" t="s">
        <v>130</v>
      </c>
      <c r="E141" s="235" t="s">
        <v>1</v>
      </c>
      <c r="F141" s="236" t="s">
        <v>129</v>
      </c>
      <c r="G141" s="233"/>
      <c r="H141" s="237">
        <v>4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130</v>
      </c>
      <c r="AU141" s="243" t="s">
        <v>82</v>
      </c>
      <c r="AV141" s="13" t="s">
        <v>82</v>
      </c>
      <c r="AW141" s="13" t="s">
        <v>30</v>
      </c>
      <c r="AX141" s="13" t="s">
        <v>73</v>
      </c>
      <c r="AY141" s="243" t="s">
        <v>122</v>
      </c>
    </row>
    <row r="142" spans="1:51" s="14" customFormat="1" ht="12">
      <c r="A142" s="14"/>
      <c r="B142" s="244"/>
      <c r="C142" s="245"/>
      <c r="D142" s="234" t="s">
        <v>130</v>
      </c>
      <c r="E142" s="246" t="s">
        <v>1</v>
      </c>
      <c r="F142" s="247" t="s">
        <v>132</v>
      </c>
      <c r="G142" s="245"/>
      <c r="H142" s="246" t="s">
        <v>1</v>
      </c>
      <c r="I142" s="248"/>
      <c r="J142" s="245"/>
      <c r="K142" s="245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130</v>
      </c>
      <c r="AU142" s="253" t="s">
        <v>82</v>
      </c>
      <c r="AV142" s="14" t="s">
        <v>80</v>
      </c>
      <c r="AW142" s="14" t="s">
        <v>30</v>
      </c>
      <c r="AX142" s="14" t="s">
        <v>73</v>
      </c>
      <c r="AY142" s="253" t="s">
        <v>122</v>
      </c>
    </row>
    <row r="143" spans="1:51" s="15" customFormat="1" ht="12">
      <c r="A143" s="15"/>
      <c r="B143" s="254"/>
      <c r="C143" s="255"/>
      <c r="D143" s="234" t="s">
        <v>130</v>
      </c>
      <c r="E143" s="256" t="s">
        <v>1</v>
      </c>
      <c r="F143" s="257" t="s">
        <v>133</v>
      </c>
      <c r="G143" s="255"/>
      <c r="H143" s="258">
        <v>4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4" t="s">
        <v>130</v>
      </c>
      <c r="AU143" s="264" t="s">
        <v>82</v>
      </c>
      <c r="AV143" s="15" t="s">
        <v>129</v>
      </c>
      <c r="AW143" s="15" t="s">
        <v>30</v>
      </c>
      <c r="AX143" s="15" t="s">
        <v>80</v>
      </c>
      <c r="AY143" s="264" t="s">
        <v>122</v>
      </c>
    </row>
    <row r="144" spans="1:65" s="2" customFormat="1" ht="16.5" customHeight="1">
      <c r="A144" s="39"/>
      <c r="B144" s="40"/>
      <c r="C144" s="219" t="s">
        <v>129</v>
      </c>
      <c r="D144" s="219" t="s">
        <v>124</v>
      </c>
      <c r="E144" s="220" t="s">
        <v>142</v>
      </c>
      <c r="F144" s="221" t="s">
        <v>143</v>
      </c>
      <c r="G144" s="222" t="s">
        <v>140</v>
      </c>
      <c r="H144" s="223">
        <v>4</v>
      </c>
      <c r="I144" s="224"/>
      <c r="J144" s="225">
        <f>ROUND(I144*H144,2)</f>
        <v>0</v>
      </c>
      <c r="K144" s="221" t="s">
        <v>128</v>
      </c>
      <c r="L144" s="45"/>
      <c r="M144" s="226" t="s">
        <v>1</v>
      </c>
      <c r="N144" s="227" t="s">
        <v>38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129</v>
      </c>
      <c r="AT144" s="230" t="s">
        <v>124</v>
      </c>
      <c r="AU144" s="230" t="s">
        <v>82</v>
      </c>
      <c r="AY144" s="18" t="s">
        <v>122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80</v>
      </c>
      <c r="BK144" s="231">
        <f>ROUND(I144*H144,2)</f>
        <v>0</v>
      </c>
      <c r="BL144" s="18" t="s">
        <v>129</v>
      </c>
      <c r="BM144" s="230" t="s">
        <v>144</v>
      </c>
    </row>
    <row r="145" spans="1:51" s="13" customFormat="1" ht="12">
      <c r="A145" s="13"/>
      <c r="B145" s="232"/>
      <c r="C145" s="233"/>
      <c r="D145" s="234" t="s">
        <v>130</v>
      </c>
      <c r="E145" s="235" t="s">
        <v>1</v>
      </c>
      <c r="F145" s="236" t="s">
        <v>129</v>
      </c>
      <c r="G145" s="233"/>
      <c r="H145" s="237">
        <v>4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130</v>
      </c>
      <c r="AU145" s="243" t="s">
        <v>82</v>
      </c>
      <c r="AV145" s="13" t="s">
        <v>82</v>
      </c>
      <c r="AW145" s="13" t="s">
        <v>30</v>
      </c>
      <c r="AX145" s="13" t="s">
        <v>73</v>
      </c>
      <c r="AY145" s="243" t="s">
        <v>122</v>
      </c>
    </row>
    <row r="146" spans="1:51" s="14" customFormat="1" ht="12">
      <c r="A146" s="14"/>
      <c r="B146" s="244"/>
      <c r="C146" s="245"/>
      <c r="D146" s="234" t="s">
        <v>130</v>
      </c>
      <c r="E146" s="246" t="s">
        <v>1</v>
      </c>
      <c r="F146" s="247" t="s">
        <v>132</v>
      </c>
      <c r="G146" s="245"/>
      <c r="H146" s="246" t="s">
        <v>1</v>
      </c>
      <c r="I146" s="248"/>
      <c r="J146" s="245"/>
      <c r="K146" s="245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130</v>
      </c>
      <c r="AU146" s="253" t="s">
        <v>82</v>
      </c>
      <c r="AV146" s="14" t="s">
        <v>80</v>
      </c>
      <c r="AW146" s="14" t="s">
        <v>30</v>
      </c>
      <c r="AX146" s="14" t="s">
        <v>73</v>
      </c>
      <c r="AY146" s="253" t="s">
        <v>122</v>
      </c>
    </row>
    <row r="147" spans="1:51" s="15" customFormat="1" ht="12">
      <c r="A147" s="15"/>
      <c r="B147" s="254"/>
      <c r="C147" s="255"/>
      <c r="D147" s="234" t="s">
        <v>130</v>
      </c>
      <c r="E147" s="256" t="s">
        <v>1</v>
      </c>
      <c r="F147" s="257" t="s">
        <v>133</v>
      </c>
      <c r="G147" s="255"/>
      <c r="H147" s="258">
        <v>4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4" t="s">
        <v>130</v>
      </c>
      <c r="AU147" s="264" t="s">
        <v>82</v>
      </c>
      <c r="AV147" s="15" t="s">
        <v>129</v>
      </c>
      <c r="AW147" s="15" t="s">
        <v>30</v>
      </c>
      <c r="AX147" s="15" t="s">
        <v>80</v>
      </c>
      <c r="AY147" s="264" t="s">
        <v>122</v>
      </c>
    </row>
    <row r="148" spans="1:65" s="2" customFormat="1" ht="37.8" customHeight="1">
      <c r="A148" s="39"/>
      <c r="B148" s="40"/>
      <c r="C148" s="219" t="s">
        <v>145</v>
      </c>
      <c r="D148" s="219" t="s">
        <v>124</v>
      </c>
      <c r="E148" s="220" t="s">
        <v>146</v>
      </c>
      <c r="F148" s="221" t="s">
        <v>147</v>
      </c>
      <c r="G148" s="222" t="s">
        <v>127</v>
      </c>
      <c r="H148" s="223">
        <v>250</v>
      </c>
      <c r="I148" s="224"/>
      <c r="J148" s="225">
        <f>ROUND(I148*H148,2)</f>
        <v>0</v>
      </c>
      <c r="K148" s="221" t="s">
        <v>128</v>
      </c>
      <c r="L148" s="45"/>
      <c r="M148" s="226" t="s">
        <v>1</v>
      </c>
      <c r="N148" s="227" t="s">
        <v>38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129</v>
      </c>
      <c r="AT148" s="230" t="s">
        <v>124</v>
      </c>
      <c r="AU148" s="230" t="s">
        <v>82</v>
      </c>
      <c r="AY148" s="18" t="s">
        <v>122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80</v>
      </c>
      <c r="BK148" s="231">
        <f>ROUND(I148*H148,2)</f>
        <v>0</v>
      </c>
      <c r="BL148" s="18" t="s">
        <v>129</v>
      </c>
      <c r="BM148" s="230" t="s">
        <v>148</v>
      </c>
    </row>
    <row r="149" spans="1:51" s="13" customFormat="1" ht="12">
      <c r="A149" s="13"/>
      <c r="B149" s="232"/>
      <c r="C149" s="233"/>
      <c r="D149" s="234" t="s">
        <v>130</v>
      </c>
      <c r="E149" s="235" t="s">
        <v>1</v>
      </c>
      <c r="F149" s="236" t="s">
        <v>149</v>
      </c>
      <c r="G149" s="233"/>
      <c r="H149" s="237">
        <v>250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130</v>
      </c>
      <c r="AU149" s="243" t="s">
        <v>82</v>
      </c>
      <c r="AV149" s="13" t="s">
        <v>82</v>
      </c>
      <c r="AW149" s="13" t="s">
        <v>30</v>
      </c>
      <c r="AX149" s="13" t="s">
        <v>73</v>
      </c>
      <c r="AY149" s="243" t="s">
        <v>122</v>
      </c>
    </row>
    <row r="150" spans="1:51" s="14" customFormat="1" ht="12">
      <c r="A150" s="14"/>
      <c r="B150" s="244"/>
      <c r="C150" s="245"/>
      <c r="D150" s="234" t="s">
        <v>130</v>
      </c>
      <c r="E150" s="246" t="s">
        <v>1</v>
      </c>
      <c r="F150" s="247" t="s">
        <v>132</v>
      </c>
      <c r="G150" s="245"/>
      <c r="H150" s="246" t="s">
        <v>1</v>
      </c>
      <c r="I150" s="248"/>
      <c r="J150" s="245"/>
      <c r="K150" s="245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130</v>
      </c>
      <c r="AU150" s="253" t="s">
        <v>82</v>
      </c>
      <c r="AV150" s="14" t="s">
        <v>80</v>
      </c>
      <c r="AW150" s="14" t="s">
        <v>30</v>
      </c>
      <c r="AX150" s="14" t="s">
        <v>73</v>
      </c>
      <c r="AY150" s="253" t="s">
        <v>122</v>
      </c>
    </row>
    <row r="151" spans="1:51" s="15" customFormat="1" ht="12">
      <c r="A151" s="15"/>
      <c r="B151" s="254"/>
      <c r="C151" s="255"/>
      <c r="D151" s="234" t="s">
        <v>130</v>
      </c>
      <c r="E151" s="256" t="s">
        <v>1</v>
      </c>
      <c r="F151" s="257" t="s">
        <v>133</v>
      </c>
      <c r="G151" s="255"/>
      <c r="H151" s="258">
        <v>250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130</v>
      </c>
      <c r="AU151" s="264" t="s">
        <v>82</v>
      </c>
      <c r="AV151" s="15" t="s">
        <v>129</v>
      </c>
      <c r="AW151" s="15" t="s">
        <v>30</v>
      </c>
      <c r="AX151" s="15" t="s">
        <v>80</v>
      </c>
      <c r="AY151" s="264" t="s">
        <v>122</v>
      </c>
    </row>
    <row r="152" spans="1:65" s="2" customFormat="1" ht="33" customHeight="1">
      <c r="A152" s="39"/>
      <c r="B152" s="40"/>
      <c r="C152" s="219" t="s">
        <v>141</v>
      </c>
      <c r="D152" s="219" t="s">
        <v>124</v>
      </c>
      <c r="E152" s="220" t="s">
        <v>150</v>
      </c>
      <c r="F152" s="221" t="s">
        <v>151</v>
      </c>
      <c r="G152" s="222" t="s">
        <v>127</v>
      </c>
      <c r="H152" s="223">
        <v>250</v>
      </c>
      <c r="I152" s="224"/>
      <c r="J152" s="225">
        <f>ROUND(I152*H152,2)</f>
        <v>0</v>
      </c>
      <c r="K152" s="221" t="s">
        <v>128</v>
      </c>
      <c r="L152" s="45"/>
      <c r="M152" s="226" t="s">
        <v>1</v>
      </c>
      <c r="N152" s="227" t="s">
        <v>38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129</v>
      </c>
      <c r="AT152" s="230" t="s">
        <v>124</v>
      </c>
      <c r="AU152" s="230" t="s">
        <v>82</v>
      </c>
      <c r="AY152" s="18" t="s">
        <v>122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80</v>
      </c>
      <c r="BK152" s="231">
        <f>ROUND(I152*H152,2)</f>
        <v>0</v>
      </c>
      <c r="BL152" s="18" t="s">
        <v>129</v>
      </c>
      <c r="BM152" s="230" t="s">
        <v>8</v>
      </c>
    </row>
    <row r="153" spans="1:51" s="13" customFormat="1" ht="12">
      <c r="A153" s="13"/>
      <c r="B153" s="232"/>
      <c r="C153" s="233"/>
      <c r="D153" s="234" t="s">
        <v>130</v>
      </c>
      <c r="E153" s="235" t="s">
        <v>1</v>
      </c>
      <c r="F153" s="236" t="s">
        <v>149</v>
      </c>
      <c r="G153" s="233"/>
      <c r="H153" s="237">
        <v>250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130</v>
      </c>
      <c r="AU153" s="243" t="s">
        <v>82</v>
      </c>
      <c r="AV153" s="13" t="s">
        <v>82</v>
      </c>
      <c r="AW153" s="13" t="s">
        <v>30</v>
      </c>
      <c r="AX153" s="13" t="s">
        <v>73</v>
      </c>
      <c r="AY153" s="243" t="s">
        <v>122</v>
      </c>
    </row>
    <row r="154" spans="1:51" s="14" customFormat="1" ht="12">
      <c r="A154" s="14"/>
      <c r="B154" s="244"/>
      <c r="C154" s="245"/>
      <c r="D154" s="234" t="s">
        <v>130</v>
      </c>
      <c r="E154" s="246" t="s">
        <v>1</v>
      </c>
      <c r="F154" s="247" t="s">
        <v>152</v>
      </c>
      <c r="G154" s="245"/>
      <c r="H154" s="246" t="s">
        <v>1</v>
      </c>
      <c r="I154" s="248"/>
      <c r="J154" s="245"/>
      <c r="K154" s="245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130</v>
      </c>
      <c r="AU154" s="253" t="s">
        <v>82</v>
      </c>
      <c r="AV154" s="14" t="s">
        <v>80</v>
      </c>
      <c r="AW154" s="14" t="s">
        <v>30</v>
      </c>
      <c r="AX154" s="14" t="s">
        <v>73</v>
      </c>
      <c r="AY154" s="253" t="s">
        <v>122</v>
      </c>
    </row>
    <row r="155" spans="1:51" s="14" customFormat="1" ht="12">
      <c r="A155" s="14"/>
      <c r="B155" s="244"/>
      <c r="C155" s="245"/>
      <c r="D155" s="234" t="s">
        <v>130</v>
      </c>
      <c r="E155" s="246" t="s">
        <v>1</v>
      </c>
      <c r="F155" s="247" t="s">
        <v>132</v>
      </c>
      <c r="G155" s="245"/>
      <c r="H155" s="246" t="s">
        <v>1</v>
      </c>
      <c r="I155" s="248"/>
      <c r="J155" s="245"/>
      <c r="K155" s="245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130</v>
      </c>
      <c r="AU155" s="253" t="s">
        <v>82</v>
      </c>
      <c r="AV155" s="14" t="s">
        <v>80</v>
      </c>
      <c r="AW155" s="14" t="s">
        <v>30</v>
      </c>
      <c r="AX155" s="14" t="s">
        <v>73</v>
      </c>
      <c r="AY155" s="253" t="s">
        <v>122</v>
      </c>
    </row>
    <row r="156" spans="1:51" s="15" customFormat="1" ht="12">
      <c r="A156" s="15"/>
      <c r="B156" s="254"/>
      <c r="C156" s="255"/>
      <c r="D156" s="234" t="s">
        <v>130</v>
      </c>
      <c r="E156" s="256" t="s">
        <v>1</v>
      </c>
      <c r="F156" s="257" t="s">
        <v>133</v>
      </c>
      <c r="G156" s="255"/>
      <c r="H156" s="258">
        <v>250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4" t="s">
        <v>130</v>
      </c>
      <c r="AU156" s="264" t="s">
        <v>82</v>
      </c>
      <c r="AV156" s="15" t="s">
        <v>129</v>
      </c>
      <c r="AW156" s="15" t="s">
        <v>30</v>
      </c>
      <c r="AX156" s="15" t="s">
        <v>80</v>
      </c>
      <c r="AY156" s="264" t="s">
        <v>122</v>
      </c>
    </row>
    <row r="157" spans="1:65" s="2" customFormat="1" ht="24.15" customHeight="1">
      <c r="A157" s="39"/>
      <c r="B157" s="40"/>
      <c r="C157" s="219" t="s">
        <v>153</v>
      </c>
      <c r="D157" s="219" t="s">
        <v>124</v>
      </c>
      <c r="E157" s="220" t="s">
        <v>154</v>
      </c>
      <c r="F157" s="221" t="s">
        <v>155</v>
      </c>
      <c r="G157" s="222" t="s">
        <v>127</v>
      </c>
      <c r="H157" s="223">
        <v>145</v>
      </c>
      <c r="I157" s="224"/>
      <c r="J157" s="225">
        <f>ROUND(I157*H157,2)</f>
        <v>0</v>
      </c>
      <c r="K157" s="221" t="s">
        <v>128</v>
      </c>
      <c r="L157" s="45"/>
      <c r="M157" s="226" t="s">
        <v>1</v>
      </c>
      <c r="N157" s="227" t="s">
        <v>38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129</v>
      </c>
      <c r="AT157" s="230" t="s">
        <v>124</v>
      </c>
      <c r="AU157" s="230" t="s">
        <v>82</v>
      </c>
      <c r="AY157" s="18" t="s">
        <v>122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80</v>
      </c>
      <c r="BK157" s="231">
        <f>ROUND(I157*H157,2)</f>
        <v>0</v>
      </c>
      <c r="BL157" s="18" t="s">
        <v>129</v>
      </c>
      <c r="BM157" s="230" t="s">
        <v>156</v>
      </c>
    </row>
    <row r="158" spans="1:51" s="13" customFormat="1" ht="12">
      <c r="A158" s="13"/>
      <c r="B158" s="232"/>
      <c r="C158" s="233"/>
      <c r="D158" s="234" t="s">
        <v>130</v>
      </c>
      <c r="E158" s="235" t="s">
        <v>1</v>
      </c>
      <c r="F158" s="236" t="s">
        <v>157</v>
      </c>
      <c r="G158" s="233"/>
      <c r="H158" s="237">
        <v>145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130</v>
      </c>
      <c r="AU158" s="243" t="s">
        <v>82</v>
      </c>
      <c r="AV158" s="13" t="s">
        <v>82</v>
      </c>
      <c r="AW158" s="13" t="s">
        <v>30</v>
      </c>
      <c r="AX158" s="13" t="s">
        <v>73</v>
      </c>
      <c r="AY158" s="243" t="s">
        <v>122</v>
      </c>
    </row>
    <row r="159" spans="1:51" s="14" customFormat="1" ht="12">
      <c r="A159" s="14"/>
      <c r="B159" s="244"/>
      <c r="C159" s="245"/>
      <c r="D159" s="234" t="s">
        <v>130</v>
      </c>
      <c r="E159" s="246" t="s">
        <v>1</v>
      </c>
      <c r="F159" s="247" t="s">
        <v>132</v>
      </c>
      <c r="G159" s="245"/>
      <c r="H159" s="246" t="s">
        <v>1</v>
      </c>
      <c r="I159" s="248"/>
      <c r="J159" s="245"/>
      <c r="K159" s="245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130</v>
      </c>
      <c r="AU159" s="253" t="s">
        <v>82</v>
      </c>
      <c r="AV159" s="14" t="s">
        <v>80</v>
      </c>
      <c r="AW159" s="14" t="s">
        <v>30</v>
      </c>
      <c r="AX159" s="14" t="s">
        <v>73</v>
      </c>
      <c r="AY159" s="253" t="s">
        <v>122</v>
      </c>
    </row>
    <row r="160" spans="1:51" s="15" customFormat="1" ht="12">
      <c r="A160" s="15"/>
      <c r="B160" s="254"/>
      <c r="C160" s="255"/>
      <c r="D160" s="234" t="s">
        <v>130</v>
      </c>
      <c r="E160" s="256" t="s">
        <v>1</v>
      </c>
      <c r="F160" s="257" t="s">
        <v>133</v>
      </c>
      <c r="G160" s="255"/>
      <c r="H160" s="258">
        <v>145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4" t="s">
        <v>130</v>
      </c>
      <c r="AU160" s="264" t="s">
        <v>82</v>
      </c>
      <c r="AV160" s="15" t="s">
        <v>129</v>
      </c>
      <c r="AW160" s="15" t="s">
        <v>30</v>
      </c>
      <c r="AX160" s="15" t="s">
        <v>80</v>
      </c>
      <c r="AY160" s="264" t="s">
        <v>122</v>
      </c>
    </row>
    <row r="161" spans="1:65" s="2" customFormat="1" ht="24.15" customHeight="1">
      <c r="A161" s="39"/>
      <c r="B161" s="40"/>
      <c r="C161" s="219" t="s">
        <v>144</v>
      </c>
      <c r="D161" s="219" t="s">
        <v>124</v>
      </c>
      <c r="E161" s="220" t="s">
        <v>158</v>
      </c>
      <c r="F161" s="221" t="s">
        <v>159</v>
      </c>
      <c r="G161" s="222" t="s">
        <v>127</v>
      </c>
      <c r="H161" s="223">
        <v>250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38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129</v>
      </c>
      <c r="AT161" s="230" t="s">
        <v>124</v>
      </c>
      <c r="AU161" s="230" t="s">
        <v>82</v>
      </c>
      <c r="AY161" s="18" t="s">
        <v>122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80</v>
      </c>
      <c r="BK161" s="231">
        <f>ROUND(I161*H161,2)</f>
        <v>0</v>
      </c>
      <c r="BL161" s="18" t="s">
        <v>129</v>
      </c>
      <c r="BM161" s="230" t="s">
        <v>160</v>
      </c>
    </row>
    <row r="162" spans="1:51" s="13" customFormat="1" ht="12">
      <c r="A162" s="13"/>
      <c r="B162" s="232"/>
      <c r="C162" s="233"/>
      <c r="D162" s="234" t="s">
        <v>130</v>
      </c>
      <c r="E162" s="235" t="s">
        <v>1</v>
      </c>
      <c r="F162" s="236" t="s">
        <v>149</v>
      </c>
      <c r="G162" s="233"/>
      <c r="H162" s="237">
        <v>250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130</v>
      </c>
      <c r="AU162" s="243" t="s">
        <v>82</v>
      </c>
      <c r="AV162" s="13" t="s">
        <v>82</v>
      </c>
      <c r="AW162" s="13" t="s">
        <v>30</v>
      </c>
      <c r="AX162" s="13" t="s">
        <v>73</v>
      </c>
      <c r="AY162" s="243" t="s">
        <v>122</v>
      </c>
    </row>
    <row r="163" spans="1:51" s="14" customFormat="1" ht="12">
      <c r="A163" s="14"/>
      <c r="B163" s="244"/>
      <c r="C163" s="245"/>
      <c r="D163" s="234" t="s">
        <v>130</v>
      </c>
      <c r="E163" s="246" t="s">
        <v>1</v>
      </c>
      <c r="F163" s="247" t="s">
        <v>132</v>
      </c>
      <c r="G163" s="245"/>
      <c r="H163" s="246" t="s">
        <v>1</v>
      </c>
      <c r="I163" s="248"/>
      <c r="J163" s="245"/>
      <c r="K163" s="245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130</v>
      </c>
      <c r="AU163" s="253" t="s">
        <v>82</v>
      </c>
      <c r="AV163" s="14" t="s">
        <v>80</v>
      </c>
      <c r="AW163" s="14" t="s">
        <v>30</v>
      </c>
      <c r="AX163" s="14" t="s">
        <v>73</v>
      </c>
      <c r="AY163" s="253" t="s">
        <v>122</v>
      </c>
    </row>
    <row r="164" spans="1:51" s="15" customFormat="1" ht="12">
      <c r="A164" s="15"/>
      <c r="B164" s="254"/>
      <c r="C164" s="255"/>
      <c r="D164" s="234" t="s">
        <v>130</v>
      </c>
      <c r="E164" s="256" t="s">
        <v>1</v>
      </c>
      <c r="F164" s="257" t="s">
        <v>133</v>
      </c>
      <c r="G164" s="255"/>
      <c r="H164" s="258">
        <v>250</v>
      </c>
      <c r="I164" s="259"/>
      <c r="J164" s="255"/>
      <c r="K164" s="255"/>
      <c r="L164" s="260"/>
      <c r="M164" s="261"/>
      <c r="N164" s="262"/>
      <c r="O164" s="262"/>
      <c r="P164" s="262"/>
      <c r="Q164" s="262"/>
      <c r="R164" s="262"/>
      <c r="S164" s="262"/>
      <c r="T164" s="26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4" t="s">
        <v>130</v>
      </c>
      <c r="AU164" s="264" t="s">
        <v>82</v>
      </c>
      <c r="AV164" s="15" t="s">
        <v>129</v>
      </c>
      <c r="AW164" s="15" t="s">
        <v>30</v>
      </c>
      <c r="AX164" s="15" t="s">
        <v>80</v>
      </c>
      <c r="AY164" s="264" t="s">
        <v>122</v>
      </c>
    </row>
    <row r="165" spans="1:65" s="2" customFormat="1" ht="16.5" customHeight="1">
      <c r="A165" s="39"/>
      <c r="B165" s="40"/>
      <c r="C165" s="219" t="s">
        <v>161</v>
      </c>
      <c r="D165" s="219" t="s">
        <v>124</v>
      </c>
      <c r="E165" s="220" t="s">
        <v>162</v>
      </c>
      <c r="F165" s="221" t="s">
        <v>163</v>
      </c>
      <c r="G165" s="222" t="s">
        <v>164</v>
      </c>
      <c r="H165" s="223">
        <v>25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38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129</v>
      </c>
      <c r="AT165" s="230" t="s">
        <v>124</v>
      </c>
      <c r="AU165" s="230" t="s">
        <v>82</v>
      </c>
      <c r="AY165" s="18" t="s">
        <v>122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80</v>
      </c>
      <c r="BK165" s="231">
        <f>ROUND(I165*H165,2)</f>
        <v>0</v>
      </c>
      <c r="BL165" s="18" t="s">
        <v>129</v>
      </c>
      <c r="BM165" s="230" t="s">
        <v>165</v>
      </c>
    </row>
    <row r="166" spans="1:51" s="13" customFormat="1" ht="12">
      <c r="A166" s="13"/>
      <c r="B166" s="232"/>
      <c r="C166" s="233"/>
      <c r="D166" s="234" t="s">
        <v>130</v>
      </c>
      <c r="E166" s="235" t="s">
        <v>1</v>
      </c>
      <c r="F166" s="236" t="s">
        <v>166</v>
      </c>
      <c r="G166" s="233"/>
      <c r="H166" s="237">
        <v>25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130</v>
      </c>
      <c r="AU166" s="243" t="s">
        <v>82</v>
      </c>
      <c r="AV166" s="13" t="s">
        <v>82</v>
      </c>
      <c r="AW166" s="13" t="s">
        <v>30</v>
      </c>
      <c r="AX166" s="13" t="s">
        <v>73</v>
      </c>
      <c r="AY166" s="243" t="s">
        <v>122</v>
      </c>
    </row>
    <row r="167" spans="1:51" s="14" customFormat="1" ht="12">
      <c r="A167" s="14"/>
      <c r="B167" s="244"/>
      <c r="C167" s="245"/>
      <c r="D167" s="234" t="s">
        <v>130</v>
      </c>
      <c r="E167" s="246" t="s">
        <v>1</v>
      </c>
      <c r="F167" s="247" t="s">
        <v>132</v>
      </c>
      <c r="G167" s="245"/>
      <c r="H167" s="246" t="s">
        <v>1</v>
      </c>
      <c r="I167" s="248"/>
      <c r="J167" s="245"/>
      <c r="K167" s="245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130</v>
      </c>
      <c r="AU167" s="253" t="s">
        <v>82</v>
      </c>
      <c r="AV167" s="14" t="s">
        <v>80</v>
      </c>
      <c r="AW167" s="14" t="s">
        <v>30</v>
      </c>
      <c r="AX167" s="14" t="s">
        <v>73</v>
      </c>
      <c r="AY167" s="253" t="s">
        <v>122</v>
      </c>
    </row>
    <row r="168" spans="1:51" s="15" customFormat="1" ht="12">
      <c r="A168" s="15"/>
      <c r="B168" s="254"/>
      <c r="C168" s="255"/>
      <c r="D168" s="234" t="s">
        <v>130</v>
      </c>
      <c r="E168" s="256" t="s">
        <v>1</v>
      </c>
      <c r="F168" s="257" t="s">
        <v>133</v>
      </c>
      <c r="G168" s="255"/>
      <c r="H168" s="258">
        <v>25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4" t="s">
        <v>130</v>
      </c>
      <c r="AU168" s="264" t="s">
        <v>82</v>
      </c>
      <c r="AV168" s="15" t="s">
        <v>129</v>
      </c>
      <c r="AW168" s="15" t="s">
        <v>30</v>
      </c>
      <c r="AX168" s="15" t="s">
        <v>80</v>
      </c>
      <c r="AY168" s="264" t="s">
        <v>122</v>
      </c>
    </row>
    <row r="169" spans="1:65" s="2" customFormat="1" ht="16.5" customHeight="1">
      <c r="A169" s="39"/>
      <c r="B169" s="40"/>
      <c r="C169" s="219" t="s">
        <v>148</v>
      </c>
      <c r="D169" s="219" t="s">
        <v>124</v>
      </c>
      <c r="E169" s="220" t="s">
        <v>162</v>
      </c>
      <c r="F169" s="221" t="s">
        <v>163</v>
      </c>
      <c r="G169" s="222" t="s">
        <v>164</v>
      </c>
      <c r="H169" s="223">
        <v>25</v>
      </c>
      <c r="I169" s="224"/>
      <c r="J169" s="225">
        <f>ROUND(I169*H169,2)</f>
        <v>0</v>
      </c>
      <c r="K169" s="221" t="s">
        <v>1</v>
      </c>
      <c r="L169" s="45"/>
      <c r="M169" s="226" t="s">
        <v>1</v>
      </c>
      <c r="N169" s="227" t="s">
        <v>38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129</v>
      </c>
      <c r="AT169" s="230" t="s">
        <v>124</v>
      </c>
      <c r="AU169" s="230" t="s">
        <v>82</v>
      </c>
      <c r="AY169" s="18" t="s">
        <v>122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80</v>
      </c>
      <c r="BK169" s="231">
        <f>ROUND(I169*H169,2)</f>
        <v>0</v>
      </c>
      <c r="BL169" s="18" t="s">
        <v>129</v>
      </c>
      <c r="BM169" s="230" t="s">
        <v>167</v>
      </c>
    </row>
    <row r="170" spans="1:51" s="13" customFormat="1" ht="12">
      <c r="A170" s="13"/>
      <c r="B170" s="232"/>
      <c r="C170" s="233"/>
      <c r="D170" s="234" t="s">
        <v>130</v>
      </c>
      <c r="E170" s="235" t="s">
        <v>1</v>
      </c>
      <c r="F170" s="236" t="s">
        <v>166</v>
      </c>
      <c r="G170" s="233"/>
      <c r="H170" s="237">
        <v>25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130</v>
      </c>
      <c r="AU170" s="243" t="s">
        <v>82</v>
      </c>
      <c r="AV170" s="13" t="s">
        <v>82</v>
      </c>
      <c r="AW170" s="13" t="s">
        <v>30</v>
      </c>
      <c r="AX170" s="13" t="s">
        <v>73</v>
      </c>
      <c r="AY170" s="243" t="s">
        <v>122</v>
      </c>
    </row>
    <row r="171" spans="1:51" s="14" customFormat="1" ht="12">
      <c r="A171" s="14"/>
      <c r="B171" s="244"/>
      <c r="C171" s="245"/>
      <c r="D171" s="234" t="s">
        <v>130</v>
      </c>
      <c r="E171" s="246" t="s">
        <v>1</v>
      </c>
      <c r="F171" s="247" t="s">
        <v>168</v>
      </c>
      <c r="G171" s="245"/>
      <c r="H171" s="246" t="s">
        <v>1</v>
      </c>
      <c r="I171" s="248"/>
      <c r="J171" s="245"/>
      <c r="K171" s="245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130</v>
      </c>
      <c r="AU171" s="253" t="s">
        <v>82</v>
      </c>
      <c r="AV171" s="14" t="s">
        <v>80</v>
      </c>
      <c r="AW171" s="14" t="s">
        <v>30</v>
      </c>
      <c r="AX171" s="14" t="s">
        <v>73</v>
      </c>
      <c r="AY171" s="253" t="s">
        <v>122</v>
      </c>
    </row>
    <row r="172" spans="1:51" s="15" customFormat="1" ht="12">
      <c r="A172" s="15"/>
      <c r="B172" s="254"/>
      <c r="C172" s="255"/>
      <c r="D172" s="234" t="s">
        <v>130</v>
      </c>
      <c r="E172" s="256" t="s">
        <v>1</v>
      </c>
      <c r="F172" s="257" t="s">
        <v>133</v>
      </c>
      <c r="G172" s="255"/>
      <c r="H172" s="258">
        <v>25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4" t="s">
        <v>130</v>
      </c>
      <c r="AU172" s="264" t="s">
        <v>82</v>
      </c>
      <c r="AV172" s="15" t="s">
        <v>129</v>
      </c>
      <c r="AW172" s="15" t="s">
        <v>30</v>
      </c>
      <c r="AX172" s="15" t="s">
        <v>80</v>
      </c>
      <c r="AY172" s="264" t="s">
        <v>122</v>
      </c>
    </row>
    <row r="173" spans="1:65" s="2" customFormat="1" ht="16.5" customHeight="1">
      <c r="A173" s="39"/>
      <c r="B173" s="40"/>
      <c r="C173" s="219" t="s">
        <v>169</v>
      </c>
      <c r="D173" s="219" t="s">
        <v>124</v>
      </c>
      <c r="E173" s="220" t="s">
        <v>170</v>
      </c>
      <c r="F173" s="221" t="s">
        <v>171</v>
      </c>
      <c r="G173" s="222" t="s">
        <v>172</v>
      </c>
      <c r="H173" s="223">
        <v>960</v>
      </c>
      <c r="I173" s="224"/>
      <c r="J173" s="225">
        <f>ROUND(I173*H173,2)</f>
        <v>0</v>
      </c>
      <c r="K173" s="221" t="s">
        <v>128</v>
      </c>
      <c r="L173" s="45"/>
      <c r="M173" s="226" t="s">
        <v>1</v>
      </c>
      <c r="N173" s="227" t="s">
        <v>38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129</v>
      </c>
      <c r="AT173" s="230" t="s">
        <v>124</v>
      </c>
      <c r="AU173" s="230" t="s">
        <v>82</v>
      </c>
      <c r="AY173" s="18" t="s">
        <v>122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80</v>
      </c>
      <c r="BK173" s="231">
        <f>ROUND(I173*H173,2)</f>
        <v>0</v>
      </c>
      <c r="BL173" s="18" t="s">
        <v>129</v>
      </c>
      <c r="BM173" s="230" t="s">
        <v>173</v>
      </c>
    </row>
    <row r="174" spans="1:51" s="13" customFormat="1" ht="12">
      <c r="A174" s="13"/>
      <c r="B174" s="232"/>
      <c r="C174" s="233"/>
      <c r="D174" s="234" t="s">
        <v>130</v>
      </c>
      <c r="E174" s="235" t="s">
        <v>1</v>
      </c>
      <c r="F174" s="236" t="s">
        <v>174</v>
      </c>
      <c r="G174" s="233"/>
      <c r="H174" s="237">
        <v>960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130</v>
      </c>
      <c r="AU174" s="243" t="s">
        <v>82</v>
      </c>
      <c r="AV174" s="13" t="s">
        <v>82</v>
      </c>
      <c r="AW174" s="13" t="s">
        <v>30</v>
      </c>
      <c r="AX174" s="13" t="s">
        <v>73</v>
      </c>
      <c r="AY174" s="243" t="s">
        <v>122</v>
      </c>
    </row>
    <row r="175" spans="1:51" s="14" customFormat="1" ht="12">
      <c r="A175" s="14"/>
      <c r="B175" s="244"/>
      <c r="C175" s="245"/>
      <c r="D175" s="234" t="s">
        <v>130</v>
      </c>
      <c r="E175" s="246" t="s">
        <v>1</v>
      </c>
      <c r="F175" s="247" t="s">
        <v>132</v>
      </c>
      <c r="G175" s="245"/>
      <c r="H175" s="246" t="s">
        <v>1</v>
      </c>
      <c r="I175" s="248"/>
      <c r="J175" s="245"/>
      <c r="K175" s="245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130</v>
      </c>
      <c r="AU175" s="253" t="s">
        <v>82</v>
      </c>
      <c r="AV175" s="14" t="s">
        <v>80</v>
      </c>
      <c r="AW175" s="14" t="s">
        <v>30</v>
      </c>
      <c r="AX175" s="14" t="s">
        <v>73</v>
      </c>
      <c r="AY175" s="253" t="s">
        <v>122</v>
      </c>
    </row>
    <row r="176" spans="1:51" s="15" customFormat="1" ht="12">
      <c r="A176" s="15"/>
      <c r="B176" s="254"/>
      <c r="C176" s="255"/>
      <c r="D176" s="234" t="s">
        <v>130</v>
      </c>
      <c r="E176" s="256" t="s">
        <v>1</v>
      </c>
      <c r="F176" s="257" t="s">
        <v>133</v>
      </c>
      <c r="G176" s="255"/>
      <c r="H176" s="258">
        <v>960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4" t="s">
        <v>130</v>
      </c>
      <c r="AU176" s="264" t="s">
        <v>82</v>
      </c>
      <c r="AV176" s="15" t="s">
        <v>129</v>
      </c>
      <c r="AW176" s="15" t="s">
        <v>30</v>
      </c>
      <c r="AX176" s="15" t="s">
        <v>80</v>
      </c>
      <c r="AY176" s="264" t="s">
        <v>122</v>
      </c>
    </row>
    <row r="177" spans="1:65" s="2" customFormat="1" ht="24.15" customHeight="1">
      <c r="A177" s="39"/>
      <c r="B177" s="40"/>
      <c r="C177" s="219" t="s">
        <v>8</v>
      </c>
      <c r="D177" s="219" t="s">
        <v>124</v>
      </c>
      <c r="E177" s="220" t="s">
        <v>175</v>
      </c>
      <c r="F177" s="221" t="s">
        <v>176</v>
      </c>
      <c r="G177" s="222" t="s">
        <v>177</v>
      </c>
      <c r="H177" s="223">
        <v>120</v>
      </c>
      <c r="I177" s="224"/>
      <c r="J177" s="225">
        <f>ROUND(I177*H177,2)</f>
        <v>0</v>
      </c>
      <c r="K177" s="221" t="s">
        <v>128</v>
      </c>
      <c r="L177" s="45"/>
      <c r="M177" s="226" t="s">
        <v>1</v>
      </c>
      <c r="N177" s="227" t="s">
        <v>38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129</v>
      </c>
      <c r="AT177" s="230" t="s">
        <v>124</v>
      </c>
      <c r="AU177" s="230" t="s">
        <v>82</v>
      </c>
      <c r="AY177" s="18" t="s">
        <v>122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80</v>
      </c>
      <c r="BK177" s="231">
        <f>ROUND(I177*H177,2)</f>
        <v>0</v>
      </c>
      <c r="BL177" s="18" t="s">
        <v>129</v>
      </c>
      <c r="BM177" s="230" t="s">
        <v>178</v>
      </c>
    </row>
    <row r="178" spans="1:51" s="13" customFormat="1" ht="12">
      <c r="A178" s="13"/>
      <c r="B178" s="232"/>
      <c r="C178" s="233"/>
      <c r="D178" s="234" t="s">
        <v>130</v>
      </c>
      <c r="E178" s="235" t="s">
        <v>1</v>
      </c>
      <c r="F178" s="236" t="s">
        <v>179</v>
      </c>
      <c r="G178" s="233"/>
      <c r="H178" s="237">
        <v>120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130</v>
      </c>
      <c r="AU178" s="243" t="s">
        <v>82</v>
      </c>
      <c r="AV178" s="13" t="s">
        <v>82</v>
      </c>
      <c r="AW178" s="13" t="s">
        <v>30</v>
      </c>
      <c r="AX178" s="13" t="s">
        <v>73</v>
      </c>
      <c r="AY178" s="243" t="s">
        <v>122</v>
      </c>
    </row>
    <row r="179" spans="1:51" s="14" customFormat="1" ht="12">
      <c r="A179" s="14"/>
      <c r="B179" s="244"/>
      <c r="C179" s="245"/>
      <c r="D179" s="234" t="s">
        <v>130</v>
      </c>
      <c r="E179" s="246" t="s">
        <v>1</v>
      </c>
      <c r="F179" s="247" t="s">
        <v>132</v>
      </c>
      <c r="G179" s="245"/>
      <c r="H179" s="246" t="s">
        <v>1</v>
      </c>
      <c r="I179" s="248"/>
      <c r="J179" s="245"/>
      <c r="K179" s="245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130</v>
      </c>
      <c r="AU179" s="253" t="s">
        <v>82</v>
      </c>
      <c r="AV179" s="14" t="s">
        <v>80</v>
      </c>
      <c r="AW179" s="14" t="s">
        <v>30</v>
      </c>
      <c r="AX179" s="14" t="s">
        <v>73</v>
      </c>
      <c r="AY179" s="253" t="s">
        <v>122</v>
      </c>
    </row>
    <row r="180" spans="1:51" s="15" customFormat="1" ht="12">
      <c r="A180" s="15"/>
      <c r="B180" s="254"/>
      <c r="C180" s="255"/>
      <c r="D180" s="234" t="s">
        <v>130</v>
      </c>
      <c r="E180" s="256" t="s">
        <v>1</v>
      </c>
      <c r="F180" s="257" t="s">
        <v>133</v>
      </c>
      <c r="G180" s="255"/>
      <c r="H180" s="258">
        <v>120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4" t="s">
        <v>130</v>
      </c>
      <c r="AU180" s="264" t="s">
        <v>82</v>
      </c>
      <c r="AV180" s="15" t="s">
        <v>129</v>
      </c>
      <c r="AW180" s="15" t="s">
        <v>30</v>
      </c>
      <c r="AX180" s="15" t="s">
        <v>80</v>
      </c>
      <c r="AY180" s="264" t="s">
        <v>122</v>
      </c>
    </row>
    <row r="181" spans="1:65" s="2" customFormat="1" ht="16.5" customHeight="1">
      <c r="A181" s="39"/>
      <c r="B181" s="40"/>
      <c r="C181" s="219" t="s">
        <v>180</v>
      </c>
      <c r="D181" s="219" t="s">
        <v>124</v>
      </c>
      <c r="E181" s="220" t="s">
        <v>181</v>
      </c>
      <c r="F181" s="221" t="s">
        <v>182</v>
      </c>
      <c r="G181" s="222" t="s">
        <v>127</v>
      </c>
      <c r="H181" s="223">
        <v>200</v>
      </c>
      <c r="I181" s="224"/>
      <c r="J181" s="225">
        <f>ROUND(I181*H181,2)</f>
        <v>0</v>
      </c>
      <c r="K181" s="221" t="s">
        <v>128</v>
      </c>
      <c r="L181" s="45"/>
      <c r="M181" s="226" t="s">
        <v>1</v>
      </c>
      <c r="N181" s="227" t="s">
        <v>38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129</v>
      </c>
      <c r="AT181" s="230" t="s">
        <v>124</v>
      </c>
      <c r="AU181" s="230" t="s">
        <v>82</v>
      </c>
      <c r="AY181" s="18" t="s">
        <v>122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80</v>
      </c>
      <c r="BK181" s="231">
        <f>ROUND(I181*H181,2)</f>
        <v>0</v>
      </c>
      <c r="BL181" s="18" t="s">
        <v>129</v>
      </c>
      <c r="BM181" s="230" t="s">
        <v>183</v>
      </c>
    </row>
    <row r="182" spans="1:51" s="13" customFormat="1" ht="12">
      <c r="A182" s="13"/>
      <c r="B182" s="232"/>
      <c r="C182" s="233"/>
      <c r="D182" s="234" t="s">
        <v>130</v>
      </c>
      <c r="E182" s="235" t="s">
        <v>1</v>
      </c>
      <c r="F182" s="236" t="s">
        <v>184</v>
      </c>
      <c r="G182" s="233"/>
      <c r="H182" s="237">
        <v>200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130</v>
      </c>
      <c r="AU182" s="243" t="s">
        <v>82</v>
      </c>
      <c r="AV182" s="13" t="s">
        <v>82</v>
      </c>
      <c r="AW182" s="13" t="s">
        <v>30</v>
      </c>
      <c r="AX182" s="13" t="s">
        <v>73</v>
      </c>
      <c r="AY182" s="243" t="s">
        <v>122</v>
      </c>
    </row>
    <row r="183" spans="1:51" s="14" customFormat="1" ht="12">
      <c r="A183" s="14"/>
      <c r="B183" s="244"/>
      <c r="C183" s="245"/>
      <c r="D183" s="234" t="s">
        <v>130</v>
      </c>
      <c r="E183" s="246" t="s">
        <v>1</v>
      </c>
      <c r="F183" s="247" t="s">
        <v>132</v>
      </c>
      <c r="G183" s="245"/>
      <c r="H183" s="246" t="s">
        <v>1</v>
      </c>
      <c r="I183" s="248"/>
      <c r="J183" s="245"/>
      <c r="K183" s="245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130</v>
      </c>
      <c r="AU183" s="253" t="s">
        <v>82</v>
      </c>
      <c r="AV183" s="14" t="s">
        <v>80</v>
      </c>
      <c r="AW183" s="14" t="s">
        <v>30</v>
      </c>
      <c r="AX183" s="14" t="s">
        <v>73</v>
      </c>
      <c r="AY183" s="253" t="s">
        <v>122</v>
      </c>
    </row>
    <row r="184" spans="1:51" s="15" customFormat="1" ht="12">
      <c r="A184" s="15"/>
      <c r="B184" s="254"/>
      <c r="C184" s="255"/>
      <c r="D184" s="234" t="s">
        <v>130</v>
      </c>
      <c r="E184" s="256" t="s">
        <v>1</v>
      </c>
      <c r="F184" s="257" t="s">
        <v>133</v>
      </c>
      <c r="G184" s="255"/>
      <c r="H184" s="258">
        <v>200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4" t="s">
        <v>130</v>
      </c>
      <c r="AU184" s="264" t="s">
        <v>82</v>
      </c>
      <c r="AV184" s="15" t="s">
        <v>129</v>
      </c>
      <c r="AW184" s="15" t="s">
        <v>30</v>
      </c>
      <c r="AX184" s="15" t="s">
        <v>80</v>
      </c>
      <c r="AY184" s="264" t="s">
        <v>122</v>
      </c>
    </row>
    <row r="185" spans="1:65" s="2" customFormat="1" ht="21.75" customHeight="1">
      <c r="A185" s="39"/>
      <c r="B185" s="40"/>
      <c r="C185" s="219" t="s">
        <v>156</v>
      </c>
      <c r="D185" s="219" t="s">
        <v>124</v>
      </c>
      <c r="E185" s="220" t="s">
        <v>185</v>
      </c>
      <c r="F185" s="221" t="s">
        <v>186</v>
      </c>
      <c r="G185" s="222" t="s">
        <v>187</v>
      </c>
      <c r="H185" s="223">
        <v>272.16</v>
      </c>
      <c r="I185" s="224"/>
      <c r="J185" s="225">
        <f>ROUND(I185*H185,2)</f>
        <v>0</v>
      </c>
      <c r="K185" s="221" t="s">
        <v>128</v>
      </c>
      <c r="L185" s="45"/>
      <c r="M185" s="226" t="s">
        <v>1</v>
      </c>
      <c r="N185" s="227" t="s">
        <v>38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129</v>
      </c>
      <c r="AT185" s="230" t="s">
        <v>124</v>
      </c>
      <c r="AU185" s="230" t="s">
        <v>82</v>
      </c>
      <c r="AY185" s="18" t="s">
        <v>122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80</v>
      </c>
      <c r="BK185" s="231">
        <f>ROUND(I185*H185,2)</f>
        <v>0</v>
      </c>
      <c r="BL185" s="18" t="s">
        <v>129</v>
      </c>
      <c r="BM185" s="230" t="s">
        <v>188</v>
      </c>
    </row>
    <row r="186" spans="1:51" s="13" customFormat="1" ht="12">
      <c r="A186" s="13"/>
      <c r="B186" s="232"/>
      <c r="C186" s="233"/>
      <c r="D186" s="234" t="s">
        <v>130</v>
      </c>
      <c r="E186" s="235" t="s">
        <v>1</v>
      </c>
      <c r="F186" s="236" t="s">
        <v>189</v>
      </c>
      <c r="G186" s="233"/>
      <c r="H186" s="237">
        <v>204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130</v>
      </c>
      <c r="AU186" s="243" t="s">
        <v>82</v>
      </c>
      <c r="AV186" s="13" t="s">
        <v>82</v>
      </c>
      <c r="AW186" s="13" t="s">
        <v>30</v>
      </c>
      <c r="AX186" s="13" t="s">
        <v>73</v>
      </c>
      <c r="AY186" s="243" t="s">
        <v>122</v>
      </c>
    </row>
    <row r="187" spans="1:51" s="14" customFormat="1" ht="12">
      <c r="A187" s="14"/>
      <c r="B187" s="244"/>
      <c r="C187" s="245"/>
      <c r="D187" s="234" t="s">
        <v>130</v>
      </c>
      <c r="E187" s="246" t="s">
        <v>1</v>
      </c>
      <c r="F187" s="247" t="s">
        <v>190</v>
      </c>
      <c r="G187" s="245"/>
      <c r="H187" s="246" t="s">
        <v>1</v>
      </c>
      <c r="I187" s="248"/>
      <c r="J187" s="245"/>
      <c r="K187" s="245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130</v>
      </c>
      <c r="AU187" s="253" t="s">
        <v>82</v>
      </c>
      <c r="AV187" s="14" t="s">
        <v>80</v>
      </c>
      <c r="AW187" s="14" t="s">
        <v>30</v>
      </c>
      <c r="AX187" s="14" t="s">
        <v>73</v>
      </c>
      <c r="AY187" s="253" t="s">
        <v>122</v>
      </c>
    </row>
    <row r="188" spans="1:51" s="13" customFormat="1" ht="12">
      <c r="A188" s="13"/>
      <c r="B188" s="232"/>
      <c r="C188" s="233"/>
      <c r="D188" s="234" t="s">
        <v>130</v>
      </c>
      <c r="E188" s="235" t="s">
        <v>1</v>
      </c>
      <c r="F188" s="236" t="s">
        <v>191</v>
      </c>
      <c r="G188" s="233"/>
      <c r="H188" s="237">
        <v>68.16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130</v>
      </c>
      <c r="AU188" s="243" t="s">
        <v>82</v>
      </c>
      <c r="AV188" s="13" t="s">
        <v>82</v>
      </c>
      <c r="AW188" s="13" t="s">
        <v>30</v>
      </c>
      <c r="AX188" s="13" t="s">
        <v>73</v>
      </c>
      <c r="AY188" s="243" t="s">
        <v>122</v>
      </c>
    </row>
    <row r="189" spans="1:51" s="14" customFormat="1" ht="12">
      <c r="A189" s="14"/>
      <c r="B189" s="244"/>
      <c r="C189" s="245"/>
      <c r="D189" s="234" t="s">
        <v>130</v>
      </c>
      <c r="E189" s="246" t="s">
        <v>1</v>
      </c>
      <c r="F189" s="247" t="s">
        <v>192</v>
      </c>
      <c r="G189" s="245"/>
      <c r="H189" s="246" t="s">
        <v>1</v>
      </c>
      <c r="I189" s="248"/>
      <c r="J189" s="245"/>
      <c r="K189" s="245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130</v>
      </c>
      <c r="AU189" s="253" t="s">
        <v>82</v>
      </c>
      <c r="AV189" s="14" t="s">
        <v>80</v>
      </c>
      <c r="AW189" s="14" t="s">
        <v>30</v>
      </c>
      <c r="AX189" s="14" t="s">
        <v>73</v>
      </c>
      <c r="AY189" s="253" t="s">
        <v>122</v>
      </c>
    </row>
    <row r="190" spans="1:51" s="14" customFormat="1" ht="12">
      <c r="A190" s="14"/>
      <c r="B190" s="244"/>
      <c r="C190" s="245"/>
      <c r="D190" s="234" t="s">
        <v>130</v>
      </c>
      <c r="E190" s="246" t="s">
        <v>1</v>
      </c>
      <c r="F190" s="247" t="s">
        <v>132</v>
      </c>
      <c r="G190" s="245"/>
      <c r="H190" s="246" t="s">
        <v>1</v>
      </c>
      <c r="I190" s="248"/>
      <c r="J190" s="245"/>
      <c r="K190" s="245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130</v>
      </c>
      <c r="AU190" s="253" t="s">
        <v>82</v>
      </c>
      <c r="AV190" s="14" t="s">
        <v>80</v>
      </c>
      <c r="AW190" s="14" t="s">
        <v>30</v>
      </c>
      <c r="AX190" s="14" t="s">
        <v>73</v>
      </c>
      <c r="AY190" s="253" t="s">
        <v>122</v>
      </c>
    </row>
    <row r="191" spans="1:51" s="15" customFormat="1" ht="12">
      <c r="A191" s="15"/>
      <c r="B191" s="254"/>
      <c r="C191" s="255"/>
      <c r="D191" s="234" t="s">
        <v>130</v>
      </c>
      <c r="E191" s="256" t="s">
        <v>1</v>
      </c>
      <c r="F191" s="257" t="s">
        <v>133</v>
      </c>
      <c r="G191" s="255"/>
      <c r="H191" s="258">
        <v>272.15999999999997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4" t="s">
        <v>130</v>
      </c>
      <c r="AU191" s="264" t="s">
        <v>82</v>
      </c>
      <c r="AV191" s="15" t="s">
        <v>129</v>
      </c>
      <c r="AW191" s="15" t="s">
        <v>30</v>
      </c>
      <c r="AX191" s="15" t="s">
        <v>80</v>
      </c>
      <c r="AY191" s="264" t="s">
        <v>122</v>
      </c>
    </row>
    <row r="192" spans="1:65" s="2" customFormat="1" ht="37.8" customHeight="1">
      <c r="A192" s="39"/>
      <c r="B192" s="40"/>
      <c r="C192" s="219" t="s">
        <v>193</v>
      </c>
      <c r="D192" s="219" t="s">
        <v>124</v>
      </c>
      <c r="E192" s="220" t="s">
        <v>194</v>
      </c>
      <c r="F192" s="221" t="s">
        <v>195</v>
      </c>
      <c r="G192" s="222" t="s">
        <v>187</v>
      </c>
      <c r="H192" s="223">
        <v>40</v>
      </c>
      <c r="I192" s="224"/>
      <c r="J192" s="225">
        <f>ROUND(I192*H192,2)</f>
        <v>0</v>
      </c>
      <c r="K192" s="221" t="s">
        <v>128</v>
      </c>
      <c r="L192" s="45"/>
      <c r="M192" s="226" t="s">
        <v>1</v>
      </c>
      <c r="N192" s="227" t="s">
        <v>38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129</v>
      </c>
      <c r="AT192" s="230" t="s">
        <v>124</v>
      </c>
      <c r="AU192" s="230" t="s">
        <v>82</v>
      </c>
      <c r="AY192" s="18" t="s">
        <v>122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80</v>
      </c>
      <c r="BK192" s="231">
        <f>ROUND(I192*H192,2)</f>
        <v>0</v>
      </c>
      <c r="BL192" s="18" t="s">
        <v>129</v>
      </c>
      <c r="BM192" s="230" t="s">
        <v>131</v>
      </c>
    </row>
    <row r="193" spans="1:51" s="13" customFormat="1" ht="12">
      <c r="A193" s="13"/>
      <c r="B193" s="232"/>
      <c r="C193" s="233"/>
      <c r="D193" s="234" t="s">
        <v>130</v>
      </c>
      <c r="E193" s="235" t="s">
        <v>1</v>
      </c>
      <c r="F193" s="236" t="s">
        <v>196</v>
      </c>
      <c r="G193" s="233"/>
      <c r="H193" s="237">
        <v>40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130</v>
      </c>
      <c r="AU193" s="243" t="s">
        <v>82</v>
      </c>
      <c r="AV193" s="13" t="s">
        <v>82</v>
      </c>
      <c r="AW193" s="13" t="s">
        <v>30</v>
      </c>
      <c r="AX193" s="13" t="s">
        <v>73</v>
      </c>
      <c r="AY193" s="243" t="s">
        <v>122</v>
      </c>
    </row>
    <row r="194" spans="1:51" s="14" customFormat="1" ht="12">
      <c r="A194" s="14"/>
      <c r="B194" s="244"/>
      <c r="C194" s="245"/>
      <c r="D194" s="234" t="s">
        <v>130</v>
      </c>
      <c r="E194" s="246" t="s">
        <v>1</v>
      </c>
      <c r="F194" s="247" t="s">
        <v>132</v>
      </c>
      <c r="G194" s="245"/>
      <c r="H194" s="246" t="s">
        <v>1</v>
      </c>
      <c r="I194" s="248"/>
      <c r="J194" s="245"/>
      <c r="K194" s="245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130</v>
      </c>
      <c r="AU194" s="253" t="s">
        <v>82</v>
      </c>
      <c r="AV194" s="14" t="s">
        <v>80</v>
      </c>
      <c r="AW194" s="14" t="s">
        <v>30</v>
      </c>
      <c r="AX194" s="14" t="s">
        <v>73</v>
      </c>
      <c r="AY194" s="253" t="s">
        <v>122</v>
      </c>
    </row>
    <row r="195" spans="1:51" s="15" customFormat="1" ht="12">
      <c r="A195" s="15"/>
      <c r="B195" s="254"/>
      <c r="C195" s="255"/>
      <c r="D195" s="234" t="s">
        <v>130</v>
      </c>
      <c r="E195" s="256" t="s">
        <v>1</v>
      </c>
      <c r="F195" s="257" t="s">
        <v>133</v>
      </c>
      <c r="G195" s="255"/>
      <c r="H195" s="258">
        <v>40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4" t="s">
        <v>130</v>
      </c>
      <c r="AU195" s="264" t="s">
        <v>82</v>
      </c>
      <c r="AV195" s="15" t="s">
        <v>129</v>
      </c>
      <c r="AW195" s="15" t="s">
        <v>30</v>
      </c>
      <c r="AX195" s="15" t="s">
        <v>80</v>
      </c>
      <c r="AY195" s="264" t="s">
        <v>122</v>
      </c>
    </row>
    <row r="196" spans="1:65" s="2" customFormat="1" ht="24.15" customHeight="1">
      <c r="A196" s="39"/>
      <c r="B196" s="40"/>
      <c r="C196" s="219" t="s">
        <v>160</v>
      </c>
      <c r="D196" s="219" t="s">
        <v>124</v>
      </c>
      <c r="E196" s="220" t="s">
        <v>197</v>
      </c>
      <c r="F196" s="221" t="s">
        <v>198</v>
      </c>
      <c r="G196" s="222" t="s">
        <v>187</v>
      </c>
      <c r="H196" s="223">
        <v>469.5</v>
      </c>
      <c r="I196" s="224"/>
      <c r="J196" s="225">
        <f>ROUND(I196*H196,2)</f>
        <v>0</v>
      </c>
      <c r="K196" s="221" t="s">
        <v>128</v>
      </c>
      <c r="L196" s="45"/>
      <c r="M196" s="226" t="s">
        <v>1</v>
      </c>
      <c r="N196" s="227" t="s">
        <v>38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129</v>
      </c>
      <c r="AT196" s="230" t="s">
        <v>124</v>
      </c>
      <c r="AU196" s="230" t="s">
        <v>82</v>
      </c>
      <c r="AY196" s="18" t="s">
        <v>122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80</v>
      </c>
      <c r="BK196" s="231">
        <f>ROUND(I196*H196,2)</f>
        <v>0</v>
      </c>
      <c r="BL196" s="18" t="s">
        <v>129</v>
      </c>
      <c r="BM196" s="230" t="s">
        <v>199</v>
      </c>
    </row>
    <row r="197" spans="1:51" s="13" customFormat="1" ht="12">
      <c r="A197" s="13"/>
      <c r="B197" s="232"/>
      <c r="C197" s="233"/>
      <c r="D197" s="234" t="s">
        <v>130</v>
      </c>
      <c r="E197" s="235" t="s">
        <v>1</v>
      </c>
      <c r="F197" s="236" t="s">
        <v>200</v>
      </c>
      <c r="G197" s="233"/>
      <c r="H197" s="237">
        <v>301.5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130</v>
      </c>
      <c r="AU197" s="243" t="s">
        <v>82</v>
      </c>
      <c r="AV197" s="13" t="s">
        <v>82</v>
      </c>
      <c r="AW197" s="13" t="s">
        <v>30</v>
      </c>
      <c r="AX197" s="13" t="s">
        <v>73</v>
      </c>
      <c r="AY197" s="243" t="s">
        <v>122</v>
      </c>
    </row>
    <row r="198" spans="1:51" s="14" customFormat="1" ht="12">
      <c r="A198" s="14"/>
      <c r="B198" s="244"/>
      <c r="C198" s="245"/>
      <c r="D198" s="234" t="s">
        <v>130</v>
      </c>
      <c r="E198" s="246" t="s">
        <v>1</v>
      </c>
      <c r="F198" s="247" t="s">
        <v>201</v>
      </c>
      <c r="G198" s="245"/>
      <c r="H198" s="246" t="s">
        <v>1</v>
      </c>
      <c r="I198" s="248"/>
      <c r="J198" s="245"/>
      <c r="K198" s="245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130</v>
      </c>
      <c r="AU198" s="253" t="s">
        <v>82</v>
      </c>
      <c r="AV198" s="14" t="s">
        <v>80</v>
      </c>
      <c r="AW198" s="14" t="s">
        <v>30</v>
      </c>
      <c r="AX198" s="14" t="s">
        <v>73</v>
      </c>
      <c r="AY198" s="253" t="s">
        <v>122</v>
      </c>
    </row>
    <row r="199" spans="1:51" s="13" customFormat="1" ht="12">
      <c r="A199" s="13"/>
      <c r="B199" s="232"/>
      <c r="C199" s="233"/>
      <c r="D199" s="234" t="s">
        <v>130</v>
      </c>
      <c r="E199" s="235" t="s">
        <v>1</v>
      </c>
      <c r="F199" s="236" t="s">
        <v>202</v>
      </c>
      <c r="G199" s="233"/>
      <c r="H199" s="237">
        <v>168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130</v>
      </c>
      <c r="AU199" s="243" t="s">
        <v>82</v>
      </c>
      <c r="AV199" s="13" t="s">
        <v>82</v>
      </c>
      <c r="AW199" s="13" t="s">
        <v>30</v>
      </c>
      <c r="AX199" s="13" t="s">
        <v>73</v>
      </c>
      <c r="AY199" s="243" t="s">
        <v>122</v>
      </c>
    </row>
    <row r="200" spans="1:51" s="14" customFormat="1" ht="12">
      <c r="A200" s="14"/>
      <c r="B200" s="244"/>
      <c r="C200" s="245"/>
      <c r="D200" s="234" t="s">
        <v>130</v>
      </c>
      <c r="E200" s="246" t="s">
        <v>1</v>
      </c>
      <c r="F200" s="247" t="s">
        <v>203</v>
      </c>
      <c r="G200" s="245"/>
      <c r="H200" s="246" t="s">
        <v>1</v>
      </c>
      <c r="I200" s="248"/>
      <c r="J200" s="245"/>
      <c r="K200" s="245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130</v>
      </c>
      <c r="AU200" s="253" t="s">
        <v>82</v>
      </c>
      <c r="AV200" s="14" t="s">
        <v>80</v>
      </c>
      <c r="AW200" s="14" t="s">
        <v>30</v>
      </c>
      <c r="AX200" s="14" t="s">
        <v>73</v>
      </c>
      <c r="AY200" s="253" t="s">
        <v>122</v>
      </c>
    </row>
    <row r="201" spans="1:51" s="14" customFormat="1" ht="12">
      <c r="A201" s="14"/>
      <c r="B201" s="244"/>
      <c r="C201" s="245"/>
      <c r="D201" s="234" t="s">
        <v>130</v>
      </c>
      <c r="E201" s="246" t="s">
        <v>1</v>
      </c>
      <c r="F201" s="247" t="s">
        <v>132</v>
      </c>
      <c r="G201" s="245"/>
      <c r="H201" s="246" t="s">
        <v>1</v>
      </c>
      <c r="I201" s="248"/>
      <c r="J201" s="245"/>
      <c r="K201" s="245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130</v>
      </c>
      <c r="AU201" s="253" t="s">
        <v>82</v>
      </c>
      <c r="AV201" s="14" t="s">
        <v>80</v>
      </c>
      <c r="AW201" s="14" t="s">
        <v>30</v>
      </c>
      <c r="AX201" s="14" t="s">
        <v>73</v>
      </c>
      <c r="AY201" s="253" t="s">
        <v>122</v>
      </c>
    </row>
    <row r="202" spans="1:51" s="15" customFormat="1" ht="12">
      <c r="A202" s="15"/>
      <c r="B202" s="254"/>
      <c r="C202" s="255"/>
      <c r="D202" s="234" t="s">
        <v>130</v>
      </c>
      <c r="E202" s="256" t="s">
        <v>1</v>
      </c>
      <c r="F202" s="257" t="s">
        <v>133</v>
      </c>
      <c r="G202" s="255"/>
      <c r="H202" s="258">
        <v>469.5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4" t="s">
        <v>130</v>
      </c>
      <c r="AU202" s="264" t="s">
        <v>82</v>
      </c>
      <c r="AV202" s="15" t="s">
        <v>129</v>
      </c>
      <c r="AW202" s="15" t="s">
        <v>30</v>
      </c>
      <c r="AX202" s="15" t="s">
        <v>80</v>
      </c>
      <c r="AY202" s="264" t="s">
        <v>122</v>
      </c>
    </row>
    <row r="203" spans="1:65" s="2" customFormat="1" ht="24.15" customHeight="1">
      <c r="A203" s="39"/>
      <c r="B203" s="40"/>
      <c r="C203" s="219" t="s">
        <v>204</v>
      </c>
      <c r="D203" s="219" t="s">
        <v>124</v>
      </c>
      <c r="E203" s="220" t="s">
        <v>205</v>
      </c>
      <c r="F203" s="221" t="s">
        <v>206</v>
      </c>
      <c r="G203" s="222" t="s">
        <v>140</v>
      </c>
      <c r="H203" s="223">
        <v>4</v>
      </c>
      <c r="I203" s="224"/>
      <c r="J203" s="225">
        <f>ROUND(I203*H203,2)</f>
        <v>0</v>
      </c>
      <c r="K203" s="221" t="s">
        <v>128</v>
      </c>
      <c r="L203" s="45"/>
      <c r="M203" s="226" t="s">
        <v>1</v>
      </c>
      <c r="N203" s="227" t="s">
        <v>38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129</v>
      </c>
      <c r="AT203" s="230" t="s">
        <v>124</v>
      </c>
      <c r="AU203" s="230" t="s">
        <v>82</v>
      </c>
      <c r="AY203" s="18" t="s">
        <v>122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80</v>
      </c>
      <c r="BK203" s="231">
        <f>ROUND(I203*H203,2)</f>
        <v>0</v>
      </c>
      <c r="BL203" s="18" t="s">
        <v>129</v>
      </c>
      <c r="BM203" s="230" t="s">
        <v>207</v>
      </c>
    </row>
    <row r="204" spans="1:65" s="2" customFormat="1" ht="24.15" customHeight="1">
      <c r="A204" s="39"/>
      <c r="B204" s="40"/>
      <c r="C204" s="219" t="s">
        <v>165</v>
      </c>
      <c r="D204" s="219" t="s">
        <v>124</v>
      </c>
      <c r="E204" s="220" t="s">
        <v>208</v>
      </c>
      <c r="F204" s="221" t="s">
        <v>209</v>
      </c>
      <c r="G204" s="222" t="s">
        <v>140</v>
      </c>
      <c r="H204" s="223">
        <v>4</v>
      </c>
      <c r="I204" s="224"/>
      <c r="J204" s="225">
        <f>ROUND(I204*H204,2)</f>
        <v>0</v>
      </c>
      <c r="K204" s="221" t="s">
        <v>128</v>
      </c>
      <c r="L204" s="45"/>
      <c r="M204" s="226" t="s">
        <v>1</v>
      </c>
      <c r="N204" s="227" t="s">
        <v>38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129</v>
      </c>
      <c r="AT204" s="230" t="s">
        <v>124</v>
      </c>
      <c r="AU204" s="230" t="s">
        <v>82</v>
      </c>
      <c r="AY204" s="18" t="s">
        <v>122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80</v>
      </c>
      <c r="BK204" s="231">
        <f>ROUND(I204*H204,2)</f>
        <v>0</v>
      </c>
      <c r="BL204" s="18" t="s">
        <v>129</v>
      </c>
      <c r="BM204" s="230" t="s">
        <v>210</v>
      </c>
    </row>
    <row r="205" spans="1:65" s="2" customFormat="1" ht="24.15" customHeight="1">
      <c r="A205" s="39"/>
      <c r="B205" s="40"/>
      <c r="C205" s="219" t="s">
        <v>211</v>
      </c>
      <c r="D205" s="219" t="s">
        <v>124</v>
      </c>
      <c r="E205" s="220" t="s">
        <v>212</v>
      </c>
      <c r="F205" s="221" t="s">
        <v>213</v>
      </c>
      <c r="G205" s="222" t="s">
        <v>140</v>
      </c>
      <c r="H205" s="223">
        <v>4</v>
      </c>
      <c r="I205" s="224"/>
      <c r="J205" s="225">
        <f>ROUND(I205*H205,2)</f>
        <v>0</v>
      </c>
      <c r="K205" s="221" t="s">
        <v>128</v>
      </c>
      <c r="L205" s="45"/>
      <c r="M205" s="226" t="s">
        <v>1</v>
      </c>
      <c r="N205" s="227" t="s">
        <v>38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129</v>
      </c>
      <c r="AT205" s="230" t="s">
        <v>124</v>
      </c>
      <c r="AU205" s="230" t="s">
        <v>82</v>
      </c>
      <c r="AY205" s="18" t="s">
        <v>122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80</v>
      </c>
      <c r="BK205" s="231">
        <f>ROUND(I205*H205,2)</f>
        <v>0</v>
      </c>
      <c r="BL205" s="18" t="s">
        <v>129</v>
      </c>
      <c r="BM205" s="230" t="s">
        <v>214</v>
      </c>
    </row>
    <row r="206" spans="1:65" s="2" customFormat="1" ht="21.75" customHeight="1">
      <c r="A206" s="39"/>
      <c r="B206" s="40"/>
      <c r="C206" s="219" t="s">
        <v>167</v>
      </c>
      <c r="D206" s="219" t="s">
        <v>124</v>
      </c>
      <c r="E206" s="220" t="s">
        <v>215</v>
      </c>
      <c r="F206" s="221" t="s">
        <v>216</v>
      </c>
      <c r="G206" s="222" t="s">
        <v>127</v>
      </c>
      <c r="H206" s="223">
        <v>30</v>
      </c>
      <c r="I206" s="224"/>
      <c r="J206" s="225">
        <f>ROUND(I206*H206,2)</f>
        <v>0</v>
      </c>
      <c r="K206" s="221" t="s">
        <v>128</v>
      </c>
      <c r="L206" s="45"/>
      <c r="M206" s="226" t="s">
        <v>1</v>
      </c>
      <c r="N206" s="227" t="s">
        <v>38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129</v>
      </c>
      <c r="AT206" s="230" t="s">
        <v>124</v>
      </c>
      <c r="AU206" s="230" t="s">
        <v>82</v>
      </c>
      <c r="AY206" s="18" t="s">
        <v>122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80</v>
      </c>
      <c r="BK206" s="231">
        <f>ROUND(I206*H206,2)</f>
        <v>0</v>
      </c>
      <c r="BL206" s="18" t="s">
        <v>129</v>
      </c>
      <c r="BM206" s="230" t="s">
        <v>217</v>
      </c>
    </row>
    <row r="207" spans="1:51" s="13" customFormat="1" ht="12">
      <c r="A207" s="13"/>
      <c r="B207" s="232"/>
      <c r="C207" s="233"/>
      <c r="D207" s="234" t="s">
        <v>130</v>
      </c>
      <c r="E207" s="235" t="s">
        <v>1</v>
      </c>
      <c r="F207" s="236" t="s">
        <v>131</v>
      </c>
      <c r="G207" s="233"/>
      <c r="H207" s="237">
        <v>30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130</v>
      </c>
      <c r="AU207" s="243" t="s">
        <v>82</v>
      </c>
      <c r="AV207" s="13" t="s">
        <v>82</v>
      </c>
      <c r="AW207" s="13" t="s">
        <v>30</v>
      </c>
      <c r="AX207" s="13" t="s">
        <v>73</v>
      </c>
      <c r="AY207" s="243" t="s">
        <v>122</v>
      </c>
    </row>
    <row r="208" spans="1:51" s="15" customFormat="1" ht="12">
      <c r="A208" s="15"/>
      <c r="B208" s="254"/>
      <c r="C208" s="255"/>
      <c r="D208" s="234" t="s">
        <v>130</v>
      </c>
      <c r="E208" s="256" t="s">
        <v>1</v>
      </c>
      <c r="F208" s="257" t="s">
        <v>133</v>
      </c>
      <c r="G208" s="255"/>
      <c r="H208" s="258">
        <v>30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4" t="s">
        <v>130</v>
      </c>
      <c r="AU208" s="264" t="s">
        <v>82</v>
      </c>
      <c r="AV208" s="15" t="s">
        <v>129</v>
      </c>
      <c r="AW208" s="15" t="s">
        <v>30</v>
      </c>
      <c r="AX208" s="15" t="s">
        <v>80</v>
      </c>
      <c r="AY208" s="264" t="s">
        <v>122</v>
      </c>
    </row>
    <row r="209" spans="1:65" s="2" customFormat="1" ht="37.8" customHeight="1">
      <c r="A209" s="39"/>
      <c r="B209" s="40"/>
      <c r="C209" s="219" t="s">
        <v>7</v>
      </c>
      <c r="D209" s="219" t="s">
        <v>124</v>
      </c>
      <c r="E209" s="220" t="s">
        <v>218</v>
      </c>
      <c r="F209" s="221" t="s">
        <v>219</v>
      </c>
      <c r="G209" s="222" t="s">
        <v>140</v>
      </c>
      <c r="H209" s="223">
        <v>56</v>
      </c>
      <c r="I209" s="224"/>
      <c r="J209" s="225">
        <f>ROUND(I209*H209,2)</f>
        <v>0</v>
      </c>
      <c r="K209" s="221" t="s">
        <v>128</v>
      </c>
      <c r="L209" s="45"/>
      <c r="M209" s="226" t="s">
        <v>1</v>
      </c>
      <c r="N209" s="227" t="s">
        <v>38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129</v>
      </c>
      <c r="AT209" s="230" t="s">
        <v>124</v>
      </c>
      <c r="AU209" s="230" t="s">
        <v>82</v>
      </c>
      <c r="AY209" s="18" t="s">
        <v>122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80</v>
      </c>
      <c r="BK209" s="231">
        <f>ROUND(I209*H209,2)</f>
        <v>0</v>
      </c>
      <c r="BL209" s="18" t="s">
        <v>129</v>
      </c>
      <c r="BM209" s="230" t="s">
        <v>220</v>
      </c>
    </row>
    <row r="210" spans="1:51" s="13" customFormat="1" ht="12">
      <c r="A210" s="13"/>
      <c r="B210" s="232"/>
      <c r="C210" s="233"/>
      <c r="D210" s="234" t="s">
        <v>130</v>
      </c>
      <c r="E210" s="235" t="s">
        <v>1</v>
      </c>
      <c r="F210" s="236" t="s">
        <v>221</v>
      </c>
      <c r="G210" s="233"/>
      <c r="H210" s="237">
        <v>56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130</v>
      </c>
      <c r="AU210" s="243" t="s">
        <v>82</v>
      </c>
      <c r="AV210" s="13" t="s">
        <v>82</v>
      </c>
      <c r="AW210" s="13" t="s">
        <v>30</v>
      </c>
      <c r="AX210" s="13" t="s">
        <v>73</v>
      </c>
      <c r="AY210" s="243" t="s">
        <v>122</v>
      </c>
    </row>
    <row r="211" spans="1:51" s="15" customFormat="1" ht="12">
      <c r="A211" s="15"/>
      <c r="B211" s="254"/>
      <c r="C211" s="255"/>
      <c r="D211" s="234" t="s">
        <v>130</v>
      </c>
      <c r="E211" s="256" t="s">
        <v>1</v>
      </c>
      <c r="F211" s="257" t="s">
        <v>133</v>
      </c>
      <c r="G211" s="255"/>
      <c r="H211" s="258">
        <v>56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4" t="s">
        <v>130</v>
      </c>
      <c r="AU211" s="264" t="s">
        <v>82</v>
      </c>
      <c r="AV211" s="15" t="s">
        <v>129</v>
      </c>
      <c r="AW211" s="15" t="s">
        <v>30</v>
      </c>
      <c r="AX211" s="15" t="s">
        <v>80</v>
      </c>
      <c r="AY211" s="264" t="s">
        <v>122</v>
      </c>
    </row>
    <row r="212" spans="1:65" s="2" customFormat="1" ht="33" customHeight="1">
      <c r="A212" s="39"/>
      <c r="B212" s="40"/>
      <c r="C212" s="219" t="s">
        <v>173</v>
      </c>
      <c r="D212" s="219" t="s">
        <v>124</v>
      </c>
      <c r="E212" s="220" t="s">
        <v>222</v>
      </c>
      <c r="F212" s="221" t="s">
        <v>223</v>
      </c>
      <c r="G212" s="222" t="s">
        <v>140</v>
      </c>
      <c r="H212" s="223">
        <v>56</v>
      </c>
      <c r="I212" s="224"/>
      <c r="J212" s="225">
        <f>ROUND(I212*H212,2)</f>
        <v>0</v>
      </c>
      <c r="K212" s="221" t="s">
        <v>128</v>
      </c>
      <c r="L212" s="45"/>
      <c r="M212" s="226" t="s">
        <v>1</v>
      </c>
      <c r="N212" s="227" t="s">
        <v>38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129</v>
      </c>
      <c r="AT212" s="230" t="s">
        <v>124</v>
      </c>
      <c r="AU212" s="230" t="s">
        <v>82</v>
      </c>
      <c r="AY212" s="18" t="s">
        <v>122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80</v>
      </c>
      <c r="BK212" s="231">
        <f>ROUND(I212*H212,2)</f>
        <v>0</v>
      </c>
      <c r="BL212" s="18" t="s">
        <v>129</v>
      </c>
      <c r="BM212" s="230" t="s">
        <v>224</v>
      </c>
    </row>
    <row r="213" spans="1:51" s="13" customFormat="1" ht="12">
      <c r="A213" s="13"/>
      <c r="B213" s="232"/>
      <c r="C213" s="233"/>
      <c r="D213" s="234" t="s">
        <v>130</v>
      </c>
      <c r="E213" s="235" t="s">
        <v>1</v>
      </c>
      <c r="F213" s="236" t="s">
        <v>221</v>
      </c>
      <c r="G213" s="233"/>
      <c r="H213" s="237">
        <v>56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130</v>
      </c>
      <c r="AU213" s="243" t="s">
        <v>82</v>
      </c>
      <c r="AV213" s="13" t="s">
        <v>82</v>
      </c>
      <c r="AW213" s="13" t="s">
        <v>30</v>
      </c>
      <c r="AX213" s="13" t="s">
        <v>73</v>
      </c>
      <c r="AY213" s="243" t="s">
        <v>122</v>
      </c>
    </row>
    <row r="214" spans="1:51" s="15" customFormat="1" ht="12">
      <c r="A214" s="15"/>
      <c r="B214" s="254"/>
      <c r="C214" s="255"/>
      <c r="D214" s="234" t="s">
        <v>130</v>
      </c>
      <c r="E214" s="256" t="s">
        <v>1</v>
      </c>
      <c r="F214" s="257" t="s">
        <v>133</v>
      </c>
      <c r="G214" s="255"/>
      <c r="H214" s="258">
        <v>56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4" t="s">
        <v>130</v>
      </c>
      <c r="AU214" s="264" t="s">
        <v>82</v>
      </c>
      <c r="AV214" s="15" t="s">
        <v>129</v>
      </c>
      <c r="AW214" s="15" t="s">
        <v>30</v>
      </c>
      <c r="AX214" s="15" t="s">
        <v>80</v>
      </c>
      <c r="AY214" s="264" t="s">
        <v>122</v>
      </c>
    </row>
    <row r="215" spans="1:65" s="2" customFormat="1" ht="33" customHeight="1">
      <c r="A215" s="39"/>
      <c r="B215" s="40"/>
      <c r="C215" s="219" t="s">
        <v>225</v>
      </c>
      <c r="D215" s="219" t="s">
        <v>124</v>
      </c>
      <c r="E215" s="220" t="s">
        <v>226</v>
      </c>
      <c r="F215" s="221" t="s">
        <v>227</v>
      </c>
      <c r="G215" s="222" t="s">
        <v>140</v>
      </c>
      <c r="H215" s="223">
        <v>56</v>
      </c>
      <c r="I215" s="224"/>
      <c r="J215" s="225">
        <f>ROUND(I215*H215,2)</f>
        <v>0</v>
      </c>
      <c r="K215" s="221" t="s">
        <v>128</v>
      </c>
      <c r="L215" s="45"/>
      <c r="M215" s="226" t="s">
        <v>1</v>
      </c>
      <c r="N215" s="227" t="s">
        <v>38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129</v>
      </c>
      <c r="AT215" s="230" t="s">
        <v>124</v>
      </c>
      <c r="AU215" s="230" t="s">
        <v>82</v>
      </c>
      <c r="AY215" s="18" t="s">
        <v>122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80</v>
      </c>
      <c r="BK215" s="231">
        <f>ROUND(I215*H215,2)</f>
        <v>0</v>
      </c>
      <c r="BL215" s="18" t="s">
        <v>129</v>
      </c>
      <c r="BM215" s="230" t="s">
        <v>228</v>
      </c>
    </row>
    <row r="216" spans="1:51" s="13" customFormat="1" ht="12">
      <c r="A216" s="13"/>
      <c r="B216" s="232"/>
      <c r="C216" s="233"/>
      <c r="D216" s="234" t="s">
        <v>130</v>
      </c>
      <c r="E216" s="235" t="s">
        <v>1</v>
      </c>
      <c r="F216" s="236" t="s">
        <v>221</v>
      </c>
      <c r="G216" s="233"/>
      <c r="H216" s="237">
        <v>56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130</v>
      </c>
      <c r="AU216" s="243" t="s">
        <v>82</v>
      </c>
      <c r="AV216" s="13" t="s">
        <v>82</v>
      </c>
      <c r="AW216" s="13" t="s">
        <v>30</v>
      </c>
      <c r="AX216" s="13" t="s">
        <v>73</v>
      </c>
      <c r="AY216" s="243" t="s">
        <v>122</v>
      </c>
    </row>
    <row r="217" spans="1:51" s="15" customFormat="1" ht="12">
      <c r="A217" s="15"/>
      <c r="B217" s="254"/>
      <c r="C217" s="255"/>
      <c r="D217" s="234" t="s">
        <v>130</v>
      </c>
      <c r="E217" s="256" t="s">
        <v>1</v>
      </c>
      <c r="F217" s="257" t="s">
        <v>133</v>
      </c>
      <c r="G217" s="255"/>
      <c r="H217" s="258">
        <v>56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4" t="s">
        <v>130</v>
      </c>
      <c r="AU217" s="264" t="s">
        <v>82</v>
      </c>
      <c r="AV217" s="15" t="s">
        <v>129</v>
      </c>
      <c r="AW217" s="15" t="s">
        <v>30</v>
      </c>
      <c r="AX217" s="15" t="s">
        <v>80</v>
      </c>
      <c r="AY217" s="264" t="s">
        <v>122</v>
      </c>
    </row>
    <row r="218" spans="1:65" s="2" customFormat="1" ht="21.75" customHeight="1">
      <c r="A218" s="39"/>
      <c r="B218" s="40"/>
      <c r="C218" s="219" t="s">
        <v>178</v>
      </c>
      <c r="D218" s="219" t="s">
        <v>124</v>
      </c>
      <c r="E218" s="220" t="s">
        <v>229</v>
      </c>
      <c r="F218" s="221" t="s">
        <v>230</v>
      </c>
      <c r="G218" s="222" t="s">
        <v>127</v>
      </c>
      <c r="H218" s="223">
        <v>300</v>
      </c>
      <c r="I218" s="224"/>
      <c r="J218" s="225">
        <f>ROUND(I218*H218,2)</f>
        <v>0</v>
      </c>
      <c r="K218" s="221" t="s">
        <v>128</v>
      </c>
      <c r="L218" s="45"/>
      <c r="M218" s="226" t="s">
        <v>1</v>
      </c>
      <c r="N218" s="227" t="s">
        <v>38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129</v>
      </c>
      <c r="AT218" s="230" t="s">
        <v>124</v>
      </c>
      <c r="AU218" s="230" t="s">
        <v>82</v>
      </c>
      <c r="AY218" s="18" t="s">
        <v>122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80</v>
      </c>
      <c r="BK218" s="231">
        <f>ROUND(I218*H218,2)</f>
        <v>0</v>
      </c>
      <c r="BL218" s="18" t="s">
        <v>129</v>
      </c>
      <c r="BM218" s="230" t="s">
        <v>231</v>
      </c>
    </row>
    <row r="219" spans="1:51" s="13" customFormat="1" ht="12">
      <c r="A219" s="13"/>
      <c r="B219" s="232"/>
      <c r="C219" s="233"/>
      <c r="D219" s="234" t="s">
        <v>130</v>
      </c>
      <c r="E219" s="235" t="s">
        <v>1</v>
      </c>
      <c r="F219" s="236" t="s">
        <v>232</v>
      </c>
      <c r="G219" s="233"/>
      <c r="H219" s="237">
        <v>300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130</v>
      </c>
      <c r="AU219" s="243" t="s">
        <v>82</v>
      </c>
      <c r="AV219" s="13" t="s">
        <v>82</v>
      </c>
      <c r="AW219" s="13" t="s">
        <v>30</v>
      </c>
      <c r="AX219" s="13" t="s">
        <v>73</v>
      </c>
      <c r="AY219" s="243" t="s">
        <v>122</v>
      </c>
    </row>
    <row r="220" spans="1:51" s="15" customFormat="1" ht="12">
      <c r="A220" s="15"/>
      <c r="B220" s="254"/>
      <c r="C220" s="255"/>
      <c r="D220" s="234" t="s">
        <v>130</v>
      </c>
      <c r="E220" s="256" t="s">
        <v>1</v>
      </c>
      <c r="F220" s="257" t="s">
        <v>133</v>
      </c>
      <c r="G220" s="255"/>
      <c r="H220" s="258">
        <v>300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4" t="s">
        <v>130</v>
      </c>
      <c r="AU220" s="264" t="s">
        <v>82</v>
      </c>
      <c r="AV220" s="15" t="s">
        <v>129</v>
      </c>
      <c r="AW220" s="15" t="s">
        <v>30</v>
      </c>
      <c r="AX220" s="15" t="s">
        <v>80</v>
      </c>
      <c r="AY220" s="264" t="s">
        <v>122</v>
      </c>
    </row>
    <row r="221" spans="1:65" s="2" customFormat="1" ht="16.5" customHeight="1">
      <c r="A221" s="39"/>
      <c r="B221" s="40"/>
      <c r="C221" s="219" t="s">
        <v>166</v>
      </c>
      <c r="D221" s="219" t="s">
        <v>124</v>
      </c>
      <c r="E221" s="220" t="s">
        <v>233</v>
      </c>
      <c r="F221" s="221" t="s">
        <v>234</v>
      </c>
      <c r="G221" s="222" t="s">
        <v>127</v>
      </c>
      <c r="H221" s="223">
        <v>594</v>
      </c>
      <c r="I221" s="224"/>
      <c r="J221" s="225">
        <f>ROUND(I221*H221,2)</f>
        <v>0</v>
      </c>
      <c r="K221" s="221" t="s">
        <v>128</v>
      </c>
      <c r="L221" s="45"/>
      <c r="M221" s="226" t="s">
        <v>1</v>
      </c>
      <c r="N221" s="227" t="s">
        <v>38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129</v>
      </c>
      <c r="AT221" s="230" t="s">
        <v>124</v>
      </c>
      <c r="AU221" s="230" t="s">
        <v>82</v>
      </c>
      <c r="AY221" s="18" t="s">
        <v>122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80</v>
      </c>
      <c r="BK221" s="231">
        <f>ROUND(I221*H221,2)</f>
        <v>0</v>
      </c>
      <c r="BL221" s="18" t="s">
        <v>129</v>
      </c>
      <c r="BM221" s="230" t="s">
        <v>235</v>
      </c>
    </row>
    <row r="222" spans="1:51" s="13" customFormat="1" ht="12">
      <c r="A222" s="13"/>
      <c r="B222" s="232"/>
      <c r="C222" s="233"/>
      <c r="D222" s="234" t="s">
        <v>130</v>
      </c>
      <c r="E222" s="235" t="s">
        <v>1</v>
      </c>
      <c r="F222" s="236" t="s">
        <v>136</v>
      </c>
      <c r="G222" s="233"/>
      <c r="H222" s="237">
        <v>594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130</v>
      </c>
      <c r="AU222" s="243" t="s">
        <v>82</v>
      </c>
      <c r="AV222" s="13" t="s">
        <v>82</v>
      </c>
      <c r="AW222" s="13" t="s">
        <v>30</v>
      </c>
      <c r="AX222" s="13" t="s">
        <v>73</v>
      </c>
      <c r="AY222" s="243" t="s">
        <v>122</v>
      </c>
    </row>
    <row r="223" spans="1:51" s="14" customFormat="1" ht="12">
      <c r="A223" s="14"/>
      <c r="B223" s="244"/>
      <c r="C223" s="245"/>
      <c r="D223" s="234" t="s">
        <v>130</v>
      </c>
      <c r="E223" s="246" t="s">
        <v>1</v>
      </c>
      <c r="F223" s="247" t="s">
        <v>132</v>
      </c>
      <c r="G223" s="245"/>
      <c r="H223" s="246" t="s">
        <v>1</v>
      </c>
      <c r="I223" s="248"/>
      <c r="J223" s="245"/>
      <c r="K223" s="245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130</v>
      </c>
      <c r="AU223" s="253" t="s">
        <v>82</v>
      </c>
      <c r="AV223" s="14" t="s">
        <v>80</v>
      </c>
      <c r="AW223" s="14" t="s">
        <v>30</v>
      </c>
      <c r="AX223" s="14" t="s">
        <v>73</v>
      </c>
      <c r="AY223" s="253" t="s">
        <v>122</v>
      </c>
    </row>
    <row r="224" spans="1:51" s="15" customFormat="1" ht="12">
      <c r="A224" s="15"/>
      <c r="B224" s="254"/>
      <c r="C224" s="255"/>
      <c r="D224" s="234" t="s">
        <v>130</v>
      </c>
      <c r="E224" s="256" t="s">
        <v>1</v>
      </c>
      <c r="F224" s="257" t="s">
        <v>133</v>
      </c>
      <c r="G224" s="255"/>
      <c r="H224" s="258">
        <v>594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4" t="s">
        <v>130</v>
      </c>
      <c r="AU224" s="264" t="s">
        <v>82</v>
      </c>
      <c r="AV224" s="15" t="s">
        <v>129</v>
      </c>
      <c r="AW224" s="15" t="s">
        <v>30</v>
      </c>
      <c r="AX224" s="15" t="s">
        <v>80</v>
      </c>
      <c r="AY224" s="264" t="s">
        <v>122</v>
      </c>
    </row>
    <row r="225" spans="1:65" s="2" customFormat="1" ht="16.5" customHeight="1">
      <c r="A225" s="39"/>
      <c r="B225" s="40"/>
      <c r="C225" s="219" t="s">
        <v>183</v>
      </c>
      <c r="D225" s="219" t="s">
        <v>124</v>
      </c>
      <c r="E225" s="220" t="s">
        <v>236</v>
      </c>
      <c r="F225" s="221" t="s">
        <v>237</v>
      </c>
      <c r="G225" s="222" t="s">
        <v>127</v>
      </c>
      <c r="H225" s="223">
        <v>5346</v>
      </c>
      <c r="I225" s="224"/>
      <c r="J225" s="225">
        <f>ROUND(I225*H225,2)</f>
        <v>0</v>
      </c>
      <c r="K225" s="221" t="s">
        <v>128</v>
      </c>
      <c r="L225" s="45"/>
      <c r="M225" s="226" t="s">
        <v>1</v>
      </c>
      <c r="N225" s="227" t="s">
        <v>38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129</v>
      </c>
      <c r="AT225" s="230" t="s">
        <v>124</v>
      </c>
      <c r="AU225" s="230" t="s">
        <v>82</v>
      </c>
      <c r="AY225" s="18" t="s">
        <v>122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80</v>
      </c>
      <c r="BK225" s="231">
        <f>ROUND(I225*H225,2)</f>
        <v>0</v>
      </c>
      <c r="BL225" s="18" t="s">
        <v>129</v>
      </c>
      <c r="BM225" s="230" t="s">
        <v>238</v>
      </c>
    </row>
    <row r="226" spans="1:51" s="13" customFormat="1" ht="12">
      <c r="A226" s="13"/>
      <c r="B226" s="232"/>
      <c r="C226" s="233"/>
      <c r="D226" s="234" t="s">
        <v>130</v>
      </c>
      <c r="E226" s="235" t="s">
        <v>1</v>
      </c>
      <c r="F226" s="236" t="s">
        <v>239</v>
      </c>
      <c r="G226" s="233"/>
      <c r="H226" s="237">
        <v>5346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130</v>
      </c>
      <c r="AU226" s="243" t="s">
        <v>82</v>
      </c>
      <c r="AV226" s="13" t="s">
        <v>82</v>
      </c>
      <c r="AW226" s="13" t="s">
        <v>30</v>
      </c>
      <c r="AX226" s="13" t="s">
        <v>73</v>
      </c>
      <c r="AY226" s="243" t="s">
        <v>122</v>
      </c>
    </row>
    <row r="227" spans="1:51" s="15" customFormat="1" ht="12">
      <c r="A227" s="15"/>
      <c r="B227" s="254"/>
      <c r="C227" s="255"/>
      <c r="D227" s="234" t="s">
        <v>130</v>
      </c>
      <c r="E227" s="256" t="s">
        <v>1</v>
      </c>
      <c r="F227" s="257" t="s">
        <v>133</v>
      </c>
      <c r="G227" s="255"/>
      <c r="H227" s="258">
        <v>5346</v>
      </c>
      <c r="I227" s="259"/>
      <c r="J227" s="255"/>
      <c r="K227" s="255"/>
      <c r="L227" s="260"/>
      <c r="M227" s="261"/>
      <c r="N227" s="262"/>
      <c r="O227" s="262"/>
      <c r="P227" s="262"/>
      <c r="Q227" s="262"/>
      <c r="R227" s="262"/>
      <c r="S227" s="262"/>
      <c r="T227" s="263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4" t="s">
        <v>130</v>
      </c>
      <c r="AU227" s="264" t="s">
        <v>82</v>
      </c>
      <c r="AV227" s="15" t="s">
        <v>129</v>
      </c>
      <c r="AW227" s="15" t="s">
        <v>30</v>
      </c>
      <c r="AX227" s="15" t="s">
        <v>80</v>
      </c>
      <c r="AY227" s="264" t="s">
        <v>122</v>
      </c>
    </row>
    <row r="228" spans="1:65" s="2" customFormat="1" ht="37.8" customHeight="1">
      <c r="A228" s="39"/>
      <c r="B228" s="40"/>
      <c r="C228" s="219" t="s">
        <v>240</v>
      </c>
      <c r="D228" s="219" t="s">
        <v>124</v>
      </c>
      <c r="E228" s="220" t="s">
        <v>241</v>
      </c>
      <c r="F228" s="221" t="s">
        <v>242</v>
      </c>
      <c r="G228" s="222" t="s">
        <v>187</v>
      </c>
      <c r="H228" s="223">
        <v>681.66</v>
      </c>
      <c r="I228" s="224"/>
      <c r="J228" s="225">
        <f>ROUND(I228*H228,2)</f>
        <v>0</v>
      </c>
      <c r="K228" s="221" t="s">
        <v>128</v>
      </c>
      <c r="L228" s="45"/>
      <c r="M228" s="226" t="s">
        <v>1</v>
      </c>
      <c r="N228" s="227" t="s">
        <v>38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129</v>
      </c>
      <c r="AT228" s="230" t="s">
        <v>124</v>
      </c>
      <c r="AU228" s="230" t="s">
        <v>82</v>
      </c>
      <c r="AY228" s="18" t="s">
        <v>122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80</v>
      </c>
      <c r="BK228" s="231">
        <f>ROUND(I228*H228,2)</f>
        <v>0</v>
      </c>
      <c r="BL228" s="18" t="s">
        <v>129</v>
      </c>
      <c r="BM228" s="230" t="s">
        <v>243</v>
      </c>
    </row>
    <row r="229" spans="1:51" s="13" customFormat="1" ht="12">
      <c r="A229" s="13"/>
      <c r="B229" s="232"/>
      <c r="C229" s="233"/>
      <c r="D229" s="234" t="s">
        <v>130</v>
      </c>
      <c r="E229" s="235" t="s">
        <v>1</v>
      </c>
      <c r="F229" s="236" t="s">
        <v>244</v>
      </c>
      <c r="G229" s="233"/>
      <c r="H229" s="237">
        <v>681.66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130</v>
      </c>
      <c r="AU229" s="243" t="s">
        <v>82</v>
      </c>
      <c r="AV229" s="13" t="s">
        <v>82</v>
      </c>
      <c r="AW229" s="13" t="s">
        <v>30</v>
      </c>
      <c r="AX229" s="13" t="s">
        <v>73</v>
      </c>
      <c r="AY229" s="243" t="s">
        <v>122</v>
      </c>
    </row>
    <row r="230" spans="1:51" s="15" customFormat="1" ht="12">
      <c r="A230" s="15"/>
      <c r="B230" s="254"/>
      <c r="C230" s="255"/>
      <c r="D230" s="234" t="s">
        <v>130</v>
      </c>
      <c r="E230" s="256" t="s">
        <v>1</v>
      </c>
      <c r="F230" s="257" t="s">
        <v>133</v>
      </c>
      <c r="G230" s="255"/>
      <c r="H230" s="258">
        <v>681.66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4" t="s">
        <v>130</v>
      </c>
      <c r="AU230" s="264" t="s">
        <v>82</v>
      </c>
      <c r="AV230" s="15" t="s">
        <v>129</v>
      </c>
      <c r="AW230" s="15" t="s">
        <v>30</v>
      </c>
      <c r="AX230" s="15" t="s">
        <v>80</v>
      </c>
      <c r="AY230" s="264" t="s">
        <v>122</v>
      </c>
    </row>
    <row r="231" spans="1:65" s="2" customFormat="1" ht="37.8" customHeight="1">
      <c r="A231" s="39"/>
      <c r="B231" s="40"/>
      <c r="C231" s="219" t="s">
        <v>188</v>
      </c>
      <c r="D231" s="219" t="s">
        <v>124</v>
      </c>
      <c r="E231" s="220" t="s">
        <v>245</v>
      </c>
      <c r="F231" s="221" t="s">
        <v>246</v>
      </c>
      <c r="G231" s="222" t="s">
        <v>187</v>
      </c>
      <c r="H231" s="223">
        <v>3408.3</v>
      </c>
      <c r="I231" s="224"/>
      <c r="J231" s="225">
        <f>ROUND(I231*H231,2)</f>
        <v>0</v>
      </c>
      <c r="K231" s="221" t="s">
        <v>128</v>
      </c>
      <c r="L231" s="45"/>
      <c r="M231" s="226" t="s">
        <v>1</v>
      </c>
      <c r="N231" s="227" t="s">
        <v>38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129</v>
      </c>
      <c r="AT231" s="230" t="s">
        <v>124</v>
      </c>
      <c r="AU231" s="230" t="s">
        <v>82</v>
      </c>
      <c r="AY231" s="18" t="s">
        <v>122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80</v>
      </c>
      <c r="BK231" s="231">
        <f>ROUND(I231*H231,2)</f>
        <v>0</v>
      </c>
      <c r="BL231" s="18" t="s">
        <v>129</v>
      </c>
      <c r="BM231" s="230" t="s">
        <v>247</v>
      </c>
    </row>
    <row r="232" spans="1:51" s="13" customFormat="1" ht="12">
      <c r="A232" s="13"/>
      <c r="B232" s="232"/>
      <c r="C232" s="233"/>
      <c r="D232" s="234" t="s">
        <v>130</v>
      </c>
      <c r="E232" s="235" t="s">
        <v>1</v>
      </c>
      <c r="F232" s="236" t="s">
        <v>248</v>
      </c>
      <c r="G232" s="233"/>
      <c r="H232" s="237">
        <v>3408.3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130</v>
      </c>
      <c r="AU232" s="243" t="s">
        <v>82</v>
      </c>
      <c r="AV232" s="13" t="s">
        <v>82</v>
      </c>
      <c r="AW232" s="13" t="s">
        <v>30</v>
      </c>
      <c r="AX232" s="13" t="s">
        <v>73</v>
      </c>
      <c r="AY232" s="243" t="s">
        <v>122</v>
      </c>
    </row>
    <row r="233" spans="1:51" s="15" customFormat="1" ht="12">
      <c r="A233" s="15"/>
      <c r="B233" s="254"/>
      <c r="C233" s="255"/>
      <c r="D233" s="234" t="s">
        <v>130</v>
      </c>
      <c r="E233" s="256" t="s">
        <v>1</v>
      </c>
      <c r="F233" s="257" t="s">
        <v>133</v>
      </c>
      <c r="G233" s="255"/>
      <c r="H233" s="258">
        <v>3408.3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4" t="s">
        <v>130</v>
      </c>
      <c r="AU233" s="264" t="s">
        <v>82</v>
      </c>
      <c r="AV233" s="15" t="s">
        <v>129</v>
      </c>
      <c r="AW233" s="15" t="s">
        <v>30</v>
      </c>
      <c r="AX233" s="15" t="s">
        <v>80</v>
      </c>
      <c r="AY233" s="264" t="s">
        <v>122</v>
      </c>
    </row>
    <row r="234" spans="1:65" s="2" customFormat="1" ht="33" customHeight="1">
      <c r="A234" s="39"/>
      <c r="B234" s="40"/>
      <c r="C234" s="219" t="s">
        <v>249</v>
      </c>
      <c r="D234" s="219" t="s">
        <v>124</v>
      </c>
      <c r="E234" s="220" t="s">
        <v>250</v>
      </c>
      <c r="F234" s="221" t="s">
        <v>251</v>
      </c>
      <c r="G234" s="222" t="s">
        <v>187</v>
      </c>
      <c r="H234" s="223">
        <v>28</v>
      </c>
      <c r="I234" s="224"/>
      <c r="J234" s="225">
        <f>ROUND(I234*H234,2)</f>
        <v>0</v>
      </c>
      <c r="K234" s="221" t="s">
        <v>128</v>
      </c>
      <c r="L234" s="45"/>
      <c r="M234" s="226" t="s">
        <v>1</v>
      </c>
      <c r="N234" s="227" t="s">
        <v>38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129</v>
      </c>
      <c r="AT234" s="230" t="s">
        <v>124</v>
      </c>
      <c r="AU234" s="230" t="s">
        <v>82</v>
      </c>
      <c r="AY234" s="18" t="s">
        <v>122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80</v>
      </c>
      <c r="BK234" s="231">
        <f>ROUND(I234*H234,2)</f>
        <v>0</v>
      </c>
      <c r="BL234" s="18" t="s">
        <v>129</v>
      </c>
      <c r="BM234" s="230" t="s">
        <v>252</v>
      </c>
    </row>
    <row r="235" spans="1:51" s="13" customFormat="1" ht="12">
      <c r="A235" s="13"/>
      <c r="B235" s="232"/>
      <c r="C235" s="233"/>
      <c r="D235" s="234" t="s">
        <v>130</v>
      </c>
      <c r="E235" s="235" t="s">
        <v>1</v>
      </c>
      <c r="F235" s="236" t="s">
        <v>253</v>
      </c>
      <c r="G235" s="233"/>
      <c r="H235" s="237">
        <v>28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130</v>
      </c>
      <c r="AU235" s="243" t="s">
        <v>82</v>
      </c>
      <c r="AV235" s="13" t="s">
        <v>82</v>
      </c>
      <c r="AW235" s="13" t="s">
        <v>30</v>
      </c>
      <c r="AX235" s="13" t="s">
        <v>73</v>
      </c>
      <c r="AY235" s="243" t="s">
        <v>122</v>
      </c>
    </row>
    <row r="236" spans="1:51" s="14" customFormat="1" ht="12">
      <c r="A236" s="14"/>
      <c r="B236" s="244"/>
      <c r="C236" s="245"/>
      <c r="D236" s="234" t="s">
        <v>130</v>
      </c>
      <c r="E236" s="246" t="s">
        <v>1</v>
      </c>
      <c r="F236" s="247" t="s">
        <v>132</v>
      </c>
      <c r="G236" s="245"/>
      <c r="H236" s="246" t="s">
        <v>1</v>
      </c>
      <c r="I236" s="248"/>
      <c r="J236" s="245"/>
      <c r="K236" s="245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130</v>
      </c>
      <c r="AU236" s="253" t="s">
        <v>82</v>
      </c>
      <c r="AV236" s="14" t="s">
        <v>80</v>
      </c>
      <c r="AW236" s="14" t="s">
        <v>30</v>
      </c>
      <c r="AX236" s="14" t="s">
        <v>73</v>
      </c>
      <c r="AY236" s="253" t="s">
        <v>122</v>
      </c>
    </row>
    <row r="237" spans="1:51" s="15" customFormat="1" ht="12">
      <c r="A237" s="15"/>
      <c r="B237" s="254"/>
      <c r="C237" s="255"/>
      <c r="D237" s="234" t="s">
        <v>130</v>
      </c>
      <c r="E237" s="256" t="s">
        <v>1</v>
      </c>
      <c r="F237" s="257" t="s">
        <v>133</v>
      </c>
      <c r="G237" s="255"/>
      <c r="H237" s="258">
        <v>28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4" t="s">
        <v>130</v>
      </c>
      <c r="AU237" s="264" t="s">
        <v>82</v>
      </c>
      <c r="AV237" s="15" t="s">
        <v>129</v>
      </c>
      <c r="AW237" s="15" t="s">
        <v>30</v>
      </c>
      <c r="AX237" s="15" t="s">
        <v>80</v>
      </c>
      <c r="AY237" s="264" t="s">
        <v>122</v>
      </c>
    </row>
    <row r="238" spans="1:65" s="2" customFormat="1" ht="24.15" customHeight="1">
      <c r="A238" s="39"/>
      <c r="B238" s="40"/>
      <c r="C238" s="219" t="s">
        <v>131</v>
      </c>
      <c r="D238" s="219" t="s">
        <v>124</v>
      </c>
      <c r="E238" s="220" t="s">
        <v>254</v>
      </c>
      <c r="F238" s="221" t="s">
        <v>255</v>
      </c>
      <c r="G238" s="222" t="s">
        <v>256</v>
      </c>
      <c r="H238" s="223">
        <v>1226.988</v>
      </c>
      <c r="I238" s="224"/>
      <c r="J238" s="225">
        <f>ROUND(I238*H238,2)</f>
        <v>0</v>
      </c>
      <c r="K238" s="221" t="s">
        <v>128</v>
      </c>
      <c r="L238" s="45"/>
      <c r="M238" s="226" t="s">
        <v>1</v>
      </c>
      <c r="N238" s="227" t="s">
        <v>38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129</v>
      </c>
      <c r="AT238" s="230" t="s">
        <v>124</v>
      </c>
      <c r="AU238" s="230" t="s">
        <v>82</v>
      </c>
      <c r="AY238" s="18" t="s">
        <v>122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80</v>
      </c>
      <c r="BK238" s="231">
        <f>ROUND(I238*H238,2)</f>
        <v>0</v>
      </c>
      <c r="BL238" s="18" t="s">
        <v>129</v>
      </c>
      <c r="BM238" s="230" t="s">
        <v>257</v>
      </c>
    </row>
    <row r="239" spans="1:51" s="13" customFormat="1" ht="12">
      <c r="A239" s="13"/>
      <c r="B239" s="232"/>
      <c r="C239" s="233"/>
      <c r="D239" s="234" t="s">
        <v>130</v>
      </c>
      <c r="E239" s="235" t="s">
        <v>1</v>
      </c>
      <c r="F239" s="236" t="s">
        <v>258</v>
      </c>
      <c r="G239" s="233"/>
      <c r="H239" s="237">
        <v>1226.988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130</v>
      </c>
      <c r="AU239" s="243" t="s">
        <v>82</v>
      </c>
      <c r="AV239" s="13" t="s">
        <v>82</v>
      </c>
      <c r="AW239" s="13" t="s">
        <v>30</v>
      </c>
      <c r="AX239" s="13" t="s">
        <v>73</v>
      </c>
      <c r="AY239" s="243" t="s">
        <v>122</v>
      </c>
    </row>
    <row r="240" spans="1:51" s="15" customFormat="1" ht="12">
      <c r="A240" s="15"/>
      <c r="B240" s="254"/>
      <c r="C240" s="255"/>
      <c r="D240" s="234" t="s">
        <v>130</v>
      </c>
      <c r="E240" s="256" t="s">
        <v>1</v>
      </c>
      <c r="F240" s="257" t="s">
        <v>133</v>
      </c>
      <c r="G240" s="255"/>
      <c r="H240" s="258">
        <v>1226.988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4" t="s">
        <v>130</v>
      </c>
      <c r="AU240" s="264" t="s">
        <v>82</v>
      </c>
      <c r="AV240" s="15" t="s">
        <v>129</v>
      </c>
      <c r="AW240" s="15" t="s">
        <v>30</v>
      </c>
      <c r="AX240" s="15" t="s">
        <v>80</v>
      </c>
      <c r="AY240" s="264" t="s">
        <v>122</v>
      </c>
    </row>
    <row r="241" spans="1:65" s="2" customFormat="1" ht="24.15" customHeight="1">
      <c r="A241" s="39"/>
      <c r="B241" s="40"/>
      <c r="C241" s="219" t="s">
        <v>259</v>
      </c>
      <c r="D241" s="219" t="s">
        <v>124</v>
      </c>
      <c r="E241" s="220" t="s">
        <v>260</v>
      </c>
      <c r="F241" s="221" t="s">
        <v>261</v>
      </c>
      <c r="G241" s="222" t="s">
        <v>187</v>
      </c>
      <c r="H241" s="223">
        <v>681.66</v>
      </c>
      <c r="I241" s="224"/>
      <c r="J241" s="225">
        <f>ROUND(I241*H241,2)</f>
        <v>0</v>
      </c>
      <c r="K241" s="221" t="s">
        <v>128</v>
      </c>
      <c r="L241" s="45"/>
      <c r="M241" s="226" t="s">
        <v>1</v>
      </c>
      <c r="N241" s="227" t="s">
        <v>38</v>
      </c>
      <c r="O241" s="92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129</v>
      </c>
      <c r="AT241" s="230" t="s">
        <v>124</v>
      </c>
      <c r="AU241" s="230" t="s">
        <v>82</v>
      </c>
      <c r="AY241" s="18" t="s">
        <v>122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80</v>
      </c>
      <c r="BK241" s="231">
        <f>ROUND(I241*H241,2)</f>
        <v>0</v>
      </c>
      <c r="BL241" s="18" t="s">
        <v>129</v>
      </c>
      <c r="BM241" s="230" t="s">
        <v>262</v>
      </c>
    </row>
    <row r="242" spans="1:51" s="13" customFormat="1" ht="12">
      <c r="A242" s="13"/>
      <c r="B242" s="232"/>
      <c r="C242" s="233"/>
      <c r="D242" s="234" t="s">
        <v>130</v>
      </c>
      <c r="E242" s="235" t="s">
        <v>1</v>
      </c>
      <c r="F242" s="236" t="s">
        <v>263</v>
      </c>
      <c r="G242" s="233"/>
      <c r="H242" s="237">
        <v>681.66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130</v>
      </c>
      <c r="AU242" s="243" t="s">
        <v>82</v>
      </c>
      <c r="AV242" s="13" t="s">
        <v>82</v>
      </c>
      <c r="AW242" s="13" t="s">
        <v>30</v>
      </c>
      <c r="AX242" s="13" t="s">
        <v>73</v>
      </c>
      <c r="AY242" s="243" t="s">
        <v>122</v>
      </c>
    </row>
    <row r="243" spans="1:51" s="15" customFormat="1" ht="12">
      <c r="A243" s="15"/>
      <c r="B243" s="254"/>
      <c r="C243" s="255"/>
      <c r="D243" s="234" t="s">
        <v>130</v>
      </c>
      <c r="E243" s="256" t="s">
        <v>1</v>
      </c>
      <c r="F243" s="257" t="s">
        <v>133</v>
      </c>
      <c r="G243" s="255"/>
      <c r="H243" s="258">
        <v>681.66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4" t="s">
        <v>130</v>
      </c>
      <c r="AU243" s="264" t="s">
        <v>82</v>
      </c>
      <c r="AV243" s="15" t="s">
        <v>129</v>
      </c>
      <c r="AW243" s="15" t="s">
        <v>30</v>
      </c>
      <c r="AX243" s="15" t="s">
        <v>80</v>
      </c>
      <c r="AY243" s="264" t="s">
        <v>122</v>
      </c>
    </row>
    <row r="244" spans="1:65" s="2" customFormat="1" ht="24.15" customHeight="1">
      <c r="A244" s="39"/>
      <c r="B244" s="40"/>
      <c r="C244" s="219" t="s">
        <v>199</v>
      </c>
      <c r="D244" s="219" t="s">
        <v>124</v>
      </c>
      <c r="E244" s="220" t="s">
        <v>264</v>
      </c>
      <c r="F244" s="221" t="s">
        <v>265</v>
      </c>
      <c r="G244" s="222" t="s">
        <v>187</v>
      </c>
      <c r="H244" s="223">
        <v>60</v>
      </c>
      <c r="I244" s="224"/>
      <c r="J244" s="225">
        <f>ROUND(I244*H244,2)</f>
        <v>0</v>
      </c>
      <c r="K244" s="221" t="s">
        <v>128</v>
      </c>
      <c r="L244" s="45"/>
      <c r="M244" s="226" t="s">
        <v>1</v>
      </c>
      <c r="N244" s="227" t="s">
        <v>38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129</v>
      </c>
      <c r="AT244" s="230" t="s">
        <v>124</v>
      </c>
      <c r="AU244" s="230" t="s">
        <v>82</v>
      </c>
      <c r="AY244" s="18" t="s">
        <v>122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80</v>
      </c>
      <c r="BK244" s="231">
        <f>ROUND(I244*H244,2)</f>
        <v>0</v>
      </c>
      <c r="BL244" s="18" t="s">
        <v>129</v>
      </c>
      <c r="BM244" s="230" t="s">
        <v>266</v>
      </c>
    </row>
    <row r="245" spans="1:51" s="13" customFormat="1" ht="12">
      <c r="A245" s="13"/>
      <c r="B245" s="232"/>
      <c r="C245" s="233"/>
      <c r="D245" s="234" t="s">
        <v>130</v>
      </c>
      <c r="E245" s="235" t="s">
        <v>1</v>
      </c>
      <c r="F245" s="236" t="s">
        <v>267</v>
      </c>
      <c r="G245" s="233"/>
      <c r="H245" s="237">
        <v>60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130</v>
      </c>
      <c r="AU245" s="243" t="s">
        <v>82</v>
      </c>
      <c r="AV245" s="13" t="s">
        <v>82</v>
      </c>
      <c r="AW245" s="13" t="s">
        <v>30</v>
      </c>
      <c r="AX245" s="13" t="s">
        <v>73</v>
      </c>
      <c r="AY245" s="243" t="s">
        <v>122</v>
      </c>
    </row>
    <row r="246" spans="1:51" s="14" customFormat="1" ht="12">
      <c r="A246" s="14"/>
      <c r="B246" s="244"/>
      <c r="C246" s="245"/>
      <c r="D246" s="234" t="s">
        <v>130</v>
      </c>
      <c r="E246" s="246" t="s">
        <v>1</v>
      </c>
      <c r="F246" s="247" t="s">
        <v>268</v>
      </c>
      <c r="G246" s="245"/>
      <c r="H246" s="246" t="s">
        <v>1</v>
      </c>
      <c r="I246" s="248"/>
      <c r="J246" s="245"/>
      <c r="K246" s="245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130</v>
      </c>
      <c r="AU246" s="253" t="s">
        <v>82</v>
      </c>
      <c r="AV246" s="14" t="s">
        <v>80</v>
      </c>
      <c r="AW246" s="14" t="s">
        <v>30</v>
      </c>
      <c r="AX246" s="14" t="s">
        <v>73</v>
      </c>
      <c r="AY246" s="253" t="s">
        <v>122</v>
      </c>
    </row>
    <row r="247" spans="1:51" s="15" customFormat="1" ht="12">
      <c r="A247" s="15"/>
      <c r="B247" s="254"/>
      <c r="C247" s="255"/>
      <c r="D247" s="234" t="s">
        <v>130</v>
      </c>
      <c r="E247" s="256" t="s">
        <v>1</v>
      </c>
      <c r="F247" s="257" t="s">
        <v>133</v>
      </c>
      <c r="G247" s="255"/>
      <c r="H247" s="258">
        <v>60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4" t="s">
        <v>130</v>
      </c>
      <c r="AU247" s="264" t="s">
        <v>82</v>
      </c>
      <c r="AV247" s="15" t="s">
        <v>129</v>
      </c>
      <c r="AW247" s="15" t="s">
        <v>30</v>
      </c>
      <c r="AX247" s="15" t="s">
        <v>80</v>
      </c>
      <c r="AY247" s="264" t="s">
        <v>122</v>
      </c>
    </row>
    <row r="248" spans="1:65" s="2" customFormat="1" ht="24.15" customHeight="1">
      <c r="A248" s="39"/>
      <c r="B248" s="40"/>
      <c r="C248" s="219" t="s">
        <v>269</v>
      </c>
      <c r="D248" s="219" t="s">
        <v>124</v>
      </c>
      <c r="E248" s="220" t="s">
        <v>264</v>
      </c>
      <c r="F248" s="221" t="s">
        <v>265</v>
      </c>
      <c r="G248" s="222" t="s">
        <v>187</v>
      </c>
      <c r="H248" s="223">
        <v>206.2</v>
      </c>
      <c r="I248" s="224"/>
      <c r="J248" s="225">
        <f>ROUND(I248*H248,2)</f>
        <v>0</v>
      </c>
      <c r="K248" s="221" t="s">
        <v>128</v>
      </c>
      <c r="L248" s="45"/>
      <c r="M248" s="226" t="s">
        <v>1</v>
      </c>
      <c r="N248" s="227" t="s">
        <v>38</v>
      </c>
      <c r="O248" s="92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0" t="s">
        <v>129</v>
      </c>
      <c r="AT248" s="230" t="s">
        <v>124</v>
      </c>
      <c r="AU248" s="230" t="s">
        <v>82</v>
      </c>
      <c r="AY248" s="18" t="s">
        <v>122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8" t="s">
        <v>80</v>
      </c>
      <c r="BK248" s="231">
        <f>ROUND(I248*H248,2)</f>
        <v>0</v>
      </c>
      <c r="BL248" s="18" t="s">
        <v>129</v>
      </c>
      <c r="BM248" s="230" t="s">
        <v>270</v>
      </c>
    </row>
    <row r="249" spans="1:51" s="14" customFormat="1" ht="12">
      <c r="A249" s="14"/>
      <c r="B249" s="244"/>
      <c r="C249" s="245"/>
      <c r="D249" s="234" t="s">
        <v>130</v>
      </c>
      <c r="E249" s="246" t="s">
        <v>1</v>
      </c>
      <c r="F249" s="247" t="s">
        <v>271</v>
      </c>
      <c r="G249" s="245"/>
      <c r="H249" s="246" t="s">
        <v>1</v>
      </c>
      <c r="I249" s="248"/>
      <c r="J249" s="245"/>
      <c r="K249" s="245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130</v>
      </c>
      <c r="AU249" s="253" t="s">
        <v>82</v>
      </c>
      <c r="AV249" s="14" t="s">
        <v>80</v>
      </c>
      <c r="AW249" s="14" t="s">
        <v>30</v>
      </c>
      <c r="AX249" s="14" t="s">
        <v>73</v>
      </c>
      <c r="AY249" s="253" t="s">
        <v>122</v>
      </c>
    </row>
    <row r="250" spans="1:51" s="13" customFormat="1" ht="12">
      <c r="A250" s="13"/>
      <c r="B250" s="232"/>
      <c r="C250" s="233"/>
      <c r="D250" s="234" t="s">
        <v>130</v>
      </c>
      <c r="E250" s="235" t="s">
        <v>1</v>
      </c>
      <c r="F250" s="236" t="s">
        <v>272</v>
      </c>
      <c r="G250" s="233"/>
      <c r="H250" s="237">
        <v>206.2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130</v>
      </c>
      <c r="AU250" s="243" t="s">
        <v>82</v>
      </c>
      <c r="AV250" s="13" t="s">
        <v>82</v>
      </c>
      <c r="AW250" s="13" t="s">
        <v>30</v>
      </c>
      <c r="AX250" s="13" t="s">
        <v>73</v>
      </c>
      <c r="AY250" s="243" t="s">
        <v>122</v>
      </c>
    </row>
    <row r="251" spans="1:51" s="14" customFormat="1" ht="12">
      <c r="A251" s="14"/>
      <c r="B251" s="244"/>
      <c r="C251" s="245"/>
      <c r="D251" s="234" t="s">
        <v>130</v>
      </c>
      <c r="E251" s="246" t="s">
        <v>1</v>
      </c>
      <c r="F251" s="247" t="s">
        <v>132</v>
      </c>
      <c r="G251" s="245"/>
      <c r="H251" s="246" t="s">
        <v>1</v>
      </c>
      <c r="I251" s="248"/>
      <c r="J251" s="245"/>
      <c r="K251" s="245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130</v>
      </c>
      <c r="AU251" s="253" t="s">
        <v>82</v>
      </c>
      <c r="AV251" s="14" t="s">
        <v>80</v>
      </c>
      <c r="AW251" s="14" t="s">
        <v>30</v>
      </c>
      <c r="AX251" s="14" t="s">
        <v>73</v>
      </c>
      <c r="AY251" s="253" t="s">
        <v>122</v>
      </c>
    </row>
    <row r="252" spans="1:51" s="15" customFormat="1" ht="12">
      <c r="A252" s="15"/>
      <c r="B252" s="254"/>
      <c r="C252" s="255"/>
      <c r="D252" s="234" t="s">
        <v>130</v>
      </c>
      <c r="E252" s="256" t="s">
        <v>1</v>
      </c>
      <c r="F252" s="257" t="s">
        <v>133</v>
      </c>
      <c r="G252" s="255"/>
      <c r="H252" s="258">
        <v>206.2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4" t="s">
        <v>130</v>
      </c>
      <c r="AU252" s="264" t="s">
        <v>82</v>
      </c>
      <c r="AV252" s="15" t="s">
        <v>129</v>
      </c>
      <c r="AW252" s="15" t="s">
        <v>30</v>
      </c>
      <c r="AX252" s="15" t="s">
        <v>80</v>
      </c>
      <c r="AY252" s="264" t="s">
        <v>122</v>
      </c>
    </row>
    <row r="253" spans="1:65" s="2" customFormat="1" ht="16.5" customHeight="1">
      <c r="A253" s="39"/>
      <c r="B253" s="40"/>
      <c r="C253" s="265" t="s">
        <v>207</v>
      </c>
      <c r="D253" s="265" t="s">
        <v>273</v>
      </c>
      <c r="E253" s="266" t="s">
        <v>274</v>
      </c>
      <c r="F253" s="267" t="s">
        <v>275</v>
      </c>
      <c r="G253" s="268" t="s">
        <v>256</v>
      </c>
      <c r="H253" s="269">
        <v>412.4</v>
      </c>
      <c r="I253" s="270"/>
      <c r="J253" s="271">
        <f>ROUND(I253*H253,2)</f>
        <v>0</v>
      </c>
      <c r="K253" s="267" t="s">
        <v>128</v>
      </c>
      <c r="L253" s="272"/>
      <c r="M253" s="273" t="s">
        <v>1</v>
      </c>
      <c r="N253" s="274" t="s">
        <v>38</v>
      </c>
      <c r="O253" s="92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144</v>
      </c>
      <c r="AT253" s="230" t="s">
        <v>273</v>
      </c>
      <c r="AU253" s="230" t="s">
        <v>82</v>
      </c>
      <c r="AY253" s="18" t="s">
        <v>122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80</v>
      </c>
      <c r="BK253" s="231">
        <f>ROUND(I253*H253,2)</f>
        <v>0</v>
      </c>
      <c r="BL253" s="18" t="s">
        <v>129</v>
      </c>
      <c r="BM253" s="230" t="s">
        <v>276</v>
      </c>
    </row>
    <row r="254" spans="1:51" s="13" customFormat="1" ht="12">
      <c r="A254" s="13"/>
      <c r="B254" s="232"/>
      <c r="C254" s="233"/>
      <c r="D254" s="234" t="s">
        <v>130</v>
      </c>
      <c r="E254" s="235" t="s">
        <v>1</v>
      </c>
      <c r="F254" s="236" t="s">
        <v>277</v>
      </c>
      <c r="G254" s="233"/>
      <c r="H254" s="237">
        <v>412.4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130</v>
      </c>
      <c r="AU254" s="243" t="s">
        <v>82</v>
      </c>
      <c r="AV254" s="13" t="s">
        <v>82</v>
      </c>
      <c r="AW254" s="13" t="s">
        <v>30</v>
      </c>
      <c r="AX254" s="13" t="s">
        <v>73</v>
      </c>
      <c r="AY254" s="243" t="s">
        <v>122</v>
      </c>
    </row>
    <row r="255" spans="1:51" s="15" customFormat="1" ht="12">
      <c r="A255" s="15"/>
      <c r="B255" s="254"/>
      <c r="C255" s="255"/>
      <c r="D255" s="234" t="s">
        <v>130</v>
      </c>
      <c r="E255" s="256" t="s">
        <v>1</v>
      </c>
      <c r="F255" s="257" t="s">
        <v>133</v>
      </c>
      <c r="G255" s="255"/>
      <c r="H255" s="258">
        <v>412.4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4" t="s">
        <v>130</v>
      </c>
      <c r="AU255" s="264" t="s">
        <v>82</v>
      </c>
      <c r="AV255" s="15" t="s">
        <v>129</v>
      </c>
      <c r="AW255" s="15" t="s">
        <v>30</v>
      </c>
      <c r="AX255" s="15" t="s">
        <v>80</v>
      </c>
      <c r="AY255" s="264" t="s">
        <v>122</v>
      </c>
    </row>
    <row r="256" spans="1:65" s="2" customFormat="1" ht="24.15" customHeight="1">
      <c r="A256" s="39"/>
      <c r="B256" s="40"/>
      <c r="C256" s="219" t="s">
        <v>278</v>
      </c>
      <c r="D256" s="219" t="s">
        <v>124</v>
      </c>
      <c r="E256" s="220" t="s">
        <v>279</v>
      </c>
      <c r="F256" s="221" t="s">
        <v>280</v>
      </c>
      <c r="G256" s="222" t="s">
        <v>127</v>
      </c>
      <c r="H256" s="223">
        <v>494</v>
      </c>
      <c r="I256" s="224"/>
      <c r="J256" s="225">
        <f>ROUND(I256*H256,2)</f>
        <v>0</v>
      </c>
      <c r="K256" s="221" t="s">
        <v>128</v>
      </c>
      <c r="L256" s="45"/>
      <c r="M256" s="226" t="s">
        <v>1</v>
      </c>
      <c r="N256" s="227" t="s">
        <v>38</v>
      </c>
      <c r="O256" s="9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129</v>
      </c>
      <c r="AT256" s="230" t="s">
        <v>124</v>
      </c>
      <c r="AU256" s="230" t="s">
        <v>82</v>
      </c>
      <c r="AY256" s="18" t="s">
        <v>122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80</v>
      </c>
      <c r="BK256" s="231">
        <f>ROUND(I256*H256,2)</f>
        <v>0</v>
      </c>
      <c r="BL256" s="18" t="s">
        <v>129</v>
      </c>
      <c r="BM256" s="230" t="s">
        <v>281</v>
      </c>
    </row>
    <row r="257" spans="1:51" s="13" customFormat="1" ht="12">
      <c r="A257" s="13"/>
      <c r="B257" s="232"/>
      <c r="C257" s="233"/>
      <c r="D257" s="234" t="s">
        <v>130</v>
      </c>
      <c r="E257" s="235" t="s">
        <v>1</v>
      </c>
      <c r="F257" s="236" t="s">
        <v>282</v>
      </c>
      <c r="G257" s="233"/>
      <c r="H257" s="237">
        <v>494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130</v>
      </c>
      <c r="AU257" s="243" t="s">
        <v>82</v>
      </c>
      <c r="AV257" s="13" t="s">
        <v>82</v>
      </c>
      <c r="AW257" s="13" t="s">
        <v>30</v>
      </c>
      <c r="AX257" s="13" t="s">
        <v>73</v>
      </c>
      <c r="AY257" s="243" t="s">
        <v>122</v>
      </c>
    </row>
    <row r="258" spans="1:51" s="14" customFormat="1" ht="12">
      <c r="A258" s="14"/>
      <c r="B258" s="244"/>
      <c r="C258" s="245"/>
      <c r="D258" s="234" t="s">
        <v>130</v>
      </c>
      <c r="E258" s="246" t="s">
        <v>1</v>
      </c>
      <c r="F258" s="247" t="s">
        <v>132</v>
      </c>
      <c r="G258" s="245"/>
      <c r="H258" s="246" t="s">
        <v>1</v>
      </c>
      <c r="I258" s="248"/>
      <c r="J258" s="245"/>
      <c r="K258" s="245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130</v>
      </c>
      <c r="AU258" s="253" t="s">
        <v>82</v>
      </c>
      <c r="AV258" s="14" t="s">
        <v>80</v>
      </c>
      <c r="AW258" s="14" t="s">
        <v>30</v>
      </c>
      <c r="AX258" s="14" t="s">
        <v>73</v>
      </c>
      <c r="AY258" s="253" t="s">
        <v>122</v>
      </c>
    </row>
    <row r="259" spans="1:51" s="15" customFormat="1" ht="12">
      <c r="A259" s="15"/>
      <c r="B259" s="254"/>
      <c r="C259" s="255"/>
      <c r="D259" s="234" t="s">
        <v>130</v>
      </c>
      <c r="E259" s="256" t="s">
        <v>1</v>
      </c>
      <c r="F259" s="257" t="s">
        <v>133</v>
      </c>
      <c r="G259" s="255"/>
      <c r="H259" s="258">
        <v>494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4" t="s">
        <v>130</v>
      </c>
      <c r="AU259" s="264" t="s">
        <v>82</v>
      </c>
      <c r="AV259" s="15" t="s">
        <v>129</v>
      </c>
      <c r="AW259" s="15" t="s">
        <v>30</v>
      </c>
      <c r="AX259" s="15" t="s">
        <v>80</v>
      </c>
      <c r="AY259" s="264" t="s">
        <v>122</v>
      </c>
    </row>
    <row r="260" spans="1:65" s="2" customFormat="1" ht="24.15" customHeight="1">
      <c r="A260" s="39"/>
      <c r="B260" s="40"/>
      <c r="C260" s="219" t="s">
        <v>210</v>
      </c>
      <c r="D260" s="219" t="s">
        <v>124</v>
      </c>
      <c r="E260" s="220" t="s">
        <v>283</v>
      </c>
      <c r="F260" s="221" t="s">
        <v>284</v>
      </c>
      <c r="G260" s="222" t="s">
        <v>127</v>
      </c>
      <c r="H260" s="223">
        <v>494</v>
      </c>
      <c r="I260" s="224"/>
      <c r="J260" s="225">
        <f>ROUND(I260*H260,2)</f>
        <v>0</v>
      </c>
      <c r="K260" s="221" t="s">
        <v>128</v>
      </c>
      <c r="L260" s="45"/>
      <c r="M260" s="226" t="s">
        <v>1</v>
      </c>
      <c r="N260" s="227" t="s">
        <v>38</v>
      </c>
      <c r="O260" s="92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129</v>
      </c>
      <c r="AT260" s="230" t="s">
        <v>124</v>
      </c>
      <c r="AU260" s="230" t="s">
        <v>82</v>
      </c>
      <c r="AY260" s="18" t="s">
        <v>122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80</v>
      </c>
      <c r="BK260" s="231">
        <f>ROUND(I260*H260,2)</f>
        <v>0</v>
      </c>
      <c r="BL260" s="18" t="s">
        <v>129</v>
      </c>
      <c r="BM260" s="230" t="s">
        <v>285</v>
      </c>
    </row>
    <row r="261" spans="1:51" s="13" customFormat="1" ht="12">
      <c r="A261" s="13"/>
      <c r="B261" s="232"/>
      <c r="C261" s="233"/>
      <c r="D261" s="234" t="s">
        <v>130</v>
      </c>
      <c r="E261" s="235" t="s">
        <v>1</v>
      </c>
      <c r="F261" s="236" t="s">
        <v>282</v>
      </c>
      <c r="G261" s="233"/>
      <c r="H261" s="237">
        <v>494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130</v>
      </c>
      <c r="AU261" s="243" t="s">
        <v>82</v>
      </c>
      <c r="AV261" s="13" t="s">
        <v>82</v>
      </c>
      <c r="AW261" s="13" t="s">
        <v>30</v>
      </c>
      <c r="AX261" s="13" t="s">
        <v>73</v>
      </c>
      <c r="AY261" s="243" t="s">
        <v>122</v>
      </c>
    </row>
    <row r="262" spans="1:51" s="14" customFormat="1" ht="12">
      <c r="A262" s="14"/>
      <c r="B262" s="244"/>
      <c r="C262" s="245"/>
      <c r="D262" s="234" t="s">
        <v>130</v>
      </c>
      <c r="E262" s="246" t="s">
        <v>1</v>
      </c>
      <c r="F262" s="247" t="s">
        <v>132</v>
      </c>
      <c r="G262" s="245"/>
      <c r="H262" s="246" t="s">
        <v>1</v>
      </c>
      <c r="I262" s="248"/>
      <c r="J262" s="245"/>
      <c r="K262" s="245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130</v>
      </c>
      <c r="AU262" s="253" t="s">
        <v>82</v>
      </c>
      <c r="AV262" s="14" t="s">
        <v>80</v>
      </c>
      <c r="AW262" s="14" t="s">
        <v>30</v>
      </c>
      <c r="AX262" s="14" t="s">
        <v>73</v>
      </c>
      <c r="AY262" s="253" t="s">
        <v>122</v>
      </c>
    </row>
    <row r="263" spans="1:51" s="15" customFormat="1" ht="12">
      <c r="A263" s="15"/>
      <c r="B263" s="254"/>
      <c r="C263" s="255"/>
      <c r="D263" s="234" t="s">
        <v>130</v>
      </c>
      <c r="E263" s="256" t="s">
        <v>1</v>
      </c>
      <c r="F263" s="257" t="s">
        <v>133</v>
      </c>
      <c r="G263" s="255"/>
      <c r="H263" s="258">
        <v>494</v>
      </c>
      <c r="I263" s="259"/>
      <c r="J263" s="255"/>
      <c r="K263" s="255"/>
      <c r="L263" s="260"/>
      <c r="M263" s="261"/>
      <c r="N263" s="262"/>
      <c r="O263" s="262"/>
      <c r="P263" s="262"/>
      <c r="Q263" s="262"/>
      <c r="R263" s="262"/>
      <c r="S263" s="262"/>
      <c r="T263" s="263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4" t="s">
        <v>130</v>
      </c>
      <c r="AU263" s="264" t="s">
        <v>82</v>
      </c>
      <c r="AV263" s="15" t="s">
        <v>129</v>
      </c>
      <c r="AW263" s="15" t="s">
        <v>30</v>
      </c>
      <c r="AX263" s="15" t="s">
        <v>80</v>
      </c>
      <c r="AY263" s="264" t="s">
        <v>122</v>
      </c>
    </row>
    <row r="264" spans="1:65" s="2" customFormat="1" ht="16.5" customHeight="1">
      <c r="A264" s="39"/>
      <c r="B264" s="40"/>
      <c r="C264" s="265" t="s">
        <v>286</v>
      </c>
      <c r="D264" s="265" t="s">
        <v>273</v>
      </c>
      <c r="E264" s="266" t="s">
        <v>287</v>
      </c>
      <c r="F264" s="267" t="s">
        <v>288</v>
      </c>
      <c r="G264" s="268" t="s">
        <v>289</v>
      </c>
      <c r="H264" s="269">
        <v>9.88</v>
      </c>
      <c r="I264" s="270"/>
      <c r="J264" s="271">
        <f>ROUND(I264*H264,2)</f>
        <v>0</v>
      </c>
      <c r="K264" s="267" t="s">
        <v>128</v>
      </c>
      <c r="L264" s="272"/>
      <c r="M264" s="273" t="s">
        <v>1</v>
      </c>
      <c r="N264" s="274" t="s">
        <v>38</v>
      </c>
      <c r="O264" s="9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144</v>
      </c>
      <c r="AT264" s="230" t="s">
        <v>273</v>
      </c>
      <c r="AU264" s="230" t="s">
        <v>82</v>
      </c>
      <c r="AY264" s="18" t="s">
        <v>122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80</v>
      </c>
      <c r="BK264" s="231">
        <f>ROUND(I264*H264,2)</f>
        <v>0</v>
      </c>
      <c r="BL264" s="18" t="s">
        <v>129</v>
      </c>
      <c r="BM264" s="230" t="s">
        <v>290</v>
      </c>
    </row>
    <row r="265" spans="1:51" s="13" customFormat="1" ht="12">
      <c r="A265" s="13"/>
      <c r="B265" s="232"/>
      <c r="C265" s="233"/>
      <c r="D265" s="234" t="s">
        <v>130</v>
      </c>
      <c r="E265" s="235" t="s">
        <v>1</v>
      </c>
      <c r="F265" s="236" t="s">
        <v>291</v>
      </c>
      <c r="G265" s="233"/>
      <c r="H265" s="237">
        <v>9.88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130</v>
      </c>
      <c r="AU265" s="243" t="s">
        <v>82</v>
      </c>
      <c r="AV265" s="13" t="s">
        <v>82</v>
      </c>
      <c r="AW265" s="13" t="s">
        <v>30</v>
      </c>
      <c r="AX265" s="13" t="s">
        <v>73</v>
      </c>
      <c r="AY265" s="243" t="s">
        <v>122</v>
      </c>
    </row>
    <row r="266" spans="1:51" s="15" customFormat="1" ht="12">
      <c r="A266" s="15"/>
      <c r="B266" s="254"/>
      <c r="C266" s="255"/>
      <c r="D266" s="234" t="s">
        <v>130</v>
      </c>
      <c r="E266" s="256" t="s">
        <v>1</v>
      </c>
      <c r="F266" s="257" t="s">
        <v>133</v>
      </c>
      <c r="G266" s="255"/>
      <c r="H266" s="258">
        <v>9.88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4" t="s">
        <v>130</v>
      </c>
      <c r="AU266" s="264" t="s">
        <v>82</v>
      </c>
      <c r="AV266" s="15" t="s">
        <v>129</v>
      </c>
      <c r="AW266" s="15" t="s">
        <v>30</v>
      </c>
      <c r="AX266" s="15" t="s">
        <v>80</v>
      </c>
      <c r="AY266" s="264" t="s">
        <v>122</v>
      </c>
    </row>
    <row r="267" spans="1:65" s="2" customFormat="1" ht="21.75" customHeight="1">
      <c r="A267" s="39"/>
      <c r="B267" s="40"/>
      <c r="C267" s="219" t="s">
        <v>214</v>
      </c>
      <c r="D267" s="219" t="s">
        <v>124</v>
      </c>
      <c r="E267" s="220" t="s">
        <v>292</v>
      </c>
      <c r="F267" s="221" t="s">
        <v>293</v>
      </c>
      <c r="G267" s="222" t="s">
        <v>127</v>
      </c>
      <c r="H267" s="223">
        <v>494</v>
      </c>
      <c r="I267" s="224"/>
      <c r="J267" s="225">
        <f>ROUND(I267*H267,2)</f>
        <v>0</v>
      </c>
      <c r="K267" s="221" t="s">
        <v>128</v>
      </c>
      <c r="L267" s="45"/>
      <c r="M267" s="226" t="s">
        <v>1</v>
      </c>
      <c r="N267" s="227" t="s">
        <v>38</v>
      </c>
      <c r="O267" s="92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129</v>
      </c>
      <c r="AT267" s="230" t="s">
        <v>124</v>
      </c>
      <c r="AU267" s="230" t="s">
        <v>82</v>
      </c>
      <c r="AY267" s="18" t="s">
        <v>122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80</v>
      </c>
      <c r="BK267" s="231">
        <f>ROUND(I267*H267,2)</f>
        <v>0</v>
      </c>
      <c r="BL267" s="18" t="s">
        <v>129</v>
      </c>
      <c r="BM267" s="230" t="s">
        <v>294</v>
      </c>
    </row>
    <row r="268" spans="1:51" s="13" customFormat="1" ht="12">
      <c r="A268" s="13"/>
      <c r="B268" s="232"/>
      <c r="C268" s="233"/>
      <c r="D268" s="234" t="s">
        <v>130</v>
      </c>
      <c r="E268" s="235" t="s">
        <v>1</v>
      </c>
      <c r="F268" s="236" t="s">
        <v>282</v>
      </c>
      <c r="G268" s="233"/>
      <c r="H268" s="237">
        <v>494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130</v>
      </c>
      <c r="AU268" s="243" t="s">
        <v>82</v>
      </c>
      <c r="AV268" s="13" t="s">
        <v>82</v>
      </c>
      <c r="AW268" s="13" t="s">
        <v>30</v>
      </c>
      <c r="AX268" s="13" t="s">
        <v>73</v>
      </c>
      <c r="AY268" s="243" t="s">
        <v>122</v>
      </c>
    </row>
    <row r="269" spans="1:51" s="14" customFormat="1" ht="12">
      <c r="A269" s="14"/>
      <c r="B269" s="244"/>
      <c r="C269" s="245"/>
      <c r="D269" s="234" t="s">
        <v>130</v>
      </c>
      <c r="E269" s="246" t="s">
        <v>1</v>
      </c>
      <c r="F269" s="247" t="s">
        <v>132</v>
      </c>
      <c r="G269" s="245"/>
      <c r="H269" s="246" t="s">
        <v>1</v>
      </c>
      <c r="I269" s="248"/>
      <c r="J269" s="245"/>
      <c r="K269" s="245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130</v>
      </c>
      <c r="AU269" s="253" t="s">
        <v>82</v>
      </c>
      <c r="AV269" s="14" t="s">
        <v>80</v>
      </c>
      <c r="AW269" s="14" t="s">
        <v>30</v>
      </c>
      <c r="AX269" s="14" t="s">
        <v>73</v>
      </c>
      <c r="AY269" s="253" t="s">
        <v>122</v>
      </c>
    </row>
    <row r="270" spans="1:51" s="15" customFormat="1" ht="12">
      <c r="A270" s="15"/>
      <c r="B270" s="254"/>
      <c r="C270" s="255"/>
      <c r="D270" s="234" t="s">
        <v>130</v>
      </c>
      <c r="E270" s="256" t="s">
        <v>1</v>
      </c>
      <c r="F270" s="257" t="s">
        <v>133</v>
      </c>
      <c r="G270" s="255"/>
      <c r="H270" s="258">
        <v>494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4" t="s">
        <v>130</v>
      </c>
      <c r="AU270" s="264" t="s">
        <v>82</v>
      </c>
      <c r="AV270" s="15" t="s">
        <v>129</v>
      </c>
      <c r="AW270" s="15" t="s">
        <v>30</v>
      </c>
      <c r="AX270" s="15" t="s">
        <v>80</v>
      </c>
      <c r="AY270" s="264" t="s">
        <v>122</v>
      </c>
    </row>
    <row r="271" spans="1:65" s="2" customFormat="1" ht="21.75" customHeight="1">
      <c r="A271" s="39"/>
      <c r="B271" s="40"/>
      <c r="C271" s="219" t="s">
        <v>295</v>
      </c>
      <c r="D271" s="219" t="s">
        <v>124</v>
      </c>
      <c r="E271" s="220" t="s">
        <v>296</v>
      </c>
      <c r="F271" s="221" t="s">
        <v>297</v>
      </c>
      <c r="G271" s="222" t="s">
        <v>127</v>
      </c>
      <c r="H271" s="223">
        <v>408</v>
      </c>
      <c r="I271" s="224"/>
      <c r="J271" s="225">
        <f>ROUND(I271*H271,2)</f>
        <v>0</v>
      </c>
      <c r="K271" s="221" t="s">
        <v>128</v>
      </c>
      <c r="L271" s="45"/>
      <c r="M271" s="226" t="s">
        <v>1</v>
      </c>
      <c r="N271" s="227" t="s">
        <v>38</v>
      </c>
      <c r="O271" s="92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129</v>
      </c>
      <c r="AT271" s="230" t="s">
        <v>124</v>
      </c>
      <c r="AU271" s="230" t="s">
        <v>82</v>
      </c>
      <c r="AY271" s="18" t="s">
        <v>122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80</v>
      </c>
      <c r="BK271" s="231">
        <f>ROUND(I271*H271,2)</f>
        <v>0</v>
      </c>
      <c r="BL271" s="18" t="s">
        <v>129</v>
      </c>
      <c r="BM271" s="230" t="s">
        <v>298</v>
      </c>
    </row>
    <row r="272" spans="1:51" s="13" customFormat="1" ht="12">
      <c r="A272" s="13"/>
      <c r="B272" s="232"/>
      <c r="C272" s="233"/>
      <c r="D272" s="234" t="s">
        <v>130</v>
      </c>
      <c r="E272" s="235" t="s">
        <v>1</v>
      </c>
      <c r="F272" s="236" t="s">
        <v>299</v>
      </c>
      <c r="G272" s="233"/>
      <c r="H272" s="237">
        <v>408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130</v>
      </c>
      <c r="AU272" s="243" t="s">
        <v>82</v>
      </c>
      <c r="AV272" s="13" t="s">
        <v>82</v>
      </c>
      <c r="AW272" s="13" t="s">
        <v>30</v>
      </c>
      <c r="AX272" s="13" t="s">
        <v>73</v>
      </c>
      <c r="AY272" s="243" t="s">
        <v>122</v>
      </c>
    </row>
    <row r="273" spans="1:51" s="14" customFormat="1" ht="12">
      <c r="A273" s="14"/>
      <c r="B273" s="244"/>
      <c r="C273" s="245"/>
      <c r="D273" s="234" t="s">
        <v>130</v>
      </c>
      <c r="E273" s="246" t="s">
        <v>1</v>
      </c>
      <c r="F273" s="247" t="s">
        <v>300</v>
      </c>
      <c r="G273" s="245"/>
      <c r="H273" s="246" t="s">
        <v>1</v>
      </c>
      <c r="I273" s="248"/>
      <c r="J273" s="245"/>
      <c r="K273" s="245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130</v>
      </c>
      <c r="AU273" s="253" t="s">
        <v>82</v>
      </c>
      <c r="AV273" s="14" t="s">
        <v>80</v>
      </c>
      <c r="AW273" s="14" t="s">
        <v>30</v>
      </c>
      <c r="AX273" s="14" t="s">
        <v>73</v>
      </c>
      <c r="AY273" s="253" t="s">
        <v>122</v>
      </c>
    </row>
    <row r="274" spans="1:51" s="15" customFormat="1" ht="12">
      <c r="A274" s="15"/>
      <c r="B274" s="254"/>
      <c r="C274" s="255"/>
      <c r="D274" s="234" t="s">
        <v>130</v>
      </c>
      <c r="E274" s="256" t="s">
        <v>1</v>
      </c>
      <c r="F274" s="257" t="s">
        <v>133</v>
      </c>
      <c r="G274" s="255"/>
      <c r="H274" s="258">
        <v>408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4" t="s">
        <v>130</v>
      </c>
      <c r="AU274" s="264" t="s">
        <v>82</v>
      </c>
      <c r="AV274" s="15" t="s">
        <v>129</v>
      </c>
      <c r="AW274" s="15" t="s">
        <v>30</v>
      </c>
      <c r="AX274" s="15" t="s">
        <v>80</v>
      </c>
      <c r="AY274" s="264" t="s">
        <v>122</v>
      </c>
    </row>
    <row r="275" spans="1:63" s="12" customFormat="1" ht="22.8" customHeight="1">
      <c r="A275" s="12"/>
      <c r="B275" s="203"/>
      <c r="C275" s="204"/>
      <c r="D275" s="205" t="s">
        <v>72</v>
      </c>
      <c r="E275" s="217" t="s">
        <v>82</v>
      </c>
      <c r="F275" s="217" t="s">
        <v>301</v>
      </c>
      <c r="G275" s="204"/>
      <c r="H275" s="204"/>
      <c r="I275" s="207"/>
      <c r="J275" s="218">
        <f>BK275</f>
        <v>0</v>
      </c>
      <c r="K275" s="204"/>
      <c r="L275" s="209"/>
      <c r="M275" s="210"/>
      <c r="N275" s="211"/>
      <c r="O275" s="211"/>
      <c r="P275" s="212">
        <f>SUM(P276:P333)</f>
        <v>0</v>
      </c>
      <c r="Q275" s="211"/>
      <c r="R275" s="212">
        <f>SUM(R276:R333)</f>
        <v>0</v>
      </c>
      <c r="S275" s="211"/>
      <c r="T275" s="213">
        <f>SUM(T276:T333)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4" t="s">
        <v>80</v>
      </c>
      <c r="AT275" s="215" t="s">
        <v>72</v>
      </c>
      <c r="AU275" s="215" t="s">
        <v>80</v>
      </c>
      <c r="AY275" s="214" t="s">
        <v>122</v>
      </c>
      <c r="BK275" s="216">
        <f>SUM(BK276:BK333)</f>
        <v>0</v>
      </c>
    </row>
    <row r="276" spans="1:65" s="2" customFormat="1" ht="24.15" customHeight="1">
      <c r="A276" s="39"/>
      <c r="B276" s="40"/>
      <c r="C276" s="219" t="s">
        <v>217</v>
      </c>
      <c r="D276" s="219" t="s">
        <v>124</v>
      </c>
      <c r="E276" s="220" t="s">
        <v>302</v>
      </c>
      <c r="F276" s="221" t="s">
        <v>303</v>
      </c>
      <c r="G276" s="222" t="s">
        <v>187</v>
      </c>
      <c r="H276" s="223">
        <v>9.6</v>
      </c>
      <c r="I276" s="224"/>
      <c r="J276" s="225">
        <f>ROUND(I276*H276,2)</f>
        <v>0</v>
      </c>
      <c r="K276" s="221" t="s">
        <v>128</v>
      </c>
      <c r="L276" s="45"/>
      <c r="M276" s="226" t="s">
        <v>1</v>
      </c>
      <c r="N276" s="227" t="s">
        <v>38</v>
      </c>
      <c r="O276" s="92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129</v>
      </c>
      <c r="AT276" s="230" t="s">
        <v>124</v>
      </c>
      <c r="AU276" s="230" t="s">
        <v>82</v>
      </c>
      <c r="AY276" s="18" t="s">
        <v>122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80</v>
      </c>
      <c r="BK276" s="231">
        <f>ROUND(I276*H276,2)</f>
        <v>0</v>
      </c>
      <c r="BL276" s="18" t="s">
        <v>129</v>
      </c>
      <c r="BM276" s="230" t="s">
        <v>304</v>
      </c>
    </row>
    <row r="277" spans="1:51" s="13" customFormat="1" ht="12">
      <c r="A277" s="13"/>
      <c r="B277" s="232"/>
      <c r="C277" s="233"/>
      <c r="D277" s="234" t="s">
        <v>130</v>
      </c>
      <c r="E277" s="235" t="s">
        <v>1</v>
      </c>
      <c r="F277" s="236" t="s">
        <v>305</v>
      </c>
      <c r="G277" s="233"/>
      <c r="H277" s="237">
        <v>9.6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130</v>
      </c>
      <c r="AU277" s="243" t="s">
        <v>82</v>
      </c>
      <c r="AV277" s="13" t="s">
        <v>82</v>
      </c>
      <c r="AW277" s="13" t="s">
        <v>30</v>
      </c>
      <c r="AX277" s="13" t="s">
        <v>73</v>
      </c>
      <c r="AY277" s="243" t="s">
        <v>122</v>
      </c>
    </row>
    <row r="278" spans="1:51" s="14" customFormat="1" ht="12">
      <c r="A278" s="14"/>
      <c r="B278" s="244"/>
      <c r="C278" s="245"/>
      <c r="D278" s="234" t="s">
        <v>130</v>
      </c>
      <c r="E278" s="246" t="s">
        <v>1</v>
      </c>
      <c r="F278" s="247" t="s">
        <v>132</v>
      </c>
      <c r="G278" s="245"/>
      <c r="H278" s="246" t="s">
        <v>1</v>
      </c>
      <c r="I278" s="248"/>
      <c r="J278" s="245"/>
      <c r="K278" s="245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130</v>
      </c>
      <c r="AU278" s="253" t="s">
        <v>82</v>
      </c>
      <c r="AV278" s="14" t="s">
        <v>80</v>
      </c>
      <c r="AW278" s="14" t="s">
        <v>30</v>
      </c>
      <c r="AX278" s="14" t="s">
        <v>73</v>
      </c>
      <c r="AY278" s="253" t="s">
        <v>122</v>
      </c>
    </row>
    <row r="279" spans="1:51" s="15" customFormat="1" ht="12">
      <c r="A279" s="15"/>
      <c r="B279" s="254"/>
      <c r="C279" s="255"/>
      <c r="D279" s="234" t="s">
        <v>130</v>
      </c>
      <c r="E279" s="256" t="s">
        <v>1</v>
      </c>
      <c r="F279" s="257" t="s">
        <v>133</v>
      </c>
      <c r="G279" s="255"/>
      <c r="H279" s="258">
        <v>9.6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4" t="s">
        <v>130</v>
      </c>
      <c r="AU279" s="264" t="s">
        <v>82</v>
      </c>
      <c r="AV279" s="15" t="s">
        <v>129</v>
      </c>
      <c r="AW279" s="15" t="s">
        <v>30</v>
      </c>
      <c r="AX279" s="15" t="s">
        <v>80</v>
      </c>
      <c r="AY279" s="264" t="s">
        <v>122</v>
      </c>
    </row>
    <row r="280" spans="1:65" s="2" customFormat="1" ht="16.5" customHeight="1">
      <c r="A280" s="39"/>
      <c r="B280" s="40"/>
      <c r="C280" s="219" t="s">
        <v>306</v>
      </c>
      <c r="D280" s="219" t="s">
        <v>124</v>
      </c>
      <c r="E280" s="220" t="s">
        <v>307</v>
      </c>
      <c r="F280" s="221" t="s">
        <v>308</v>
      </c>
      <c r="G280" s="222" t="s">
        <v>164</v>
      </c>
      <c r="H280" s="223">
        <v>16.2</v>
      </c>
      <c r="I280" s="224"/>
      <c r="J280" s="225">
        <f>ROUND(I280*H280,2)</f>
        <v>0</v>
      </c>
      <c r="K280" s="221" t="s">
        <v>128</v>
      </c>
      <c r="L280" s="45"/>
      <c r="M280" s="226" t="s">
        <v>1</v>
      </c>
      <c r="N280" s="227" t="s">
        <v>38</v>
      </c>
      <c r="O280" s="92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129</v>
      </c>
      <c r="AT280" s="230" t="s">
        <v>124</v>
      </c>
      <c r="AU280" s="230" t="s">
        <v>82</v>
      </c>
      <c r="AY280" s="18" t="s">
        <v>122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80</v>
      </c>
      <c r="BK280" s="231">
        <f>ROUND(I280*H280,2)</f>
        <v>0</v>
      </c>
      <c r="BL280" s="18" t="s">
        <v>129</v>
      </c>
      <c r="BM280" s="230" t="s">
        <v>309</v>
      </c>
    </row>
    <row r="281" spans="1:51" s="13" customFormat="1" ht="12">
      <c r="A281" s="13"/>
      <c r="B281" s="232"/>
      <c r="C281" s="233"/>
      <c r="D281" s="234" t="s">
        <v>130</v>
      </c>
      <c r="E281" s="235" t="s">
        <v>1</v>
      </c>
      <c r="F281" s="236" t="s">
        <v>310</v>
      </c>
      <c r="G281" s="233"/>
      <c r="H281" s="237">
        <v>16.2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130</v>
      </c>
      <c r="AU281" s="243" t="s">
        <v>82</v>
      </c>
      <c r="AV281" s="13" t="s">
        <v>82</v>
      </c>
      <c r="AW281" s="13" t="s">
        <v>30</v>
      </c>
      <c r="AX281" s="13" t="s">
        <v>73</v>
      </c>
      <c r="AY281" s="243" t="s">
        <v>122</v>
      </c>
    </row>
    <row r="282" spans="1:51" s="14" customFormat="1" ht="12">
      <c r="A282" s="14"/>
      <c r="B282" s="244"/>
      <c r="C282" s="245"/>
      <c r="D282" s="234" t="s">
        <v>130</v>
      </c>
      <c r="E282" s="246" t="s">
        <v>1</v>
      </c>
      <c r="F282" s="247" t="s">
        <v>132</v>
      </c>
      <c r="G282" s="245"/>
      <c r="H282" s="246" t="s">
        <v>1</v>
      </c>
      <c r="I282" s="248"/>
      <c r="J282" s="245"/>
      <c r="K282" s="245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130</v>
      </c>
      <c r="AU282" s="253" t="s">
        <v>82</v>
      </c>
      <c r="AV282" s="14" t="s">
        <v>80</v>
      </c>
      <c r="AW282" s="14" t="s">
        <v>30</v>
      </c>
      <c r="AX282" s="14" t="s">
        <v>73</v>
      </c>
      <c r="AY282" s="253" t="s">
        <v>122</v>
      </c>
    </row>
    <row r="283" spans="1:51" s="15" customFormat="1" ht="12">
      <c r="A283" s="15"/>
      <c r="B283" s="254"/>
      <c r="C283" s="255"/>
      <c r="D283" s="234" t="s">
        <v>130</v>
      </c>
      <c r="E283" s="256" t="s">
        <v>1</v>
      </c>
      <c r="F283" s="257" t="s">
        <v>133</v>
      </c>
      <c r="G283" s="255"/>
      <c r="H283" s="258">
        <v>16.2</v>
      </c>
      <c r="I283" s="259"/>
      <c r="J283" s="255"/>
      <c r="K283" s="255"/>
      <c r="L283" s="260"/>
      <c r="M283" s="261"/>
      <c r="N283" s="262"/>
      <c r="O283" s="262"/>
      <c r="P283" s="262"/>
      <c r="Q283" s="262"/>
      <c r="R283" s="262"/>
      <c r="S283" s="262"/>
      <c r="T283" s="263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4" t="s">
        <v>130</v>
      </c>
      <c r="AU283" s="264" t="s">
        <v>82</v>
      </c>
      <c r="AV283" s="15" t="s">
        <v>129</v>
      </c>
      <c r="AW283" s="15" t="s">
        <v>30</v>
      </c>
      <c r="AX283" s="15" t="s">
        <v>80</v>
      </c>
      <c r="AY283" s="264" t="s">
        <v>122</v>
      </c>
    </row>
    <row r="284" spans="1:65" s="2" customFormat="1" ht="16.5" customHeight="1">
      <c r="A284" s="39"/>
      <c r="B284" s="40"/>
      <c r="C284" s="219" t="s">
        <v>220</v>
      </c>
      <c r="D284" s="219" t="s">
        <v>124</v>
      </c>
      <c r="E284" s="220" t="s">
        <v>311</v>
      </c>
      <c r="F284" s="221" t="s">
        <v>312</v>
      </c>
      <c r="G284" s="222" t="s">
        <v>164</v>
      </c>
      <c r="H284" s="223">
        <v>3</v>
      </c>
      <c r="I284" s="224"/>
      <c r="J284" s="225">
        <f>ROUND(I284*H284,2)</f>
        <v>0</v>
      </c>
      <c r="K284" s="221" t="s">
        <v>128</v>
      </c>
      <c r="L284" s="45"/>
      <c r="M284" s="226" t="s">
        <v>1</v>
      </c>
      <c r="N284" s="227" t="s">
        <v>38</v>
      </c>
      <c r="O284" s="92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129</v>
      </c>
      <c r="AT284" s="230" t="s">
        <v>124</v>
      </c>
      <c r="AU284" s="230" t="s">
        <v>82</v>
      </c>
      <c r="AY284" s="18" t="s">
        <v>122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80</v>
      </c>
      <c r="BK284" s="231">
        <f>ROUND(I284*H284,2)</f>
        <v>0</v>
      </c>
      <c r="BL284" s="18" t="s">
        <v>129</v>
      </c>
      <c r="BM284" s="230" t="s">
        <v>313</v>
      </c>
    </row>
    <row r="285" spans="1:51" s="13" customFormat="1" ht="12">
      <c r="A285" s="13"/>
      <c r="B285" s="232"/>
      <c r="C285" s="233"/>
      <c r="D285" s="234" t="s">
        <v>130</v>
      </c>
      <c r="E285" s="235" t="s">
        <v>1</v>
      </c>
      <c r="F285" s="236" t="s">
        <v>137</v>
      </c>
      <c r="G285" s="233"/>
      <c r="H285" s="237">
        <v>3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130</v>
      </c>
      <c r="AU285" s="243" t="s">
        <v>82</v>
      </c>
      <c r="AV285" s="13" t="s">
        <v>82</v>
      </c>
      <c r="AW285" s="13" t="s">
        <v>30</v>
      </c>
      <c r="AX285" s="13" t="s">
        <v>73</v>
      </c>
      <c r="AY285" s="243" t="s">
        <v>122</v>
      </c>
    </row>
    <row r="286" spans="1:51" s="14" customFormat="1" ht="12">
      <c r="A286" s="14"/>
      <c r="B286" s="244"/>
      <c r="C286" s="245"/>
      <c r="D286" s="234" t="s">
        <v>130</v>
      </c>
      <c r="E286" s="246" t="s">
        <v>1</v>
      </c>
      <c r="F286" s="247" t="s">
        <v>314</v>
      </c>
      <c r="G286" s="245"/>
      <c r="H286" s="246" t="s">
        <v>1</v>
      </c>
      <c r="I286" s="248"/>
      <c r="J286" s="245"/>
      <c r="K286" s="245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130</v>
      </c>
      <c r="AU286" s="253" t="s">
        <v>82</v>
      </c>
      <c r="AV286" s="14" t="s">
        <v>80</v>
      </c>
      <c r="AW286" s="14" t="s">
        <v>30</v>
      </c>
      <c r="AX286" s="14" t="s">
        <v>73</v>
      </c>
      <c r="AY286" s="253" t="s">
        <v>122</v>
      </c>
    </row>
    <row r="287" spans="1:51" s="15" customFormat="1" ht="12">
      <c r="A287" s="15"/>
      <c r="B287" s="254"/>
      <c r="C287" s="255"/>
      <c r="D287" s="234" t="s">
        <v>130</v>
      </c>
      <c r="E287" s="256" t="s">
        <v>1</v>
      </c>
      <c r="F287" s="257" t="s">
        <v>133</v>
      </c>
      <c r="G287" s="255"/>
      <c r="H287" s="258">
        <v>3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4" t="s">
        <v>130</v>
      </c>
      <c r="AU287" s="264" t="s">
        <v>82</v>
      </c>
      <c r="AV287" s="15" t="s">
        <v>129</v>
      </c>
      <c r="AW287" s="15" t="s">
        <v>30</v>
      </c>
      <c r="AX287" s="15" t="s">
        <v>80</v>
      </c>
      <c r="AY287" s="264" t="s">
        <v>122</v>
      </c>
    </row>
    <row r="288" spans="1:65" s="2" customFormat="1" ht="16.5" customHeight="1">
      <c r="A288" s="39"/>
      <c r="B288" s="40"/>
      <c r="C288" s="219" t="s">
        <v>315</v>
      </c>
      <c r="D288" s="219" t="s">
        <v>124</v>
      </c>
      <c r="E288" s="220" t="s">
        <v>316</v>
      </c>
      <c r="F288" s="221" t="s">
        <v>317</v>
      </c>
      <c r="G288" s="222" t="s">
        <v>164</v>
      </c>
      <c r="H288" s="223">
        <v>19.2</v>
      </c>
      <c r="I288" s="224"/>
      <c r="J288" s="225">
        <f>ROUND(I288*H288,2)</f>
        <v>0</v>
      </c>
      <c r="K288" s="221" t="s">
        <v>128</v>
      </c>
      <c r="L288" s="45"/>
      <c r="M288" s="226" t="s">
        <v>1</v>
      </c>
      <c r="N288" s="227" t="s">
        <v>38</v>
      </c>
      <c r="O288" s="92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129</v>
      </c>
      <c r="AT288" s="230" t="s">
        <v>124</v>
      </c>
      <c r="AU288" s="230" t="s">
        <v>82</v>
      </c>
      <c r="AY288" s="18" t="s">
        <v>122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80</v>
      </c>
      <c r="BK288" s="231">
        <f>ROUND(I288*H288,2)</f>
        <v>0</v>
      </c>
      <c r="BL288" s="18" t="s">
        <v>129</v>
      </c>
      <c r="BM288" s="230" t="s">
        <v>318</v>
      </c>
    </row>
    <row r="289" spans="1:51" s="13" customFormat="1" ht="12">
      <c r="A289" s="13"/>
      <c r="B289" s="232"/>
      <c r="C289" s="233"/>
      <c r="D289" s="234" t="s">
        <v>130</v>
      </c>
      <c r="E289" s="235" t="s">
        <v>1</v>
      </c>
      <c r="F289" s="236" t="s">
        <v>319</v>
      </c>
      <c r="G289" s="233"/>
      <c r="H289" s="237">
        <v>19.2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130</v>
      </c>
      <c r="AU289" s="243" t="s">
        <v>82</v>
      </c>
      <c r="AV289" s="13" t="s">
        <v>82</v>
      </c>
      <c r="AW289" s="13" t="s">
        <v>30</v>
      </c>
      <c r="AX289" s="13" t="s">
        <v>73</v>
      </c>
      <c r="AY289" s="243" t="s">
        <v>122</v>
      </c>
    </row>
    <row r="290" spans="1:51" s="14" customFormat="1" ht="12">
      <c r="A290" s="14"/>
      <c r="B290" s="244"/>
      <c r="C290" s="245"/>
      <c r="D290" s="234" t="s">
        <v>130</v>
      </c>
      <c r="E290" s="246" t="s">
        <v>1</v>
      </c>
      <c r="F290" s="247" t="s">
        <v>132</v>
      </c>
      <c r="G290" s="245"/>
      <c r="H290" s="246" t="s">
        <v>1</v>
      </c>
      <c r="I290" s="248"/>
      <c r="J290" s="245"/>
      <c r="K290" s="245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130</v>
      </c>
      <c r="AU290" s="253" t="s">
        <v>82</v>
      </c>
      <c r="AV290" s="14" t="s">
        <v>80</v>
      </c>
      <c r="AW290" s="14" t="s">
        <v>30</v>
      </c>
      <c r="AX290" s="14" t="s">
        <v>73</v>
      </c>
      <c r="AY290" s="253" t="s">
        <v>122</v>
      </c>
    </row>
    <row r="291" spans="1:51" s="15" customFormat="1" ht="12">
      <c r="A291" s="15"/>
      <c r="B291" s="254"/>
      <c r="C291" s="255"/>
      <c r="D291" s="234" t="s">
        <v>130</v>
      </c>
      <c r="E291" s="256" t="s">
        <v>1</v>
      </c>
      <c r="F291" s="257" t="s">
        <v>133</v>
      </c>
      <c r="G291" s="255"/>
      <c r="H291" s="258">
        <v>19.2</v>
      </c>
      <c r="I291" s="259"/>
      <c r="J291" s="255"/>
      <c r="K291" s="255"/>
      <c r="L291" s="260"/>
      <c r="M291" s="261"/>
      <c r="N291" s="262"/>
      <c r="O291" s="262"/>
      <c r="P291" s="262"/>
      <c r="Q291" s="262"/>
      <c r="R291" s="262"/>
      <c r="S291" s="262"/>
      <c r="T291" s="263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4" t="s">
        <v>130</v>
      </c>
      <c r="AU291" s="264" t="s">
        <v>82</v>
      </c>
      <c r="AV291" s="15" t="s">
        <v>129</v>
      </c>
      <c r="AW291" s="15" t="s">
        <v>30</v>
      </c>
      <c r="AX291" s="15" t="s">
        <v>80</v>
      </c>
      <c r="AY291" s="264" t="s">
        <v>122</v>
      </c>
    </row>
    <row r="292" spans="1:65" s="2" customFormat="1" ht="16.5" customHeight="1">
      <c r="A292" s="39"/>
      <c r="B292" s="40"/>
      <c r="C292" s="219" t="s">
        <v>224</v>
      </c>
      <c r="D292" s="219" t="s">
        <v>124</v>
      </c>
      <c r="E292" s="220" t="s">
        <v>320</v>
      </c>
      <c r="F292" s="221" t="s">
        <v>321</v>
      </c>
      <c r="G292" s="222" t="s">
        <v>187</v>
      </c>
      <c r="H292" s="223">
        <v>16.868</v>
      </c>
      <c r="I292" s="224"/>
      <c r="J292" s="225">
        <f>ROUND(I292*H292,2)</f>
        <v>0</v>
      </c>
      <c r="K292" s="221" t="s">
        <v>128</v>
      </c>
      <c r="L292" s="45"/>
      <c r="M292" s="226" t="s">
        <v>1</v>
      </c>
      <c r="N292" s="227" t="s">
        <v>38</v>
      </c>
      <c r="O292" s="92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129</v>
      </c>
      <c r="AT292" s="230" t="s">
        <v>124</v>
      </c>
      <c r="AU292" s="230" t="s">
        <v>82</v>
      </c>
      <c r="AY292" s="18" t="s">
        <v>122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80</v>
      </c>
      <c r="BK292" s="231">
        <f>ROUND(I292*H292,2)</f>
        <v>0</v>
      </c>
      <c r="BL292" s="18" t="s">
        <v>129</v>
      </c>
      <c r="BM292" s="230" t="s">
        <v>322</v>
      </c>
    </row>
    <row r="293" spans="1:51" s="13" customFormat="1" ht="12">
      <c r="A293" s="13"/>
      <c r="B293" s="232"/>
      <c r="C293" s="233"/>
      <c r="D293" s="234" t="s">
        <v>130</v>
      </c>
      <c r="E293" s="235" t="s">
        <v>1</v>
      </c>
      <c r="F293" s="236" t="s">
        <v>323</v>
      </c>
      <c r="G293" s="233"/>
      <c r="H293" s="237">
        <v>8.288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130</v>
      </c>
      <c r="AU293" s="243" t="s">
        <v>82</v>
      </c>
      <c r="AV293" s="13" t="s">
        <v>82</v>
      </c>
      <c r="AW293" s="13" t="s">
        <v>30</v>
      </c>
      <c r="AX293" s="13" t="s">
        <v>73</v>
      </c>
      <c r="AY293" s="243" t="s">
        <v>122</v>
      </c>
    </row>
    <row r="294" spans="1:51" s="14" customFormat="1" ht="12">
      <c r="A294" s="14"/>
      <c r="B294" s="244"/>
      <c r="C294" s="245"/>
      <c r="D294" s="234" t="s">
        <v>130</v>
      </c>
      <c r="E294" s="246" t="s">
        <v>1</v>
      </c>
      <c r="F294" s="247" t="s">
        <v>324</v>
      </c>
      <c r="G294" s="245"/>
      <c r="H294" s="246" t="s">
        <v>1</v>
      </c>
      <c r="I294" s="248"/>
      <c r="J294" s="245"/>
      <c r="K294" s="245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130</v>
      </c>
      <c r="AU294" s="253" t="s">
        <v>82</v>
      </c>
      <c r="AV294" s="14" t="s">
        <v>80</v>
      </c>
      <c r="AW294" s="14" t="s">
        <v>30</v>
      </c>
      <c r="AX294" s="14" t="s">
        <v>73</v>
      </c>
      <c r="AY294" s="253" t="s">
        <v>122</v>
      </c>
    </row>
    <row r="295" spans="1:51" s="13" customFormat="1" ht="12">
      <c r="A295" s="13"/>
      <c r="B295" s="232"/>
      <c r="C295" s="233"/>
      <c r="D295" s="234" t="s">
        <v>130</v>
      </c>
      <c r="E295" s="235" t="s">
        <v>1</v>
      </c>
      <c r="F295" s="236" t="s">
        <v>325</v>
      </c>
      <c r="G295" s="233"/>
      <c r="H295" s="237">
        <v>8.58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130</v>
      </c>
      <c r="AU295" s="243" t="s">
        <v>82</v>
      </c>
      <c r="AV295" s="13" t="s">
        <v>82</v>
      </c>
      <c r="AW295" s="13" t="s">
        <v>30</v>
      </c>
      <c r="AX295" s="13" t="s">
        <v>73</v>
      </c>
      <c r="AY295" s="243" t="s">
        <v>122</v>
      </c>
    </row>
    <row r="296" spans="1:51" s="14" customFormat="1" ht="12">
      <c r="A296" s="14"/>
      <c r="B296" s="244"/>
      <c r="C296" s="245"/>
      <c r="D296" s="234" t="s">
        <v>130</v>
      </c>
      <c r="E296" s="246" t="s">
        <v>1</v>
      </c>
      <c r="F296" s="247" t="s">
        <v>203</v>
      </c>
      <c r="G296" s="245"/>
      <c r="H296" s="246" t="s">
        <v>1</v>
      </c>
      <c r="I296" s="248"/>
      <c r="J296" s="245"/>
      <c r="K296" s="245"/>
      <c r="L296" s="249"/>
      <c r="M296" s="250"/>
      <c r="N296" s="251"/>
      <c r="O296" s="251"/>
      <c r="P296" s="251"/>
      <c r="Q296" s="251"/>
      <c r="R296" s="251"/>
      <c r="S296" s="251"/>
      <c r="T296" s="25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3" t="s">
        <v>130</v>
      </c>
      <c r="AU296" s="253" t="s">
        <v>82</v>
      </c>
      <c r="AV296" s="14" t="s">
        <v>80</v>
      </c>
      <c r="AW296" s="14" t="s">
        <v>30</v>
      </c>
      <c r="AX296" s="14" t="s">
        <v>73</v>
      </c>
      <c r="AY296" s="253" t="s">
        <v>122</v>
      </c>
    </row>
    <row r="297" spans="1:51" s="14" customFormat="1" ht="12">
      <c r="A297" s="14"/>
      <c r="B297" s="244"/>
      <c r="C297" s="245"/>
      <c r="D297" s="234" t="s">
        <v>130</v>
      </c>
      <c r="E297" s="246" t="s">
        <v>1</v>
      </c>
      <c r="F297" s="247" t="s">
        <v>132</v>
      </c>
      <c r="G297" s="245"/>
      <c r="H297" s="246" t="s">
        <v>1</v>
      </c>
      <c r="I297" s="248"/>
      <c r="J297" s="245"/>
      <c r="K297" s="245"/>
      <c r="L297" s="249"/>
      <c r="M297" s="250"/>
      <c r="N297" s="251"/>
      <c r="O297" s="251"/>
      <c r="P297" s="251"/>
      <c r="Q297" s="251"/>
      <c r="R297" s="251"/>
      <c r="S297" s="251"/>
      <c r="T297" s="25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3" t="s">
        <v>130</v>
      </c>
      <c r="AU297" s="253" t="s">
        <v>82</v>
      </c>
      <c r="AV297" s="14" t="s">
        <v>80</v>
      </c>
      <c r="AW297" s="14" t="s">
        <v>30</v>
      </c>
      <c r="AX297" s="14" t="s">
        <v>73</v>
      </c>
      <c r="AY297" s="253" t="s">
        <v>122</v>
      </c>
    </row>
    <row r="298" spans="1:51" s="15" customFormat="1" ht="12">
      <c r="A298" s="15"/>
      <c r="B298" s="254"/>
      <c r="C298" s="255"/>
      <c r="D298" s="234" t="s">
        <v>130</v>
      </c>
      <c r="E298" s="256" t="s">
        <v>1</v>
      </c>
      <c r="F298" s="257" t="s">
        <v>133</v>
      </c>
      <c r="G298" s="255"/>
      <c r="H298" s="258">
        <v>16.868000000000002</v>
      </c>
      <c r="I298" s="259"/>
      <c r="J298" s="255"/>
      <c r="K298" s="255"/>
      <c r="L298" s="260"/>
      <c r="M298" s="261"/>
      <c r="N298" s="262"/>
      <c r="O298" s="262"/>
      <c r="P298" s="262"/>
      <c r="Q298" s="262"/>
      <c r="R298" s="262"/>
      <c r="S298" s="262"/>
      <c r="T298" s="263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64" t="s">
        <v>130</v>
      </c>
      <c r="AU298" s="264" t="s">
        <v>82</v>
      </c>
      <c r="AV298" s="15" t="s">
        <v>129</v>
      </c>
      <c r="AW298" s="15" t="s">
        <v>30</v>
      </c>
      <c r="AX298" s="15" t="s">
        <v>80</v>
      </c>
      <c r="AY298" s="264" t="s">
        <v>122</v>
      </c>
    </row>
    <row r="299" spans="1:65" s="2" customFormat="1" ht="16.5" customHeight="1">
      <c r="A299" s="39"/>
      <c r="B299" s="40"/>
      <c r="C299" s="219" t="s">
        <v>326</v>
      </c>
      <c r="D299" s="219" t="s">
        <v>124</v>
      </c>
      <c r="E299" s="220" t="s">
        <v>327</v>
      </c>
      <c r="F299" s="221" t="s">
        <v>328</v>
      </c>
      <c r="G299" s="222" t="s">
        <v>187</v>
      </c>
      <c r="H299" s="223">
        <v>20.171</v>
      </c>
      <c r="I299" s="224"/>
      <c r="J299" s="225">
        <f>ROUND(I299*H299,2)</f>
        <v>0</v>
      </c>
      <c r="K299" s="221" t="s">
        <v>128</v>
      </c>
      <c r="L299" s="45"/>
      <c r="M299" s="226" t="s">
        <v>1</v>
      </c>
      <c r="N299" s="227" t="s">
        <v>38</v>
      </c>
      <c r="O299" s="92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0" t="s">
        <v>129</v>
      </c>
      <c r="AT299" s="230" t="s">
        <v>124</v>
      </c>
      <c r="AU299" s="230" t="s">
        <v>82</v>
      </c>
      <c r="AY299" s="18" t="s">
        <v>122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8" t="s">
        <v>80</v>
      </c>
      <c r="BK299" s="231">
        <f>ROUND(I299*H299,2)</f>
        <v>0</v>
      </c>
      <c r="BL299" s="18" t="s">
        <v>129</v>
      </c>
      <c r="BM299" s="230" t="s">
        <v>329</v>
      </c>
    </row>
    <row r="300" spans="1:51" s="13" customFormat="1" ht="12">
      <c r="A300" s="13"/>
      <c r="B300" s="232"/>
      <c r="C300" s="233"/>
      <c r="D300" s="234" t="s">
        <v>130</v>
      </c>
      <c r="E300" s="235" t="s">
        <v>1</v>
      </c>
      <c r="F300" s="236" t="s">
        <v>330</v>
      </c>
      <c r="G300" s="233"/>
      <c r="H300" s="237">
        <v>20.171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130</v>
      </c>
      <c r="AU300" s="243" t="s">
        <v>82</v>
      </c>
      <c r="AV300" s="13" t="s">
        <v>82</v>
      </c>
      <c r="AW300" s="13" t="s">
        <v>30</v>
      </c>
      <c r="AX300" s="13" t="s">
        <v>73</v>
      </c>
      <c r="AY300" s="243" t="s">
        <v>122</v>
      </c>
    </row>
    <row r="301" spans="1:51" s="14" customFormat="1" ht="12">
      <c r="A301" s="14"/>
      <c r="B301" s="244"/>
      <c r="C301" s="245"/>
      <c r="D301" s="234" t="s">
        <v>130</v>
      </c>
      <c r="E301" s="246" t="s">
        <v>1</v>
      </c>
      <c r="F301" s="247" t="s">
        <v>331</v>
      </c>
      <c r="G301" s="245"/>
      <c r="H301" s="246" t="s">
        <v>1</v>
      </c>
      <c r="I301" s="248"/>
      <c r="J301" s="245"/>
      <c r="K301" s="245"/>
      <c r="L301" s="249"/>
      <c r="M301" s="250"/>
      <c r="N301" s="251"/>
      <c r="O301" s="251"/>
      <c r="P301" s="251"/>
      <c r="Q301" s="251"/>
      <c r="R301" s="251"/>
      <c r="S301" s="251"/>
      <c r="T301" s="25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3" t="s">
        <v>130</v>
      </c>
      <c r="AU301" s="253" t="s">
        <v>82</v>
      </c>
      <c r="AV301" s="14" t="s">
        <v>80</v>
      </c>
      <c r="AW301" s="14" t="s">
        <v>30</v>
      </c>
      <c r="AX301" s="14" t="s">
        <v>73</v>
      </c>
      <c r="AY301" s="253" t="s">
        <v>122</v>
      </c>
    </row>
    <row r="302" spans="1:51" s="15" customFormat="1" ht="12">
      <c r="A302" s="15"/>
      <c r="B302" s="254"/>
      <c r="C302" s="255"/>
      <c r="D302" s="234" t="s">
        <v>130</v>
      </c>
      <c r="E302" s="256" t="s">
        <v>1</v>
      </c>
      <c r="F302" s="257" t="s">
        <v>133</v>
      </c>
      <c r="G302" s="255"/>
      <c r="H302" s="258">
        <v>20.171</v>
      </c>
      <c r="I302" s="259"/>
      <c r="J302" s="255"/>
      <c r="K302" s="255"/>
      <c r="L302" s="260"/>
      <c r="M302" s="261"/>
      <c r="N302" s="262"/>
      <c r="O302" s="262"/>
      <c r="P302" s="262"/>
      <c r="Q302" s="262"/>
      <c r="R302" s="262"/>
      <c r="S302" s="262"/>
      <c r="T302" s="263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64" t="s">
        <v>130</v>
      </c>
      <c r="AU302" s="264" t="s">
        <v>82</v>
      </c>
      <c r="AV302" s="15" t="s">
        <v>129</v>
      </c>
      <c r="AW302" s="15" t="s">
        <v>30</v>
      </c>
      <c r="AX302" s="15" t="s">
        <v>80</v>
      </c>
      <c r="AY302" s="264" t="s">
        <v>122</v>
      </c>
    </row>
    <row r="303" spans="1:65" s="2" customFormat="1" ht="16.5" customHeight="1">
      <c r="A303" s="39"/>
      <c r="B303" s="40"/>
      <c r="C303" s="219" t="s">
        <v>228</v>
      </c>
      <c r="D303" s="219" t="s">
        <v>124</v>
      </c>
      <c r="E303" s="220" t="s">
        <v>332</v>
      </c>
      <c r="F303" s="221" t="s">
        <v>333</v>
      </c>
      <c r="G303" s="222" t="s">
        <v>127</v>
      </c>
      <c r="H303" s="223">
        <v>12.285</v>
      </c>
      <c r="I303" s="224"/>
      <c r="J303" s="225">
        <f>ROUND(I303*H303,2)</f>
        <v>0</v>
      </c>
      <c r="K303" s="221" t="s">
        <v>128</v>
      </c>
      <c r="L303" s="45"/>
      <c r="M303" s="226" t="s">
        <v>1</v>
      </c>
      <c r="N303" s="227" t="s">
        <v>38</v>
      </c>
      <c r="O303" s="92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129</v>
      </c>
      <c r="AT303" s="230" t="s">
        <v>124</v>
      </c>
      <c r="AU303" s="230" t="s">
        <v>82</v>
      </c>
      <c r="AY303" s="18" t="s">
        <v>122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80</v>
      </c>
      <c r="BK303" s="231">
        <f>ROUND(I303*H303,2)</f>
        <v>0</v>
      </c>
      <c r="BL303" s="18" t="s">
        <v>129</v>
      </c>
      <c r="BM303" s="230" t="s">
        <v>334</v>
      </c>
    </row>
    <row r="304" spans="1:51" s="13" customFormat="1" ht="12">
      <c r="A304" s="13"/>
      <c r="B304" s="232"/>
      <c r="C304" s="233"/>
      <c r="D304" s="234" t="s">
        <v>130</v>
      </c>
      <c r="E304" s="235" t="s">
        <v>1</v>
      </c>
      <c r="F304" s="236" t="s">
        <v>335</v>
      </c>
      <c r="G304" s="233"/>
      <c r="H304" s="237">
        <v>12.285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130</v>
      </c>
      <c r="AU304" s="243" t="s">
        <v>82</v>
      </c>
      <c r="AV304" s="13" t="s">
        <v>82</v>
      </c>
      <c r="AW304" s="13" t="s">
        <v>30</v>
      </c>
      <c r="AX304" s="13" t="s">
        <v>73</v>
      </c>
      <c r="AY304" s="243" t="s">
        <v>122</v>
      </c>
    </row>
    <row r="305" spans="1:51" s="15" customFormat="1" ht="12">
      <c r="A305" s="15"/>
      <c r="B305" s="254"/>
      <c r="C305" s="255"/>
      <c r="D305" s="234" t="s">
        <v>130</v>
      </c>
      <c r="E305" s="256" t="s">
        <v>1</v>
      </c>
      <c r="F305" s="257" t="s">
        <v>133</v>
      </c>
      <c r="G305" s="255"/>
      <c r="H305" s="258">
        <v>12.285</v>
      </c>
      <c r="I305" s="259"/>
      <c r="J305" s="255"/>
      <c r="K305" s="255"/>
      <c r="L305" s="260"/>
      <c r="M305" s="261"/>
      <c r="N305" s="262"/>
      <c r="O305" s="262"/>
      <c r="P305" s="262"/>
      <c r="Q305" s="262"/>
      <c r="R305" s="262"/>
      <c r="S305" s="262"/>
      <c r="T305" s="263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4" t="s">
        <v>130</v>
      </c>
      <c r="AU305" s="264" t="s">
        <v>82</v>
      </c>
      <c r="AV305" s="15" t="s">
        <v>129</v>
      </c>
      <c r="AW305" s="15" t="s">
        <v>30</v>
      </c>
      <c r="AX305" s="15" t="s">
        <v>80</v>
      </c>
      <c r="AY305" s="264" t="s">
        <v>122</v>
      </c>
    </row>
    <row r="306" spans="1:65" s="2" customFormat="1" ht="16.5" customHeight="1">
      <c r="A306" s="39"/>
      <c r="B306" s="40"/>
      <c r="C306" s="219" t="s">
        <v>336</v>
      </c>
      <c r="D306" s="219" t="s">
        <v>124</v>
      </c>
      <c r="E306" s="220" t="s">
        <v>332</v>
      </c>
      <c r="F306" s="221" t="s">
        <v>333</v>
      </c>
      <c r="G306" s="222" t="s">
        <v>127</v>
      </c>
      <c r="H306" s="223">
        <v>13.9</v>
      </c>
      <c r="I306" s="224"/>
      <c r="J306" s="225">
        <f>ROUND(I306*H306,2)</f>
        <v>0</v>
      </c>
      <c r="K306" s="221" t="s">
        <v>128</v>
      </c>
      <c r="L306" s="45"/>
      <c r="M306" s="226" t="s">
        <v>1</v>
      </c>
      <c r="N306" s="227" t="s">
        <v>38</v>
      </c>
      <c r="O306" s="92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129</v>
      </c>
      <c r="AT306" s="230" t="s">
        <v>124</v>
      </c>
      <c r="AU306" s="230" t="s">
        <v>82</v>
      </c>
      <c r="AY306" s="18" t="s">
        <v>122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80</v>
      </c>
      <c r="BK306" s="231">
        <f>ROUND(I306*H306,2)</f>
        <v>0</v>
      </c>
      <c r="BL306" s="18" t="s">
        <v>129</v>
      </c>
      <c r="BM306" s="230" t="s">
        <v>337</v>
      </c>
    </row>
    <row r="307" spans="1:51" s="13" customFormat="1" ht="12">
      <c r="A307" s="13"/>
      <c r="B307" s="232"/>
      <c r="C307" s="233"/>
      <c r="D307" s="234" t="s">
        <v>130</v>
      </c>
      <c r="E307" s="235" t="s">
        <v>1</v>
      </c>
      <c r="F307" s="236" t="s">
        <v>338</v>
      </c>
      <c r="G307" s="233"/>
      <c r="H307" s="237">
        <v>13.9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130</v>
      </c>
      <c r="AU307" s="243" t="s">
        <v>82</v>
      </c>
      <c r="AV307" s="13" t="s">
        <v>82</v>
      </c>
      <c r="AW307" s="13" t="s">
        <v>30</v>
      </c>
      <c r="AX307" s="13" t="s">
        <v>73</v>
      </c>
      <c r="AY307" s="243" t="s">
        <v>122</v>
      </c>
    </row>
    <row r="308" spans="1:51" s="14" customFormat="1" ht="12">
      <c r="A308" s="14"/>
      <c r="B308" s="244"/>
      <c r="C308" s="245"/>
      <c r="D308" s="234" t="s">
        <v>130</v>
      </c>
      <c r="E308" s="246" t="s">
        <v>1</v>
      </c>
      <c r="F308" s="247" t="s">
        <v>339</v>
      </c>
      <c r="G308" s="245"/>
      <c r="H308" s="246" t="s">
        <v>1</v>
      </c>
      <c r="I308" s="248"/>
      <c r="J308" s="245"/>
      <c r="K308" s="245"/>
      <c r="L308" s="249"/>
      <c r="M308" s="250"/>
      <c r="N308" s="251"/>
      <c r="O308" s="251"/>
      <c r="P308" s="251"/>
      <c r="Q308" s="251"/>
      <c r="R308" s="251"/>
      <c r="S308" s="251"/>
      <c r="T308" s="25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3" t="s">
        <v>130</v>
      </c>
      <c r="AU308" s="253" t="s">
        <v>82</v>
      </c>
      <c r="AV308" s="14" t="s">
        <v>80</v>
      </c>
      <c r="AW308" s="14" t="s">
        <v>30</v>
      </c>
      <c r="AX308" s="14" t="s">
        <v>73</v>
      </c>
      <c r="AY308" s="253" t="s">
        <v>122</v>
      </c>
    </row>
    <row r="309" spans="1:51" s="14" customFormat="1" ht="12">
      <c r="A309" s="14"/>
      <c r="B309" s="244"/>
      <c r="C309" s="245"/>
      <c r="D309" s="234" t="s">
        <v>130</v>
      </c>
      <c r="E309" s="246" t="s">
        <v>1</v>
      </c>
      <c r="F309" s="247" t="s">
        <v>132</v>
      </c>
      <c r="G309" s="245"/>
      <c r="H309" s="246" t="s">
        <v>1</v>
      </c>
      <c r="I309" s="248"/>
      <c r="J309" s="245"/>
      <c r="K309" s="245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130</v>
      </c>
      <c r="AU309" s="253" t="s">
        <v>82</v>
      </c>
      <c r="AV309" s="14" t="s">
        <v>80</v>
      </c>
      <c r="AW309" s="14" t="s">
        <v>30</v>
      </c>
      <c r="AX309" s="14" t="s">
        <v>73</v>
      </c>
      <c r="AY309" s="253" t="s">
        <v>122</v>
      </c>
    </row>
    <row r="310" spans="1:51" s="15" customFormat="1" ht="12">
      <c r="A310" s="15"/>
      <c r="B310" s="254"/>
      <c r="C310" s="255"/>
      <c r="D310" s="234" t="s">
        <v>130</v>
      </c>
      <c r="E310" s="256" t="s">
        <v>1</v>
      </c>
      <c r="F310" s="257" t="s">
        <v>133</v>
      </c>
      <c r="G310" s="255"/>
      <c r="H310" s="258">
        <v>13.9</v>
      </c>
      <c r="I310" s="259"/>
      <c r="J310" s="255"/>
      <c r="K310" s="255"/>
      <c r="L310" s="260"/>
      <c r="M310" s="261"/>
      <c r="N310" s="262"/>
      <c r="O310" s="262"/>
      <c r="P310" s="262"/>
      <c r="Q310" s="262"/>
      <c r="R310" s="262"/>
      <c r="S310" s="262"/>
      <c r="T310" s="263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4" t="s">
        <v>130</v>
      </c>
      <c r="AU310" s="264" t="s">
        <v>82</v>
      </c>
      <c r="AV310" s="15" t="s">
        <v>129</v>
      </c>
      <c r="AW310" s="15" t="s">
        <v>30</v>
      </c>
      <c r="AX310" s="15" t="s">
        <v>80</v>
      </c>
      <c r="AY310" s="264" t="s">
        <v>122</v>
      </c>
    </row>
    <row r="311" spans="1:65" s="2" customFormat="1" ht="16.5" customHeight="1">
      <c r="A311" s="39"/>
      <c r="B311" s="40"/>
      <c r="C311" s="219" t="s">
        <v>231</v>
      </c>
      <c r="D311" s="219" t="s">
        <v>124</v>
      </c>
      <c r="E311" s="220" t="s">
        <v>340</v>
      </c>
      <c r="F311" s="221" t="s">
        <v>341</v>
      </c>
      <c r="G311" s="222" t="s">
        <v>127</v>
      </c>
      <c r="H311" s="223">
        <v>12.285</v>
      </c>
      <c r="I311" s="224"/>
      <c r="J311" s="225">
        <f>ROUND(I311*H311,2)</f>
        <v>0</v>
      </c>
      <c r="K311" s="221" t="s">
        <v>128</v>
      </c>
      <c r="L311" s="45"/>
      <c r="M311" s="226" t="s">
        <v>1</v>
      </c>
      <c r="N311" s="227" t="s">
        <v>38</v>
      </c>
      <c r="O311" s="92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129</v>
      </c>
      <c r="AT311" s="230" t="s">
        <v>124</v>
      </c>
      <c r="AU311" s="230" t="s">
        <v>82</v>
      </c>
      <c r="AY311" s="18" t="s">
        <v>122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80</v>
      </c>
      <c r="BK311" s="231">
        <f>ROUND(I311*H311,2)</f>
        <v>0</v>
      </c>
      <c r="BL311" s="18" t="s">
        <v>129</v>
      </c>
      <c r="BM311" s="230" t="s">
        <v>342</v>
      </c>
    </row>
    <row r="312" spans="1:65" s="2" customFormat="1" ht="16.5" customHeight="1">
      <c r="A312" s="39"/>
      <c r="B312" s="40"/>
      <c r="C312" s="219" t="s">
        <v>343</v>
      </c>
      <c r="D312" s="219" t="s">
        <v>124</v>
      </c>
      <c r="E312" s="220" t="s">
        <v>340</v>
      </c>
      <c r="F312" s="221" t="s">
        <v>341</v>
      </c>
      <c r="G312" s="222" t="s">
        <v>127</v>
      </c>
      <c r="H312" s="223">
        <v>13.9</v>
      </c>
      <c r="I312" s="224"/>
      <c r="J312" s="225">
        <f>ROUND(I312*H312,2)</f>
        <v>0</v>
      </c>
      <c r="K312" s="221" t="s">
        <v>128</v>
      </c>
      <c r="L312" s="45"/>
      <c r="M312" s="226" t="s">
        <v>1</v>
      </c>
      <c r="N312" s="227" t="s">
        <v>38</v>
      </c>
      <c r="O312" s="92"/>
      <c r="P312" s="228">
        <f>O312*H312</f>
        <v>0</v>
      </c>
      <c r="Q312" s="228">
        <v>0</v>
      </c>
      <c r="R312" s="228">
        <f>Q312*H312</f>
        <v>0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129</v>
      </c>
      <c r="AT312" s="230" t="s">
        <v>124</v>
      </c>
      <c r="AU312" s="230" t="s">
        <v>82</v>
      </c>
      <c r="AY312" s="18" t="s">
        <v>122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80</v>
      </c>
      <c r="BK312" s="231">
        <f>ROUND(I312*H312,2)</f>
        <v>0</v>
      </c>
      <c r="BL312" s="18" t="s">
        <v>129</v>
      </c>
      <c r="BM312" s="230" t="s">
        <v>344</v>
      </c>
    </row>
    <row r="313" spans="1:65" s="2" customFormat="1" ht="16.5" customHeight="1">
      <c r="A313" s="39"/>
      <c r="B313" s="40"/>
      <c r="C313" s="219" t="s">
        <v>235</v>
      </c>
      <c r="D313" s="219" t="s">
        <v>124</v>
      </c>
      <c r="E313" s="220" t="s">
        <v>345</v>
      </c>
      <c r="F313" s="221" t="s">
        <v>346</v>
      </c>
      <c r="G313" s="222" t="s">
        <v>256</v>
      </c>
      <c r="H313" s="223">
        <v>1.8</v>
      </c>
      <c r="I313" s="224"/>
      <c r="J313" s="225">
        <f>ROUND(I313*H313,2)</f>
        <v>0</v>
      </c>
      <c r="K313" s="221" t="s">
        <v>128</v>
      </c>
      <c r="L313" s="45"/>
      <c r="M313" s="226" t="s">
        <v>1</v>
      </c>
      <c r="N313" s="227" t="s">
        <v>38</v>
      </c>
      <c r="O313" s="92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0" t="s">
        <v>129</v>
      </c>
      <c r="AT313" s="230" t="s">
        <v>124</v>
      </c>
      <c r="AU313" s="230" t="s">
        <v>82</v>
      </c>
      <c r="AY313" s="18" t="s">
        <v>122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8" t="s">
        <v>80</v>
      </c>
      <c r="BK313" s="231">
        <f>ROUND(I313*H313,2)</f>
        <v>0</v>
      </c>
      <c r="BL313" s="18" t="s">
        <v>129</v>
      </c>
      <c r="BM313" s="230" t="s">
        <v>347</v>
      </c>
    </row>
    <row r="314" spans="1:51" s="13" customFormat="1" ht="12">
      <c r="A314" s="13"/>
      <c r="B314" s="232"/>
      <c r="C314" s="233"/>
      <c r="D314" s="234" t="s">
        <v>130</v>
      </c>
      <c r="E314" s="235" t="s">
        <v>1</v>
      </c>
      <c r="F314" s="236" t="s">
        <v>348</v>
      </c>
      <c r="G314" s="233"/>
      <c r="H314" s="237">
        <v>1.8</v>
      </c>
      <c r="I314" s="238"/>
      <c r="J314" s="233"/>
      <c r="K314" s="233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130</v>
      </c>
      <c r="AU314" s="243" t="s">
        <v>82</v>
      </c>
      <c r="AV314" s="13" t="s">
        <v>82</v>
      </c>
      <c r="AW314" s="13" t="s">
        <v>30</v>
      </c>
      <c r="AX314" s="13" t="s">
        <v>73</v>
      </c>
      <c r="AY314" s="243" t="s">
        <v>122</v>
      </c>
    </row>
    <row r="315" spans="1:51" s="14" customFormat="1" ht="12">
      <c r="A315" s="14"/>
      <c r="B315" s="244"/>
      <c r="C315" s="245"/>
      <c r="D315" s="234" t="s">
        <v>130</v>
      </c>
      <c r="E315" s="246" t="s">
        <v>1</v>
      </c>
      <c r="F315" s="247" t="s">
        <v>132</v>
      </c>
      <c r="G315" s="245"/>
      <c r="H315" s="246" t="s">
        <v>1</v>
      </c>
      <c r="I315" s="248"/>
      <c r="J315" s="245"/>
      <c r="K315" s="245"/>
      <c r="L315" s="249"/>
      <c r="M315" s="250"/>
      <c r="N315" s="251"/>
      <c r="O315" s="251"/>
      <c r="P315" s="251"/>
      <c r="Q315" s="251"/>
      <c r="R315" s="251"/>
      <c r="S315" s="251"/>
      <c r="T315" s="25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3" t="s">
        <v>130</v>
      </c>
      <c r="AU315" s="253" t="s">
        <v>82</v>
      </c>
      <c r="AV315" s="14" t="s">
        <v>80</v>
      </c>
      <c r="AW315" s="14" t="s">
        <v>30</v>
      </c>
      <c r="AX315" s="14" t="s">
        <v>73</v>
      </c>
      <c r="AY315" s="253" t="s">
        <v>122</v>
      </c>
    </row>
    <row r="316" spans="1:51" s="15" customFormat="1" ht="12">
      <c r="A316" s="15"/>
      <c r="B316" s="254"/>
      <c r="C316" s="255"/>
      <c r="D316" s="234" t="s">
        <v>130</v>
      </c>
      <c r="E316" s="256" t="s">
        <v>1</v>
      </c>
      <c r="F316" s="257" t="s">
        <v>133</v>
      </c>
      <c r="G316" s="255"/>
      <c r="H316" s="258">
        <v>1.8</v>
      </c>
      <c r="I316" s="259"/>
      <c r="J316" s="255"/>
      <c r="K316" s="255"/>
      <c r="L316" s="260"/>
      <c r="M316" s="261"/>
      <c r="N316" s="262"/>
      <c r="O316" s="262"/>
      <c r="P316" s="262"/>
      <c r="Q316" s="262"/>
      <c r="R316" s="262"/>
      <c r="S316" s="262"/>
      <c r="T316" s="263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4" t="s">
        <v>130</v>
      </c>
      <c r="AU316" s="264" t="s">
        <v>82</v>
      </c>
      <c r="AV316" s="15" t="s">
        <v>129</v>
      </c>
      <c r="AW316" s="15" t="s">
        <v>30</v>
      </c>
      <c r="AX316" s="15" t="s">
        <v>80</v>
      </c>
      <c r="AY316" s="264" t="s">
        <v>122</v>
      </c>
    </row>
    <row r="317" spans="1:65" s="2" customFormat="1" ht="16.5" customHeight="1">
      <c r="A317" s="39"/>
      <c r="B317" s="40"/>
      <c r="C317" s="219" t="s">
        <v>349</v>
      </c>
      <c r="D317" s="219" t="s">
        <v>124</v>
      </c>
      <c r="E317" s="220" t="s">
        <v>350</v>
      </c>
      <c r="F317" s="221" t="s">
        <v>351</v>
      </c>
      <c r="G317" s="222" t="s">
        <v>256</v>
      </c>
      <c r="H317" s="223">
        <v>1.2</v>
      </c>
      <c r="I317" s="224"/>
      <c r="J317" s="225">
        <f>ROUND(I317*H317,2)</f>
        <v>0</v>
      </c>
      <c r="K317" s="221" t="s">
        <v>128</v>
      </c>
      <c r="L317" s="45"/>
      <c r="M317" s="226" t="s">
        <v>1</v>
      </c>
      <c r="N317" s="227" t="s">
        <v>38</v>
      </c>
      <c r="O317" s="92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0" t="s">
        <v>129</v>
      </c>
      <c r="AT317" s="230" t="s">
        <v>124</v>
      </c>
      <c r="AU317" s="230" t="s">
        <v>82</v>
      </c>
      <c r="AY317" s="18" t="s">
        <v>122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8" t="s">
        <v>80</v>
      </c>
      <c r="BK317" s="231">
        <f>ROUND(I317*H317,2)</f>
        <v>0</v>
      </c>
      <c r="BL317" s="18" t="s">
        <v>129</v>
      </c>
      <c r="BM317" s="230" t="s">
        <v>352</v>
      </c>
    </row>
    <row r="318" spans="1:51" s="13" customFormat="1" ht="12">
      <c r="A318" s="13"/>
      <c r="B318" s="232"/>
      <c r="C318" s="233"/>
      <c r="D318" s="234" t="s">
        <v>130</v>
      </c>
      <c r="E318" s="235" t="s">
        <v>1</v>
      </c>
      <c r="F318" s="236" t="s">
        <v>353</v>
      </c>
      <c r="G318" s="233"/>
      <c r="H318" s="237">
        <v>1.2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130</v>
      </c>
      <c r="AU318" s="243" t="s">
        <v>82</v>
      </c>
      <c r="AV318" s="13" t="s">
        <v>82</v>
      </c>
      <c r="AW318" s="13" t="s">
        <v>30</v>
      </c>
      <c r="AX318" s="13" t="s">
        <v>73</v>
      </c>
      <c r="AY318" s="243" t="s">
        <v>122</v>
      </c>
    </row>
    <row r="319" spans="1:51" s="14" customFormat="1" ht="12">
      <c r="A319" s="14"/>
      <c r="B319" s="244"/>
      <c r="C319" s="245"/>
      <c r="D319" s="234" t="s">
        <v>130</v>
      </c>
      <c r="E319" s="246" t="s">
        <v>1</v>
      </c>
      <c r="F319" s="247" t="s">
        <v>354</v>
      </c>
      <c r="G319" s="245"/>
      <c r="H319" s="246" t="s">
        <v>1</v>
      </c>
      <c r="I319" s="248"/>
      <c r="J319" s="245"/>
      <c r="K319" s="245"/>
      <c r="L319" s="249"/>
      <c r="M319" s="250"/>
      <c r="N319" s="251"/>
      <c r="O319" s="251"/>
      <c r="P319" s="251"/>
      <c r="Q319" s="251"/>
      <c r="R319" s="251"/>
      <c r="S319" s="251"/>
      <c r="T319" s="25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3" t="s">
        <v>130</v>
      </c>
      <c r="AU319" s="253" t="s">
        <v>82</v>
      </c>
      <c r="AV319" s="14" t="s">
        <v>80</v>
      </c>
      <c r="AW319" s="14" t="s">
        <v>30</v>
      </c>
      <c r="AX319" s="14" t="s">
        <v>73</v>
      </c>
      <c r="AY319" s="253" t="s">
        <v>122</v>
      </c>
    </row>
    <row r="320" spans="1:51" s="15" customFormat="1" ht="12">
      <c r="A320" s="15"/>
      <c r="B320" s="254"/>
      <c r="C320" s="255"/>
      <c r="D320" s="234" t="s">
        <v>130</v>
      </c>
      <c r="E320" s="256" t="s">
        <v>1</v>
      </c>
      <c r="F320" s="257" t="s">
        <v>133</v>
      </c>
      <c r="G320" s="255"/>
      <c r="H320" s="258">
        <v>1.2</v>
      </c>
      <c r="I320" s="259"/>
      <c r="J320" s="255"/>
      <c r="K320" s="255"/>
      <c r="L320" s="260"/>
      <c r="M320" s="261"/>
      <c r="N320" s="262"/>
      <c r="O320" s="262"/>
      <c r="P320" s="262"/>
      <c r="Q320" s="262"/>
      <c r="R320" s="262"/>
      <c r="S320" s="262"/>
      <c r="T320" s="263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64" t="s">
        <v>130</v>
      </c>
      <c r="AU320" s="264" t="s">
        <v>82</v>
      </c>
      <c r="AV320" s="15" t="s">
        <v>129</v>
      </c>
      <c r="AW320" s="15" t="s">
        <v>30</v>
      </c>
      <c r="AX320" s="15" t="s">
        <v>80</v>
      </c>
      <c r="AY320" s="264" t="s">
        <v>122</v>
      </c>
    </row>
    <row r="321" spans="1:65" s="2" customFormat="1" ht="24.15" customHeight="1">
      <c r="A321" s="39"/>
      <c r="B321" s="40"/>
      <c r="C321" s="219" t="s">
        <v>238</v>
      </c>
      <c r="D321" s="219" t="s">
        <v>124</v>
      </c>
      <c r="E321" s="220" t="s">
        <v>355</v>
      </c>
      <c r="F321" s="221" t="s">
        <v>356</v>
      </c>
      <c r="G321" s="222" t="s">
        <v>187</v>
      </c>
      <c r="H321" s="223">
        <v>44.513</v>
      </c>
      <c r="I321" s="224"/>
      <c r="J321" s="225">
        <f>ROUND(I321*H321,2)</f>
        <v>0</v>
      </c>
      <c r="K321" s="221" t="s">
        <v>128</v>
      </c>
      <c r="L321" s="45"/>
      <c r="M321" s="226" t="s">
        <v>1</v>
      </c>
      <c r="N321" s="227" t="s">
        <v>38</v>
      </c>
      <c r="O321" s="92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129</v>
      </c>
      <c r="AT321" s="230" t="s">
        <v>124</v>
      </c>
      <c r="AU321" s="230" t="s">
        <v>82</v>
      </c>
      <c r="AY321" s="18" t="s">
        <v>122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80</v>
      </c>
      <c r="BK321" s="231">
        <f>ROUND(I321*H321,2)</f>
        <v>0</v>
      </c>
      <c r="BL321" s="18" t="s">
        <v>129</v>
      </c>
      <c r="BM321" s="230" t="s">
        <v>357</v>
      </c>
    </row>
    <row r="322" spans="1:51" s="13" customFormat="1" ht="12">
      <c r="A322" s="13"/>
      <c r="B322" s="232"/>
      <c r="C322" s="233"/>
      <c r="D322" s="234" t="s">
        <v>130</v>
      </c>
      <c r="E322" s="235" t="s">
        <v>1</v>
      </c>
      <c r="F322" s="236" t="s">
        <v>358</v>
      </c>
      <c r="G322" s="233"/>
      <c r="H322" s="237">
        <v>44.513</v>
      </c>
      <c r="I322" s="238"/>
      <c r="J322" s="233"/>
      <c r="K322" s="233"/>
      <c r="L322" s="239"/>
      <c r="M322" s="240"/>
      <c r="N322" s="241"/>
      <c r="O322" s="241"/>
      <c r="P322" s="241"/>
      <c r="Q322" s="241"/>
      <c r="R322" s="241"/>
      <c r="S322" s="241"/>
      <c r="T322" s="24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3" t="s">
        <v>130</v>
      </c>
      <c r="AU322" s="243" t="s">
        <v>82</v>
      </c>
      <c r="AV322" s="13" t="s">
        <v>82</v>
      </c>
      <c r="AW322" s="13" t="s">
        <v>30</v>
      </c>
      <c r="AX322" s="13" t="s">
        <v>73</v>
      </c>
      <c r="AY322" s="243" t="s">
        <v>122</v>
      </c>
    </row>
    <row r="323" spans="1:51" s="14" customFormat="1" ht="12">
      <c r="A323" s="14"/>
      <c r="B323" s="244"/>
      <c r="C323" s="245"/>
      <c r="D323" s="234" t="s">
        <v>130</v>
      </c>
      <c r="E323" s="246" t="s">
        <v>1</v>
      </c>
      <c r="F323" s="247" t="s">
        <v>359</v>
      </c>
      <c r="G323" s="245"/>
      <c r="H323" s="246" t="s">
        <v>1</v>
      </c>
      <c r="I323" s="248"/>
      <c r="J323" s="245"/>
      <c r="K323" s="245"/>
      <c r="L323" s="249"/>
      <c r="M323" s="250"/>
      <c r="N323" s="251"/>
      <c r="O323" s="251"/>
      <c r="P323" s="251"/>
      <c r="Q323" s="251"/>
      <c r="R323" s="251"/>
      <c r="S323" s="251"/>
      <c r="T323" s="25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3" t="s">
        <v>130</v>
      </c>
      <c r="AU323" s="253" t="s">
        <v>82</v>
      </c>
      <c r="AV323" s="14" t="s">
        <v>80</v>
      </c>
      <c r="AW323" s="14" t="s">
        <v>30</v>
      </c>
      <c r="AX323" s="14" t="s">
        <v>73</v>
      </c>
      <c r="AY323" s="253" t="s">
        <v>122</v>
      </c>
    </row>
    <row r="324" spans="1:51" s="15" customFormat="1" ht="12">
      <c r="A324" s="15"/>
      <c r="B324" s="254"/>
      <c r="C324" s="255"/>
      <c r="D324" s="234" t="s">
        <v>130</v>
      </c>
      <c r="E324" s="256" t="s">
        <v>1</v>
      </c>
      <c r="F324" s="257" t="s">
        <v>133</v>
      </c>
      <c r="G324" s="255"/>
      <c r="H324" s="258">
        <v>44.513</v>
      </c>
      <c r="I324" s="259"/>
      <c r="J324" s="255"/>
      <c r="K324" s="255"/>
      <c r="L324" s="260"/>
      <c r="M324" s="261"/>
      <c r="N324" s="262"/>
      <c r="O324" s="262"/>
      <c r="P324" s="262"/>
      <c r="Q324" s="262"/>
      <c r="R324" s="262"/>
      <c r="S324" s="262"/>
      <c r="T324" s="263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4" t="s">
        <v>130</v>
      </c>
      <c r="AU324" s="264" t="s">
        <v>82</v>
      </c>
      <c r="AV324" s="15" t="s">
        <v>129</v>
      </c>
      <c r="AW324" s="15" t="s">
        <v>30</v>
      </c>
      <c r="AX324" s="15" t="s">
        <v>80</v>
      </c>
      <c r="AY324" s="264" t="s">
        <v>122</v>
      </c>
    </row>
    <row r="325" spans="1:65" s="2" customFormat="1" ht="16.5" customHeight="1">
      <c r="A325" s="39"/>
      <c r="B325" s="40"/>
      <c r="C325" s="219" t="s">
        <v>360</v>
      </c>
      <c r="D325" s="219" t="s">
        <v>124</v>
      </c>
      <c r="E325" s="220" t="s">
        <v>361</v>
      </c>
      <c r="F325" s="221" t="s">
        <v>362</v>
      </c>
      <c r="G325" s="222" t="s">
        <v>127</v>
      </c>
      <c r="H325" s="223">
        <v>62.84</v>
      </c>
      <c r="I325" s="224"/>
      <c r="J325" s="225">
        <f>ROUND(I325*H325,2)</f>
        <v>0</v>
      </c>
      <c r="K325" s="221" t="s">
        <v>128</v>
      </c>
      <c r="L325" s="45"/>
      <c r="M325" s="226" t="s">
        <v>1</v>
      </c>
      <c r="N325" s="227" t="s">
        <v>38</v>
      </c>
      <c r="O325" s="92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129</v>
      </c>
      <c r="AT325" s="230" t="s">
        <v>124</v>
      </c>
      <c r="AU325" s="230" t="s">
        <v>82</v>
      </c>
      <c r="AY325" s="18" t="s">
        <v>122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80</v>
      </c>
      <c r="BK325" s="231">
        <f>ROUND(I325*H325,2)</f>
        <v>0</v>
      </c>
      <c r="BL325" s="18" t="s">
        <v>129</v>
      </c>
      <c r="BM325" s="230" t="s">
        <v>363</v>
      </c>
    </row>
    <row r="326" spans="1:51" s="13" customFormat="1" ht="12">
      <c r="A326" s="13"/>
      <c r="B326" s="232"/>
      <c r="C326" s="233"/>
      <c r="D326" s="234" t="s">
        <v>130</v>
      </c>
      <c r="E326" s="235" t="s">
        <v>1</v>
      </c>
      <c r="F326" s="236" t="s">
        <v>364</v>
      </c>
      <c r="G326" s="233"/>
      <c r="H326" s="237">
        <v>62.84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3" t="s">
        <v>130</v>
      </c>
      <c r="AU326" s="243" t="s">
        <v>82</v>
      </c>
      <c r="AV326" s="13" t="s">
        <v>82</v>
      </c>
      <c r="AW326" s="13" t="s">
        <v>30</v>
      </c>
      <c r="AX326" s="13" t="s">
        <v>73</v>
      </c>
      <c r="AY326" s="243" t="s">
        <v>122</v>
      </c>
    </row>
    <row r="327" spans="1:51" s="14" customFormat="1" ht="12">
      <c r="A327" s="14"/>
      <c r="B327" s="244"/>
      <c r="C327" s="245"/>
      <c r="D327" s="234" t="s">
        <v>130</v>
      </c>
      <c r="E327" s="246" t="s">
        <v>1</v>
      </c>
      <c r="F327" s="247" t="s">
        <v>365</v>
      </c>
      <c r="G327" s="245"/>
      <c r="H327" s="246" t="s">
        <v>1</v>
      </c>
      <c r="I327" s="248"/>
      <c r="J327" s="245"/>
      <c r="K327" s="245"/>
      <c r="L327" s="249"/>
      <c r="M327" s="250"/>
      <c r="N327" s="251"/>
      <c r="O327" s="251"/>
      <c r="P327" s="251"/>
      <c r="Q327" s="251"/>
      <c r="R327" s="251"/>
      <c r="S327" s="251"/>
      <c r="T327" s="25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3" t="s">
        <v>130</v>
      </c>
      <c r="AU327" s="253" t="s">
        <v>82</v>
      </c>
      <c r="AV327" s="14" t="s">
        <v>80</v>
      </c>
      <c r="AW327" s="14" t="s">
        <v>30</v>
      </c>
      <c r="AX327" s="14" t="s">
        <v>73</v>
      </c>
      <c r="AY327" s="253" t="s">
        <v>122</v>
      </c>
    </row>
    <row r="328" spans="1:51" s="15" customFormat="1" ht="12">
      <c r="A328" s="15"/>
      <c r="B328" s="254"/>
      <c r="C328" s="255"/>
      <c r="D328" s="234" t="s">
        <v>130</v>
      </c>
      <c r="E328" s="256" t="s">
        <v>1</v>
      </c>
      <c r="F328" s="257" t="s">
        <v>133</v>
      </c>
      <c r="G328" s="255"/>
      <c r="H328" s="258">
        <v>62.84</v>
      </c>
      <c r="I328" s="259"/>
      <c r="J328" s="255"/>
      <c r="K328" s="255"/>
      <c r="L328" s="260"/>
      <c r="M328" s="261"/>
      <c r="N328" s="262"/>
      <c r="O328" s="262"/>
      <c r="P328" s="262"/>
      <c r="Q328" s="262"/>
      <c r="R328" s="262"/>
      <c r="S328" s="262"/>
      <c r="T328" s="263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4" t="s">
        <v>130</v>
      </c>
      <c r="AU328" s="264" t="s">
        <v>82</v>
      </c>
      <c r="AV328" s="15" t="s">
        <v>129</v>
      </c>
      <c r="AW328" s="15" t="s">
        <v>30</v>
      </c>
      <c r="AX328" s="15" t="s">
        <v>80</v>
      </c>
      <c r="AY328" s="264" t="s">
        <v>122</v>
      </c>
    </row>
    <row r="329" spans="1:65" s="2" customFormat="1" ht="16.5" customHeight="1">
      <c r="A329" s="39"/>
      <c r="B329" s="40"/>
      <c r="C329" s="219" t="s">
        <v>243</v>
      </c>
      <c r="D329" s="219" t="s">
        <v>124</v>
      </c>
      <c r="E329" s="220" t="s">
        <v>366</v>
      </c>
      <c r="F329" s="221" t="s">
        <v>367</v>
      </c>
      <c r="G329" s="222" t="s">
        <v>127</v>
      </c>
      <c r="H329" s="223">
        <v>62.84</v>
      </c>
      <c r="I329" s="224"/>
      <c r="J329" s="225">
        <f>ROUND(I329*H329,2)</f>
        <v>0</v>
      </c>
      <c r="K329" s="221" t="s">
        <v>128</v>
      </c>
      <c r="L329" s="45"/>
      <c r="M329" s="226" t="s">
        <v>1</v>
      </c>
      <c r="N329" s="227" t="s">
        <v>38</v>
      </c>
      <c r="O329" s="92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129</v>
      </c>
      <c r="AT329" s="230" t="s">
        <v>124</v>
      </c>
      <c r="AU329" s="230" t="s">
        <v>82</v>
      </c>
      <c r="AY329" s="18" t="s">
        <v>122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80</v>
      </c>
      <c r="BK329" s="231">
        <f>ROUND(I329*H329,2)</f>
        <v>0</v>
      </c>
      <c r="BL329" s="18" t="s">
        <v>129</v>
      </c>
      <c r="BM329" s="230" t="s">
        <v>368</v>
      </c>
    </row>
    <row r="330" spans="1:65" s="2" customFormat="1" ht="21.75" customHeight="1">
      <c r="A330" s="39"/>
      <c r="B330" s="40"/>
      <c r="C330" s="219" t="s">
        <v>369</v>
      </c>
      <c r="D330" s="219" t="s">
        <v>124</v>
      </c>
      <c r="E330" s="220" t="s">
        <v>370</v>
      </c>
      <c r="F330" s="221" t="s">
        <v>371</v>
      </c>
      <c r="G330" s="222" t="s">
        <v>256</v>
      </c>
      <c r="H330" s="223">
        <v>3.9</v>
      </c>
      <c r="I330" s="224"/>
      <c r="J330" s="225">
        <f>ROUND(I330*H330,2)</f>
        <v>0</v>
      </c>
      <c r="K330" s="221" t="s">
        <v>128</v>
      </c>
      <c r="L330" s="45"/>
      <c r="M330" s="226" t="s">
        <v>1</v>
      </c>
      <c r="N330" s="227" t="s">
        <v>38</v>
      </c>
      <c r="O330" s="92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129</v>
      </c>
      <c r="AT330" s="230" t="s">
        <v>124</v>
      </c>
      <c r="AU330" s="230" t="s">
        <v>82</v>
      </c>
      <c r="AY330" s="18" t="s">
        <v>122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80</v>
      </c>
      <c r="BK330" s="231">
        <f>ROUND(I330*H330,2)</f>
        <v>0</v>
      </c>
      <c r="BL330" s="18" t="s">
        <v>129</v>
      </c>
      <c r="BM330" s="230" t="s">
        <v>372</v>
      </c>
    </row>
    <row r="331" spans="1:51" s="13" customFormat="1" ht="12">
      <c r="A331" s="13"/>
      <c r="B331" s="232"/>
      <c r="C331" s="233"/>
      <c r="D331" s="234" t="s">
        <v>130</v>
      </c>
      <c r="E331" s="235" t="s">
        <v>1</v>
      </c>
      <c r="F331" s="236" t="s">
        <v>373</v>
      </c>
      <c r="G331" s="233"/>
      <c r="H331" s="237">
        <v>3.9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130</v>
      </c>
      <c r="AU331" s="243" t="s">
        <v>82</v>
      </c>
      <c r="AV331" s="13" t="s">
        <v>82</v>
      </c>
      <c r="AW331" s="13" t="s">
        <v>30</v>
      </c>
      <c r="AX331" s="13" t="s">
        <v>73</v>
      </c>
      <c r="AY331" s="243" t="s">
        <v>122</v>
      </c>
    </row>
    <row r="332" spans="1:51" s="14" customFormat="1" ht="12">
      <c r="A332" s="14"/>
      <c r="B332" s="244"/>
      <c r="C332" s="245"/>
      <c r="D332" s="234" t="s">
        <v>130</v>
      </c>
      <c r="E332" s="246" t="s">
        <v>1</v>
      </c>
      <c r="F332" s="247" t="s">
        <v>374</v>
      </c>
      <c r="G332" s="245"/>
      <c r="H332" s="246" t="s">
        <v>1</v>
      </c>
      <c r="I332" s="248"/>
      <c r="J332" s="245"/>
      <c r="K332" s="245"/>
      <c r="L332" s="249"/>
      <c r="M332" s="250"/>
      <c r="N332" s="251"/>
      <c r="O332" s="251"/>
      <c r="P332" s="251"/>
      <c r="Q332" s="251"/>
      <c r="R332" s="251"/>
      <c r="S332" s="251"/>
      <c r="T332" s="25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3" t="s">
        <v>130</v>
      </c>
      <c r="AU332" s="253" t="s">
        <v>82</v>
      </c>
      <c r="AV332" s="14" t="s">
        <v>80</v>
      </c>
      <c r="AW332" s="14" t="s">
        <v>30</v>
      </c>
      <c r="AX332" s="14" t="s">
        <v>73</v>
      </c>
      <c r="AY332" s="253" t="s">
        <v>122</v>
      </c>
    </row>
    <row r="333" spans="1:51" s="15" customFormat="1" ht="12">
      <c r="A333" s="15"/>
      <c r="B333" s="254"/>
      <c r="C333" s="255"/>
      <c r="D333" s="234" t="s">
        <v>130</v>
      </c>
      <c r="E333" s="256" t="s">
        <v>1</v>
      </c>
      <c r="F333" s="257" t="s">
        <v>133</v>
      </c>
      <c r="G333" s="255"/>
      <c r="H333" s="258">
        <v>3.9</v>
      </c>
      <c r="I333" s="259"/>
      <c r="J333" s="255"/>
      <c r="K333" s="255"/>
      <c r="L333" s="260"/>
      <c r="M333" s="261"/>
      <c r="N333" s="262"/>
      <c r="O333" s="262"/>
      <c r="P333" s="262"/>
      <c r="Q333" s="262"/>
      <c r="R333" s="262"/>
      <c r="S333" s="262"/>
      <c r="T333" s="263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64" t="s">
        <v>130</v>
      </c>
      <c r="AU333" s="264" t="s">
        <v>82</v>
      </c>
      <c r="AV333" s="15" t="s">
        <v>129</v>
      </c>
      <c r="AW333" s="15" t="s">
        <v>30</v>
      </c>
      <c r="AX333" s="15" t="s">
        <v>80</v>
      </c>
      <c r="AY333" s="264" t="s">
        <v>122</v>
      </c>
    </row>
    <row r="334" spans="1:63" s="12" customFormat="1" ht="22.8" customHeight="1">
      <c r="A334" s="12"/>
      <c r="B334" s="203"/>
      <c r="C334" s="204"/>
      <c r="D334" s="205" t="s">
        <v>72</v>
      </c>
      <c r="E334" s="217" t="s">
        <v>137</v>
      </c>
      <c r="F334" s="217" t="s">
        <v>375</v>
      </c>
      <c r="G334" s="204"/>
      <c r="H334" s="204"/>
      <c r="I334" s="207"/>
      <c r="J334" s="218">
        <f>BK334</f>
        <v>0</v>
      </c>
      <c r="K334" s="204"/>
      <c r="L334" s="209"/>
      <c r="M334" s="210"/>
      <c r="N334" s="211"/>
      <c r="O334" s="211"/>
      <c r="P334" s="212">
        <f>SUM(P335:P399)</f>
        <v>0</v>
      </c>
      <c r="Q334" s="211"/>
      <c r="R334" s="212">
        <f>SUM(R335:R399)</f>
        <v>0</v>
      </c>
      <c r="S334" s="211"/>
      <c r="T334" s="213">
        <f>SUM(T335:T399)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4" t="s">
        <v>80</v>
      </c>
      <c r="AT334" s="215" t="s">
        <v>72</v>
      </c>
      <c r="AU334" s="215" t="s">
        <v>80</v>
      </c>
      <c r="AY334" s="214" t="s">
        <v>122</v>
      </c>
      <c r="BK334" s="216">
        <f>SUM(BK335:BK399)</f>
        <v>0</v>
      </c>
    </row>
    <row r="335" spans="1:65" s="2" customFormat="1" ht="16.5" customHeight="1">
      <c r="A335" s="39"/>
      <c r="B335" s="40"/>
      <c r="C335" s="219" t="s">
        <v>247</v>
      </c>
      <c r="D335" s="219" t="s">
        <v>124</v>
      </c>
      <c r="E335" s="220" t="s">
        <v>376</v>
      </c>
      <c r="F335" s="221" t="s">
        <v>377</v>
      </c>
      <c r="G335" s="222" t="s">
        <v>140</v>
      </c>
      <c r="H335" s="223">
        <v>32</v>
      </c>
      <c r="I335" s="224"/>
      <c r="J335" s="225">
        <f>ROUND(I335*H335,2)</f>
        <v>0</v>
      </c>
      <c r="K335" s="221" t="s">
        <v>128</v>
      </c>
      <c r="L335" s="45"/>
      <c r="M335" s="226" t="s">
        <v>1</v>
      </c>
      <c r="N335" s="227" t="s">
        <v>38</v>
      </c>
      <c r="O335" s="92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129</v>
      </c>
      <c r="AT335" s="230" t="s">
        <v>124</v>
      </c>
      <c r="AU335" s="230" t="s">
        <v>82</v>
      </c>
      <c r="AY335" s="18" t="s">
        <v>122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80</v>
      </c>
      <c r="BK335" s="231">
        <f>ROUND(I335*H335,2)</f>
        <v>0</v>
      </c>
      <c r="BL335" s="18" t="s">
        <v>129</v>
      </c>
      <c r="BM335" s="230" t="s">
        <v>378</v>
      </c>
    </row>
    <row r="336" spans="1:51" s="13" customFormat="1" ht="12">
      <c r="A336" s="13"/>
      <c r="B336" s="232"/>
      <c r="C336" s="233"/>
      <c r="D336" s="234" t="s">
        <v>130</v>
      </c>
      <c r="E336" s="235" t="s">
        <v>1</v>
      </c>
      <c r="F336" s="236" t="s">
        <v>199</v>
      </c>
      <c r="G336" s="233"/>
      <c r="H336" s="237">
        <v>32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130</v>
      </c>
      <c r="AU336" s="243" t="s">
        <v>82</v>
      </c>
      <c r="AV336" s="13" t="s">
        <v>82</v>
      </c>
      <c r="AW336" s="13" t="s">
        <v>30</v>
      </c>
      <c r="AX336" s="13" t="s">
        <v>73</v>
      </c>
      <c r="AY336" s="243" t="s">
        <v>122</v>
      </c>
    </row>
    <row r="337" spans="1:51" s="14" customFormat="1" ht="12">
      <c r="A337" s="14"/>
      <c r="B337" s="244"/>
      <c r="C337" s="245"/>
      <c r="D337" s="234" t="s">
        <v>130</v>
      </c>
      <c r="E337" s="246" t="s">
        <v>1</v>
      </c>
      <c r="F337" s="247" t="s">
        <v>132</v>
      </c>
      <c r="G337" s="245"/>
      <c r="H337" s="246" t="s">
        <v>1</v>
      </c>
      <c r="I337" s="248"/>
      <c r="J337" s="245"/>
      <c r="K337" s="245"/>
      <c r="L337" s="249"/>
      <c r="M337" s="250"/>
      <c r="N337" s="251"/>
      <c r="O337" s="251"/>
      <c r="P337" s="251"/>
      <c r="Q337" s="251"/>
      <c r="R337" s="251"/>
      <c r="S337" s="251"/>
      <c r="T337" s="252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3" t="s">
        <v>130</v>
      </c>
      <c r="AU337" s="253" t="s">
        <v>82</v>
      </c>
      <c r="AV337" s="14" t="s">
        <v>80</v>
      </c>
      <c r="AW337" s="14" t="s">
        <v>30</v>
      </c>
      <c r="AX337" s="14" t="s">
        <v>73</v>
      </c>
      <c r="AY337" s="253" t="s">
        <v>122</v>
      </c>
    </row>
    <row r="338" spans="1:51" s="15" customFormat="1" ht="12">
      <c r="A338" s="15"/>
      <c r="B338" s="254"/>
      <c r="C338" s="255"/>
      <c r="D338" s="234" t="s">
        <v>130</v>
      </c>
      <c r="E338" s="256" t="s">
        <v>1</v>
      </c>
      <c r="F338" s="257" t="s">
        <v>133</v>
      </c>
      <c r="G338" s="255"/>
      <c r="H338" s="258">
        <v>32</v>
      </c>
      <c r="I338" s="259"/>
      <c r="J338" s="255"/>
      <c r="K338" s="255"/>
      <c r="L338" s="260"/>
      <c r="M338" s="261"/>
      <c r="N338" s="262"/>
      <c r="O338" s="262"/>
      <c r="P338" s="262"/>
      <c r="Q338" s="262"/>
      <c r="R338" s="262"/>
      <c r="S338" s="262"/>
      <c r="T338" s="263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64" t="s">
        <v>130</v>
      </c>
      <c r="AU338" s="264" t="s">
        <v>82</v>
      </c>
      <c r="AV338" s="15" t="s">
        <v>129</v>
      </c>
      <c r="AW338" s="15" t="s">
        <v>30</v>
      </c>
      <c r="AX338" s="15" t="s">
        <v>80</v>
      </c>
      <c r="AY338" s="264" t="s">
        <v>122</v>
      </c>
    </row>
    <row r="339" spans="1:65" s="2" customFormat="1" ht="16.5" customHeight="1">
      <c r="A339" s="39"/>
      <c r="B339" s="40"/>
      <c r="C339" s="265" t="s">
        <v>379</v>
      </c>
      <c r="D339" s="265" t="s">
        <v>273</v>
      </c>
      <c r="E339" s="266" t="s">
        <v>380</v>
      </c>
      <c r="F339" s="267" t="s">
        <v>381</v>
      </c>
      <c r="G339" s="268" t="s">
        <v>140</v>
      </c>
      <c r="H339" s="269">
        <v>32</v>
      </c>
      <c r="I339" s="270"/>
      <c r="J339" s="271">
        <f>ROUND(I339*H339,2)</f>
        <v>0</v>
      </c>
      <c r="K339" s="267" t="s">
        <v>128</v>
      </c>
      <c r="L339" s="272"/>
      <c r="M339" s="273" t="s">
        <v>1</v>
      </c>
      <c r="N339" s="274" t="s">
        <v>38</v>
      </c>
      <c r="O339" s="92"/>
      <c r="P339" s="228">
        <f>O339*H339</f>
        <v>0</v>
      </c>
      <c r="Q339" s="228">
        <v>0</v>
      </c>
      <c r="R339" s="228">
        <f>Q339*H339</f>
        <v>0</v>
      </c>
      <c r="S339" s="228">
        <v>0</v>
      </c>
      <c r="T339" s="22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0" t="s">
        <v>144</v>
      </c>
      <c r="AT339" s="230" t="s">
        <v>273</v>
      </c>
      <c r="AU339" s="230" t="s">
        <v>82</v>
      </c>
      <c r="AY339" s="18" t="s">
        <v>122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8" t="s">
        <v>80</v>
      </c>
      <c r="BK339" s="231">
        <f>ROUND(I339*H339,2)</f>
        <v>0</v>
      </c>
      <c r="BL339" s="18" t="s">
        <v>129</v>
      </c>
      <c r="BM339" s="230" t="s">
        <v>382</v>
      </c>
    </row>
    <row r="340" spans="1:65" s="2" customFormat="1" ht="16.5" customHeight="1">
      <c r="A340" s="39"/>
      <c r="B340" s="40"/>
      <c r="C340" s="219" t="s">
        <v>252</v>
      </c>
      <c r="D340" s="219" t="s">
        <v>124</v>
      </c>
      <c r="E340" s="220" t="s">
        <v>383</v>
      </c>
      <c r="F340" s="221" t="s">
        <v>384</v>
      </c>
      <c r="G340" s="222" t="s">
        <v>187</v>
      </c>
      <c r="H340" s="223">
        <v>7.365</v>
      </c>
      <c r="I340" s="224"/>
      <c r="J340" s="225">
        <f>ROUND(I340*H340,2)</f>
        <v>0</v>
      </c>
      <c r="K340" s="221" t="s">
        <v>128</v>
      </c>
      <c r="L340" s="45"/>
      <c r="M340" s="226" t="s">
        <v>1</v>
      </c>
      <c r="N340" s="227" t="s">
        <v>38</v>
      </c>
      <c r="O340" s="92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129</v>
      </c>
      <c r="AT340" s="230" t="s">
        <v>124</v>
      </c>
      <c r="AU340" s="230" t="s">
        <v>82</v>
      </c>
      <c r="AY340" s="18" t="s">
        <v>122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80</v>
      </c>
      <c r="BK340" s="231">
        <f>ROUND(I340*H340,2)</f>
        <v>0</v>
      </c>
      <c r="BL340" s="18" t="s">
        <v>129</v>
      </c>
      <c r="BM340" s="230" t="s">
        <v>385</v>
      </c>
    </row>
    <row r="341" spans="1:51" s="13" customFormat="1" ht="12">
      <c r="A341" s="13"/>
      <c r="B341" s="232"/>
      <c r="C341" s="233"/>
      <c r="D341" s="234" t="s">
        <v>130</v>
      </c>
      <c r="E341" s="235" t="s">
        <v>1</v>
      </c>
      <c r="F341" s="236" t="s">
        <v>386</v>
      </c>
      <c r="G341" s="233"/>
      <c r="H341" s="237">
        <v>7.365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130</v>
      </c>
      <c r="AU341" s="243" t="s">
        <v>82</v>
      </c>
      <c r="AV341" s="13" t="s">
        <v>82</v>
      </c>
      <c r="AW341" s="13" t="s">
        <v>30</v>
      </c>
      <c r="AX341" s="13" t="s">
        <v>73</v>
      </c>
      <c r="AY341" s="243" t="s">
        <v>122</v>
      </c>
    </row>
    <row r="342" spans="1:51" s="14" customFormat="1" ht="12">
      <c r="A342" s="14"/>
      <c r="B342" s="244"/>
      <c r="C342" s="245"/>
      <c r="D342" s="234" t="s">
        <v>130</v>
      </c>
      <c r="E342" s="246" t="s">
        <v>1</v>
      </c>
      <c r="F342" s="247" t="s">
        <v>132</v>
      </c>
      <c r="G342" s="245"/>
      <c r="H342" s="246" t="s">
        <v>1</v>
      </c>
      <c r="I342" s="248"/>
      <c r="J342" s="245"/>
      <c r="K342" s="245"/>
      <c r="L342" s="249"/>
      <c r="M342" s="250"/>
      <c r="N342" s="251"/>
      <c r="O342" s="251"/>
      <c r="P342" s="251"/>
      <c r="Q342" s="251"/>
      <c r="R342" s="251"/>
      <c r="S342" s="251"/>
      <c r="T342" s="252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3" t="s">
        <v>130</v>
      </c>
      <c r="AU342" s="253" t="s">
        <v>82</v>
      </c>
      <c r="AV342" s="14" t="s">
        <v>80</v>
      </c>
      <c r="AW342" s="14" t="s">
        <v>30</v>
      </c>
      <c r="AX342" s="14" t="s">
        <v>73</v>
      </c>
      <c r="AY342" s="253" t="s">
        <v>122</v>
      </c>
    </row>
    <row r="343" spans="1:51" s="15" customFormat="1" ht="12">
      <c r="A343" s="15"/>
      <c r="B343" s="254"/>
      <c r="C343" s="255"/>
      <c r="D343" s="234" t="s">
        <v>130</v>
      </c>
      <c r="E343" s="256" t="s">
        <v>1</v>
      </c>
      <c r="F343" s="257" t="s">
        <v>133</v>
      </c>
      <c r="G343" s="255"/>
      <c r="H343" s="258">
        <v>7.365</v>
      </c>
      <c r="I343" s="259"/>
      <c r="J343" s="255"/>
      <c r="K343" s="255"/>
      <c r="L343" s="260"/>
      <c r="M343" s="261"/>
      <c r="N343" s="262"/>
      <c r="O343" s="262"/>
      <c r="P343" s="262"/>
      <c r="Q343" s="262"/>
      <c r="R343" s="262"/>
      <c r="S343" s="262"/>
      <c r="T343" s="263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64" t="s">
        <v>130</v>
      </c>
      <c r="AU343" s="264" t="s">
        <v>82</v>
      </c>
      <c r="AV343" s="15" t="s">
        <v>129</v>
      </c>
      <c r="AW343" s="15" t="s">
        <v>30</v>
      </c>
      <c r="AX343" s="15" t="s">
        <v>80</v>
      </c>
      <c r="AY343" s="264" t="s">
        <v>122</v>
      </c>
    </row>
    <row r="344" spans="1:65" s="2" customFormat="1" ht="16.5" customHeight="1">
      <c r="A344" s="39"/>
      <c r="B344" s="40"/>
      <c r="C344" s="219" t="s">
        <v>387</v>
      </c>
      <c r="D344" s="219" t="s">
        <v>124</v>
      </c>
      <c r="E344" s="220" t="s">
        <v>388</v>
      </c>
      <c r="F344" s="221" t="s">
        <v>389</v>
      </c>
      <c r="G344" s="222" t="s">
        <v>127</v>
      </c>
      <c r="H344" s="223">
        <v>45.56</v>
      </c>
      <c r="I344" s="224"/>
      <c r="J344" s="225">
        <f>ROUND(I344*H344,2)</f>
        <v>0</v>
      </c>
      <c r="K344" s="221" t="s">
        <v>128</v>
      </c>
      <c r="L344" s="45"/>
      <c r="M344" s="226" t="s">
        <v>1</v>
      </c>
      <c r="N344" s="227" t="s">
        <v>38</v>
      </c>
      <c r="O344" s="92"/>
      <c r="P344" s="228">
        <f>O344*H344</f>
        <v>0</v>
      </c>
      <c r="Q344" s="228">
        <v>0</v>
      </c>
      <c r="R344" s="228">
        <f>Q344*H344</f>
        <v>0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129</v>
      </c>
      <c r="AT344" s="230" t="s">
        <v>124</v>
      </c>
      <c r="AU344" s="230" t="s">
        <v>82</v>
      </c>
      <c r="AY344" s="18" t="s">
        <v>122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80</v>
      </c>
      <c r="BK344" s="231">
        <f>ROUND(I344*H344,2)</f>
        <v>0</v>
      </c>
      <c r="BL344" s="18" t="s">
        <v>129</v>
      </c>
      <c r="BM344" s="230" t="s">
        <v>390</v>
      </c>
    </row>
    <row r="345" spans="1:51" s="13" customFormat="1" ht="12">
      <c r="A345" s="13"/>
      <c r="B345" s="232"/>
      <c r="C345" s="233"/>
      <c r="D345" s="234" t="s">
        <v>130</v>
      </c>
      <c r="E345" s="235" t="s">
        <v>1</v>
      </c>
      <c r="F345" s="236" t="s">
        <v>391</v>
      </c>
      <c r="G345" s="233"/>
      <c r="H345" s="237">
        <v>45.56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130</v>
      </c>
      <c r="AU345" s="243" t="s">
        <v>82</v>
      </c>
      <c r="AV345" s="13" t="s">
        <v>82</v>
      </c>
      <c r="AW345" s="13" t="s">
        <v>30</v>
      </c>
      <c r="AX345" s="13" t="s">
        <v>73</v>
      </c>
      <c r="AY345" s="243" t="s">
        <v>122</v>
      </c>
    </row>
    <row r="346" spans="1:51" s="14" customFormat="1" ht="12">
      <c r="A346" s="14"/>
      <c r="B346" s="244"/>
      <c r="C346" s="245"/>
      <c r="D346" s="234" t="s">
        <v>130</v>
      </c>
      <c r="E346" s="246" t="s">
        <v>1</v>
      </c>
      <c r="F346" s="247" t="s">
        <v>132</v>
      </c>
      <c r="G346" s="245"/>
      <c r="H346" s="246" t="s">
        <v>1</v>
      </c>
      <c r="I346" s="248"/>
      <c r="J346" s="245"/>
      <c r="K346" s="245"/>
      <c r="L346" s="249"/>
      <c r="M346" s="250"/>
      <c r="N346" s="251"/>
      <c r="O346" s="251"/>
      <c r="P346" s="251"/>
      <c r="Q346" s="251"/>
      <c r="R346" s="251"/>
      <c r="S346" s="251"/>
      <c r="T346" s="25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3" t="s">
        <v>130</v>
      </c>
      <c r="AU346" s="253" t="s">
        <v>82</v>
      </c>
      <c r="AV346" s="14" t="s">
        <v>80</v>
      </c>
      <c r="AW346" s="14" t="s">
        <v>30</v>
      </c>
      <c r="AX346" s="14" t="s">
        <v>73</v>
      </c>
      <c r="AY346" s="253" t="s">
        <v>122</v>
      </c>
    </row>
    <row r="347" spans="1:51" s="15" customFormat="1" ht="12">
      <c r="A347" s="15"/>
      <c r="B347" s="254"/>
      <c r="C347" s="255"/>
      <c r="D347" s="234" t="s">
        <v>130</v>
      </c>
      <c r="E347" s="256" t="s">
        <v>1</v>
      </c>
      <c r="F347" s="257" t="s">
        <v>133</v>
      </c>
      <c r="G347" s="255"/>
      <c r="H347" s="258">
        <v>45.56</v>
      </c>
      <c r="I347" s="259"/>
      <c r="J347" s="255"/>
      <c r="K347" s="255"/>
      <c r="L347" s="260"/>
      <c r="M347" s="261"/>
      <c r="N347" s="262"/>
      <c r="O347" s="262"/>
      <c r="P347" s="262"/>
      <c r="Q347" s="262"/>
      <c r="R347" s="262"/>
      <c r="S347" s="262"/>
      <c r="T347" s="263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4" t="s">
        <v>130</v>
      </c>
      <c r="AU347" s="264" t="s">
        <v>82</v>
      </c>
      <c r="AV347" s="15" t="s">
        <v>129</v>
      </c>
      <c r="AW347" s="15" t="s">
        <v>30</v>
      </c>
      <c r="AX347" s="15" t="s">
        <v>80</v>
      </c>
      <c r="AY347" s="264" t="s">
        <v>122</v>
      </c>
    </row>
    <row r="348" spans="1:65" s="2" customFormat="1" ht="16.5" customHeight="1">
      <c r="A348" s="39"/>
      <c r="B348" s="40"/>
      <c r="C348" s="219" t="s">
        <v>257</v>
      </c>
      <c r="D348" s="219" t="s">
        <v>124</v>
      </c>
      <c r="E348" s="220" t="s">
        <v>392</v>
      </c>
      <c r="F348" s="221" t="s">
        <v>393</v>
      </c>
      <c r="G348" s="222" t="s">
        <v>127</v>
      </c>
      <c r="H348" s="223">
        <v>45.56</v>
      </c>
      <c r="I348" s="224"/>
      <c r="J348" s="225">
        <f>ROUND(I348*H348,2)</f>
        <v>0</v>
      </c>
      <c r="K348" s="221" t="s">
        <v>128</v>
      </c>
      <c r="L348" s="45"/>
      <c r="M348" s="226" t="s">
        <v>1</v>
      </c>
      <c r="N348" s="227" t="s">
        <v>38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129</v>
      </c>
      <c r="AT348" s="230" t="s">
        <v>124</v>
      </c>
      <c r="AU348" s="230" t="s">
        <v>82</v>
      </c>
      <c r="AY348" s="18" t="s">
        <v>122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80</v>
      </c>
      <c r="BK348" s="231">
        <f>ROUND(I348*H348,2)</f>
        <v>0</v>
      </c>
      <c r="BL348" s="18" t="s">
        <v>129</v>
      </c>
      <c r="BM348" s="230" t="s">
        <v>179</v>
      </c>
    </row>
    <row r="349" spans="1:65" s="2" customFormat="1" ht="16.5" customHeight="1">
      <c r="A349" s="39"/>
      <c r="B349" s="40"/>
      <c r="C349" s="219" t="s">
        <v>394</v>
      </c>
      <c r="D349" s="219" t="s">
        <v>124</v>
      </c>
      <c r="E349" s="220" t="s">
        <v>395</v>
      </c>
      <c r="F349" s="221" t="s">
        <v>396</v>
      </c>
      <c r="G349" s="222" t="s">
        <v>256</v>
      </c>
      <c r="H349" s="223">
        <v>1.5</v>
      </c>
      <c r="I349" s="224"/>
      <c r="J349" s="225">
        <f>ROUND(I349*H349,2)</f>
        <v>0</v>
      </c>
      <c r="K349" s="221" t="s">
        <v>128</v>
      </c>
      <c r="L349" s="45"/>
      <c r="M349" s="226" t="s">
        <v>1</v>
      </c>
      <c r="N349" s="227" t="s">
        <v>38</v>
      </c>
      <c r="O349" s="92"/>
      <c r="P349" s="228">
        <f>O349*H349</f>
        <v>0</v>
      </c>
      <c r="Q349" s="228">
        <v>0</v>
      </c>
      <c r="R349" s="228">
        <f>Q349*H349</f>
        <v>0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129</v>
      </c>
      <c r="AT349" s="230" t="s">
        <v>124</v>
      </c>
      <c r="AU349" s="230" t="s">
        <v>82</v>
      </c>
      <c r="AY349" s="18" t="s">
        <v>122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80</v>
      </c>
      <c r="BK349" s="231">
        <f>ROUND(I349*H349,2)</f>
        <v>0</v>
      </c>
      <c r="BL349" s="18" t="s">
        <v>129</v>
      </c>
      <c r="BM349" s="230" t="s">
        <v>397</v>
      </c>
    </row>
    <row r="350" spans="1:51" s="13" customFormat="1" ht="12">
      <c r="A350" s="13"/>
      <c r="B350" s="232"/>
      <c r="C350" s="233"/>
      <c r="D350" s="234" t="s">
        <v>130</v>
      </c>
      <c r="E350" s="235" t="s">
        <v>1</v>
      </c>
      <c r="F350" s="236" t="s">
        <v>398</v>
      </c>
      <c r="G350" s="233"/>
      <c r="H350" s="237">
        <v>1.5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3" t="s">
        <v>130</v>
      </c>
      <c r="AU350" s="243" t="s">
        <v>82</v>
      </c>
      <c r="AV350" s="13" t="s">
        <v>82</v>
      </c>
      <c r="AW350" s="13" t="s">
        <v>30</v>
      </c>
      <c r="AX350" s="13" t="s">
        <v>73</v>
      </c>
      <c r="AY350" s="243" t="s">
        <v>122</v>
      </c>
    </row>
    <row r="351" spans="1:51" s="14" customFormat="1" ht="12">
      <c r="A351" s="14"/>
      <c r="B351" s="244"/>
      <c r="C351" s="245"/>
      <c r="D351" s="234" t="s">
        <v>130</v>
      </c>
      <c r="E351" s="246" t="s">
        <v>1</v>
      </c>
      <c r="F351" s="247" t="s">
        <v>132</v>
      </c>
      <c r="G351" s="245"/>
      <c r="H351" s="246" t="s">
        <v>1</v>
      </c>
      <c r="I351" s="248"/>
      <c r="J351" s="245"/>
      <c r="K351" s="245"/>
      <c r="L351" s="249"/>
      <c r="M351" s="250"/>
      <c r="N351" s="251"/>
      <c r="O351" s="251"/>
      <c r="P351" s="251"/>
      <c r="Q351" s="251"/>
      <c r="R351" s="251"/>
      <c r="S351" s="251"/>
      <c r="T351" s="25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3" t="s">
        <v>130</v>
      </c>
      <c r="AU351" s="253" t="s">
        <v>82</v>
      </c>
      <c r="AV351" s="14" t="s">
        <v>80</v>
      </c>
      <c r="AW351" s="14" t="s">
        <v>30</v>
      </c>
      <c r="AX351" s="14" t="s">
        <v>73</v>
      </c>
      <c r="AY351" s="253" t="s">
        <v>122</v>
      </c>
    </row>
    <row r="352" spans="1:51" s="15" customFormat="1" ht="12">
      <c r="A352" s="15"/>
      <c r="B352" s="254"/>
      <c r="C352" s="255"/>
      <c r="D352" s="234" t="s">
        <v>130</v>
      </c>
      <c r="E352" s="256" t="s">
        <v>1</v>
      </c>
      <c r="F352" s="257" t="s">
        <v>133</v>
      </c>
      <c r="G352" s="255"/>
      <c r="H352" s="258">
        <v>1.5</v>
      </c>
      <c r="I352" s="259"/>
      <c r="J352" s="255"/>
      <c r="K352" s="255"/>
      <c r="L352" s="260"/>
      <c r="M352" s="261"/>
      <c r="N352" s="262"/>
      <c r="O352" s="262"/>
      <c r="P352" s="262"/>
      <c r="Q352" s="262"/>
      <c r="R352" s="262"/>
      <c r="S352" s="262"/>
      <c r="T352" s="263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4" t="s">
        <v>130</v>
      </c>
      <c r="AU352" s="264" t="s">
        <v>82</v>
      </c>
      <c r="AV352" s="15" t="s">
        <v>129</v>
      </c>
      <c r="AW352" s="15" t="s">
        <v>30</v>
      </c>
      <c r="AX352" s="15" t="s">
        <v>80</v>
      </c>
      <c r="AY352" s="264" t="s">
        <v>122</v>
      </c>
    </row>
    <row r="353" spans="1:65" s="2" customFormat="1" ht="16.5" customHeight="1">
      <c r="A353" s="39"/>
      <c r="B353" s="40"/>
      <c r="C353" s="219" t="s">
        <v>262</v>
      </c>
      <c r="D353" s="219" t="s">
        <v>124</v>
      </c>
      <c r="E353" s="220" t="s">
        <v>399</v>
      </c>
      <c r="F353" s="221" t="s">
        <v>400</v>
      </c>
      <c r="G353" s="222" t="s">
        <v>187</v>
      </c>
      <c r="H353" s="223">
        <v>45.796</v>
      </c>
      <c r="I353" s="224"/>
      <c r="J353" s="225">
        <f>ROUND(I353*H353,2)</f>
        <v>0</v>
      </c>
      <c r="K353" s="221" t="s">
        <v>128</v>
      </c>
      <c r="L353" s="45"/>
      <c r="M353" s="226" t="s">
        <v>1</v>
      </c>
      <c r="N353" s="227" t="s">
        <v>38</v>
      </c>
      <c r="O353" s="92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129</v>
      </c>
      <c r="AT353" s="230" t="s">
        <v>124</v>
      </c>
      <c r="AU353" s="230" t="s">
        <v>82</v>
      </c>
      <c r="AY353" s="18" t="s">
        <v>122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80</v>
      </c>
      <c r="BK353" s="231">
        <f>ROUND(I353*H353,2)</f>
        <v>0</v>
      </c>
      <c r="BL353" s="18" t="s">
        <v>129</v>
      </c>
      <c r="BM353" s="230" t="s">
        <v>401</v>
      </c>
    </row>
    <row r="354" spans="1:51" s="13" customFormat="1" ht="12">
      <c r="A354" s="13"/>
      <c r="B354" s="232"/>
      <c r="C354" s="233"/>
      <c r="D354" s="234" t="s">
        <v>130</v>
      </c>
      <c r="E354" s="235" t="s">
        <v>1</v>
      </c>
      <c r="F354" s="236" t="s">
        <v>402</v>
      </c>
      <c r="G354" s="233"/>
      <c r="H354" s="237">
        <v>45.796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130</v>
      </c>
      <c r="AU354" s="243" t="s">
        <v>82</v>
      </c>
      <c r="AV354" s="13" t="s">
        <v>82</v>
      </c>
      <c r="AW354" s="13" t="s">
        <v>30</v>
      </c>
      <c r="AX354" s="13" t="s">
        <v>73</v>
      </c>
      <c r="AY354" s="243" t="s">
        <v>122</v>
      </c>
    </row>
    <row r="355" spans="1:51" s="14" customFormat="1" ht="12">
      <c r="A355" s="14"/>
      <c r="B355" s="244"/>
      <c r="C355" s="245"/>
      <c r="D355" s="234" t="s">
        <v>130</v>
      </c>
      <c r="E355" s="246" t="s">
        <v>1</v>
      </c>
      <c r="F355" s="247" t="s">
        <v>132</v>
      </c>
      <c r="G355" s="245"/>
      <c r="H355" s="246" t="s">
        <v>1</v>
      </c>
      <c r="I355" s="248"/>
      <c r="J355" s="245"/>
      <c r="K355" s="245"/>
      <c r="L355" s="249"/>
      <c r="M355" s="250"/>
      <c r="N355" s="251"/>
      <c r="O355" s="251"/>
      <c r="P355" s="251"/>
      <c r="Q355" s="251"/>
      <c r="R355" s="251"/>
      <c r="S355" s="251"/>
      <c r="T355" s="25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3" t="s">
        <v>130</v>
      </c>
      <c r="AU355" s="253" t="s">
        <v>82</v>
      </c>
      <c r="AV355" s="14" t="s">
        <v>80</v>
      </c>
      <c r="AW355" s="14" t="s">
        <v>30</v>
      </c>
      <c r="AX355" s="14" t="s">
        <v>73</v>
      </c>
      <c r="AY355" s="253" t="s">
        <v>122</v>
      </c>
    </row>
    <row r="356" spans="1:51" s="15" customFormat="1" ht="12">
      <c r="A356" s="15"/>
      <c r="B356" s="254"/>
      <c r="C356" s="255"/>
      <c r="D356" s="234" t="s">
        <v>130</v>
      </c>
      <c r="E356" s="256" t="s">
        <v>1</v>
      </c>
      <c r="F356" s="257" t="s">
        <v>133</v>
      </c>
      <c r="G356" s="255"/>
      <c r="H356" s="258">
        <v>45.796</v>
      </c>
      <c r="I356" s="259"/>
      <c r="J356" s="255"/>
      <c r="K356" s="255"/>
      <c r="L356" s="260"/>
      <c r="M356" s="261"/>
      <c r="N356" s="262"/>
      <c r="O356" s="262"/>
      <c r="P356" s="262"/>
      <c r="Q356" s="262"/>
      <c r="R356" s="262"/>
      <c r="S356" s="262"/>
      <c r="T356" s="263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64" t="s">
        <v>130</v>
      </c>
      <c r="AU356" s="264" t="s">
        <v>82</v>
      </c>
      <c r="AV356" s="15" t="s">
        <v>129</v>
      </c>
      <c r="AW356" s="15" t="s">
        <v>30</v>
      </c>
      <c r="AX356" s="15" t="s">
        <v>80</v>
      </c>
      <c r="AY356" s="264" t="s">
        <v>122</v>
      </c>
    </row>
    <row r="357" spans="1:65" s="2" customFormat="1" ht="16.5" customHeight="1">
      <c r="A357" s="39"/>
      <c r="B357" s="40"/>
      <c r="C357" s="219" t="s">
        <v>403</v>
      </c>
      <c r="D357" s="219" t="s">
        <v>124</v>
      </c>
      <c r="E357" s="220" t="s">
        <v>399</v>
      </c>
      <c r="F357" s="221" t="s">
        <v>400</v>
      </c>
      <c r="G357" s="222" t="s">
        <v>187</v>
      </c>
      <c r="H357" s="223">
        <v>5.64</v>
      </c>
      <c r="I357" s="224"/>
      <c r="J357" s="225">
        <f>ROUND(I357*H357,2)</f>
        <v>0</v>
      </c>
      <c r="K357" s="221" t="s">
        <v>128</v>
      </c>
      <c r="L357" s="45"/>
      <c r="M357" s="226" t="s">
        <v>1</v>
      </c>
      <c r="N357" s="227" t="s">
        <v>38</v>
      </c>
      <c r="O357" s="92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0" t="s">
        <v>129</v>
      </c>
      <c r="AT357" s="230" t="s">
        <v>124</v>
      </c>
      <c r="AU357" s="230" t="s">
        <v>82</v>
      </c>
      <c r="AY357" s="18" t="s">
        <v>122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8" t="s">
        <v>80</v>
      </c>
      <c r="BK357" s="231">
        <f>ROUND(I357*H357,2)</f>
        <v>0</v>
      </c>
      <c r="BL357" s="18" t="s">
        <v>129</v>
      </c>
      <c r="BM357" s="230" t="s">
        <v>404</v>
      </c>
    </row>
    <row r="358" spans="1:51" s="14" customFormat="1" ht="12">
      <c r="A358" s="14"/>
      <c r="B358" s="244"/>
      <c r="C358" s="245"/>
      <c r="D358" s="234" t="s">
        <v>130</v>
      </c>
      <c r="E358" s="246" t="s">
        <v>1</v>
      </c>
      <c r="F358" s="247" t="s">
        <v>405</v>
      </c>
      <c r="G358" s="245"/>
      <c r="H358" s="246" t="s">
        <v>1</v>
      </c>
      <c r="I358" s="248"/>
      <c r="J358" s="245"/>
      <c r="K358" s="245"/>
      <c r="L358" s="249"/>
      <c r="M358" s="250"/>
      <c r="N358" s="251"/>
      <c r="O358" s="251"/>
      <c r="P358" s="251"/>
      <c r="Q358" s="251"/>
      <c r="R358" s="251"/>
      <c r="S358" s="251"/>
      <c r="T358" s="25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3" t="s">
        <v>130</v>
      </c>
      <c r="AU358" s="253" t="s">
        <v>82</v>
      </c>
      <c r="AV358" s="14" t="s">
        <v>80</v>
      </c>
      <c r="AW358" s="14" t="s">
        <v>30</v>
      </c>
      <c r="AX358" s="14" t="s">
        <v>73</v>
      </c>
      <c r="AY358" s="253" t="s">
        <v>122</v>
      </c>
    </row>
    <row r="359" spans="1:51" s="13" customFormat="1" ht="12">
      <c r="A359" s="13"/>
      <c r="B359" s="232"/>
      <c r="C359" s="233"/>
      <c r="D359" s="234" t="s">
        <v>130</v>
      </c>
      <c r="E359" s="235" t="s">
        <v>1</v>
      </c>
      <c r="F359" s="236" t="s">
        <v>406</v>
      </c>
      <c r="G359" s="233"/>
      <c r="H359" s="237">
        <v>5.64</v>
      </c>
      <c r="I359" s="238"/>
      <c r="J359" s="233"/>
      <c r="K359" s="233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130</v>
      </c>
      <c r="AU359" s="243" t="s">
        <v>82</v>
      </c>
      <c r="AV359" s="13" t="s">
        <v>82</v>
      </c>
      <c r="AW359" s="13" t="s">
        <v>30</v>
      </c>
      <c r="AX359" s="13" t="s">
        <v>73</v>
      </c>
      <c r="AY359" s="243" t="s">
        <v>122</v>
      </c>
    </row>
    <row r="360" spans="1:51" s="14" customFormat="1" ht="12">
      <c r="A360" s="14"/>
      <c r="B360" s="244"/>
      <c r="C360" s="245"/>
      <c r="D360" s="234" t="s">
        <v>130</v>
      </c>
      <c r="E360" s="246" t="s">
        <v>1</v>
      </c>
      <c r="F360" s="247" t="s">
        <v>132</v>
      </c>
      <c r="G360" s="245"/>
      <c r="H360" s="246" t="s">
        <v>1</v>
      </c>
      <c r="I360" s="248"/>
      <c r="J360" s="245"/>
      <c r="K360" s="245"/>
      <c r="L360" s="249"/>
      <c r="M360" s="250"/>
      <c r="N360" s="251"/>
      <c r="O360" s="251"/>
      <c r="P360" s="251"/>
      <c r="Q360" s="251"/>
      <c r="R360" s="251"/>
      <c r="S360" s="251"/>
      <c r="T360" s="25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3" t="s">
        <v>130</v>
      </c>
      <c r="AU360" s="253" t="s">
        <v>82</v>
      </c>
      <c r="AV360" s="14" t="s">
        <v>80</v>
      </c>
      <c r="AW360" s="14" t="s">
        <v>30</v>
      </c>
      <c r="AX360" s="14" t="s">
        <v>73</v>
      </c>
      <c r="AY360" s="253" t="s">
        <v>122</v>
      </c>
    </row>
    <row r="361" spans="1:51" s="15" customFormat="1" ht="12">
      <c r="A361" s="15"/>
      <c r="B361" s="254"/>
      <c r="C361" s="255"/>
      <c r="D361" s="234" t="s">
        <v>130</v>
      </c>
      <c r="E361" s="256" t="s">
        <v>1</v>
      </c>
      <c r="F361" s="257" t="s">
        <v>133</v>
      </c>
      <c r="G361" s="255"/>
      <c r="H361" s="258">
        <v>5.64</v>
      </c>
      <c r="I361" s="259"/>
      <c r="J361" s="255"/>
      <c r="K361" s="255"/>
      <c r="L361" s="260"/>
      <c r="M361" s="261"/>
      <c r="N361" s="262"/>
      <c r="O361" s="262"/>
      <c r="P361" s="262"/>
      <c r="Q361" s="262"/>
      <c r="R361" s="262"/>
      <c r="S361" s="262"/>
      <c r="T361" s="263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64" t="s">
        <v>130</v>
      </c>
      <c r="AU361" s="264" t="s">
        <v>82</v>
      </c>
      <c r="AV361" s="15" t="s">
        <v>129</v>
      </c>
      <c r="AW361" s="15" t="s">
        <v>30</v>
      </c>
      <c r="AX361" s="15" t="s">
        <v>80</v>
      </c>
      <c r="AY361" s="264" t="s">
        <v>122</v>
      </c>
    </row>
    <row r="362" spans="1:65" s="2" customFormat="1" ht="16.5" customHeight="1">
      <c r="A362" s="39"/>
      <c r="B362" s="40"/>
      <c r="C362" s="219" t="s">
        <v>266</v>
      </c>
      <c r="D362" s="219" t="s">
        <v>124</v>
      </c>
      <c r="E362" s="220" t="s">
        <v>407</v>
      </c>
      <c r="F362" s="221" t="s">
        <v>408</v>
      </c>
      <c r="G362" s="222" t="s">
        <v>127</v>
      </c>
      <c r="H362" s="223">
        <v>24.96</v>
      </c>
      <c r="I362" s="224"/>
      <c r="J362" s="225">
        <f>ROUND(I362*H362,2)</f>
        <v>0</v>
      </c>
      <c r="K362" s="221" t="s">
        <v>128</v>
      </c>
      <c r="L362" s="45"/>
      <c r="M362" s="226" t="s">
        <v>1</v>
      </c>
      <c r="N362" s="227" t="s">
        <v>38</v>
      </c>
      <c r="O362" s="92"/>
      <c r="P362" s="228">
        <f>O362*H362</f>
        <v>0</v>
      </c>
      <c r="Q362" s="228">
        <v>0</v>
      </c>
      <c r="R362" s="228">
        <f>Q362*H362</f>
        <v>0</v>
      </c>
      <c r="S362" s="228">
        <v>0</v>
      </c>
      <c r="T362" s="22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0" t="s">
        <v>129</v>
      </c>
      <c r="AT362" s="230" t="s">
        <v>124</v>
      </c>
      <c r="AU362" s="230" t="s">
        <v>82</v>
      </c>
      <c r="AY362" s="18" t="s">
        <v>122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8" t="s">
        <v>80</v>
      </c>
      <c r="BK362" s="231">
        <f>ROUND(I362*H362,2)</f>
        <v>0</v>
      </c>
      <c r="BL362" s="18" t="s">
        <v>129</v>
      </c>
      <c r="BM362" s="230" t="s">
        <v>409</v>
      </c>
    </row>
    <row r="363" spans="1:65" s="2" customFormat="1" ht="16.5" customHeight="1">
      <c r="A363" s="39"/>
      <c r="B363" s="40"/>
      <c r="C363" s="219" t="s">
        <v>410</v>
      </c>
      <c r="D363" s="219" t="s">
        <v>124</v>
      </c>
      <c r="E363" s="220" t="s">
        <v>411</v>
      </c>
      <c r="F363" s="221" t="s">
        <v>412</v>
      </c>
      <c r="G363" s="222" t="s">
        <v>127</v>
      </c>
      <c r="H363" s="223">
        <v>180.56</v>
      </c>
      <c r="I363" s="224"/>
      <c r="J363" s="225">
        <f>ROUND(I363*H363,2)</f>
        <v>0</v>
      </c>
      <c r="K363" s="221" t="s">
        <v>128</v>
      </c>
      <c r="L363" s="45"/>
      <c r="M363" s="226" t="s">
        <v>1</v>
      </c>
      <c r="N363" s="227" t="s">
        <v>38</v>
      </c>
      <c r="O363" s="92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129</v>
      </c>
      <c r="AT363" s="230" t="s">
        <v>124</v>
      </c>
      <c r="AU363" s="230" t="s">
        <v>82</v>
      </c>
      <c r="AY363" s="18" t="s">
        <v>122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80</v>
      </c>
      <c r="BK363" s="231">
        <f>ROUND(I363*H363,2)</f>
        <v>0</v>
      </c>
      <c r="BL363" s="18" t="s">
        <v>129</v>
      </c>
      <c r="BM363" s="230" t="s">
        <v>413</v>
      </c>
    </row>
    <row r="364" spans="1:51" s="13" customFormat="1" ht="12">
      <c r="A364" s="13"/>
      <c r="B364" s="232"/>
      <c r="C364" s="233"/>
      <c r="D364" s="234" t="s">
        <v>130</v>
      </c>
      <c r="E364" s="235" t="s">
        <v>1</v>
      </c>
      <c r="F364" s="236" t="s">
        <v>414</v>
      </c>
      <c r="G364" s="233"/>
      <c r="H364" s="237">
        <v>180.56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130</v>
      </c>
      <c r="AU364" s="243" t="s">
        <v>82</v>
      </c>
      <c r="AV364" s="13" t="s">
        <v>82</v>
      </c>
      <c r="AW364" s="13" t="s">
        <v>30</v>
      </c>
      <c r="AX364" s="13" t="s">
        <v>73</v>
      </c>
      <c r="AY364" s="243" t="s">
        <v>122</v>
      </c>
    </row>
    <row r="365" spans="1:51" s="14" customFormat="1" ht="12">
      <c r="A365" s="14"/>
      <c r="B365" s="244"/>
      <c r="C365" s="245"/>
      <c r="D365" s="234" t="s">
        <v>130</v>
      </c>
      <c r="E365" s="246" t="s">
        <v>1</v>
      </c>
      <c r="F365" s="247" t="s">
        <v>132</v>
      </c>
      <c r="G365" s="245"/>
      <c r="H365" s="246" t="s">
        <v>1</v>
      </c>
      <c r="I365" s="248"/>
      <c r="J365" s="245"/>
      <c r="K365" s="245"/>
      <c r="L365" s="249"/>
      <c r="M365" s="250"/>
      <c r="N365" s="251"/>
      <c r="O365" s="251"/>
      <c r="P365" s="251"/>
      <c r="Q365" s="251"/>
      <c r="R365" s="251"/>
      <c r="S365" s="251"/>
      <c r="T365" s="25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3" t="s">
        <v>130</v>
      </c>
      <c r="AU365" s="253" t="s">
        <v>82</v>
      </c>
      <c r="AV365" s="14" t="s">
        <v>80</v>
      </c>
      <c r="AW365" s="14" t="s">
        <v>30</v>
      </c>
      <c r="AX365" s="14" t="s">
        <v>73</v>
      </c>
      <c r="AY365" s="253" t="s">
        <v>122</v>
      </c>
    </row>
    <row r="366" spans="1:51" s="15" customFormat="1" ht="12">
      <c r="A366" s="15"/>
      <c r="B366" s="254"/>
      <c r="C366" s="255"/>
      <c r="D366" s="234" t="s">
        <v>130</v>
      </c>
      <c r="E366" s="256" t="s">
        <v>1</v>
      </c>
      <c r="F366" s="257" t="s">
        <v>133</v>
      </c>
      <c r="G366" s="255"/>
      <c r="H366" s="258">
        <v>180.56</v>
      </c>
      <c r="I366" s="259"/>
      <c r="J366" s="255"/>
      <c r="K366" s="255"/>
      <c r="L366" s="260"/>
      <c r="M366" s="261"/>
      <c r="N366" s="262"/>
      <c r="O366" s="262"/>
      <c r="P366" s="262"/>
      <c r="Q366" s="262"/>
      <c r="R366" s="262"/>
      <c r="S366" s="262"/>
      <c r="T366" s="263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4" t="s">
        <v>130</v>
      </c>
      <c r="AU366" s="264" t="s">
        <v>82</v>
      </c>
      <c r="AV366" s="15" t="s">
        <v>129</v>
      </c>
      <c r="AW366" s="15" t="s">
        <v>30</v>
      </c>
      <c r="AX366" s="15" t="s">
        <v>80</v>
      </c>
      <c r="AY366" s="264" t="s">
        <v>122</v>
      </c>
    </row>
    <row r="367" spans="1:65" s="2" customFormat="1" ht="16.5" customHeight="1">
      <c r="A367" s="39"/>
      <c r="B367" s="40"/>
      <c r="C367" s="219" t="s">
        <v>270</v>
      </c>
      <c r="D367" s="219" t="s">
        <v>124</v>
      </c>
      <c r="E367" s="220" t="s">
        <v>411</v>
      </c>
      <c r="F367" s="221" t="s">
        <v>412</v>
      </c>
      <c r="G367" s="222" t="s">
        <v>127</v>
      </c>
      <c r="H367" s="223">
        <v>24.96</v>
      </c>
      <c r="I367" s="224"/>
      <c r="J367" s="225">
        <f>ROUND(I367*H367,2)</f>
        <v>0</v>
      </c>
      <c r="K367" s="221" t="s">
        <v>128</v>
      </c>
      <c r="L367" s="45"/>
      <c r="M367" s="226" t="s">
        <v>1</v>
      </c>
      <c r="N367" s="227" t="s">
        <v>38</v>
      </c>
      <c r="O367" s="92"/>
      <c r="P367" s="228">
        <f>O367*H367</f>
        <v>0</v>
      </c>
      <c r="Q367" s="228">
        <v>0</v>
      </c>
      <c r="R367" s="228">
        <f>Q367*H367</f>
        <v>0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129</v>
      </c>
      <c r="AT367" s="230" t="s">
        <v>124</v>
      </c>
      <c r="AU367" s="230" t="s">
        <v>82</v>
      </c>
      <c r="AY367" s="18" t="s">
        <v>122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80</v>
      </c>
      <c r="BK367" s="231">
        <f>ROUND(I367*H367,2)</f>
        <v>0</v>
      </c>
      <c r="BL367" s="18" t="s">
        <v>129</v>
      </c>
      <c r="BM367" s="230" t="s">
        <v>415</v>
      </c>
    </row>
    <row r="368" spans="1:51" s="13" customFormat="1" ht="12">
      <c r="A368" s="13"/>
      <c r="B368" s="232"/>
      <c r="C368" s="233"/>
      <c r="D368" s="234" t="s">
        <v>130</v>
      </c>
      <c r="E368" s="235" t="s">
        <v>1</v>
      </c>
      <c r="F368" s="236" t="s">
        <v>416</v>
      </c>
      <c r="G368" s="233"/>
      <c r="H368" s="237">
        <v>24.96</v>
      </c>
      <c r="I368" s="238"/>
      <c r="J368" s="233"/>
      <c r="K368" s="233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130</v>
      </c>
      <c r="AU368" s="243" t="s">
        <v>82</v>
      </c>
      <c r="AV368" s="13" t="s">
        <v>82</v>
      </c>
      <c r="AW368" s="13" t="s">
        <v>30</v>
      </c>
      <c r="AX368" s="13" t="s">
        <v>73</v>
      </c>
      <c r="AY368" s="243" t="s">
        <v>122</v>
      </c>
    </row>
    <row r="369" spans="1:51" s="14" customFormat="1" ht="12">
      <c r="A369" s="14"/>
      <c r="B369" s="244"/>
      <c r="C369" s="245"/>
      <c r="D369" s="234" t="s">
        <v>130</v>
      </c>
      <c r="E369" s="246" t="s">
        <v>1</v>
      </c>
      <c r="F369" s="247" t="s">
        <v>417</v>
      </c>
      <c r="G369" s="245"/>
      <c r="H369" s="246" t="s">
        <v>1</v>
      </c>
      <c r="I369" s="248"/>
      <c r="J369" s="245"/>
      <c r="K369" s="245"/>
      <c r="L369" s="249"/>
      <c r="M369" s="250"/>
      <c r="N369" s="251"/>
      <c r="O369" s="251"/>
      <c r="P369" s="251"/>
      <c r="Q369" s="251"/>
      <c r="R369" s="251"/>
      <c r="S369" s="251"/>
      <c r="T369" s="25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3" t="s">
        <v>130</v>
      </c>
      <c r="AU369" s="253" t="s">
        <v>82</v>
      </c>
      <c r="AV369" s="14" t="s">
        <v>80</v>
      </c>
      <c r="AW369" s="14" t="s">
        <v>30</v>
      </c>
      <c r="AX369" s="14" t="s">
        <v>73</v>
      </c>
      <c r="AY369" s="253" t="s">
        <v>122</v>
      </c>
    </row>
    <row r="370" spans="1:51" s="15" customFormat="1" ht="12">
      <c r="A370" s="15"/>
      <c r="B370" s="254"/>
      <c r="C370" s="255"/>
      <c r="D370" s="234" t="s">
        <v>130</v>
      </c>
      <c r="E370" s="256" t="s">
        <v>1</v>
      </c>
      <c r="F370" s="257" t="s">
        <v>133</v>
      </c>
      <c r="G370" s="255"/>
      <c r="H370" s="258">
        <v>24.96</v>
      </c>
      <c r="I370" s="259"/>
      <c r="J370" s="255"/>
      <c r="K370" s="255"/>
      <c r="L370" s="260"/>
      <c r="M370" s="261"/>
      <c r="N370" s="262"/>
      <c r="O370" s="262"/>
      <c r="P370" s="262"/>
      <c r="Q370" s="262"/>
      <c r="R370" s="262"/>
      <c r="S370" s="262"/>
      <c r="T370" s="263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64" t="s">
        <v>130</v>
      </c>
      <c r="AU370" s="264" t="s">
        <v>82</v>
      </c>
      <c r="AV370" s="15" t="s">
        <v>129</v>
      </c>
      <c r="AW370" s="15" t="s">
        <v>30</v>
      </c>
      <c r="AX370" s="15" t="s">
        <v>80</v>
      </c>
      <c r="AY370" s="264" t="s">
        <v>122</v>
      </c>
    </row>
    <row r="371" spans="1:65" s="2" customFormat="1" ht="16.5" customHeight="1">
      <c r="A371" s="39"/>
      <c r="B371" s="40"/>
      <c r="C371" s="219" t="s">
        <v>418</v>
      </c>
      <c r="D371" s="219" t="s">
        <v>124</v>
      </c>
      <c r="E371" s="220" t="s">
        <v>419</v>
      </c>
      <c r="F371" s="221" t="s">
        <v>420</v>
      </c>
      <c r="G371" s="222" t="s">
        <v>127</v>
      </c>
      <c r="H371" s="223">
        <v>180.56</v>
      </c>
      <c r="I371" s="224"/>
      <c r="J371" s="225">
        <f>ROUND(I371*H371,2)</f>
        <v>0</v>
      </c>
      <c r="K371" s="221" t="s">
        <v>128</v>
      </c>
      <c r="L371" s="45"/>
      <c r="M371" s="226" t="s">
        <v>1</v>
      </c>
      <c r="N371" s="227" t="s">
        <v>38</v>
      </c>
      <c r="O371" s="92"/>
      <c r="P371" s="228">
        <f>O371*H371</f>
        <v>0</v>
      </c>
      <c r="Q371" s="228">
        <v>0</v>
      </c>
      <c r="R371" s="228">
        <f>Q371*H371</f>
        <v>0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129</v>
      </c>
      <c r="AT371" s="230" t="s">
        <v>124</v>
      </c>
      <c r="AU371" s="230" t="s">
        <v>82</v>
      </c>
      <c r="AY371" s="18" t="s">
        <v>122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80</v>
      </c>
      <c r="BK371" s="231">
        <f>ROUND(I371*H371,2)</f>
        <v>0</v>
      </c>
      <c r="BL371" s="18" t="s">
        <v>129</v>
      </c>
      <c r="BM371" s="230" t="s">
        <v>421</v>
      </c>
    </row>
    <row r="372" spans="1:65" s="2" customFormat="1" ht="24.15" customHeight="1">
      <c r="A372" s="39"/>
      <c r="B372" s="40"/>
      <c r="C372" s="219" t="s">
        <v>276</v>
      </c>
      <c r="D372" s="219" t="s">
        <v>124</v>
      </c>
      <c r="E372" s="220" t="s">
        <v>422</v>
      </c>
      <c r="F372" s="221" t="s">
        <v>423</v>
      </c>
      <c r="G372" s="222" t="s">
        <v>256</v>
      </c>
      <c r="H372" s="223">
        <v>5.9</v>
      </c>
      <c r="I372" s="224"/>
      <c r="J372" s="225">
        <f>ROUND(I372*H372,2)</f>
        <v>0</v>
      </c>
      <c r="K372" s="221" t="s">
        <v>128</v>
      </c>
      <c r="L372" s="45"/>
      <c r="M372" s="226" t="s">
        <v>1</v>
      </c>
      <c r="N372" s="227" t="s">
        <v>38</v>
      </c>
      <c r="O372" s="92"/>
      <c r="P372" s="228">
        <f>O372*H372</f>
        <v>0</v>
      </c>
      <c r="Q372" s="228">
        <v>0</v>
      </c>
      <c r="R372" s="228">
        <f>Q372*H372</f>
        <v>0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129</v>
      </c>
      <c r="AT372" s="230" t="s">
        <v>124</v>
      </c>
      <c r="AU372" s="230" t="s">
        <v>82</v>
      </c>
      <c r="AY372" s="18" t="s">
        <v>122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80</v>
      </c>
      <c r="BK372" s="231">
        <f>ROUND(I372*H372,2)</f>
        <v>0</v>
      </c>
      <c r="BL372" s="18" t="s">
        <v>129</v>
      </c>
      <c r="BM372" s="230" t="s">
        <v>424</v>
      </c>
    </row>
    <row r="373" spans="1:51" s="13" customFormat="1" ht="12">
      <c r="A373" s="13"/>
      <c r="B373" s="232"/>
      <c r="C373" s="233"/>
      <c r="D373" s="234" t="s">
        <v>130</v>
      </c>
      <c r="E373" s="235" t="s">
        <v>1</v>
      </c>
      <c r="F373" s="236" t="s">
        <v>425</v>
      </c>
      <c r="G373" s="233"/>
      <c r="H373" s="237">
        <v>5.9</v>
      </c>
      <c r="I373" s="238"/>
      <c r="J373" s="233"/>
      <c r="K373" s="233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130</v>
      </c>
      <c r="AU373" s="243" t="s">
        <v>82</v>
      </c>
      <c r="AV373" s="13" t="s">
        <v>82</v>
      </c>
      <c r="AW373" s="13" t="s">
        <v>30</v>
      </c>
      <c r="AX373" s="13" t="s">
        <v>73</v>
      </c>
      <c r="AY373" s="243" t="s">
        <v>122</v>
      </c>
    </row>
    <row r="374" spans="1:51" s="14" customFormat="1" ht="12">
      <c r="A374" s="14"/>
      <c r="B374" s="244"/>
      <c r="C374" s="245"/>
      <c r="D374" s="234" t="s">
        <v>130</v>
      </c>
      <c r="E374" s="246" t="s">
        <v>1</v>
      </c>
      <c r="F374" s="247" t="s">
        <v>426</v>
      </c>
      <c r="G374" s="245"/>
      <c r="H374" s="246" t="s">
        <v>1</v>
      </c>
      <c r="I374" s="248"/>
      <c r="J374" s="245"/>
      <c r="K374" s="245"/>
      <c r="L374" s="249"/>
      <c r="M374" s="250"/>
      <c r="N374" s="251"/>
      <c r="O374" s="251"/>
      <c r="P374" s="251"/>
      <c r="Q374" s="251"/>
      <c r="R374" s="251"/>
      <c r="S374" s="251"/>
      <c r="T374" s="25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3" t="s">
        <v>130</v>
      </c>
      <c r="AU374" s="253" t="s">
        <v>82</v>
      </c>
      <c r="AV374" s="14" t="s">
        <v>80</v>
      </c>
      <c r="AW374" s="14" t="s">
        <v>30</v>
      </c>
      <c r="AX374" s="14" t="s">
        <v>73</v>
      </c>
      <c r="AY374" s="253" t="s">
        <v>122</v>
      </c>
    </row>
    <row r="375" spans="1:51" s="15" customFormat="1" ht="12">
      <c r="A375" s="15"/>
      <c r="B375" s="254"/>
      <c r="C375" s="255"/>
      <c r="D375" s="234" t="s">
        <v>130</v>
      </c>
      <c r="E375" s="256" t="s">
        <v>1</v>
      </c>
      <c r="F375" s="257" t="s">
        <v>133</v>
      </c>
      <c r="G375" s="255"/>
      <c r="H375" s="258">
        <v>5.9</v>
      </c>
      <c r="I375" s="259"/>
      <c r="J375" s="255"/>
      <c r="K375" s="255"/>
      <c r="L375" s="260"/>
      <c r="M375" s="261"/>
      <c r="N375" s="262"/>
      <c r="O375" s="262"/>
      <c r="P375" s="262"/>
      <c r="Q375" s="262"/>
      <c r="R375" s="262"/>
      <c r="S375" s="262"/>
      <c r="T375" s="263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64" t="s">
        <v>130</v>
      </c>
      <c r="AU375" s="264" t="s">
        <v>82</v>
      </c>
      <c r="AV375" s="15" t="s">
        <v>129</v>
      </c>
      <c r="AW375" s="15" t="s">
        <v>30</v>
      </c>
      <c r="AX375" s="15" t="s">
        <v>80</v>
      </c>
      <c r="AY375" s="264" t="s">
        <v>122</v>
      </c>
    </row>
    <row r="376" spans="1:65" s="2" customFormat="1" ht="24.15" customHeight="1">
      <c r="A376" s="39"/>
      <c r="B376" s="40"/>
      <c r="C376" s="219" t="s">
        <v>427</v>
      </c>
      <c r="D376" s="219" t="s">
        <v>124</v>
      </c>
      <c r="E376" s="220" t="s">
        <v>428</v>
      </c>
      <c r="F376" s="221" t="s">
        <v>429</v>
      </c>
      <c r="G376" s="222" t="s">
        <v>256</v>
      </c>
      <c r="H376" s="223">
        <v>0.96</v>
      </c>
      <c r="I376" s="224"/>
      <c r="J376" s="225">
        <f>ROUND(I376*H376,2)</f>
        <v>0</v>
      </c>
      <c r="K376" s="221" t="s">
        <v>128</v>
      </c>
      <c r="L376" s="45"/>
      <c r="M376" s="226" t="s">
        <v>1</v>
      </c>
      <c r="N376" s="227" t="s">
        <v>38</v>
      </c>
      <c r="O376" s="92"/>
      <c r="P376" s="228">
        <f>O376*H376</f>
        <v>0</v>
      </c>
      <c r="Q376" s="228">
        <v>0</v>
      </c>
      <c r="R376" s="228">
        <f>Q376*H376</f>
        <v>0</v>
      </c>
      <c r="S376" s="228">
        <v>0</v>
      </c>
      <c r="T376" s="22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129</v>
      </c>
      <c r="AT376" s="230" t="s">
        <v>124</v>
      </c>
      <c r="AU376" s="230" t="s">
        <v>82</v>
      </c>
      <c r="AY376" s="18" t="s">
        <v>122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80</v>
      </c>
      <c r="BK376" s="231">
        <f>ROUND(I376*H376,2)</f>
        <v>0</v>
      </c>
      <c r="BL376" s="18" t="s">
        <v>129</v>
      </c>
      <c r="BM376" s="230" t="s">
        <v>430</v>
      </c>
    </row>
    <row r="377" spans="1:51" s="14" customFormat="1" ht="12">
      <c r="A377" s="14"/>
      <c r="B377" s="244"/>
      <c r="C377" s="245"/>
      <c r="D377" s="234" t="s">
        <v>130</v>
      </c>
      <c r="E377" s="246" t="s">
        <v>1</v>
      </c>
      <c r="F377" s="247" t="s">
        <v>431</v>
      </c>
      <c r="G377" s="245"/>
      <c r="H377" s="246" t="s">
        <v>1</v>
      </c>
      <c r="I377" s="248"/>
      <c r="J377" s="245"/>
      <c r="K377" s="245"/>
      <c r="L377" s="249"/>
      <c r="M377" s="250"/>
      <c r="N377" s="251"/>
      <c r="O377" s="251"/>
      <c r="P377" s="251"/>
      <c r="Q377" s="251"/>
      <c r="R377" s="251"/>
      <c r="S377" s="251"/>
      <c r="T377" s="25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3" t="s">
        <v>130</v>
      </c>
      <c r="AU377" s="253" t="s">
        <v>82</v>
      </c>
      <c r="AV377" s="14" t="s">
        <v>80</v>
      </c>
      <c r="AW377" s="14" t="s">
        <v>30</v>
      </c>
      <c r="AX377" s="14" t="s">
        <v>73</v>
      </c>
      <c r="AY377" s="253" t="s">
        <v>122</v>
      </c>
    </row>
    <row r="378" spans="1:51" s="13" customFormat="1" ht="12">
      <c r="A378" s="13"/>
      <c r="B378" s="232"/>
      <c r="C378" s="233"/>
      <c r="D378" s="234" t="s">
        <v>130</v>
      </c>
      <c r="E378" s="235" t="s">
        <v>1</v>
      </c>
      <c r="F378" s="236" t="s">
        <v>432</v>
      </c>
      <c r="G378" s="233"/>
      <c r="H378" s="237">
        <v>0.96</v>
      </c>
      <c r="I378" s="238"/>
      <c r="J378" s="233"/>
      <c r="K378" s="233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130</v>
      </c>
      <c r="AU378" s="243" t="s">
        <v>82</v>
      </c>
      <c r="AV378" s="13" t="s">
        <v>82</v>
      </c>
      <c r="AW378" s="13" t="s">
        <v>30</v>
      </c>
      <c r="AX378" s="13" t="s">
        <v>73</v>
      </c>
      <c r="AY378" s="243" t="s">
        <v>122</v>
      </c>
    </row>
    <row r="379" spans="1:51" s="14" customFormat="1" ht="12">
      <c r="A379" s="14"/>
      <c r="B379" s="244"/>
      <c r="C379" s="245"/>
      <c r="D379" s="234" t="s">
        <v>130</v>
      </c>
      <c r="E379" s="246" t="s">
        <v>1</v>
      </c>
      <c r="F379" s="247" t="s">
        <v>132</v>
      </c>
      <c r="G379" s="245"/>
      <c r="H379" s="246" t="s">
        <v>1</v>
      </c>
      <c r="I379" s="248"/>
      <c r="J379" s="245"/>
      <c r="K379" s="245"/>
      <c r="L379" s="249"/>
      <c r="M379" s="250"/>
      <c r="N379" s="251"/>
      <c r="O379" s="251"/>
      <c r="P379" s="251"/>
      <c r="Q379" s="251"/>
      <c r="R379" s="251"/>
      <c r="S379" s="251"/>
      <c r="T379" s="25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3" t="s">
        <v>130</v>
      </c>
      <c r="AU379" s="253" t="s">
        <v>82</v>
      </c>
      <c r="AV379" s="14" t="s">
        <v>80</v>
      </c>
      <c r="AW379" s="14" t="s">
        <v>30</v>
      </c>
      <c r="AX379" s="14" t="s">
        <v>73</v>
      </c>
      <c r="AY379" s="253" t="s">
        <v>122</v>
      </c>
    </row>
    <row r="380" spans="1:51" s="15" customFormat="1" ht="12">
      <c r="A380" s="15"/>
      <c r="B380" s="254"/>
      <c r="C380" s="255"/>
      <c r="D380" s="234" t="s">
        <v>130</v>
      </c>
      <c r="E380" s="256" t="s">
        <v>1</v>
      </c>
      <c r="F380" s="257" t="s">
        <v>133</v>
      </c>
      <c r="G380" s="255"/>
      <c r="H380" s="258">
        <v>0.96</v>
      </c>
      <c r="I380" s="259"/>
      <c r="J380" s="255"/>
      <c r="K380" s="255"/>
      <c r="L380" s="260"/>
      <c r="M380" s="261"/>
      <c r="N380" s="262"/>
      <c r="O380" s="262"/>
      <c r="P380" s="262"/>
      <c r="Q380" s="262"/>
      <c r="R380" s="262"/>
      <c r="S380" s="262"/>
      <c r="T380" s="263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64" t="s">
        <v>130</v>
      </c>
      <c r="AU380" s="264" t="s">
        <v>82</v>
      </c>
      <c r="AV380" s="15" t="s">
        <v>129</v>
      </c>
      <c r="AW380" s="15" t="s">
        <v>30</v>
      </c>
      <c r="AX380" s="15" t="s">
        <v>80</v>
      </c>
      <c r="AY380" s="264" t="s">
        <v>122</v>
      </c>
    </row>
    <row r="381" spans="1:65" s="2" customFormat="1" ht="24.15" customHeight="1">
      <c r="A381" s="39"/>
      <c r="B381" s="40"/>
      <c r="C381" s="219" t="s">
        <v>281</v>
      </c>
      <c r="D381" s="219" t="s">
        <v>124</v>
      </c>
      <c r="E381" s="220" t="s">
        <v>433</v>
      </c>
      <c r="F381" s="221" t="s">
        <v>434</v>
      </c>
      <c r="G381" s="222" t="s">
        <v>164</v>
      </c>
      <c r="H381" s="223">
        <v>30</v>
      </c>
      <c r="I381" s="224"/>
      <c r="J381" s="225">
        <f>ROUND(I381*H381,2)</f>
        <v>0</v>
      </c>
      <c r="K381" s="221" t="s">
        <v>128</v>
      </c>
      <c r="L381" s="45"/>
      <c r="M381" s="226" t="s">
        <v>1</v>
      </c>
      <c r="N381" s="227" t="s">
        <v>38</v>
      </c>
      <c r="O381" s="92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129</v>
      </c>
      <c r="AT381" s="230" t="s">
        <v>124</v>
      </c>
      <c r="AU381" s="230" t="s">
        <v>82</v>
      </c>
      <c r="AY381" s="18" t="s">
        <v>122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80</v>
      </c>
      <c r="BK381" s="231">
        <f>ROUND(I381*H381,2)</f>
        <v>0</v>
      </c>
      <c r="BL381" s="18" t="s">
        <v>129</v>
      </c>
      <c r="BM381" s="230" t="s">
        <v>435</v>
      </c>
    </row>
    <row r="382" spans="1:51" s="13" customFormat="1" ht="12">
      <c r="A382" s="13"/>
      <c r="B382" s="232"/>
      <c r="C382" s="233"/>
      <c r="D382" s="234" t="s">
        <v>130</v>
      </c>
      <c r="E382" s="235" t="s">
        <v>1</v>
      </c>
      <c r="F382" s="236" t="s">
        <v>131</v>
      </c>
      <c r="G382" s="233"/>
      <c r="H382" s="237">
        <v>30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130</v>
      </c>
      <c r="AU382" s="243" t="s">
        <v>82</v>
      </c>
      <c r="AV382" s="13" t="s">
        <v>82</v>
      </c>
      <c r="AW382" s="13" t="s">
        <v>30</v>
      </c>
      <c r="AX382" s="13" t="s">
        <v>73</v>
      </c>
      <c r="AY382" s="243" t="s">
        <v>122</v>
      </c>
    </row>
    <row r="383" spans="1:51" s="14" customFormat="1" ht="12">
      <c r="A383" s="14"/>
      <c r="B383" s="244"/>
      <c r="C383" s="245"/>
      <c r="D383" s="234" t="s">
        <v>130</v>
      </c>
      <c r="E383" s="246" t="s">
        <v>1</v>
      </c>
      <c r="F383" s="247" t="s">
        <v>132</v>
      </c>
      <c r="G383" s="245"/>
      <c r="H383" s="246" t="s">
        <v>1</v>
      </c>
      <c r="I383" s="248"/>
      <c r="J383" s="245"/>
      <c r="K383" s="245"/>
      <c r="L383" s="249"/>
      <c r="M383" s="250"/>
      <c r="N383" s="251"/>
      <c r="O383" s="251"/>
      <c r="P383" s="251"/>
      <c r="Q383" s="251"/>
      <c r="R383" s="251"/>
      <c r="S383" s="251"/>
      <c r="T383" s="25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3" t="s">
        <v>130</v>
      </c>
      <c r="AU383" s="253" t="s">
        <v>82</v>
      </c>
      <c r="AV383" s="14" t="s">
        <v>80</v>
      </c>
      <c r="AW383" s="14" t="s">
        <v>30</v>
      </c>
      <c r="AX383" s="14" t="s">
        <v>73</v>
      </c>
      <c r="AY383" s="253" t="s">
        <v>122</v>
      </c>
    </row>
    <row r="384" spans="1:51" s="15" customFormat="1" ht="12">
      <c r="A384" s="15"/>
      <c r="B384" s="254"/>
      <c r="C384" s="255"/>
      <c r="D384" s="234" t="s">
        <v>130</v>
      </c>
      <c r="E384" s="256" t="s">
        <v>1</v>
      </c>
      <c r="F384" s="257" t="s">
        <v>133</v>
      </c>
      <c r="G384" s="255"/>
      <c r="H384" s="258">
        <v>30</v>
      </c>
      <c r="I384" s="259"/>
      <c r="J384" s="255"/>
      <c r="K384" s="255"/>
      <c r="L384" s="260"/>
      <c r="M384" s="261"/>
      <c r="N384" s="262"/>
      <c r="O384" s="262"/>
      <c r="P384" s="262"/>
      <c r="Q384" s="262"/>
      <c r="R384" s="262"/>
      <c r="S384" s="262"/>
      <c r="T384" s="263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64" t="s">
        <v>130</v>
      </c>
      <c r="AU384" s="264" t="s">
        <v>82</v>
      </c>
      <c r="AV384" s="15" t="s">
        <v>129</v>
      </c>
      <c r="AW384" s="15" t="s">
        <v>30</v>
      </c>
      <c r="AX384" s="15" t="s">
        <v>80</v>
      </c>
      <c r="AY384" s="264" t="s">
        <v>122</v>
      </c>
    </row>
    <row r="385" spans="1:65" s="2" customFormat="1" ht="24.15" customHeight="1">
      <c r="A385" s="39"/>
      <c r="B385" s="40"/>
      <c r="C385" s="219" t="s">
        <v>436</v>
      </c>
      <c r="D385" s="219" t="s">
        <v>124</v>
      </c>
      <c r="E385" s="220" t="s">
        <v>437</v>
      </c>
      <c r="F385" s="221" t="s">
        <v>438</v>
      </c>
      <c r="G385" s="222" t="s">
        <v>164</v>
      </c>
      <c r="H385" s="223">
        <v>30</v>
      </c>
      <c r="I385" s="224"/>
      <c r="J385" s="225">
        <f>ROUND(I385*H385,2)</f>
        <v>0</v>
      </c>
      <c r="K385" s="221" t="s">
        <v>128</v>
      </c>
      <c r="L385" s="45"/>
      <c r="M385" s="226" t="s">
        <v>1</v>
      </c>
      <c r="N385" s="227" t="s">
        <v>38</v>
      </c>
      <c r="O385" s="92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129</v>
      </c>
      <c r="AT385" s="230" t="s">
        <v>124</v>
      </c>
      <c r="AU385" s="230" t="s">
        <v>82</v>
      </c>
      <c r="AY385" s="18" t="s">
        <v>122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80</v>
      </c>
      <c r="BK385" s="231">
        <f>ROUND(I385*H385,2)</f>
        <v>0</v>
      </c>
      <c r="BL385" s="18" t="s">
        <v>129</v>
      </c>
      <c r="BM385" s="230" t="s">
        <v>439</v>
      </c>
    </row>
    <row r="386" spans="1:65" s="2" customFormat="1" ht="24.15" customHeight="1">
      <c r="A386" s="39"/>
      <c r="B386" s="40"/>
      <c r="C386" s="219" t="s">
        <v>285</v>
      </c>
      <c r="D386" s="219" t="s">
        <v>124</v>
      </c>
      <c r="E386" s="220" t="s">
        <v>440</v>
      </c>
      <c r="F386" s="221" t="s">
        <v>441</v>
      </c>
      <c r="G386" s="222" t="s">
        <v>164</v>
      </c>
      <c r="H386" s="223">
        <v>30</v>
      </c>
      <c r="I386" s="224"/>
      <c r="J386" s="225">
        <f>ROUND(I386*H386,2)</f>
        <v>0</v>
      </c>
      <c r="K386" s="221" t="s">
        <v>128</v>
      </c>
      <c r="L386" s="45"/>
      <c r="M386" s="226" t="s">
        <v>1</v>
      </c>
      <c r="N386" s="227" t="s">
        <v>38</v>
      </c>
      <c r="O386" s="92"/>
      <c r="P386" s="228">
        <f>O386*H386</f>
        <v>0</v>
      </c>
      <c r="Q386" s="228">
        <v>0</v>
      </c>
      <c r="R386" s="228">
        <f>Q386*H386</f>
        <v>0</v>
      </c>
      <c r="S386" s="228">
        <v>0</v>
      </c>
      <c r="T386" s="22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129</v>
      </c>
      <c r="AT386" s="230" t="s">
        <v>124</v>
      </c>
      <c r="AU386" s="230" t="s">
        <v>82</v>
      </c>
      <c r="AY386" s="18" t="s">
        <v>122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80</v>
      </c>
      <c r="BK386" s="231">
        <f>ROUND(I386*H386,2)</f>
        <v>0</v>
      </c>
      <c r="BL386" s="18" t="s">
        <v>129</v>
      </c>
      <c r="BM386" s="230" t="s">
        <v>442</v>
      </c>
    </row>
    <row r="387" spans="1:65" s="2" customFormat="1" ht="16.5" customHeight="1">
      <c r="A387" s="39"/>
      <c r="B387" s="40"/>
      <c r="C387" s="219" t="s">
        <v>443</v>
      </c>
      <c r="D387" s="219" t="s">
        <v>124</v>
      </c>
      <c r="E387" s="220" t="s">
        <v>444</v>
      </c>
      <c r="F387" s="221" t="s">
        <v>445</v>
      </c>
      <c r="G387" s="222" t="s">
        <v>140</v>
      </c>
      <c r="H387" s="223">
        <v>8</v>
      </c>
      <c r="I387" s="224"/>
      <c r="J387" s="225">
        <f>ROUND(I387*H387,2)</f>
        <v>0</v>
      </c>
      <c r="K387" s="221" t="s">
        <v>128</v>
      </c>
      <c r="L387" s="45"/>
      <c r="M387" s="226" t="s">
        <v>1</v>
      </c>
      <c r="N387" s="227" t="s">
        <v>38</v>
      </c>
      <c r="O387" s="92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129</v>
      </c>
      <c r="AT387" s="230" t="s">
        <v>124</v>
      </c>
      <c r="AU387" s="230" t="s">
        <v>82</v>
      </c>
      <c r="AY387" s="18" t="s">
        <v>122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80</v>
      </c>
      <c r="BK387" s="231">
        <f>ROUND(I387*H387,2)</f>
        <v>0</v>
      </c>
      <c r="BL387" s="18" t="s">
        <v>129</v>
      </c>
      <c r="BM387" s="230" t="s">
        <v>446</v>
      </c>
    </row>
    <row r="388" spans="1:51" s="13" customFormat="1" ht="12">
      <c r="A388" s="13"/>
      <c r="B388" s="232"/>
      <c r="C388" s="233"/>
      <c r="D388" s="234" t="s">
        <v>130</v>
      </c>
      <c r="E388" s="235" t="s">
        <v>1</v>
      </c>
      <c r="F388" s="236" t="s">
        <v>144</v>
      </c>
      <c r="G388" s="233"/>
      <c r="H388" s="237">
        <v>8</v>
      </c>
      <c r="I388" s="238"/>
      <c r="J388" s="233"/>
      <c r="K388" s="233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130</v>
      </c>
      <c r="AU388" s="243" t="s">
        <v>82</v>
      </c>
      <c r="AV388" s="13" t="s">
        <v>82</v>
      </c>
      <c r="AW388" s="13" t="s">
        <v>30</v>
      </c>
      <c r="AX388" s="13" t="s">
        <v>73</v>
      </c>
      <c r="AY388" s="243" t="s">
        <v>122</v>
      </c>
    </row>
    <row r="389" spans="1:51" s="14" customFormat="1" ht="12">
      <c r="A389" s="14"/>
      <c r="B389" s="244"/>
      <c r="C389" s="245"/>
      <c r="D389" s="234" t="s">
        <v>130</v>
      </c>
      <c r="E389" s="246" t="s">
        <v>1</v>
      </c>
      <c r="F389" s="247" t="s">
        <v>132</v>
      </c>
      <c r="G389" s="245"/>
      <c r="H389" s="246" t="s">
        <v>1</v>
      </c>
      <c r="I389" s="248"/>
      <c r="J389" s="245"/>
      <c r="K389" s="245"/>
      <c r="L389" s="249"/>
      <c r="M389" s="250"/>
      <c r="N389" s="251"/>
      <c r="O389" s="251"/>
      <c r="P389" s="251"/>
      <c r="Q389" s="251"/>
      <c r="R389" s="251"/>
      <c r="S389" s="251"/>
      <c r="T389" s="25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3" t="s">
        <v>130</v>
      </c>
      <c r="AU389" s="253" t="s">
        <v>82</v>
      </c>
      <c r="AV389" s="14" t="s">
        <v>80</v>
      </c>
      <c r="AW389" s="14" t="s">
        <v>30</v>
      </c>
      <c r="AX389" s="14" t="s">
        <v>73</v>
      </c>
      <c r="AY389" s="253" t="s">
        <v>122</v>
      </c>
    </row>
    <row r="390" spans="1:51" s="15" customFormat="1" ht="12">
      <c r="A390" s="15"/>
      <c r="B390" s="254"/>
      <c r="C390" s="255"/>
      <c r="D390" s="234" t="s">
        <v>130</v>
      </c>
      <c r="E390" s="256" t="s">
        <v>1</v>
      </c>
      <c r="F390" s="257" t="s">
        <v>133</v>
      </c>
      <c r="G390" s="255"/>
      <c r="H390" s="258">
        <v>8</v>
      </c>
      <c r="I390" s="259"/>
      <c r="J390" s="255"/>
      <c r="K390" s="255"/>
      <c r="L390" s="260"/>
      <c r="M390" s="261"/>
      <c r="N390" s="262"/>
      <c r="O390" s="262"/>
      <c r="P390" s="262"/>
      <c r="Q390" s="262"/>
      <c r="R390" s="262"/>
      <c r="S390" s="262"/>
      <c r="T390" s="263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4" t="s">
        <v>130</v>
      </c>
      <c r="AU390" s="264" t="s">
        <v>82</v>
      </c>
      <c r="AV390" s="15" t="s">
        <v>129</v>
      </c>
      <c r="AW390" s="15" t="s">
        <v>30</v>
      </c>
      <c r="AX390" s="15" t="s">
        <v>80</v>
      </c>
      <c r="AY390" s="264" t="s">
        <v>122</v>
      </c>
    </row>
    <row r="391" spans="1:65" s="2" customFormat="1" ht="16.5" customHeight="1">
      <c r="A391" s="39"/>
      <c r="B391" s="40"/>
      <c r="C391" s="265" t="s">
        <v>290</v>
      </c>
      <c r="D391" s="265" t="s">
        <v>273</v>
      </c>
      <c r="E391" s="266" t="s">
        <v>447</v>
      </c>
      <c r="F391" s="267" t="s">
        <v>448</v>
      </c>
      <c r="G391" s="268" t="s">
        <v>140</v>
      </c>
      <c r="H391" s="269">
        <v>8</v>
      </c>
      <c r="I391" s="270"/>
      <c r="J391" s="271">
        <f>ROUND(I391*H391,2)</f>
        <v>0</v>
      </c>
      <c r="K391" s="267" t="s">
        <v>1</v>
      </c>
      <c r="L391" s="272"/>
      <c r="M391" s="273" t="s">
        <v>1</v>
      </c>
      <c r="N391" s="274" t="s">
        <v>38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144</v>
      </c>
      <c r="AT391" s="230" t="s">
        <v>273</v>
      </c>
      <c r="AU391" s="230" t="s">
        <v>82</v>
      </c>
      <c r="AY391" s="18" t="s">
        <v>122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80</v>
      </c>
      <c r="BK391" s="231">
        <f>ROUND(I391*H391,2)</f>
        <v>0</v>
      </c>
      <c r="BL391" s="18" t="s">
        <v>129</v>
      </c>
      <c r="BM391" s="230" t="s">
        <v>449</v>
      </c>
    </row>
    <row r="392" spans="1:65" s="2" customFormat="1" ht="24.15" customHeight="1">
      <c r="A392" s="39"/>
      <c r="B392" s="40"/>
      <c r="C392" s="219" t="s">
        <v>450</v>
      </c>
      <c r="D392" s="219" t="s">
        <v>124</v>
      </c>
      <c r="E392" s="220" t="s">
        <v>451</v>
      </c>
      <c r="F392" s="221" t="s">
        <v>452</v>
      </c>
      <c r="G392" s="222" t="s">
        <v>256</v>
      </c>
      <c r="H392" s="223">
        <v>0.4</v>
      </c>
      <c r="I392" s="224"/>
      <c r="J392" s="225">
        <f>ROUND(I392*H392,2)</f>
        <v>0</v>
      </c>
      <c r="K392" s="221" t="s">
        <v>128</v>
      </c>
      <c r="L392" s="45"/>
      <c r="M392" s="226" t="s">
        <v>1</v>
      </c>
      <c r="N392" s="227" t="s">
        <v>38</v>
      </c>
      <c r="O392" s="92"/>
      <c r="P392" s="228">
        <f>O392*H392</f>
        <v>0</v>
      </c>
      <c r="Q392" s="228">
        <v>0</v>
      </c>
      <c r="R392" s="228">
        <f>Q392*H392</f>
        <v>0</v>
      </c>
      <c r="S392" s="228">
        <v>0</v>
      </c>
      <c r="T392" s="229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0" t="s">
        <v>129</v>
      </c>
      <c r="AT392" s="230" t="s">
        <v>124</v>
      </c>
      <c r="AU392" s="230" t="s">
        <v>82</v>
      </c>
      <c r="AY392" s="18" t="s">
        <v>122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8" t="s">
        <v>80</v>
      </c>
      <c r="BK392" s="231">
        <f>ROUND(I392*H392,2)</f>
        <v>0</v>
      </c>
      <c r="BL392" s="18" t="s">
        <v>129</v>
      </c>
      <c r="BM392" s="230" t="s">
        <v>453</v>
      </c>
    </row>
    <row r="393" spans="1:51" s="13" customFormat="1" ht="12">
      <c r="A393" s="13"/>
      <c r="B393" s="232"/>
      <c r="C393" s="233"/>
      <c r="D393" s="234" t="s">
        <v>130</v>
      </c>
      <c r="E393" s="235" t="s">
        <v>1</v>
      </c>
      <c r="F393" s="236" t="s">
        <v>454</v>
      </c>
      <c r="G393" s="233"/>
      <c r="H393" s="237">
        <v>0.4</v>
      </c>
      <c r="I393" s="238"/>
      <c r="J393" s="233"/>
      <c r="K393" s="233"/>
      <c r="L393" s="239"/>
      <c r="M393" s="240"/>
      <c r="N393" s="241"/>
      <c r="O393" s="241"/>
      <c r="P393" s="241"/>
      <c r="Q393" s="241"/>
      <c r="R393" s="241"/>
      <c r="S393" s="241"/>
      <c r="T393" s="24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3" t="s">
        <v>130</v>
      </c>
      <c r="AU393" s="243" t="s">
        <v>82</v>
      </c>
      <c r="AV393" s="13" t="s">
        <v>82</v>
      </c>
      <c r="AW393" s="13" t="s">
        <v>30</v>
      </c>
      <c r="AX393" s="13" t="s">
        <v>73</v>
      </c>
      <c r="AY393" s="243" t="s">
        <v>122</v>
      </c>
    </row>
    <row r="394" spans="1:51" s="14" customFormat="1" ht="12">
      <c r="A394" s="14"/>
      <c r="B394" s="244"/>
      <c r="C394" s="245"/>
      <c r="D394" s="234" t="s">
        <v>130</v>
      </c>
      <c r="E394" s="246" t="s">
        <v>1</v>
      </c>
      <c r="F394" s="247" t="s">
        <v>132</v>
      </c>
      <c r="G394" s="245"/>
      <c r="H394" s="246" t="s">
        <v>1</v>
      </c>
      <c r="I394" s="248"/>
      <c r="J394" s="245"/>
      <c r="K394" s="245"/>
      <c r="L394" s="249"/>
      <c r="M394" s="250"/>
      <c r="N394" s="251"/>
      <c r="O394" s="251"/>
      <c r="P394" s="251"/>
      <c r="Q394" s="251"/>
      <c r="R394" s="251"/>
      <c r="S394" s="251"/>
      <c r="T394" s="25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3" t="s">
        <v>130</v>
      </c>
      <c r="AU394" s="253" t="s">
        <v>82</v>
      </c>
      <c r="AV394" s="14" t="s">
        <v>80</v>
      </c>
      <c r="AW394" s="14" t="s">
        <v>30</v>
      </c>
      <c r="AX394" s="14" t="s">
        <v>73</v>
      </c>
      <c r="AY394" s="253" t="s">
        <v>122</v>
      </c>
    </row>
    <row r="395" spans="1:51" s="15" customFormat="1" ht="12">
      <c r="A395" s="15"/>
      <c r="B395" s="254"/>
      <c r="C395" s="255"/>
      <c r="D395" s="234" t="s">
        <v>130</v>
      </c>
      <c r="E395" s="256" t="s">
        <v>1</v>
      </c>
      <c r="F395" s="257" t="s">
        <v>133</v>
      </c>
      <c r="G395" s="255"/>
      <c r="H395" s="258">
        <v>0.4</v>
      </c>
      <c r="I395" s="259"/>
      <c r="J395" s="255"/>
      <c r="K395" s="255"/>
      <c r="L395" s="260"/>
      <c r="M395" s="261"/>
      <c r="N395" s="262"/>
      <c r="O395" s="262"/>
      <c r="P395" s="262"/>
      <c r="Q395" s="262"/>
      <c r="R395" s="262"/>
      <c r="S395" s="262"/>
      <c r="T395" s="263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64" t="s">
        <v>130</v>
      </c>
      <c r="AU395" s="264" t="s">
        <v>82</v>
      </c>
      <c r="AV395" s="15" t="s">
        <v>129</v>
      </c>
      <c r="AW395" s="15" t="s">
        <v>30</v>
      </c>
      <c r="AX395" s="15" t="s">
        <v>80</v>
      </c>
      <c r="AY395" s="264" t="s">
        <v>122</v>
      </c>
    </row>
    <row r="396" spans="1:65" s="2" customFormat="1" ht="24.15" customHeight="1">
      <c r="A396" s="39"/>
      <c r="B396" s="40"/>
      <c r="C396" s="219" t="s">
        <v>294</v>
      </c>
      <c r="D396" s="219" t="s">
        <v>124</v>
      </c>
      <c r="E396" s="220" t="s">
        <v>455</v>
      </c>
      <c r="F396" s="221" t="s">
        <v>456</v>
      </c>
      <c r="G396" s="222" t="s">
        <v>187</v>
      </c>
      <c r="H396" s="223">
        <v>4.5</v>
      </c>
      <c r="I396" s="224"/>
      <c r="J396" s="225">
        <f>ROUND(I396*H396,2)</f>
        <v>0</v>
      </c>
      <c r="K396" s="221" t="s">
        <v>128</v>
      </c>
      <c r="L396" s="45"/>
      <c r="M396" s="226" t="s">
        <v>1</v>
      </c>
      <c r="N396" s="227" t="s">
        <v>38</v>
      </c>
      <c r="O396" s="92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0" t="s">
        <v>129</v>
      </c>
      <c r="AT396" s="230" t="s">
        <v>124</v>
      </c>
      <c r="AU396" s="230" t="s">
        <v>82</v>
      </c>
      <c r="AY396" s="18" t="s">
        <v>122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8" t="s">
        <v>80</v>
      </c>
      <c r="BK396" s="231">
        <f>ROUND(I396*H396,2)</f>
        <v>0</v>
      </c>
      <c r="BL396" s="18" t="s">
        <v>129</v>
      </c>
      <c r="BM396" s="230" t="s">
        <v>457</v>
      </c>
    </row>
    <row r="397" spans="1:51" s="13" customFormat="1" ht="12">
      <c r="A397" s="13"/>
      <c r="B397" s="232"/>
      <c r="C397" s="233"/>
      <c r="D397" s="234" t="s">
        <v>130</v>
      </c>
      <c r="E397" s="235" t="s">
        <v>1</v>
      </c>
      <c r="F397" s="236" t="s">
        <v>458</v>
      </c>
      <c r="G397" s="233"/>
      <c r="H397" s="237">
        <v>4.5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130</v>
      </c>
      <c r="AU397" s="243" t="s">
        <v>82</v>
      </c>
      <c r="AV397" s="13" t="s">
        <v>82</v>
      </c>
      <c r="AW397" s="13" t="s">
        <v>30</v>
      </c>
      <c r="AX397" s="13" t="s">
        <v>73</v>
      </c>
      <c r="AY397" s="243" t="s">
        <v>122</v>
      </c>
    </row>
    <row r="398" spans="1:51" s="14" customFormat="1" ht="12">
      <c r="A398" s="14"/>
      <c r="B398" s="244"/>
      <c r="C398" s="245"/>
      <c r="D398" s="234" t="s">
        <v>130</v>
      </c>
      <c r="E398" s="246" t="s">
        <v>1</v>
      </c>
      <c r="F398" s="247" t="s">
        <v>132</v>
      </c>
      <c r="G398" s="245"/>
      <c r="H398" s="246" t="s">
        <v>1</v>
      </c>
      <c r="I398" s="248"/>
      <c r="J398" s="245"/>
      <c r="K398" s="245"/>
      <c r="L398" s="249"/>
      <c r="M398" s="250"/>
      <c r="N398" s="251"/>
      <c r="O398" s="251"/>
      <c r="P398" s="251"/>
      <c r="Q398" s="251"/>
      <c r="R398" s="251"/>
      <c r="S398" s="251"/>
      <c r="T398" s="25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3" t="s">
        <v>130</v>
      </c>
      <c r="AU398" s="253" t="s">
        <v>82</v>
      </c>
      <c r="AV398" s="14" t="s">
        <v>80</v>
      </c>
      <c r="AW398" s="14" t="s">
        <v>30</v>
      </c>
      <c r="AX398" s="14" t="s">
        <v>73</v>
      </c>
      <c r="AY398" s="253" t="s">
        <v>122</v>
      </c>
    </row>
    <row r="399" spans="1:51" s="15" customFormat="1" ht="12">
      <c r="A399" s="15"/>
      <c r="B399" s="254"/>
      <c r="C399" s="255"/>
      <c r="D399" s="234" t="s">
        <v>130</v>
      </c>
      <c r="E399" s="256" t="s">
        <v>1</v>
      </c>
      <c r="F399" s="257" t="s">
        <v>133</v>
      </c>
      <c r="G399" s="255"/>
      <c r="H399" s="258">
        <v>4.5</v>
      </c>
      <c r="I399" s="259"/>
      <c r="J399" s="255"/>
      <c r="K399" s="255"/>
      <c r="L399" s="260"/>
      <c r="M399" s="261"/>
      <c r="N399" s="262"/>
      <c r="O399" s="262"/>
      <c r="P399" s="262"/>
      <c r="Q399" s="262"/>
      <c r="R399" s="262"/>
      <c r="S399" s="262"/>
      <c r="T399" s="263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4" t="s">
        <v>130</v>
      </c>
      <c r="AU399" s="264" t="s">
        <v>82</v>
      </c>
      <c r="AV399" s="15" t="s">
        <v>129</v>
      </c>
      <c r="AW399" s="15" t="s">
        <v>30</v>
      </c>
      <c r="AX399" s="15" t="s">
        <v>80</v>
      </c>
      <c r="AY399" s="264" t="s">
        <v>122</v>
      </c>
    </row>
    <row r="400" spans="1:63" s="12" customFormat="1" ht="22.8" customHeight="1">
      <c r="A400" s="12"/>
      <c r="B400" s="203"/>
      <c r="C400" s="204"/>
      <c r="D400" s="205" t="s">
        <v>72</v>
      </c>
      <c r="E400" s="217" t="s">
        <v>129</v>
      </c>
      <c r="F400" s="217" t="s">
        <v>459</v>
      </c>
      <c r="G400" s="204"/>
      <c r="H400" s="204"/>
      <c r="I400" s="207"/>
      <c r="J400" s="218">
        <f>BK400</f>
        <v>0</v>
      </c>
      <c r="K400" s="204"/>
      <c r="L400" s="209"/>
      <c r="M400" s="210"/>
      <c r="N400" s="211"/>
      <c r="O400" s="211"/>
      <c r="P400" s="212">
        <f>SUM(P401:P464)</f>
        <v>0</v>
      </c>
      <c r="Q400" s="211"/>
      <c r="R400" s="212">
        <f>SUM(R401:R464)</f>
        <v>0</v>
      </c>
      <c r="S400" s="211"/>
      <c r="T400" s="213">
        <f>SUM(T401:T464)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14" t="s">
        <v>80</v>
      </c>
      <c r="AT400" s="215" t="s">
        <v>72</v>
      </c>
      <c r="AU400" s="215" t="s">
        <v>80</v>
      </c>
      <c r="AY400" s="214" t="s">
        <v>122</v>
      </c>
      <c r="BK400" s="216">
        <f>SUM(BK401:BK464)</f>
        <v>0</v>
      </c>
    </row>
    <row r="401" spans="1:65" s="2" customFormat="1" ht="21.75" customHeight="1">
      <c r="A401" s="39"/>
      <c r="B401" s="40"/>
      <c r="C401" s="219" t="s">
        <v>460</v>
      </c>
      <c r="D401" s="219" t="s">
        <v>124</v>
      </c>
      <c r="E401" s="220" t="s">
        <v>461</v>
      </c>
      <c r="F401" s="221" t="s">
        <v>462</v>
      </c>
      <c r="G401" s="222" t="s">
        <v>187</v>
      </c>
      <c r="H401" s="223">
        <v>2.43</v>
      </c>
      <c r="I401" s="224"/>
      <c r="J401" s="225">
        <f>ROUND(I401*H401,2)</f>
        <v>0</v>
      </c>
      <c r="K401" s="221" t="s">
        <v>128</v>
      </c>
      <c r="L401" s="45"/>
      <c r="M401" s="226" t="s">
        <v>1</v>
      </c>
      <c r="N401" s="227" t="s">
        <v>38</v>
      </c>
      <c r="O401" s="92"/>
      <c r="P401" s="228">
        <f>O401*H401</f>
        <v>0</v>
      </c>
      <c r="Q401" s="228">
        <v>0</v>
      </c>
      <c r="R401" s="228">
        <f>Q401*H401</f>
        <v>0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129</v>
      </c>
      <c r="AT401" s="230" t="s">
        <v>124</v>
      </c>
      <c r="AU401" s="230" t="s">
        <v>82</v>
      </c>
      <c r="AY401" s="18" t="s">
        <v>122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80</v>
      </c>
      <c r="BK401" s="231">
        <f>ROUND(I401*H401,2)</f>
        <v>0</v>
      </c>
      <c r="BL401" s="18" t="s">
        <v>129</v>
      </c>
      <c r="BM401" s="230" t="s">
        <v>463</v>
      </c>
    </row>
    <row r="402" spans="1:51" s="13" customFormat="1" ht="12">
      <c r="A402" s="13"/>
      <c r="B402" s="232"/>
      <c r="C402" s="233"/>
      <c r="D402" s="234" t="s">
        <v>130</v>
      </c>
      <c r="E402" s="235" t="s">
        <v>1</v>
      </c>
      <c r="F402" s="236" t="s">
        <v>464</v>
      </c>
      <c r="G402" s="233"/>
      <c r="H402" s="237">
        <v>2.43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130</v>
      </c>
      <c r="AU402" s="243" t="s">
        <v>82</v>
      </c>
      <c r="AV402" s="13" t="s">
        <v>82</v>
      </c>
      <c r="AW402" s="13" t="s">
        <v>30</v>
      </c>
      <c r="AX402" s="13" t="s">
        <v>73</v>
      </c>
      <c r="AY402" s="243" t="s">
        <v>122</v>
      </c>
    </row>
    <row r="403" spans="1:51" s="14" customFormat="1" ht="12">
      <c r="A403" s="14"/>
      <c r="B403" s="244"/>
      <c r="C403" s="245"/>
      <c r="D403" s="234" t="s">
        <v>130</v>
      </c>
      <c r="E403" s="246" t="s">
        <v>1</v>
      </c>
      <c r="F403" s="247" t="s">
        <v>132</v>
      </c>
      <c r="G403" s="245"/>
      <c r="H403" s="246" t="s">
        <v>1</v>
      </c>
      <c r="I403" s="248"/>
      <c r="J403" s="245"/>
      <c r="K403" s="245"/>
      <c r="L403" s="249"/>
      <c r="M403" s="250"/>
      <c r="N403" s="251"/>
      <c r="O403" s="251"/>
      <c r="P403" s="251"/>
      <c r="Q403" s="251"/>
      <c r="R403" s="251"/>
      <c r="S403" s="251"/>
      <c r="T403" s="252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3" t="s">
        <v>130</v>
      </c>
      <c r="AU403" s="253" t="s">
        <v>82</v>
      </c>
      <c r="AV403" s="14" t="s">
        <v>80</v>
      </c>
      <c r="AW403" s="14" t="s">
        <v>30</v>
      </c>
      <c r="AX403" s="14" t="s">
        <v>73</v>
      </c>
      <c r="AY403" s="253" t="s">
        <v>122</v>
      </c>
    </row>
    <row r="404" spans="1:51" s="15" customFormat="1" ht="12">
      <c r="A404" s="15"/>
      <c r="B404" s="254"/>
      <c r="C404" s="255"/>
      <c r="D404" s="234" t="s">
        <v>130</v>
      </c>
      <c r="E404" s="256" t="s">
        <v>1</v>
      </c>
      <c r="F404" s="257" t="s">
        <v>133</v>
      </c>
      <c r="G404" s="255"/>
      <c r="H404" s="258">
        <v>2.43</v>
      </c>
      <c r="I404" s="259"/>
      <c r="J404" s="255"/>
      <c r="K404" s="255"/>
      <c r="L404" s="260"/>
      <c r="M404" s="261"/>
      <c r="N404" s="262"/>
      <c r="O404" s="262"/>
      <c r="P404" s="262"/>
      <c r="Q404" s="262"/>
      <c r="R404" s="262"/>
      <c r="S404" s="262"/>
      <c r="T404" s="263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64" t="s">
        <v>130</v>
      </c>
      <c r="AU404" s="264" t="s">
        <v>82</v>
      </c>
      <c r="AV404" s="15" t="s">
        <v>129</v>
      </c>
      <c r="AW404" s="15" t="s">
        <v>30</v>
      </c>
      <c r="AX404" s="15" t="s">
        <v>80</v>
      </c>
      <c r="AY404" s="264" t="s">
        <v>122</v>
      </c>
    </row>
    <row r="405" spans="1:65" s="2" customFormat="1" ht="16.5" customHeight="1">
      <c r="A405" s="39"/>
      <c r="B405" s="40"/>
      <c r="C405" s="219" t="s">
        <v>298</v>
      </c>
      <c r="D405" s="219" t="s">
        <v>124</v>
      </c>
      <c r="E405" s="220" t="s">
        <v>465</v>
      </c>
      <c r="F405" s="221" t="s">
        <v>466</v>
      </c>
      <c r="G405" s="222" t="s">
        <v>187</v>
      </c>
      <c r="H405" s="223">
        <v>9.338</v>
      </c>
      <c r="I405" s="224"/>
      <c r="J405" s="225">
        <f>ROUND(I405*H405,2)</f>
        <v>0</v>
      </c>
      <c r="K405" s="221" t="s">
        <v>128</v>
      </c>
      <c r="L405" s="45"/>
      <c r="M405" s="226" t="s">
        <v>1</v>
      </c>
      <c r="N405" s="227" t="s">
        <v>38</v>
      </c>
      <c r="O405" s="92"/>
      <c r="P405" s="228">
        <f>O405*H405</f>
        <v>0</v>
      </c>
      <c r="Q405" s="228">
        <v>0</v>
      </c>
      <c r="R405" s="228">
        <f>Q405*H405</f>
        <v>0</v>
      </c>
      <c r="S405" s="228">
        <v>0</v>
      </c>
      <c r="T405" s="22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129</v>
      </c>
      <c r="AT405" s="230" t="s">
        <v>124</v>
      </c>
      <c r="AU405" s="230" t="s">
        <v>82</v>
      </c>
      <c r="AY405" s="18" t="s">
        <v>122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80</v>
      </c>
      <c r="BK405" s="231">
        <f>ROUND(I405*H405,2)</f>
        <v>0</v>
      </c>
      <c r="BL405" s="18" t="s">
        <v>129</v>
      </c>
      <c r="BM405" s="230" t="s">
        <v>467</v>
      </c>
    </row>
    <row r="406" spans="1:51" s="13" customFormat="1" ht="12">
      <c r="A406" s="13"/>
      <c r="B406" s="232"/>
      <c r="C406" s="233"/>
      <c r="D406" s="234" t="s">
        <v>130</v>
      </c>
      <c r="E406" s="235" t="s">
        <v>1</v>
      </c>
      <c r="F406" s="236" t="s">
        <v>468</v>
      </c>
      <c r="G406" s="233"/>
      <c r="H406" s="237">
        <v>9.338</v>
      </c>
      <c r="I406" s="238"/>
      <c r="J406" s="233"/>
      <c r="K406" s="233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130</v>
      </c>
      <c r="AU406" s="243" t="s">
        <v>82</v>
      </c>
      <c r="AV406" s="13" t="s">
        <v>82</v>
      </c>
      <c r="AW406" s="13" t="s">
        <v>30</v>
      </c>
      <c r="AX406" s="13" t="s">
        <v>73</v>
      </c>
      <c r="AY406" s="243" t="s">
        <v>122</v>
      </c>
    </row>
    <row r="407" spans="1:51" s="14" customFormat="1" ht="12">
      <c r="A407" s="14"/>
      <c r="B407" s="244"/>
      <c r="C407" s="245"/>
      <c r="D407" s="234" t="s">
        <v>130</v>
      </c>
      <c r="E407" s="246" t="s">
        <v>1</v>
      </c>
      <c r="F407" s="247" t="s">
        <v>132</v>
      </c>
      <c r="G407" s="245"/>
      <c r="H407" s="246" t="s">
        <v>1</v>
      </c>
      <c r="I407" s="248"/>
      <c r="J407" s="245"/>
      <c r="K407" s="245"/>
      <c r="L407" s="249"/>
      <c r="M407" s="250"/>
      <c r="N407" s="251"/>
      <c r="O407" s="251"/>
      <c r="P407" s="251"/>
      <c r="Q407" s="251"/>
      <c r="R407" s="251"/>
      <c r="S407" s="251"/>
      <c r="T407" s="25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3" t="s">
        <v>130</v>
      </c>
      <c r="AU407" s="253" t="s">
        <v>82</v>
      </c>
      <c r="AV407" s="14" t="s">
        <v>80</v>
      </c>
      <c r="AW407" s="14" t="s">
        <v>30</v>
      </c>
      <c r="AX407" s="14" t="s">
        <v>73</v>
      </c>
      <c r="AY407" s="253" t="s">
        <v>122</v>
      </c>
    </row>
    <row r="408" spans="1:51" s="15" customFormat="1" ht="12">
      <c r="A408" s="15"/>
      <c r="B408" s="254"/>
      <c r="C408" s="255"/>
      <c r="D408" s="234" t="s">
        <v>130</v>
      </c>
      <c r="E408" s="256" t="s">
        <v>1</v>
      </c>
      <c r="F408" s="257" t="s">
        <v>133</v>
      </c>
      <c r="G408" s="255"/>
      <c r="H408" s="258">
        <v>9.338</v>
      </c>
      <c r="I408" s="259"/>
      <c r="J408" s="255"/>
      <c r="K408" s="255"/>
      <c r="L408" s="260"/>
      <c r="M408" s="261"/>
      <c r="N408" s="262"/>
      <c r="O408" s="262"/>
      <c r="P408" s="262"/>
      <c r="Q408" s="262"/>
      <c r="R408" s="262"/>
      <c r="S408" s="262"/>
      <c r="T408" s="263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64" t="s">
        <v>130</v>
      </c>
      <c r="AU408" s="264" t="s">
        <v>82</v>
      </c>
      <c r="AV408" s="15" t="s">
        <v>129</v>
      </c>
      <c r="AW408" s="15" t="s">
        <v>30</v>
      </c>
      <c r="AX408" s="15" t="s">
        <v>80</v>
      </c>
      <c r="AY408" s="264" t="s">
        <v>122</v>
      </c>
    </row>
    <row r="409" spans="1:65" s="2" customFormat="1" ht="21.75" customHeight="1">
      <c r="A409" s="39"/>
      <c r="B409" s="40"/>
      <c r="C409" s="219" t="s">
        <v>469</v>
      </c>
      <c r="D409" s="219" t="s">
        <v>124</v>
      </c>
      <c r="E409" s="220" t="s">
        <v>470</v>
      </c>
      <c r="F409" s="221" t="s">
        <v>471</v>
      </c>
      <c r="G409" s="222" t="s">
        <v>127</v>
      </c>
      <c r="H409" s="223">
        <v>12.18</v>
      </c>
      <c r="I409" s="224"/>
      <c r="J409" s="225">
        <f>ROUND(I409*H409,2)</f>
        <v>0</v>
      </c>
      <c r="K409" s="221" t="s">
        <v>128</v>
      </c>
      <c r="L409" s="45"/>
      <c r="M409" s="226" t="s">
        <v>1</v>
      </c>
      <c r="N409" s="227" t="s">
        <v>38</v>
      </c>
      <c r="O409" s="92"/>
      <c r="P409" s="228">
        <f>O409*H409</f>
        <v>0</v>
      </c>
      <c r="Q409" s="228">
        <v>0</v>
      </c>
      <c r="R409" s="228">
        <f>Q409*H409</f>
        <v>0</v>
      </c>
      <c r="S409" s="228">
        <v>0</v>
      </c>
      <c r="T409" s="229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129</v>
      </c>
      <c r="AT409" s="230" t="s">
        <v>124</v>
      </c>
      <c r="AU409" s="230" t="s">
        <v>82</v>
      </c>
      <c r="AY409" s="18" t="s">
        <v>122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80</v>
      </c>
      <c r="BK409" s="231">
        <f>ROUND(I409*H409,2)</f>
        <v>0</v>
      </c>
      <c r="BL409" s="18" t="s">
        <v>129</v>
      </c>
      <c r="BM409" s="230" t="s">
        <v>472</v>
      </c>
    </row>
    <row r="410" spans="1:51" s="13" customFormat="1" ht="12">
      <c r="A410" s="13"/>
      <c r="B410" s="232"/>
      <c r="C410" s="233"/>
      <c r="D410" s="234" t="s">
        <v>130</v>
      </c>
      <c r="E410" s="235" t="s">
        <v>1</v>
      </c>
      <c r="F410" s="236" t="s">
        <v>473</v>
      </c>
      <c r="G410" s="233"/>
      <c r="H410" s="237">
        <v>12.18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130</v>
      </c>
      <c r="AU410" s="243" t="s">
        <v>82</v>
      </c>
      <c r="AV410" s="13" t="s">
        <v>82</v>
      </c>
      <c r="AW410" s="13" t="s">
        <v>30</v>
      </c>
      <c r="AX410" s="13" t="s">
        <v>73</v>
      </c>
      <c r="AY410" s="243" t="s">
        <v>122</v>
      </c>
    </row>
    <row r="411" spans="1:51" s="14" customFormat="1" ht="12">
      <c r="A411" s="14"/>
      <c r="B411" s="244"/>
      <c r="C411" s="245"/>
      <c r="D411" s="234" t="s">
        <v>130</v>
      </c>
      <c r="E411" s="246" t="s">
        <v>1</v>
      </c>
      <c r="F411" s="247" t="s">
        <v>132</v>
      </c>
      <c r="G411" s="245"/>
      <c r="H411" s="246" t="s">
        <v>1</v>
      </c>
      <c r="I411" s="248"/>
      <c r="J411" s="245"/>
      <c r="K411" s="245"/>
      <c r="L411" s="249"/>
      <c r="M411" s="250"/>
      <c r="N411" s="251"/>
      <c r="O411" s="251"/>
      <c r="P411" s="251"/>
      <c r="Q411" s="251"/>
      <c r="R411" s="251"/>
      <c r="S411" s="251"/>
      <c r="T411" s="25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3" t="s">
        <v>130</v>
      </c>
      <c r="AU411" s="253" t="s">
        <v>82</v>
      </c>
      <c r="AV411" s="14" t="s">
        <v>80</v>
      </c>
      <c r="AW411" s="14" t="s">
        <v>30</v>
      </c>
      <c r="AX411" s="14" t="s">
        <v>73</v>
      </c>
      <c r="AY411" s="253" t="s">
        <v>122</v>
      </c>
    </row>
    <row r="412" spans="1:51" s="15" customFormat="1" ht="12">
      <c r="A412" s="15"/>
      <c r="B412" s="254"/>
      <c r="C412" s="255"/>
      <c r="D412" s="234" t="s">
        <v>130</v>
      </c>
      <c r="E412" s="256" t="s">
        <v>1</v>
      </c>
      <c r="F412" s="257" t="s">
        <v>133</v>
      </c>
      <c r="G412" s="255"/>
      <c r="H412" s="258">
        <v>12.18</v>
      </c>
      <c r="I412" s="259"/>
      <c r="J412" s="255"/>
      <c r="K412" s="255"/>
      <c r="L412" s="260"/>
      <c r="M412" s="261"/>
      <c r="N412" s="262"/>
      <c r="O412" s="262"/>
      <c r="P412" s="262"/>
      <c r="Q412" s="262"/>
      <c r="R412" s="262"/>
      <c r="S412" s="262"/>
      <c r="T412" s="263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64" t="s">
        <v>130</v>
      </c>
      <c r="AU412" s="264" t="s">
        <v>82</v>
      </c>
      <c r="AV412" s="15" t="s">
        <v>129</v>
      </c>
      <c r="AW412" s="15" t="s">
        <v>30</v>
      </c>
      <c r="AX412" s="15" t="s">
        <v>80</v>
      </c>
      <c r="AY412" s="264" t="s">
        <v>122</v>
      </c>
    </row>
    <row r="413" spans="1:65" s="2" customFormat="1" ht="16.5" customHeight="1">
      <c r="A413" s="39"/>
      <c r="B413" s="40"/>
      <c r="C413" s="219" t="s">
        <v>304</v>
      </c>
      <c r="D413" s="219" t="s">
        <v>124</v>
      </c>
      <c r="E413" s="220" t="s">
        <v>474</v>
      </c>
      <c r="F413" s="221" t="s">
        <v>475</v>
      </c>
      <c r="G413" s="222" t="s">
        <v>127</v>
      </c>
      <c r="H413" s="223">
        <v>14.5</v>
      </c>
      <c r="I413" s="224"/>
      <c r="J413" s="225">
        <f>ROUND(I413*H413,2)</f>
        <v>0</v>
      </c>
      <c r="K413" s="221" t="s">
        <v>1</v>
      </c>
      <c r="L413" s="45"/>
      <c r="M413" s="226" t="s">
        <v>1</v>
      </c>
      <c r="N413" s="227" t="s">
        <v>38</v>
      </c>
      <c r="O413" s="92"/>
      <c r="P413" s="228">
        <f>O413*H413</f>
        <v>0</v>
      </c>
      <c r="Q413" s="228">
        <v>0</v>
      </c>
      <c r="R413" s="228">
        <f>Q413*H413</f>
        <v>0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129</v>
      </c>
      <c r="AT413" s="230" t="s">
        <v>124</v>
      </c>
      <c r="AU413" s="230" t="s">
        <v>82</v>
      </c>
      <c r="AY413" s="18" t="s">
        <v>122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80</v>
      </c>
      <c r="BK413" s="231">
        <f>ROUND(I413*H413,2)</f>
        <v>0</v>
      </c>
      <c r="BL413" s="18" t="s">
        <v>129</v>
      </c>
      <c r="BM413" s="230" t="s">
        <v>476</v>
      </c>
    </row>
    <row r="414" spans="1:51" s="13" customFormat="1" ht="12">
      <c r="A414" s="13"/>
      <c r="B414" s="232"/>
      <c r="C414" s="233"/>
      <c r="D414" s="234" t="s">
        <v>130</v>
      </c>
      <c r="E414" s="235" t="s">
        <v>1</v>
      </c>
      <c r="F414" s="236" t="s">
        <v>477</v>
      </c>
      <c r="G414" s="233"/>
      <c r="H414" s="237">
        <v>14.5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130</v>
      </c>
      <c r="AU414" s="243" t="s">
        <v>82</v>
      </c>
      <c r="AV414" s="13" t="s">
        <v>82</v>
      </c>
      <c r="AW414" s="13" t="s">
        <v>30</v>
      </c>
      <c r="AX414" s="13" t="s">
        <v>73</v>
      </c>
      <c r="AY414" s="243" t="s">
        <v>122</v>
      </c>
    </row>
    <row r="415" spans="1:51" s="14" customFormat="1" ht="12">
      <c r="A415" s="14"/>
      <c r="B415" s="244"/>
      <c r="C415" s="245"/>
      <c r="D415" s="234" t="s">
        <v>130</v>
      </c>
      <c r="E415" s="246" t="s">
        <v>1</v>
      </c>
      <c r="F415" s="247" t="s">
        <v>132</v>
      </c>
      <c r="G415" s="245"/>
      <c r="H415" s="246" t="s">
        <v>1</v>
      </c>
      <c r="I415" s="248"/>
      <c r="J415" s="245"/>
      <c r="K415" s="245"/>
      <c r="L415" s="249"/>
      <c r="M415" s="250"/>
      <c r="N415" s="251"/>
      <c r="O415" s="251"/>
      <c r="P415" s="251"/>
      <c r="Q415" s="251"/>
      <c r="R415" s="251"/>
      <c r="S415" s="251"/>
      <c r="T415" s="252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3" t="s">
        <v>130</v>
      </c>
      <c r="AU415" s="253" t="s">
        <v>82</v>
      </c>
      <c r="AV415" s="14" t="s">
        <v>80</v>
      </c>
      <c r="AW415" s="14" t="s">
        <v>30</v>
      </c>
      <c r="AX415" s="14" t="s">
        <v>73</v>
      </c>
      <c r="AY415" s="253" t="s">
        <v>122</v>
      </c>
    </row>
    <row r="416" spans="1:51" s="15" customFormat="1" ht="12">
      <c r="A416" s="15"/>
      <c r="B416" s="254"/>
      <c r="C416" s="255"/>
      <c r="D416" s="234" t="s">
        <v>130</v>
      </c>
      <c r="E416" s="256" t="s">
        <v>1</v>
      </c>
      <c r="F416" s="257" t="s">
        <v>133</v>
      </c>
      <c r="G416" s="255"/>
      <c r="H416" s="258">
        <v>14.5</v>
      </c>
      <c r="I416" s="259"/>
      <c r="J416" s="255"/>
      <c r="K416" s="255"/>
      <c r="L416" s="260"/>
      <c r="M416" s="261"/>
      <c r="N416" s="262"/>
      <c r="O416" s="262"/>
      <c r="P416" s="262"/>
      <c r="Q416" s="262"/>
      <c r="R416" s="262"/>
      <c r="S416" s="262"/>
      <c r="T416" s="263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64" t="s">
        <v>130</v>
      </c>
      <c r="AU416" s="264" t="s">
        <v>82</v>
      </c>
      <c r="AV416" s="15" t="s">
        <v>129</v>
      </c>
      <c r="AW416" s="15" t="s">
        <v>30</v>
      </c>
      <c r="AX416" s="15" t="s">
        <v>80</v>
      </c>
      <c r="AY416" s="264" t="s">
        <v>122</v>
      </c>
    </row>
    <row r="417" spans="1:65" s="2" customFormat="1" ht="24.15" customHeight="1">
      <c r="A417" s="39"/>
      <c r="B417" s="40"/>
      <c r="C417" s="219" t="s">
        <v>478</v>
      </c>
      <c r="D417" s="219" t="s">
        <v>124</v>
      </c>
      <c r="E417" s="220" t="s">
        <v>479</v>
      </c>
      <c r="F417" s="221" t="s">
        <v>480</v>
      </c>
      <c r="G417" s="222" t="s">
        <v>127</v>
      </c>
      <c r="H417" s="223">
        <v>12.18</v>
      </c>
      <c r="I417" s="224"/>
      <c r="J417" s="225">
        <f>ROUND(I417*H417,2)</f>
        <v>0</v>
      </c>
      <c r="K417" s="221" t="s">
        <v>128</v>
      </c>
      <c r="L417" s="45"/>
      <c r="M417" s="226" t="s">
        <v>1</v>
      </c>
      <c r="N417" s="227" t="s">
        <v>38</v>
      </c>
      <c r="O417" s="92"/>
      <c r="P417" s="228">
        <f>O417*H417</f>
        <v>0</v>
      </c>
      <c r="Q417" s="228">
        <v>0</v>
      </c>
      <c r="R417" s="228">
        <f>Q417*H417</f>
        <v>0</v>
      </c>
      <c r="S417" s="228">
        <v>0</v>
      </c>
      <c r="T417" s="22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129</v>
      </c>
      <c r="AT417" s="230" t="s">
        <v>124</v>
      </c>
      <c r="AU417" s="230" t="s">
        <v>82</v>
      </c>
      <c r="AY417" s="18" t="s">
        <v>122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80</v>
      </c>
      <c r="BK417" s="231">
        <f>ROUND(I417*H417,2)</f>
        <v>0</v>
      </c>
      <c r="BL417" s="18" t="s">
        <v>129</v>
      </c>
      <c r="BM417" s="230" t="s">
        <v>481</v>
      </c>
    </row>
    <row r="418" spans="1:65" s="2" customFormat="1" ht="16.5" customHeight="1">
      <c r="A418" s="39"/>
      <c r="B418" s="40"/>
      <c r="C418" s="219" t="s">
        <v>309</v>
      </c>
      <c r="D418" s="219" t="s">
        <v>124</v>
      </c>
      <c r="E418" s="220" t="s">
        <v>482</v>
      </c>
      <c r="F418" s="221" t="s">
        <v>483</v>
      </c>
      <c r="G418" s="222" t="s">
        <v>127</v>
      </c>
      <c r="H418" s="223">
        <v>14.5</v>
      </c>
      <c r="I418" s="224"/>
      <c r="J418" s="225">
        <f>ROUND(I418*H418,2)</f>
        <v>0</v>
      </c>
      <c r="K418" s="221" t="s">
        <v>1</v>
      </c>
      <c r="L418" s="45"/>
      <c r="M418" s="226" t="s">
        <v>1</v>
      </c>
      <c r="N418" s="227" t="s">
        <v>38</v>
      </c>
      <c r="O418" s="92"/>
      <c r="P418" s="228">
        <f>O418*H418</f>
        <v>0</v>
      </c>
      <c r="Q418" s="228">
        <v>0</v>
      </c>
      <c r="R418" s="228">
        <f>Q418*H418</f>
        <v>0</v>
      </c>
      <c r="S418" s="228">
        <v>0</v>
      </c>
      <c r="T418" s="229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0" t="s">
        <v>129</v>
      </c>
      <c r="AT418" s="230" t="s">
        <v>124</v>
      </c>
      <c r="AU418" s="230" t="s">
        <v>82</v>
      </c>
      <c r="AY418" s="18" t="s">
        <v>122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8" t="s">
        <v>80</v>
      </c>
      <c r="BK418" s="231">
        <f>ROUND(I418*H418,2)</f>
        <v>0</v>
      </c>
      <c r="BL418" s="18" t="s">
        <v>129</v>
      </c>
      <c r="BM418" s="230" t="s">
        <v>484</v>
      </c>
    </row>
    <row r="419" spans="1:65" s="2" customFormat="1" ht="16.5" customHeight="1">
      <c r="A419" s="39"/>
      <c r="B419" s="40"/>
      <c r="C419" s="219" t="s">
        <v>485</v>
      </c>
      <c r="D419" s="219" t="s">
        <v>124</v>
      </c>
      <c r="E419" s="220" t="s">
        <v>486</v>
      </c>
      <c r="F419" s="221" t="s">
        <v>487</v>
      </c>
      <c r="G419" s="222" t="s">
        <v>256</v>
      </c>
      <c r="H419" s="223">
        <v>0.5</v>
      </c>
      <c r="I419" s="224"/>
      <c r="J419" s="225">
        <f>ROUND(I419*H419,2)</f>
        <v>0</v>
      </c>
      <c r="K419" s="221" t="s">
        <v>128</v>
      </c>
      <c r="L419" s="45"/>
      <c r="M419" s="226" t="s">
        <v>1</v>
      </c>
      <c r="N419" s="227" t="s">
        <v>38</v>
      </c>
      <c r="O419" s="92"/>
      <c r="P419" s="228">
        <f>O419*H419</f>
        <v>0</v>
      </c>
      <c r="Q419" s="228">
        <v>0</v>
      </c>
      <c r="R419" s="228">
        <f>Q419*H419</f>
        <v>0</v>
      </c>
      <c r="S419" s="228">
        <v>0</v>
      </c>
      <c r="T419" s="22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129</v>
      </c>
      <c r="AT419" s="230" t="s">
        <v>124</v>
      </c>
      <c r="AU419" s="230" t="s">
        <v>82</v>
      </c>
      <c r="AY419" s="18" t="s">
        <v>122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80</v>
      </c>
      <c r="BK419" s="231">
        <f>ROUND(I419*H419,2)</f>
        <v>0</v>
      </c>
      <c r="BL419" s="18" t="s">
        <v>129</v>
      </c>
      <c r="BM419" s="230" t="s">
        <v>488</v>
      </c>
    </row>
    <row r="420" spans="1:51" s="14" customFormat="1" ht="12">
      <c r="A420" s="14"/>
      <c r="B420" s="244"/>
      <c r="C420" s="245"/>
      <c r="D420" s="234" t="s">
        <v>130</v>
      </c>
      <c r="E420" s="246" t="s">
        <v>1</v>
      </c>
      <c r="F420" s="247" t="s">
        <v>489</v>
      </c>
      <c r="G420" s="245"/>
      <c r="H420" s="246" t="s">
        <v>1</v>
      </c>
      <c r="I420" s="248"/>
      <c r="J420" s="245"/>
      <c r="K420" s="245"/>
      <c r="L420" s="249"/>
      <c r="M420" s="250"/>
      <c r="N420" s="251"/>
      <c r="O420" s="251"/>
      <c r="P420" s="251"/>
      <c r="Q420" s="251"/>
      <c r="R420" s="251"/>
      <c r="S420" s="251"/>
      <c r="T420" s="25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3" t="s">
        <v>130</v>
      </c>
      <c r="AU420" s="253" t="s">
        <v>82</v>
      </c>
      <c r="AV420" s="14" t="s">
        <v>80</v>
      </c>
      <c r="AW420" s="14" t="s">
        <v>30</v>
      </c>
      <c r="AX420" s="14" t="s">
        <v>73</v>
      </c>
      <c r="AY420" s="253" t="s">
        <v>122</v>
      </c>
    </row>
    <row r="421" spans="1:51" s="13" customFormat="1" ht="12">
      <c r="A421" s="13"/>
      <c r="B421" s="232"/>
      <c r="C421" s="233"/>
      <c r="D421" s="234" t="s">
        <v>130</v>
      </c>
      <c r="E421" s="235" t="s">
        <v>1</v>
      </c>
      <c r="F421" s="236" t="s">
        <v>490</v>
      </c>
      <c r="G421" s="233"/>
      <c r="H421" s="237">
        <v>0.5</v>
      </c>
      <c r="I421" s="238"/>
      <c r="J421" s="233"/>
      <c r="K421" s="233"/>
      <c r="L421" s="239"/>
      <c r="M421" s="240"/>
      <c r="N421" s="241"/>
      <c r="O421" s="241"/>
      <c r="P421" s="241"/>
      <c r="Q421" s="241"/>
      <c r="R421" s="241"/>
      <c r="S421" s="241"/>
      <c r="T421" s="24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3" t="s">
        <v>130</v>
      </c>
      <c r="AU421" s="243" t="s">
        <v>82</v>
      </c>
      <c r="AV421" s="13" t="s">
        <v>82</v>
      </c>
      <c r="AW421" s="13" t="s">
        <v>30</v>
      </c>
      <c r="AX421" s="13" t="s">
        <v>73</v>
      </c>
      <c r="AY421" s="243" t="s">
        <v>122</v>
      </c>
    </row>
    <row r="422" spans="1:51" s="14" customFormat="1" ht="12">
      <c r="A422" s="14"/>
      <c r="B422" s="244"/>
      <c r="C422" s="245"/>
      <c r="D422" s="234" t="s">
        <v>130</v>
      </c>
      <c r="E422" s="246" t="s">
        <v>1</v>
      </c>
      <c r="F422" s="247" t="s">
        <v>132</v>
      </c>
      <c r="G422" s="245"/>
      <c r="H422" s="246" t="s">
        <v>1</v>
      </c>
      <c r="I422" s="248"/>
      <c r="J422" s="245"/>
      <c r="K422" s="245"/>
      <c r="L422" s="249"/>
      <c r="M422" s="250"/>
      <c r="N422" s="251"/>
      <c r="O422" s="251"/>
      <c r="P422" s="251"/>
      <c r="Q422" s="251"/>
      <c r="R422" s="251"/>
      <c r="S422" s="251"/>
      <c r="T422" s="25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3" t="s">
        <v>130</v>
      </c>
      <c r="AU422" s="253" t="s">
        <v>82</v>
      </c>
      <c r="AV422" s="14" t="s">
        <v>80</v>
      </c>
      <c r="AW422" s="14" t="s">
        <v>30</v>
      </c>
      <c r="AX422" s="14" t="s">
        <v>73</v>
      </c>
      <c r="AY422" s="253" t="s">
        <v>122</v>
      </c>
    </row>
    <row r="423" spans="1:51" s="15" customFormat="1" ht="12">
      <c r="A423" s="15"/>
      <c r="B423" s="254"/>
      <c r="C423" s="255"/>
      <c r="D423" s="234" t="s">
        <v>130</v>
      </c>
      <c r="E423" s="256" t="s">
        <v>1</v>
      </c>
      <c r="F423" s="257" t="s">
        <v>133</v>
      </c>
      <c r="G423" s="255"/>
      <c r="H423" s="258">
        <v>0.5</v>
      </c>
      <c r="I423" s="259"/>
      <c r="J423" s="255"/>
      <c r="K423" s="255"/>
      <c r="L423" s="260"/>
      <c r="M423" s="261"/>
      <c r="N423" s="262"/>
      <c r="O423" s="262"/>
      <c r="P423" s="262"/>
      <c r="Q423" s="262"/>
      <c r="R423" s="262"/>
      <c r="S423" s="262"/>
      <c r="T423" s="263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64" t="s">
        <v>130</v>
      </c>
      <c r="AU423" s="264" t="s">
        <v>82</v>
      </c>
      <c r="AV423" s="15" t="s">
        <v>129</v>
      </c>
      <c r="AW423" s="15" t="s">
        <v>30</v>
      </c>
      <c r="AX423" s="15" t="s">
        <v>80</v>
      </c>
      <c r="AY423" s="264" t="s">
        <v>122</v>
      </c>
    </row>
    <row r="424" spans="1:65" s="2" customFormat="1" ht="16.5" customHeight="1">
      <c r="A424" s="39"/>
      <c r="B424" s="40"/>
      <c r="C424" s="219" t="s">
        <v>313</v>
      </c>
      <c r="D424" s="219" t="s">
        <v>124</v>
      </c>
      <c r="E424" s="220" t="s">
        <v>491</v>
      </c>
      <c r="F424" s="221" t="s">
        <v>492</v>
      </c>
      <c r="G424" s="222" t="s">
        <v>256</v>
      </c>
      <c r="H424" s="223">
        <v>0.3</v>
      </c>
      <c r="I424" s="224"/>
      <c r="J424" s="225">
        <f>ROUND(I424*H424,2)</f>
        <v>0</v>
      </c>
      <c r="K424" s="221" t="s">
        <v>128</v>
      </c>
      <c r="L424" s="45"/>
      <c r="M424" s="226" t="s">
        <v>1</v>
      </c>
      <c r="N424" s="227" t="s">
        <v>38</v>
      </c>
      <c r="O424" s="92"/>
      <c r="P424" s="228">
        <f>O424*H424</f>
        <v>0</v>
      </c>
      <c r="Q424" s="228">
        <v>0</v>
      </c>
      <c r="R424" s="228">
        <f>Q424*H424</f>
        <v>0</v>
      </c>
      <c r="S424" s="228">
        <v>0</v>
      </c>
      <c r="T424" s="229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0" t="s">
        <v>129</v>
      </c>
      <c r="AT424" s="230" t="s">
        <v>124</v>
      </c>
      <c r="AU424" s="230" t="s">
        <v>82</v>
      </c>
      <c r="AY424" s="18" t="s">
        <v>122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8" t="s">
        <v>80</v>
      </c>
      <c r="BK424" s="231">
        <f>ROUND(I424*H424,2)</f>
        <v>0</v>
      </c>
      <c r="BL424" s="18" t="s">
        <v>129</v>
      </c>
      <c r="BM424" s="230" t="s">
        <v>493</v>
      </c>
    </row>
    <row r="425" spans="1:51" s="13" customFormat="1" ht="12">
      <c r="A425" s="13"/>
      <c r="B425" s="232"/>
      <c r="C425" s="233"/>
      <c r="D425" s="234" t="s">
        <v>130</v>
      </c>
      <c r="E425" s="235" t="s">
        <v>1</v>
      </c>
      <c r="F425" s="236" t="s">
        <v>494</v>
      </c>
      <c r="G425" s="233"/>
      <c r="H425" s="237">
        <v>0.3</v>
      </c>
      <c r="I425" s="238"/>
      <c r="J425" s="233"/>
      <c r="K425" s="233"/>
      <c r="L425" s="239"/>
      <c r="M425" s="240"/>
      <c r="N425" s="241"/>
      <c r="O425" s="241"/>
      <c r="P425" s="241"/>
      <c r="Q425" s="241"/>
      <c r="R425" s="241"/>
      <c r="S425" s="241"/>
      <c r="T425" s="24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3" t="s">
        <v>130</v>
      </c>
      <c r="AU425" s="243" t="s">
        <v>82</v>
      </c>
      <c r="AV425" s="13" t="s">
        <v>82</v>
      </c>
      <c r="AW425" s="13" t="s">
        <v>30</v>
      </c>
      <c r="AX425" s="13" t="s">
        <v>73</v>
      </c>
      <c r="AY425" s="243" t="s">
        <v>122</v>
      </c>
    </row>
    <row r="426" spans="1:51" s="14" customFormat="1" ht="12">
      <c r="A426" s="14"/>
      <c r="B426" s="244"/>
      <c r="C426" s="245"/>
      <c r="D426" s="234" t="s">
        <v>130</v>
      </c>
      <c r="E426" s="246" t="s">
        <v>1</v>
      </c>
      <c r="F426" s="247" t="s">
        <v>132</v>
      </c>
      <c r="G426" s="245"/>
      <c r="H426" s="246" t="s">
        <v>1</v>
      </c>
      <c r="I426" s="248"/>
      <c r="J426" s="245"/>
      <c r="K426" s="245"/>
      <c r="L426" s="249"/>
      <c r="M426" s="250"/>
      <c r="N426" s="251"/>
      <c r="O426" s="251"/>
      <c r="P426" s="251"/>
      <c r="Q426" s="251"/>
      <c r="R426" s="251"/>
      <c r="S426" s="251"/>
      <c r="T426" s="25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3" t="s">
        <v>130</v>
      </c>
      <c r="AU426" s="253" t="s">
        <v>82</v>
      </c>
      <c r="AV426" s="14" t="s">
        <v>80</v>
      </c>
      <c r="AW426" s="14" t="s">
        <v>30</v>
      </c>
      <c r="AX426" s="14" t="s">
        <v>73</v>
      </c>
      <c r="AY426" s="253" t="s">
        <v>122</v>
      </c>
    </row>
    <row r="427" spans="1:51" s="15" customFormat="1" ht="12">
      <c r="A427" s="15"/>
      <c r="B427" s="254"/>
      <c r="C427" s="255"/>
      <c r="D427" s="234" t="s">
        <v>130</v>
      </c>
      <c r="E427" s="256" t="s">
        <v>1</v>
      </c>
      <c r="F427" s="257" t="s">
        <v>133</v>
      </c>
      <c r="G427" s="255"/>
      <c r="H427" s="258">
        <v>0.3</v>
      </c>
      <c r="I427" s="259"/>
      <c r="J427" s="255"/>
      <c r="K427" s="255"/>
      <c r="L427" s="260"/>
      <c r="M427" s="261"/>
      <c r="N427" s="262"/>
      <c r="O427" s="262"/>
      <c r="P427" s="262"/>
      <c r="Q427" s="262"/>
      <c r="R427" s="262"/>
      <c r="S427" s="262"/>
      <c r="T427" s="263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64" t="s">
        <v>130</v>
      </c>
      <c r="AU427" s="264" t="s">
        <v>82</v>
      </c>
      <c r="AV427" s="15" t="s">
        <v>129</v>
      </c>
      <c r="AW427" s="15" t="s">
        <v>30</v>
      </c>
      <c r="AX427" s="15" t="s">
        <v>80</v>
      </c>
      <c r="AY427" s="264" t="s">
        <v>122</v>
      </c>
    </row>
    <row r="428" spans="1:65" s="2" customFormat="1" ht="16.5" customHeight="1">
      <c r="A428" s="39"/>
      <c r="B428" s="40"/>
      <c r="C428" s="219" t="s">
        <v>495</v>
      </c>
      <c r="D428" s="219" t="s">
        <v>124</v>
      </c>
      <c r="E428" s="220" t="s">
        <v>496</v>
      </c>
      <c r="F428" s="221" t="s">
        <v>497</v>
      </c>
      <c r="G428" s="222" t="s">
        <v>256</v>
      </c>
      <c r="H428" s="223">
        <v>0.8</v>
      </c>
      <c r="I428" s="224"/>
      <c r="J428" s="225">
        <f>ROUND(I428*H428,2)</f>
        <v>0</v>
      </c>
      <c r="K428" s="221" t="s">
        <v>128</v>
      </c>
      <c r="L428" s="45"/>
      <c r="M428" s="226" t="s">
        <v>1</v>
      </c>
      <c r="N428" s="227" t="s">
        <v>38</v>
      </c>
      <c r="O428" s="92"/>
      <c r="P428" s="228">
        <f>O428*H428</f>
        <v>0</v>
      </c>
      <c r="Q428" s="228">
        <v>0</v>
      </c>
      <c r="R428" s="228">
        <f>Q428*H428</f>
        <v>0</v>
      </c>
      <c r="S428" s="228">
        <v>0</v>
      </c>
      <c r="T428" s="22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129</v>
      </c>
      <c r="AT428" s="230" t="s">
        <v>124</v>
      </c>
      <c r="AU428" s="230" t="s">
        <v>82</v>
      </c>
      <c r="AY428" s="18" t="s">
        <v>122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80</v>
      </c>
      <c r="BK428" s="231">
        <f>ROUND(I428*H428,2)</f>
        <v>0</v>
      </c>
      <c r="BL428" s="18" t="s">
        <v>129</v>
      </c>
      <c r="BM428" s="230" t="s">
        <v>498</v>
      </c>
    </row>
    <row r="429" spans="1:51" s="13" customFormat="1" ht="12">
      <c r="A429" s="13"/>
      <c r="B429" s="232"/>
      <c r="C429" s="233"/>
      <c r="D429" s="234" t="s">
        <v>130</v>
      </c>
      <c r="E429" s="235" t="s">
        <v>1</v>
      </c>
      <c r="F429" s="236" t="s">
        <v>499</v>
      </c>
      <c r="G429" s="233"/>
      <c r="H429" s="237">
        <v>0.8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130</v>
      </c>
      <c r="AU429" s="243" t="s">
        <v>82</v>
      </c>
      <c r="AV429" s="13" t="s">
        <v>82</v>
      </c>
      <c r="AW429" s="13" t="s">
        <v>30</v>
      </c>
      <c r="AX429" s="13" t="s">
        <v>73</v>
      </c>
      <c r="AY429" s="243" t="s">
        <v>122</v>
      </c>
    </row>
    <row r="430" spans="1:51" s="14" customFormat="1" ht="12">
      <c r="A430" s="14"/>
      <c r="B430" s="244"/>
      <c r="C430" s="245"/>
      <c r="D430" s="234" t="s">
        <v>130</v>
      </c>
      <c r="E430" s="246" t="s">
        <v>1</v>
      </c>
      <c r="F430" s="247" t="s">
        <v>500</v>
      </c>
      <c r="G430" s="245"/>
      <c r="H430" s="246" t="s">
        <v>1</v>
      </c>
      <c r="I430" s="248"/>
      <c r="J430" s="245"/>
      <c r="K430" s="245"/>
      <c r="L430" s="249"/>
      <c r="M430" s="250"/>
      <c r="N430" s="251"/>
      <c r="O430" s="251"/>
      <c r="P430" s="251"/>
      <c r="Q430" s="251"/>
      <c r="R430" s="251"/>
      <c r="S430" s="251"/>
      <c r="T430" s="252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3" t="s">
        <v>130</v>
      </c>
      <c r="AU430" s="253" t="s">
        <v>82</v>
      </c>
      <c r="AV430" s="14" t="s">
        <v>80</v>
      </c>
      <c r="AW430" s="14" t="s">
        <v>30</v>
      </c>
      <c r="AX430" s="14" t="s">
        <v>73</v>
      </c>
      <c r="AY430" s="253" t="s">
        <v>122</v>
      </c>
    </row>
    <row r="431" spans="1:51" s="15" customFormat="1" ht="12">
      <c r="A431" s="15"/>
      <c r="B431" s="254"/>
      <c r="C431" s="255"/>
      <c r="D431" s="234" t="s">
        <v>130</v>
      </c>
      <c r="E431" s="256" t="s">
        <v>1</v>
      </c>
      <c r="F431" s="257" t="s">
        <v>133</v>
      </c>
      <c r="G431" s="255"/>
      <c r="H431" s="258">
        <v>0.8</v>
      </c>
      <c r="I431" s="259"/>
      <c r="J431" s="255"/>
      <c r="K431" s="255"/>
      <c r="L431" s="260"/>
      <c r="M431" s="261"/>
      <c r="N431" s="262"/>
      <c r="O431" s="262"/>
      <c r="P431" s="262"/>
      <c r="Q431" s="262"/>
      <c r="R431" s="262"/>
      <c r="S431" s="262"/>
      <c r="T431" s="263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64" t="s">
        <v>130</v>
      </c>
      <c r="AU431" s="264" t="s">
        <v>82</v>
      </c>
      <c r="AV431" s="15" t="s">
        <v>129</v>
      </c>
      <c r="AW431" s="15" t="s">
        <v>30</v>
      </c>
      <c r="AX431" s="15" t="s">
        <v>80</v>
      </c>
      <c r="AY431" s="264" t="s">
        <v>122</v>
      </c>
    </row>
    <row r="432" spans="1:65" s="2" customFormat="1" ht="16.5" customHeight="1">
      <c r="A432" s="39"/>
      <c r="B432" s="40"/>
      <c r="C432" s="219" t="s">
        <v>318</v>
      </c>
      <c r="D432" s="219" t="s">
        <v>124</v>
      </c>
      <c r="E432" s="220" t="s">
        <v>501</v>
      </c>
      <c r="F432" s="221" t="s">
        <v>502</v>
      </c>
      <c r="G432" s="222" t="s">
        <v>127</v>
      </c>
      <c r="H432" s="223">
        <v>6.4</v>
      </c>
      <c r="I432" s="224"/>
      <c r="J432" s="225">
        <f>ROUND(I432*H432,2)</f>
        <v>0</v>
      </c>
      <c r="K432" s="221" t="s">
        <v>128</v>
      </c>
      <c r="L432" s="45"/>
      <c r="M432" s="226" t="s">
        <v>1</v>
      </c>
      <c r="N432" s="227" t="s">
        <v>38</v>
      </c>
      <c r="O432" s="92"/>
      <c r="P432" s="228">
        <f>O432*H432</f>
        <v>0</v>
      </c>
      <c r="Q432" s="228">
        <v>0</v>
      </c>
      <c r="R432" s="228">
        <f>Q432*H432</f>
        <v>0</v>
      </c>
      <c r="S432" s="228">
        <v>0</v>
      </c>
      <c r="T432" s="22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129</v>
      </c>
      <c r="AT432" s="230" t="s">
        <v>124</v>
      </c>
      <c r="AU432" s="230" t="s">
        <v>82</v>
      </c>
      <c r="AY432" s="18" t="s">
        <v>122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80</v>
      </c>
      <c r="BK432" s="231">
        <f>ROUND(I432*H432,2)</f>
        <v>0</v>
      </c>
      <c r="BL432" s="18" t="s">
        <v>129</v>
      </c>
      <c r="BM432" s="230" t="s">
        <v>503</v>
      </c>
    </row>
    <row r="433" spans="1:51" s="13" customFormat="1" ht="12">
      <c r="A433" s="13"/>
      <c r="B433" s="232"/>
      <c r="C433" s="233"/>
      <c r="D433" s="234" t="s">
        <v>130</v>
      </c>
      <c r="E433" s="235" t="s">
        <v>1</v>
      </c>
      <c r="F433" s="236" t="s">
        <v>504</v>
      </c>
      <c r="G433" s="233"/>
      <c r="H433" s="237">
        <v>6.4</v>
      </c>
      <c r="I433" s="238"/>
      <c r="J433" s="233"/>
      <c r="K433" s="233"/>
      <c r="L433" s="239"/>
      <c r="M433" s="240"/>
      <c r="N433" s="241"/>
      <c r="O433" s="241"/>
      <c r="P433" s="241"/>
      <c r="Q433" s="241"/>
      <c r="R433" s="241"/>
      <c r="S433" s="241"/>
      <c r="T433" s="24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3" t="s">
        <v>130</v>
      </c>
      <c r="AU433" s="243" t="s">
        <v>82</v>
      </c>
      <c r="AV433" s="13" t="s">
        <v>82</v>
      </c>
      <c r="AW433" s="13" t="s">
        <v>30</v>
      </c>
      <c r="AX433" s="13" t="s">
        <v>73</v>
      </c>
      <c r="AY433" s="243" t="s">
        <v>122</v>
      </c>
    </row>
    <row r="434" spans="1:51" s="14" customFormat="1" ht="12">
      <c r="A434" s="14"/>
      <c r="B434" s="244"/>
      <c r="C434" s="245"/>
      <c r="D434" s="234" t="s">
        <v>130</v>
      </c>
      <c r="E434" s="246" t="s">
        <v>1</v>
      </c>
      <c r="F434" s="247" t="s">
        <v>132</v>
      </c>
      <c r="G434" s="245"/>
      <c r="H434" s="246" t="s">
        <v>1</v>
      </c>
      <c r="I434" s="248"/>
      <c r="J434" s="245"/>
      <c r="K434" s="245"/>
      <c r="L434" s="249"/>
      <c r="M434" s="250"/>
      <c r="N434" s="251"/>
      <c r="O434" s="251"/>
      <c r="P434" s="251"/>
      <c r="Q434" s="251"/>
      <c r="R434" s="251"/>
      <c r="S434" s="251"/>
      <c r="T434" s="25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3" t="s">
        <v>130</v>
      </c>
      <c r="AU434" s="253" t="s">
        <v>82</v>
      </c>
      <c r="AV434" s="14" t="s">
        <v>80</v>
      </c>
      <c r="AW434" s="14" t="s">
        <v>30</v>
      </c>
      <c r="AX434" s="14" t="s">
        <v>73</v>
      </c>
      <c r="AY434" s="253" t="s">
        <v>122</v>
      </c>
    </row>
    <row r="435" spans="1:51" s="15" customFormat="1" ht="12">
      <c r="A435" s="15"/>
      <c r="B435" s="254"/>
      <c r="C435" s="255"/>
      <c r="D435" s="234" t="s">
        <v>130</v>
      </c>
      <c r="E435" s="256" t="s">
        <v>1</v>
      </c>
      <c r="F435" s="257" t="s">
        <v>133</v>
      </c>
      <c r="G435" s="255"/>
      <c r="H435" s="258">
        <v>6.4</v>
      </c>
      <c r="I435" s="259"/>
      <c r="J435" s="255"/>
      <c r="K435" s="255"/>
      <c r="L435" s="260"/>
      <c r="M435" s="261"/>
      <c r="N435" s="262"/>
      <c r="O435" s="262"/>
      <c r="P435" s="262"/>
      <c r="Q435" s="262"/>
      <c r="R435" s="262"/>
      <c r="S435" s="262"/>
      <c r="T435" s="263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64" t="s">
        <v>130</v>
      </c>
      <c r="AU435" s="264" t="s">
        <v>82</v>
      </c>
      <c r="AV435" s="15" t="s">
        <v>129</v>
      </c>
      <c r="AW435" s="15" t="s">
        <v>30</v>
      </c>
      <c r="AX435" s="15" t="s">
        <v>80</v>
      </c>
      <c r="AY435" s="264" t="s">
        <v>122</v>
      </c>
    </row>
    <row r="436" spans="1:65" s="2" customFormat="1" ht="16.5" customHeight="1">
      <c r="A436" s="39"/>
      <c r="B436" s="40"/>
      <c r="C436" s="219" t="s">
        <v>505</v>
      </c>
      <c r="D436" s="219" t="s">
        <v>124</v>
      </c>
      <c r="E436" s="220" t="s">
        <v>506</v>
      </c>
      <c r="F436" s="221" t="s">
        <v>507</v>
      </c>
      <c r="G436" s="222" t="s">
        <v>127</v>
      </c>
      <c r="H436" s="223">
        <v>6.4</v>
      </c>
      <c r="I436" s="224"/>
      <c r="J436" s="225">
        <f>ROUND(I436*H436,2)</f>
        <v>0</v>
      </c>
      <c r="K436" s="221" t="s">
        <v>128</v>
      </c>
      <c r="L436" s="45"/>
      <c r="M436" s="226" t="s">
        <v>1</v>
      </c>
      <c r="N436" s="227" t="s">
        <v>38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129</v>
      </c>
      <c r="AT436" s="230" t="s">
        <v>124</v>
      </c>
      <c r="AU436" s="230" t="s">
        <v>82</v>
      </c>
      <c r="AY436" s="18" t="s">
        <v>122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80</v>
      </c>
      <c r="BK436" s="231">
        <f>ROUND(I436*H436,2)</f>
        <v>0</v>
      </c>
      <c r="BL436" s="18" t="s">
        <v>129</v>
      </c>
      <c r="BM436" s="230" t="s">
        <v>508</v>
      </c>
    </row>
    <row r="437" spans="1:65" s="2" customFormat="1" ht="16.5" customHeight="1">
      <c r="A437" s="39"/>
      <c r="B437" s="40"/>
      <c r="C437" s="219" t="s">
        <v>322</v>
      </c>
      <c r="D437" s="219" t="s">
        <v>124</v>
      </c>
      <c r="E437" s="220" t="s">
        <v>509</v>
      </c>
      <c r="F437" s="221" t="s">
        <v>510</v>
      </c>
      <c r="G437" s="222" t="s">
        <v>127</v>
      </c>
      <c r="H437" s="223">
        <v>128.45</v>
      </c>
      <c r="I437" s="224"/>
      <c r="J437" s="225">
        <f>ROUND(I437*H437,2)</f>
        <v>0</v>
      </c>
      <c r="K437" s="221" t="s">
        <v>128</v>
      </c>
      <c r="L437" s="45"/>
      <c r="M437" s="226" t="s">
        <v>1</v>
      </c>
      <c r="N437" s="227" t="s">
        <v>38</v>
      </c>
      <c r="O437" s="92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129</v>
      </c>
      <c r="AT437" s="230" t="s">
        <v>124</v>
      </c>
      <c r="AU437" s="230" t="s">
        <v>82</v>
      </c>
      <c r="AY437" s="18" t="s">
        <v>122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80</v>
      </c>
      <c r="BK437" s="231">
        <f>ROUND(I437*H437,2)</f>
        <v>0</v>
      </c>
      <c r="BL437" s="18" t="s">
        <v>129</v>
      </c>
      <c r="BM437" s="230" t="s">
        <v>511</v>
      </c>
    </row>
    <row r="438" spans="1:51" s="13" customFormat="1" ht="12">
      <c r="A438" s="13"/>
      <c r="B438" s="232"/>
      <c r="C438" s="233"/>
      <c r="D438" s="234" t="s">
        <v>130</v>
      </c>
      <c r="E438" s="235" t="s">
        <v>1</v>
      </c>
      <c r="F438" s="236" t="s">
        <v>512</v>
      </c>
      <c r="G438" s="233"/>
      <c r="H438" s="237">
        <v>114.2</v>
      </c>
      <c r="I438" s="238"/>
      <c r="J438" s="233"/>
      <c r="K438" s="233"/>
      <c r="L438" s="239"/>
      <c r="M438" s="240"/>
      <c r="N438" s="241"/>
      <c r="O438" s="241"/>
      <c r="P438" s="241"/>
      <c r="Q438" s="241"/>
      <c r="R438" s="241"/>
      <c r="S438" s="241"/>
      <c r="T438" s="24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3" t="s">
        <v>130</v>
      </c>
      <c r="AU438" s="243" t="s">
        <v>82</v>
      </c>
      <c r="AV438" s="13" t="s">
        <v>82</v>
      </c>
      <c r="AW438" s="13" t="s">
        <v>30</v>
      </c>
      <c r="AX438" s="13" t="s">
        <v>73</v>
      </c>
      <c r="AY438" s="243" t="s">
        <v>122</v>
      </c>
    </row>
    <row r="439" spans="1:51" s="13" customFormat="1" ht="12">
      <c r="A439" s="13"/>
      <c r="B439" s="232"/>
      <c r="C439" s="233"/>
      <c r="D439" s="234" t="s">
        <v>130</v>
      </c>
      <c r="E439" s="235" t="s">
        <v>1</v>
      </c>
      <c r="F439" s="236" t="s">
        <v>513</v>
      </c>
      <c r="G439" s="233"/>
      <c r="H439" s="237">
        <v>14.25</v>
      </c>
      <c r="I439" s="238"/>
      <c r="J439" s="233"/>
      <c r="K439" s="233"/>
      <c r="L439" s="239"/>
      <c r="M439" s="240"/>
      <c r="N439" s="241"/>
      <c r="O439" s="241"/>
      <c r="P439" s="241"/>
      <c r="Q439" s="241"/>
      <c r="R439" s="241"/>
      <c r="S439" s="241"/>
      <c r="T439" s="24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3" t="s">
        <v>130</v>
      </c>
      <c r="AU439" s="243" t="s">
        <v>82</v>
      </c>
      <c r="AV439" s="13" t="s">
        <v>82</v>
      </c>
      <c r="AW439" s="13" t="s">
        <v>30</v>
      </c>
      <c r="AX439" s="13" t="s">
        <v>73</v>
      </c>
      <c r="AY439" s="243" t="s">
        <v>122</v>
      </c>
    </row>
    <row r="440" spans="1:51" s="14" customFormat="1" ht="12">
      <c r="A440" s="14"/>
      <c r="B440" s="244"/>
      <c r="C440" s="245"/>
      <c r="D440" s="234" t="s">
        <v>130</v>
      </c>
      <c r="E440" s="246" t="s">
        <v>1</v>
      </c>
      <c r="F440" s="247" t="s">
        <v>132</v>
      </c>
      <c r="G440" s="245"/>
      <c r="H440" s="246" t="s">
        <v>1</v>
      </c>
      <c r="I440" s="248"/>
      <c r="J440" s="245"/>
      <c r="K440" s="245"/>
      <c r="L440" s="249"/>
      <c r="M440" s="250"/>
      <c r="N440" s="251"/>
      <c r="O440" s="251"/>
      <c r="P440" s="251"/>
      <c r="Q440" s="251"/>
      <c r="R440" s="251"/>
      <c r="S440" s="251"/>
      <c r="T440" s="25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3" t="s">
        <v>130</v>
      </c>
      <c r="AU440" s="253" t="s">
        <v>82</v>
      </c>
      <c r="AV440" s="14" t="s">
        <v>80</v>
      </c>
      <c r="AW440" s="14" t="s">
        <v>30</v>
      </c>
      <c r="AX440" s="14" t="s">
        <v>73</v>
      </c>
      <c r="AY440" s="253" t="s">
        <v>122</v>
      </c>
    </row>
    <row r="441" spans="1:51" s="15" customFormat="1" ht="12">
      <c r="A441" s="15"/>
      <c r="B441" s="254"/>
      <c r="C441" s="255"/>
      <c r="D441" s="234" t="s">
        <v>130</v>
      </c>
      <c r="E441" s="256" t="s">
        <v>1</v>
      </c>
      <c r="F441" s="257" t="s">
        <v>133</v>
      </c>
      <c r="G441" s="255"/>
      <c r="H441" s="258">
        <v>128.45</v>
      </c>
      <c r="I441" s="259"/>
      <c r="J441" s="255"/>
      <c r="K441" s="255"/>
      <c r="L441" s="260"/>
      <c r="M441" s="261"/>
      <c r="N441" s="262"/>
      <c r="O441" s="262"/>
      <c r="P441" s="262"/>
      <c r="Q441" s="262"/>
      <c r="R441" s="262"/>
      <c r="S441" s="262"/>
      <c r="T441" s="263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64" t="s">
        <v>130</v>
      </c>
      <c r="AU441" s="264" t="s">
        <v>82</v>
      </c>
      <c r="AV441" s="15" t="s">
        <v>129</v>
      </c>
      <c r="AW441" s="15" t="s">
        <v>30</v>
      </c>
      <c r="AX441" s="15" t="s">
        <v>80</v>
      </c>
      <c r="AY441" s="264" t="s">
        <v>122</v>
      </c>
    </row>
    <row r="442" spans="1:65" s="2" customFormat="1" ht="24.15" customHeight="1">
      <c r="A442" s="39"/>
      <c r="B442" s="40"/>
      <c r="C442" s="219" t="s">
        <v>514</v>
      </c>
      <c r="D442" s="219" t="s">
        <v>124</v>
      </c>
      <c r="E442" s="220" t="s">
        <v>515</v>
      </c>
      <c r="F442" s="221" t="s">
        <v>516</v>
      </c>
      <c r="G442" s="222" t="s">
        <v>187</v>
      </c>
      <c r="H442" s="223">
        <v>10.47</v>
      </c>
      <c r="I442" s="224"/>
      <c r="J442" s="225">
        <f>ROUND(I442*H442,2)</f>
        <v>0</v>
      </c>
      <c r="K442" s="221" t="s">
        <v>128</v>
      </c>
      <c r="L442" s="45"/>
      <c r="M442" s="226" t="s">
        <v>1</v>
      </c>
      <c r="N442" s="227" t="s">
        <v>38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129</v>
      </c>
      <c r="AT442" s="230" t="s">
        <v>124</v>
      </c>
      <c r="AU442" s="230" t="s">
        <v>82</v>
      </c>
      <c r="AY442" s="18" t="s">
        <v>122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80</v>
      </c>
      <c r="BK442" s="231">
        <f>ROUND(I442*H442,2)</f>
        <v>0</v>
      </c>
      <c r="BL442" s="18" t="s">
        <v>129</v>
      </c>
      <c r="BM442" s="230" t="s">
        <v>517</v>
      </c>
    </row>
    <row r="443" spans="1:51" s="13" customFormat="1" ht="12">
      <c r="A443" s="13"/>
      <c r="B443" s="232"/>
      <c r="C443" s="233"/>
      <c r="D443" s="234" t="s">
        <v>130</v>
      </c>
      <c r="E443" s="235" t="s">
        <v>1</v>
      </c>
      <c r="F443" s="236" t="s">
        <v>518</v>
      </c>
      <c r="G443" s="233"/>
      <c r="H443" s="237">
        <v>10.47</v>
      </c>
      <c r="I443" s="238"/>
      <c r="J443" s="233"/>
      <c r="K443" s="233"/>
      <c r="L443" s="239"/>
      <c r="M443" s="240"/>
      <c r="N443" s="241"/>
      <c r="O443" s="241"/>
      <c r="P443" s="241"/>
      <c r="Q443" s="241"/>
      <c r="R443" s="241"/>
      <c r="S443" s="241"/>
      <c r="T443" s="24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3" t="s">
        <v>130</v>
      </c>
      <c r="AU443" s="243" t="s">
        <v>82</v>
      </c>
      <c r="AV443" s="13" t="s">
        <v>82</v>
      </c>
      <c r="AW443" s="13" t="s">
        <v>30</v>
      </c>
      <c r="AX443" s="13" t="s">
        <v>73</v>
      </c>
      <c r="AY443" s="243" t="s">
        <v>122</v>
      </c>
    </row>
    <row r="444" spans="1:51" s="14" customFormat="1" ht="12">
      <c r="A444" s="14"/>
      <c r="B444" s="244"/>
      <c r="C444" s="245"/>
      <c r="D444" s="234" t="s">
        <v>130</v>
      </c>
      <c r="E444" s="246" t="s">
        <v>1</v>
      </c>
      <c r="F444" s="247" t="s">
        <v>519</v>
      </c>
      <c r="G444" s="245"/>
      <c r="H444" s="246" t="s">
        <v>1</v>
      </c>
      <c r="I444" s="248"/>
      <c r="J444" s="245"/>
      <c r="K444" s="245"/>
      <c r="L444" s="249"/>
      <c r="M444" s="250"/>
      <c r="N444" s="251"/>
      <c r="O444" s="251"/>
      <c r="P444" s="251"/>
      <c r="Q444" s="251"/>
      <c r="R444" s="251"/>
      <c r="S444" s="251"/>
      <c r="T444" s="252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3" t="s">
        <v>130</v>
      </c>
      <c r="AU444" s="253" t="s">
        <v>82</v>
      </c>
      <c r="AV444" s="14" t="s">
        <v>80</v>
      </c>
      <c r="AW444" s="14" t="s">
        <v>30</v>
      </c>
      <c r="AX444" s="14" t="s">
        <v>73</v>
      </c>
      <c r="AY444" s="253" t="s">
        <v>122</v>
      </c>
    </row>
    <row r="445" spans="1:51" s="15" customFormat="1" ht="12">
      <c r="A445" s="15"/>
      <c r="B445" s="254"/>
      <c r="C445" s="255"/>
      <c r="D445" s="234" t="s">
        <v>130</v>
      </c>
      <c r="E445" s="256" t="s">
        <v>1</v>
      </c>
      <c r="F445" s="257" t="s">
        <v>133</v>
      </c>
      <c r="G445" s="255"/>
      <c r="H445" s="258">
        <v>10.47</v>
      </c>
      <c r="I445" s="259"/>
      <c r="J445" s="255"/>
      <c r="K445" s="255"/>
      <c r="L445" s="260"/>
      <c r="M445" s="261"/>
      <c r="N445" s="262"/>
      <c r="O445" s="262"/>
      <c r="P445" s="262"/>
      <c r="Q445" s="262"/>
      <c r="R445" s="262"/>
      <c r="S445" s="262"/>
      <c r="T445" s="263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64" t="s">
        <v>130</v>
      </c>
      <c r="AU445" s="264" t="s">
        <v>82</v>
      </c>
      <c r="AV445" s="15" t="s">
        <v>129</v>
      </c>
      <c r="AW445" s="15" t="s">
        <v>30</v>
      </c>
      <c r="AX445" s="15" t="s">
        <v>80</v>
      </c>
      <c r="AY445" s="264" t="s">
        <v>122</v>
      </c>
    </row>
    <row r="446" spans="1:65" s="2" customFormat="1" ht="24.15" customHeight="1">
      <c r="A446" s="39"/>
      <c r="B446" s="40"/>
      <c r="C446" s="219" t="s">
        <v>329</v>
      </c>
      <c r="D446" s="219" t="s">
        <v>124</v>
      </c>
      <c r="E446" s="220" t="s">
        <v>520</v>
      </c>
      <c r="F446" s="221" t="s">
        <v>521</v>
      </c>
      <c r="G446" s="222" t="s">
        <v>127</v>
      </c>
      <c r="H446" s="223">
        <v>27</v>
      </c>
      <c r="I446" s="224"/>
      <c r="J446" s="225">
        <f>ROUND(I446*H446,2)</f>
        <v>0</v>
      </c>
      <c r="K446" s="221" t="s">
        <v>1</v>
      </c>
      <c r="L446" s="45"/>
      <c r="M446" s="226" t="s">
        <v>1</v>
      </c>
      <c r="N446" s="227" t="s">
        <v>38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129</v>
      </c>
      <c r="AT446" s="230" t="s">
        <v>124</v>
      </c>
      <c r="AU446" s="230" t="s">
        <v>82</v>
      </c>
      <c r="AY446" s="18" t="s">
        <v>122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80</v>
      </c>
      <c r="BK446" s="231">
        <f>ROUND(I446*H446,2)</f>
        <v>0</v>
      </c>
      <c r="BL446" s="18" t="s">
        <v>129</v>
      </c>
      <c r="BM446" s="230" t="s">
        <v>522</v>
      </c>
    </row>
    <row r="447" spans="1:51" s="13" customFormat="1" ht="12">
      <c r="A447" s="13"/>
      <c r="B447" s="232"/>
      <c r="C447" s="233"/>
      <c r="D447" s="234" t="s">
        <v>130</v>
      </c>
      <c r="E447" s="235" t="s">
        <v>1</v>
      </c>
      <c r="F447" s="236" t="s">
        <v>523</v>
      </c>
      <c r="G447" s="233"/>
      <c r="H447" s="237">
        <v>27</v>
      </c>
      <c r="I447" s="238"/>
      <c r="J447" s="233"/>
      <c r="K447" s="233"/>
      <c r="L447" s="239"/>
      <c r="M447" s="240"/>
      <c r="N447" s="241"/>
      <c r="O447" s="241"/>
      <c r="P447" s="241"/>
      <c r="Q447" s="241"/>
      <c r="R447" s="241"/>
      <c r="S447" s="241"/>
      <c r="T447" s="24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3" t="s">
        <v>130</v>
      </c>
      <c r="AU447" s="243" t="s">
        <v>82</v>
      </c>
      <c r="AV447" s="13" t="s">
        <v>82</v>
      </c>
      <c r="AW447" s="13" t="s">
        <v>30</v>
      </c>
      <c r="AX447" s="13" t="s">
        <v>73</v>
      </c>
      <c r="AY447" s="243" t="s">
        <v>122</v>
      </c>
    </row>
    <row r="448" spans="1:51" s="14" customFormat="1" ht="12">
      <c r="A448" s="14"/>
      <c r="B448" s="244"/>
      <c r="C448" s="245"/>
      <c r="D448" s="234" t="s">
        <v>130</v>
      </c>
      <c r="E448" s="246" t="s">
        <v>1</v>
      </c>
      <c r="F448" s="247" t="s">
        <v>132</v>
      </c>
      <c r="G448" s="245"/>
      <c r="H448" s="246" t="s">
        <v>1</v>
      </c>
      <c r="I448" s="248"/>
      <c r="J448" s="245"/>
      <c r="K448" s="245"/>
      <c r="L448" s="249"/>
      <c r="M448" s="250"/>
      <c r="N448" s="251"/>
      <c r="O448" s="251"/>
      <c r="P448" s="251"/>
      <c r="Q448" s="251"/>
      <c r="R448" s="251"/>
      <c r="S448" s="251"/>
      <c r="T448" s="25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3" t="s">
        <v>130</v>
      </c>
      <c r="AU448" s="253" t="s">
        <v>82</v>
      </c>
      <c r="AV448" s="14" t="s">
        <v>80</v>
      </c>
      <c r="AW448" s="14" t="s">
        <v>30</v>
      </c>
      <c r="AX448" s="14" t="s">
        <v>73</v>
      </c>
      <c r="AY448" s="253" t="s">
        <v>122</v>
      </c>
    </row>
    <row r="449" spans="1:51" s="15" customFormat="1" ht="12">
      <c r="A449" s="15"/>
      <c r="B449" s="254"/>
      <c r="C449" s="255"/>
      <c r="D449" s="234" t="s">
        <v>130</v>
      </c>
      <c r="E449" s="256" t="s">
        <v>1</v>
      </c>
      <c r="F449" s="257" t="s">
        <v>133</v>
      </c>
      <c r="G449" s="255"/>
      <c r="H449" s="258">
        <v>27</v>
      </c>
      <c r="I449" s="259"/>
      <c r="J449" s="255"/>
      <c r="K449" s="255"/>
      <c r="L449" s="260"/>
      <c r="M449" s="261"/>
      <c r="N449" s="262"/>
      <c r="O449" s="262"/>
      <c r="P449" s="262"/>
      <c r="Q449" s="262"/>
      <c r="R449" s="262"/>
      <c r="S449" s="262"/>
      <c r="T449" s="263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64" t="s">
        <v>130</v>
      </c>
      <c r="AU449" s="264" t="s">
        <v>82</v>
      </c>
      <c r="AV449" s="15" t="s">
        <v>129</v>
      </c>
      <c r="AW449" s="15" t="s">
        <v>30</v>
      </c>
      <c r="AX449" s="15" t="s">
        <v>80</v>
      </c>
      <c r="AY449" s="264" t="s">
        <v>122</v>
      </c>
    </row>
    <row r="450" spans="1:65" s="2" customFormat="1" ht="16.5" customHeight="1">
      <c r="A450" s="39"/>
      <c r="B450" s="40"/>
      <c r="C450" s="219" t="s">
        <v>524</v>
      </c>
      <c r="D450" s="219" t="s">
        <v>124</v>
      </c>
      <c r="E450" s="220" t="s">
        <v>525</v>
      </c>
      <c r="F450" s="221" t="s">
        <v>526</v>
      </c>
      <c r="G450" s="222" t="s">
        <v>187</v>
      </c>
      <c r="H450" s="223">
        <v>149.2</v>
      </c>
      <c r="I450" s="224"/>
      <c r="J450" s="225">
        <f>ROUND(I450*H450,2)</f>
        <v>0</v>
      </c>
      <c r="K450" s="221" t="s">
        <v>128</v>
      </c>
      <c r="L450" s="45"/>
      <c r="M450" s="226" t="s">
        <v>1</v>
      </c>
      <c r="N450" s="227" t="s">
        <v>38</v>
      </c>
      <c r="O450" s="92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129</v>
      </c>
      <c r="AT450" s="230" t="s">
        <v>124</v>
      </c>
      <c r="AU450" s="230" t="s">
        <v>82</v>
      </c>
      <c r="AY450" s="18" t="s">
        <v>122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80</v>
      </c>
      <c r="BK450" s="231">
        <f>ROUND(I450*H450,2)</f>
        <v>0</v>
      </c>
      <c r="BL450" s="18" t="s">
        <v>129</v>
      </c>
      <c r="BM450" s="230" t="s">
        <v>527</v>
      </c>
    </row>
    <row r="451" spans="1:51" s="13" customFormat="1" ht="12">
      <c r="A451" s="13"/>
      <c r="B451" s="232"/>
      <c r="C451" s="233"/>
      <c r="D451" s="234" t="s">
        <v>130</v>
      </c>
      <c r="E451" s="235" t="s">
        <v>1</v>
      </c>
      <c r="F451" s="236" t="s">
        <v>528</v>
      </c>
      <c r="G451" s="233"/>
      <c r="H451" s="237">
        <v>83.2</v>
      </c>
      <c r="I451" s="238"/>
      <c r="J451" s="233"/>
      <c r="K451" s="233"/>
      <c r="L451" s="239"/>
      <c r="M451" s="240"/>
      <c r="N451" s="241"/>
      <c r="O451" s="241"/>
      <c r="P451" s="241"/>
      <c r="Q451" s="241"/>
      <c r="R451" s="241"/>
      <c r="S451" s="241"/>
      <c r="T451" s="24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3" t="s">
        <v>130</v>
      </c>
      <c r="AU451" s="243" t="s">
        <v>82</v>
      </c>
      <c r="AV451" s="13" t="s">
        <v>82</v>
      </c>
      <c r="AW451" s="13" t="s">
        <v>30</v>
      </c>
      <c r="AX451" s="13" t="s">
        <v>73</v>
      </c>
      <c r="AY451" s="243" t="s">
        <v>122</v>
      </c>
    </row>
    <row r="452" spans="1:51" s="14" customFormat="1" ht="12">
      <c r="A452" s="14"/>
      <c r="B452" s="244"/>
      <c r="C452" s="245"/>
      <c r="D452" s="234" t="s">
        <v>130</v>
      </c>
      <c r="E452" s="246" t="s">
        <v>1</v>
      </c>
      <c r="F452" s="247" t="s">
        <v>201</v>
      </c>
      <c r="G452" s="245"/>
      <c r="H452" s="246" t="s">
        <v>1</v>
      </c>
      <c r="I452" s="248"/>
      <c r="J452" s="245"/>
      <c r="K452" s="245"/>
      <c r="L452" s="249"/>
      <c r="M452" s="250"/>
      <c r="N452" s="251"/>
      <c r="O452" s="251"/>
      <c r="P452" s="251"/>
      <c r="Q452" s="251"/>
      <c r="R452" s="251"/>
      <c r="S452" s="251"/>
      <c r="T452" s="25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3" t="s">
        <v>130</v>
      </c>
      <c r="AU452" s="253" t="s">
        <v>82</v>
      </c>
      <c r="AV452" s="14" t="s">
        <v>80</v>
      </c>
      <c r="AW452" s="14" t="s">
        <v>30</v>
      </c>
      <c r="AX452" s="14" t="s">
        <v>73</v>
      </c>
      <c r="AY452" s="253" t="s">
        <v>122</v>
      </c>
    </row>
    <row r="453" spans="1:51" s="13" customFormat="1" ht="12">
      <c r="A453" s="13"/>
      <c r="B453" s="232"/>
      <c r="C453" s="233"/>
      <c r="D453" s="234" t="s">
        <v>130</v>
      </c>
      <c r="E453" s="235" t="s">
        <v>1</v>
      </c>
      <c r="F453" s="236" t="s">
        <v>529</v>
      </c>
      <c r="G453" s="233"/>
      <c r="H453" s="237">
        <v>66</v>
      </c>
      <c r="I453" s="238"/>
      <c r="J453" s="233"/>
      <c r="K453" s="233"/>
      <c r="L453" s="239"/>
      <c r="M453" s="240"/>
      <c r="N453" s="241"/>
      <c r="O453" s="241"/>
      <c r="P453" s="241"/>
      <c r="Q453" s="241"/>
      <c r="R453" s="241"/>
      <c r="S453" s="241"/>
      <c r="T453" s="24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3" t="s">
        <v>130</v>
      </c>
      <c r="AU453" s="243" t="s">
        <v>82</v>
      </c>
      <c r="AV453" s="13" t="s">
        <v>82</v>
      </c>
      <c r="AW453" s="13" t="s">
        <v>30</v>
      </c>
      <c r="AX453" s="13" t="s">
        <v>73</v>
      </c>
      <c r="AY453" s="243" t="s">
        <v>122</v>
      </c>
    </row>
    <row r="454" spans="1:51" s="14" customFormat="1" ht="12">
      <c r="A454" s="14"/>
      <c r="B454" s="244"/>
      <c r="C454" s="245"/>
      <c r="D454" s="234" t="s">
        <v>130</v>
      </c>
      <c r="E454" s="246" t="s">
        <v>1</v>
      </c>
      <c r="F454" s="247" t="s">
        <v>203</v>
      </c>
      <c r="G454" s="245"/>
      <c r="H454" s="246" t="s">
        <v>1</v>
      </c>
      <c r="I454" s="248"/>
      <c r="J454" s="245"/>
      <c r="K454" s="245"/>
      <c r="L454" s="249"/>
      <c r="M454" s="250"/>
      <c r="N454" s="251"/>
      <c r="O454" s="251"/>
      <c r="P454" s="251"/>
      <c r="Q454" s="251"/>
      <c r="R454" s="251"/>
      <c r="S454" s="251"/>
      <c r="T454" s="252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3" t="s">
        <v>130</v>
      </c>
      <c r="AU454" s="253" t="s">
        <v>82</v>
      </c>
      <c r="AV454" s="14" t="s">
        <v>80</v>
      </c>
      <c r="AW454" s="14" t="s">
        <v>30</v>
      </c>
      <c r="AX454" s="14" t="s">
        <v>73</v>
      </c>
      <c r="AY454" s="253" t="s">
        <v>122</v>
      </c>
    </row>
    <row r="455" spans="1:51" s="14" customFormat="1" ht="12">
      <c r="A455" s="14"/>
      <c r="B455" s="244"/>
      <c r="C455" s="245"/>
      <c r="D455" s="234" t="s">
        <v>130</v>
      </c>
      <c r="E455" s="246" t="s">
        <v>1</v>
      </c>
      <c r="F455" s="247" t="s">
        <v>132</v>
      </c>
      <c r="G455" s="245"/>
      <c r="H455" s="246" t="s">
        <v>1</v>
      </c>
      <c r="I455" s="248"/>
      <c r="J455" s="245"/>
      <c r="K455" s="245"/>
      <c r="L455" s="249"/>
      <c r="M455" s="250"/>
      <c r="N455" s="251"/>
      <c r="O455" s="251"/>
      <c r="P455" s="251"/>
      <c r="Q455" s="251"/>
      <c r="R455" s="251"/>
      <c r="S455" s="251"/>
      <c r="T455" s="25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3" t="s">
        <v>130</v>
      </c>
      <c r="AU455" s="253" t="s">
        <v>82</v>
      </c>
      <c r="AV455" s="14" t="s">
        <v>80</v>
      </c>
      <c r="AW455" s="14" t="s">
        <v>30</v>
      </c>
      <c r="AX455" s="14" t="s">
        <v>73</v>
      </c>
      <c r="AY455" s="253" t="s">
        <v>122</v>
      </c>
    </row>
    <row r="456" spans="1:51" s="15" customFormat="1" ht="12">
      <c r="A456" s="15"/>
      <c r="B456" s="254"/>
      <c r="C456" s="255"/>
      <c r="D456" s="234" t="s">
        <v>130</v>
      </c>
      <c r="E456" s="256" t="s">
        <v>1</v>
      </c>
      <c r="F456" s="257" t="s">
        <v>133</v>
      </c>
      <c r="G456" s="255"/>
      <c r="H456" s="258">
        <v>149.2</v>
      </c>
      <c r="I456" s="259"/>
      <c r="J456" s="255"/>
      <c r="K456" s="255"/>
      <c r="L456" s="260"/>
      <c r="M456" s="261"/>
      <c r="N456" s="262"/>
      <c r="O456" s="262"/>
      <c r="P456" s="262"/>
      <c r="Q456" s="262"/>
      <c r="R456" s="262"/>
      <c r="S456" s="262"/>
      <c r="T456" s="263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4" t="s">
        <v>130</v>
      </c>
      <c r="AU456" s="264" t="s">
        <v>82</v>
      </c>
      <c r="AV456" s="15" t="s">
        <v>129</v>
      </c>
      <c r="AW456" s="15" t="s">
        <v>30</v>
      </c>
      <c r="AX456" s="15" t="s">
        <v>80</v>
      </c>
      <c r="AY456" s="264" t="s">
        <v>122</v>
      </c>
    </row>
    <row r="457" spans="1:65" s="2" customFormat="1" ht="16.5" customHeight="1">
      <c r="A457" s="39"/>
      <c r="B457" s="40"/>
      <c r="C457" s="219" t="s">
        <v>334</v>
      </c>
      <c r="D457" s="219" t="s">
        <v>124</v>
      </c>
      <c r="E457" s="220" t="s">
        <v>530</v>
      </c>
      <c r="F457" s="221" t="s">
        <v>531</v>
      </c>
      <c r="G457" s="222" t="s">
        <v>187</v>
      </c>
      <c r="H457" s="223">
        <v>16.4</v>
      </c>
      <c r="I457" s="224"/>
      <c r="J457" s="225">
        <f>ROUND(I457*H457,2)</f>
        <v>0</v>
      </c>
      <c r="K457" s="221" t="s">
        <v>128</v>
      </c>
      <c r="L457" s="45"/>
      <c r="M457" s="226" t="s">
        <v>1</v>
      </c>
      <c r="N457" s="227" t="s">
        <v>38</v>
      </c>
      <c r="O457" s="92"/>
      <c r="P457" s="228">
        <f>O457*H457</f>
        <v>0</v>
      </c>
      <c r="Q457" s="228">
        <v>0</v>
      </c>
      <c r="R457" s="228">
        <f>Q457*H457</f>
        <v>0</v>
      </c>
      <c r="S457" s="228">
        <v>0</v>
      </c>
      <c r="T457" s="22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0" t="s">
        <v>129</v>
      </c>
      <c r="AT457" s="230" t="s">
        <v>124</v>
      </c>
      <c r="AU457" s="230" t="s">
        <v>82</v>
      </c>
      <c r="AY457" s="18" t="s">
        <v>122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8" t="s">
        <v>80</v>
      </c>
      <c r="BK457" s="231">
        <f>ROUND(I457*H457,2)</f>
        <v>0</v>
      </c>
      <c r="BL457" s="18" t="s">
        <v>129</v>
      </c>
      <c r="BM457" s="230" t="s">
        <v>532</v>
      </c>
    </row>
    <row r="458" spans="1:51" s="13" customFormat="1" ht="12">
      <c r="A458" s="13"/>
      <c r="B458" s="232"/>
      <c r="C458" s="233"/>
      <c r="D458" s="234" t="s">
        <v>130</v>
      </c>
      <c r="E458" s="235" t="s">
        <v>1</v>
      </c>
      <c r="F458" s="236" t="s">
        <v>533</v>
      </c>
      <c r="G458" s="233"/>
      <c r="H458" s="237">
        <v>16.4</v>
      </c>
      <c r="I458" s="238"/>
      <c r="J458" s="233"/>
      <c r="K458" s="233"/>
      <c r="L458" s="239"/>
      <c r="M458" s="240"/>
      <c r="N458" s="241"/>
      <c r="O458" s="241"/>
      <c r="P458" s="241"/>
      <c r="Q458" s="241"/>
      <c r="R458" s="241"/>
      <c r="S458" s="241"/>
      <c r="T458" s="24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3" t="s">
        <v>130</v>
      </c>
      <c r="AU458" s="243" t="s">
        <v>82</v>
      </c>
      <c r="AV458" s="13" t="s">
        <v>82</v>
      </c>
      <c r="AW458" s="13" t="s">
        <v>30</v>
      </c>
      <c r="AX458" s="13" t="s">
        <v>73</v>
      </c>
      <c r="AY458" s="243" t="s">
        <v>122</v>
      </c>
    </row>
    <row r="459" spans="1:51" s="14" customFormat="1" ht="12">
      <c r="A459" s="14"/>
      <c r="B459" s="244"/>
      <c r="C459" s="245"/>
      <c r="D459" s="234" t="s">
        <v>130</v>
      </c>
      <c r="E459" s="246" t="s">
        <v>1</v>
      </c>
      <c r="F459" s="247" t="s">
        <v>132</v>
      </c>
      <c r="G459" s="245"/>
      <c r="H459" s="246" t="s">
        <v>1</v>
      </c>
      <c r="I459" s="248"/>
      <c r="J459" s="245"/>
      <c r="K459" s="245"/>
      <c r="L459" s="249"/>
      <c r="M459" s="250"/>
      <c r="N459" s="251"/>
      <c r="O459" s="251"/>
      <c r="P459" s="251"/>
      <c r="Q459" s="251"/>
      <c r="R459" s="251"/>
      <c r="S459" s="251"/>
      <c r="T459" s="25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3" t="s">
        <v>130</v>
      </c>
      <c r="AU459" s="253" t="s">
        <v>82</v>
      </c>
      <c r="AV459" s="14" t="s">
        <v>80</v>
      </c>
      <c r="AW459" s="14" t="s">
        <v>30</v>
      </c>
      <c r="AX459" s="14" t="s">
        <v>73</v>
      </c>
      <c r="AY459" s="253" t="s">
        <v>122</v>
      </c>
    </row>
    <row r="460" spans="1:51" s="15" customFormat="1" ht="12">
      <c r="A460" s="15"/>
      <c r="B460" s="254"/>
      <c r="C460" s="255"/>
      <c r="D460" s="234" t="s">
        <v>130</v>
      </c>
      <c r="E460" s="256" t="s">
        <v>1</v>
      </c>
      <c r="F460" s="257" t="s">
        <v>133</v>
      </c>
      <c r="G460" s="255"/>
      <c r="H460" s="258">
        <v>16.4</v>
      </c>
      <c r="I460" s="259"/>
      <c r="J460" s="255"/>
      <c r="K460" s="255"/>
      <c r="L460" s="260"/>
      <c r="M460" s="261"/>
      <c r="N460" s="262"/>
      <c r="O460" s="262"/>
      <c r="P460" s="262"/>
      <c r="Q460" s="262"/>
      <c r="R460" s="262"/>
      <c r="S460" s="262"/>
      <c r="T460" s="263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4" t="s">
        <v>130</v>
      </c>
      <c r="AU460" s="264" t="s">
        <v>82</v>
      </c>
      <c r="AV460" s="15" t="s">
        <v>129</v>
      </c>
      <c r="AW460" s="15" t="s">
        <v>30</v>
      </c>
      <c r="AX460" s="15" t="s">
        <v>80</v>
      </c>
      <c r="AY460" s="264" t="s">
        <v>122</v>
      </c>
    </row>
    <row r="461" spans="1:65" s="2" customFormat="1" ht="24.15" customHeight="1">
      <c r="A461" s="39"/>
      <c r="B461" s="40"/>
      <c r="C461" s="219" t="s">
        <v>534</v>
      </c>
      <c r="D461" s="219" t="s">
        <v>124</v>
      </c>
      <c r="E461" s="220" t="s">
        <v>535</v>
      </c>
      <c r="F461" s="221" t="s">
        <v>536</v>
      </c>
      <c r="G461" s="222" t="s">
        <v>127</v>
      </c>
      <c r="H461" s="223">
        <v>114.15</v>
      </c>
      <c r="I461" s="224"/>
      <c r="J461" s="225">
        <f>ROUND(I461*H461,2)</f>
        <v>0</v>
      </c>
      <c r="K461" s="221" t="s">
        <v>128</v>
      </c>
      <c r="L461" s="45"/>
      <c r="M461" s="226" t="s">
        <v>1</v>
      </c>
      <c r="N461" s="227" t="s">
        <v>38</v>
      </c>
      <c r="O461" s="92"/>
      <c r="P461" s="228">
        <f>O461*H461</f>
        <v>0</v>
      </c>
      <c r="Q461" s="228">
        <v>0</v>
      </c>
      <c r="R461" s="228">
        <f>Q461*H461</f>
        <v>0</v>
      </c>
      <c r="S461" s="228">
        <v>0</v>
      </c>
      <c r="T461" s="22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129</v>
      </c>
      <c r="AT461" s="230" t="s">
        <v>124</v>
      </c>
      <c r="AU461" s="230" t="s">
        <v>82</v>
      </c>
      <c r="AY461" s="18" t="s">
        <v>122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80</v>
      </c>
      <c r="BK461" s="231">
        <f>ROUND(I461*H461,2)</f>
        <v>0</v>
      </c>
      <c r="BL461" s="18" t="s">
        <v>129</v>
      </c>
      <c r="BM461" s="230" t="s">
        <v>537</v>
      </c>
    </row>
    <row r="462" spans="1:51" s="13" customFormat="1" ht="12">
      <c r="A462" s="13"/>
      <c r="B462" s="232"/>
      <c r="C462" s="233"/>
      <c r="D462" s="234" t="s">
        <v>130</v>
      </c>
      <c r="E462" s="235" t="s">
        <v>1</v>
      </c>
      <c r="F462" s="236" t="s">
        <v>538</v>
      </c>
      <c r="G462" s="233"/>
      <c r="H462" s="237">
        <v>114.15</v>
      </c>
      <c r="I462" s="238"/>
      <c r="J462" s="233"/>
      <c r="K462" s="233"/>
      <c r="L462" s="239"/>
      <c r="M462" s="240"/>
      <c r="N462" s="241"/>
      <c r="O462" s="241"/>
      <c r="P462" s="241"/>
      <c r="Q462" s="241"/>
      <c r="R462" s="241"/>
      <c r="S462" s="241"/>
      <c r="T462" s="24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3" t="s">
        <v>130</v>
      </c>
      <c r="AU462" s="243" t="s">
        <v>82</v>
      </c>
      <c r="AV462" s="13" t="s">
        <v>82</v>
      </c>
      <c r="AW462" s="13" t="s">
        <v>30</v>
      </c>
      <c r="AX462" s="13" t="s">
        <v>73</v>
      </c>
      <c r="AY462" s="243" t="s">
        <v>122</v>
      </c>
    </row>
    <row r="463" spans="1:51" s="14" customFormat="1" ht="12">
      <c r="A463" s="14"/>
      <c r="B463" s="244"/>
      <c r="C463" s="245"/>
      <c r="D463" s="234" t="s">
        <v>130</v>
      </c>
      <c r="E463" s="246" t="s">
        <v>1</v>
      </c>
      <c r="F463" s="247" t="s">
        <v>132</v>
      </c>
      <c r="G463" s="245"/>
      <c r="H463" s="246" t="s">
        <v>1</v>
      </c>
      <c r="I463" s="248"/>
      <c r="J463" s="245"/>
      <c r="K463" s="245"/>
      <c r="L463" s="249"/>
      <c r="M463" s="250"/>
      <c r="N463" s="251"/>
      <c r="O463" s="251"/>
      <c r="P463" s="251"/>
      <c r="Q463" s="251"/>
      <c r="R463" s="251"/>
      <c r="S463" s="251"/>
      <c r="T463" s="25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3" t="s">
        <v>130</v>
      </c>
      <c r="AU463" s="253" t="s">
        <v>82</v>
      </c>
      <c r="AV463" s="14" t="s">
        <v>80</v>
      </c>
      <c r="AW463" s="14" t="s">
        <v>30</v>
      </c>
      <c r="AX463" s="14" t="s">
        <v>73</v>
      </c>
      <c r="AY463" s="253" t="s">
        <v>122</v>
      </c>
    </row>
    <row r="464" spans="1:51" s="15" customFormat="1" ht="12">
      <c r="A464" s="15"/>
      <c r="B464" s="254"/>
      <c r="C464" s="255"/>
      <c r="D464" s="234" t="s">
        <v>130</v>
      </c>
      <c r="E464" s="256" t="s">
        <v>1</v>
      </c>
      <c r="F464" s="257" t="s">
        <v>133</v>
      </c>
      <c r="G464" s="255"/>
      <c r="H464" s="258">
        <v>114.15</v>
      </c>
      <c r="I464" s="259"/>
      <c r="J464" s="255"/>
      <c r="K464" s="255"/>
      <c r="L464" s="260"/>
      <c r="M464" s="261"/>
      <c r="N464" s="262"/>
      <c r="O464" s="262"/>
      <c r="P464" s="262"/>
      <c r="Q464" s="262"/>
      <c r="R464" s="262"/>
      <c r="S464" s="262"/>
      <c r="T464" s="263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64" t="s">
        <v>130</v>
      </c>
      <c r="AU464" s="264" t="s">
        <v>82</v>
      </c>
      <c r="AV464" s="15" t="s">
        <v>129</v>
      </c>
      <c r="AW464" s="15" t="s">
        <v>30</v>
      </c>
      <c r="AX464" s="15" t="s">
        <v>80</v>
      </c>
      <c r="AY464" s="264" t="s">
        <v>122</v>
      </c>
    </row>
    <row r="465" spans="1:63" s="12" customFormat="1" ht="22.8" customHeight="1">
      <c r="A465" s="12"/>
      <c r="B465" s="203"/>
      <c r="C465" s="204"/>
      <c r="D465" s="205" t="s">
        <v>72</v>
      </c>
      <c r="E465" s="217" t="s">
        <v>145</v>
      </c>
      <c r="F465" s="217" t="s">
        <v>539</v>
      </c>
      <c r="G465" s="204"/>
      <c r="H465" s="204"/>
      <c r="I465" s="207"/>
      <c r="J465" s="218">
        <f>BK465</f>
        <v>0</v>
      </c>
      <c r="K465" s="204"/>
      <c r="L465" s="209"/>
      <c r="M465" s="210"/>
      <c r="N465" s="211"/>
      <c r="O465" s="211"/>
      <c r="P465" s="212">
        <f>SUM(P466:P538)</f>
        <v>0</v>
      </c>
      <c r="Q465" s="211"/>
      <c r="R465" s="212">
        <f>SUM(R466:R538)</f>
        <v>0</v>
      </c>
      <c r="S465" s="211"/>
      <c r="T465" s="213">
        <f>SUM(T466:T538)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14" t="s">
        <v>80</v>
      </c>
      <c r="AT465" s="215" t="s">
        <v>72</v>
      </c>
      <c r="AU465" s="215" t="s">
        <v>80</v>
      </c>
      <c r="AY465" s="214" t="s">
        <v>122</v>
      </c>
      <c r="BK465" s="216">
        <f>SUM(BK466:BK538)</f>
        <v>0</v>
      </c>
    </row>
    <row r="466" spans="1:65" s="2" customFormat="1" ht="24.15" customHeight="1">
      <c r="A466" s="39"/>
      <c r="B466" s="40"/>
      <c r="C466" s="219" t="s">
        <v>337</v>
      </c>
      <c r="D466" s="219" t="s">
        <v>124</v>
      </c>
      <c r="E466" s="220" t="s">
        <v>540</v>
      </c>
      <c r="F466" s="221" t="s">
        <v>541</v>
      </c>
      <c r="G466" s="222" t="s">
        <v>127</v>
      </c>
      <c r="H466" s="223">
        <v>102</v>
      </c>
      <c r="I466" s="224"/>
      <c r="J466" s="225">
        <f>ROUND(I466*H466,2)</f>
        <v>0</v>
      </c>
      <c r="K466" s="221" t="s">
        <v>1</v>
      </c>
      <c r="L466" s="45"/>
      <c r="M466" s="226" t="s">
        <v>1</v>
      </c>
      <c r="N466" s="227" t="s">
        <v>38</v>
      </c>
      <c r="O466" s="92"/>
      <c r="P466" s="228">
        <f>O466*H466</f>
        <v>0</v>
      </c>
      <c r="Q466" s="228">
        <v>0</v>
      </c>
      <c r="R466" s="228">
        <f>Q466*H466</f>
        <v>0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129</v>
      </c>
      <c r="AT466" s="230" t="s">
        <v>124</v>
      </c>
      <c r="AU466" s="230" t="s">
        <v>82</v>
      </c>
      <c r="AY466" s="18" t="s">
        <v>122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80</v>
      </c>
      <c r="BK466" s="231">
        <f>ROUND(I466*H466,2)</f>
        <v>0</v>
      </c>
      <c r="BL466" s="18" t="s">
        <v>129</v>
      </c>
      <c r="BM466" s="230" t="s">
        <v>542</v>
      </c>
    </row>
    <row r="467" spans="1:51" s="13" customFormat="1" ht="12">
      <c r="A467" s="13"/>
      <c r="B467" s="232"/>
      <c r="C467" s="233"/>
      <c r="D467" s="234" t="s">
        <v>130</v>
      </c>
      <c r="E467" s="235" t="s">
        <v>1</v>
      </c>
      <c r="F467" s="236" t="s">
        <v>543</v>
      </c>
      <c r="G467" s="233"/>
      <c r="H467" s="237">
        <v>102</v>
      </c>
      <c r="I467" s="238"/>
      <c r="J467" s="233"/>
      <c r="K467" s="233"/>
      <c r="L467" s="239"/>
      <c r="M467" s="240"/>
      <c r="N467" s="241"/>
      <c r="O467" s="241"/>
      <c r="P467" s="241"/>
      <c r="Q467" s="241"/>
      <c r="R467" s="241"/>
      <c r="S467" s="241"/>
      <c r="T467" s="24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3" t="s">
        <v>130</v>
      </c>
      <c r="AU467" s="243" t="s">
        <v>82</v>
      </c>
      <c r="AV467" s="13" t="s">
        <v>82</v>
      </c>
      <c r="AW467" s="13" t="s">
        <v>30</v>
      </c>
      <c r="AX467" s="13" t="s">
        <v>73</v>
      </c>
      <c r="AY467" s="243" t="s">
        <v>122</v>
      </c>
    </row>
    <row r="468" spans="1:51" s="14" customFormat="1" ht="12">
      <c r="A468" s="14"/>
      <c r="B468" s="244"/>
      <c r="C468" s="245"/>
      <c r="D468" s="234" t="s">
        <v>130</v>
      </c>
      <c r="E468" s="246" t="s">
        <v>1</v>
      </c>
      <c r="F468" s="247" t="s">
        <v>544</v>
      </c>
      <c r="G468" s="245"/>
      <c r="H468" s="246" t="s">
        <v>1</v>
      </c>
      <c r="I468" s="248"/>
      <c r="J468" s="245"/>
      <c r="K468" s="245"/>
      <c r="L468" s="249"/>
      <c r="M468" s="250"/>
      <c r="N468" s="251"/>
      <c r="O468" s="251"/>
      <c r="P468" s="251"/>
      <c r="Q468" s="251"/>
      <c r="R468" s="251"/>
      <c r="S468" s="251"/>
      <c r="T468" s="252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3" t="s">
        <v>130</v>
      </c>
      <c r="AU468" s="253" t="s">
        <v>82</v>
      </c>
      <c r="AV468" s="14" t="s">
        <v>80</v>
      </c>
      <c r="AW468" s="14" t="s">
        <v>30</v>
      </c>
      <c r="AX468" s="14" t="s">
        <v>73</v>
      </c>
      <c r="AY468" s="253" t="s">
        <v>122</v>
      </c>
    </row>
    <row r="469" spans="1:51" s="15" customFormat="1" ht="12">
      <c r="A469" s="15"/>
      <c r="B469" s="254"/>
      <c r="C469" s="255"/>
      <c r="D469" s="234" t="s">
        <v>130</v>
      </c>
      <c r="E469" s="256" t="s">
        <v>1</v>
      </c>
      <c r="F469" s="257" t="s">
        <v>133</v>
      </c>
      <c r="G469" s="255"/>
      <c r="H469" s="258">
        <v>102</v>
      </c>
      <c r="I469" s="259"/>
      <c r="J469" s="255"/>
      <c r="K469" s="255"/>
      <c r="L469" s="260"/>
      <c r="M469" s="261"/>
      <c r="N469" s="262"/>
      <c r="O469" s="262"/>
      <c r="P469" s="262"/>
      <c r="Q469" s="262"/>
      <c r="R469" s="262"/>
      <c r="S469" s="262"/>
      <c r="T469" s="263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64" t="s">
        <v>130</v>
      </c>
      <c r="AU469" s="264" t="s">
        <v>82</v>
      </c>
      <c r="AV469" s="15" t="s">
        <v>129</v>
      </c>
      <c r="AW469" s="15" t="s">
        <v>30</v>
      </c>
      <c r="AX469" s="15" t="s">
        <v>80</v>
      </c>
      <c r="AY469" s="264" t="s">
        <v>122</v>
      </c>
    </row>
    <row r="470" spans="1:65" s="2" customFormat="1" ht="24.15" customHeight="1">
      <c r="A470" s="39"/>
      <c r="B470" s="40"/>
      <c r="C470" s="219" t="s">
        <v>545</v>
      </c>
      <c r="D470" s="219" t="s">
        <v>124</v>
      </c>
      <c r="E470" s="220" t="s">
        <v>540</v>
      </c>
      <c r="F470" s="221" t="s">
        <v>541</v>
      </c>
      <c r="G470" s="222" t="s">
        <v>127</v>
      </c>
      <c r="H470" s="223">
        <v>816</v>
      </c>
      <c r="I470" s="224"/>
      <c r="J470" s="225">
        <f>ROUND(I470*H470,2)</f>
        <v>0</v>
      </c>
      <c r="K470" s="221" t="s">
        <v>1</v>
      </c>
      <c r="L470" s="45"/>
      <c r="M470" s="226" t="s">
        <v>1</v>
      </c>
      <c r="N470" s="227" t="s">
        <v>38</v>
      </c>
      <c r="O470" s="92"/>
      <c r="P470" s="228">
        <f>O470*H470</f>
        <v>0</v>
      </c>
      <c r="Q470" s="228">
        <v>0</v>
      </c>
      <c r="R470" s="228">
        <f>Q470*H470</f>
        <v>0</v>
      </c>
      <c r="S470" s="228">
        <v>0</v>
      </c>
      <c r="T470" s="229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0" t="s">
        <v>129</v>
      </c>
      <c r="AT470" s="230" t="s">
        <v>124</v>
      </c>
      <c r="AU470" s="230" t="s">
        <v>82</v>
      </c>
      <c r="AY470" s="18" t="s">
        <v>122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18" t="s">
        <v>80</v>
      </c>
      <c r="BK470" s="231">
        <f>ROUND(I470*H470,2)</f>
        <v>0</v>
      </c>
      <c r="BL470" s="18" t="s">
        <v>129</v>
      </c>
      <c r="BM470" s="230" t="s">
        <v>546</v>
      </c>
    </row>
    <row r="471" spans="1:51" s="13" customFormat="1" ht="12">
      <c r="A471" s="13"/>
      <c r="B471" s="232"/>
      <c r="C471" s="233"/>
      <c r="D471" s="234" t="s">
        <v>130</v>
      </c>
      <c r="E471" s="235" t="s">
        <v>1</v>
      </c>
      <c r="F471" s="236" t="s">
        <v>547</v>
      </c>
      <c r="G471" s="233"/>
      <c r="H471" s="237">
        <v>816</v>
      </c>
      <c r="I471" s="238"/>
      <c r="J471" s="233"/>
      <c r="K471" s="233"/>
      <c r="L471" s="239"/>
      <c r="M471" s="240"/>
      <c r="N471" s="241"/>
      <c r="O471" s="241"/>
      <c r="P471" s="241"/>
      <c r="Q471" s="241"/>
      <c r="R471" s="241"/>
      <c r="S471" s="241"/>
      <c r="T471" s="24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3" t="s">
        <v>130</v>
      </c>
      <c r="AU471" s="243" t="s">
        <v>82</v>
      </c>
      <c r="AV471" s="13" t="s">
        <v>82</v>
      </c>
      <c r="AW471" s="13" t="s">
        <v>30</v>
      </c>
      <c r="AX471" s="13" t="s">
        <v>73</v>
      </c>
      <c r="AY471" s="243" t="s">
        <v>122</v>
      </c>
    </row>
    <row r="472" spans="1:51" s="14" customFormat="1" ht="12">
      <c r="A472" s="14"/>
      <c r="B472" s="244"/>
      <c r="C472" s="245"/>
      <c r="D472" s="234" t="s">
        <v>130</v>
      </c>
      <c r="E472" s="246" t="s">
        <v>1</v>
      </c>
      <c r="F472" s="247" t="s">
        <v>548</v>
      </c>
      <c r="G472" s="245"/>
      <c r="H472" s="246" t="s">
        <v>1</v>
      </c>
      <c r="I472" s="248"/>
      <c r="J472" s="245"/>
      <c r="K472" s="245"/>
      <c r="L472" s="249"/>
      <c r="M472" s="250"/>
      <c r="N472" s="251"/>
      <c r="O472" s="251"/>
      <c r="P472" s="251"/>
      <c r="Q472" s="251"/>
      <c r="R472" s="251"/>
      <c r="S472" s="251"/>
      <c r="T472" s="25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3" t="s">
        <v>130</v>
      </c>
      <c r="AU472" s="253" t="s">
        <v>82</v>
      </c>
      <c r="AV472" s="14" t="s">
        <v>80</v>
      </c>
      <c r="AW472" s="14" t="s">
        <v>30</v>
      </c>
      <c r="AX472" s="14" t="s">
        <v>73</v>
      </c>
      <c r="AY472" s="253" t="s">
        <v>122</v>
      </c>
    </row>
    <row r="473" spans="1:51" s="15" customFormat="1" ht="12">
      <c r="A473" s="15"/>
      <c r="B473" s="254"/>
      <c r="C473" s="255"/>
      <c r="D473" s="234" t="s">
        <v>130</v>
      </c>
      <c r="E473" s="256" t="s">
        <v>1</v>
      </c>
      <c r="F473" s="257" t="s">
        <v>133</v>
      </c>
      <c r="G473" s="255"/>
      <c r="H473" s="258">
        <v>816</v>
      </c>
      <c r="I473" s="259"/>
      <c r="J473" s="255"/>
      <c r="K473" s="255"/>
      <c r="L473" s="260"/>
      <c r="M473" s="261"/>
      <c r="N473" s="262"/>
      <c r="O473" s="262"/>
      <c r="P473" s="262"/>
      <c r="Q473" s="262"/>
      <c r="R473" s="262"/>
      <c r="S473" s="262"/>
      <c r="T473" s="263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64" t="s">
        <v>130</v>
      </c>
      <c r="AU473" s="264" t="s">
        <v>82</v>
      </c>
      <c r="AV473" s="15" t="s">
        <v>129</v>
      </c>
      <c r="AW473" s="15" t="s">
        <v>30</v>
      </c>
      <c r="AX473" s="15" t="s">
        <v>80</v>
      </c>
      <c r="AY473" s="264" t="s">
        <v>122</v>
      </c>
    </row>
    <row r="474" spans="1:65" s="2" customFormat="1" ht="21.75" customHeight="1">
      <c r="A474" s="39"/>
      <c r="B474" s="40"/>
      <c r="C474" s="219" t="s">
        <v>342</v>
      </c>
      <c r="D474" s="219" t="s">
        <v>124</v>
      </c>
      <c r="E474" s="220" t="s">
        <v>549</v>
      </c>
      <c r="F474" s="221" t="s">
        <v>550</v>
      </c>
      <c r="G474" s="222" t="s">
        <v>127</v>
      </c>
      <c r="H474" s="223">
        <v>714</v>
      </c>
      <c r="I474" s="224"/>
      <c r="J474" s="225">
        <f>ROUND(I474*H474,2)</f>
        <v>0</v>
      </c>
      <c r="K474" s="221" t="s">
        <v>128</v>
      </c>
      <c r="L474" s="45"/>
      <c r="M474" s="226" t="s">
        <v>1</v>
      </c>
      <c r="N474" s="227" t="s">
        <v>38</v>
      </c>
      <c r="O474" s="92"/>
      <c r="P474" s="228">
        <f>O474*H474</f>
        <v>0</v>
      </c>
      <c r="Q474" s="228">
        <v>0</v>
      </c>
      <c r="R474" s="228">
        <f>Q474*H474</f>
        <v>0</v>
      </c>
      <c r="S474" s="228">
        <v>0</v>
      </c>
      <c r="T474" s="229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0" t="s">
        <v>129</v>
      </c>
      <c r="AT474" s="230" t="s">
        <v>124</v>
      </c>
      <c r="AU474" s="230" t="s">
        <v>82</v>
      </c>
      <c r="AY474" s="18" t="s">
        <v>122</v>
      </c>
      <c r="BE474" s="231">
        <f>IF(N474="základní",J474,0)</f>
        <v>0</v>
      </c>
      <c r="BF474" s="231">
        <f>IF(N474="snížená",J474,0)</f>
        <v>0</v>
      </c>
      <c r="BG474" s="231">
        <f>IF(N474="zákl. přenesená",J474,0)</f>
        <v>0</v>
      </c>
      <c r="BH474" s="231">
        <f>IF(N474="sníž. přenesená",J474,0)</f>
        <v>0</v>
      </c>
      <c r="BI474" s="231">
        <f>IF(N474="nulová",J474,0)</f>
        <v>0</v>
      </c>
      <c r="BJ474" s="18" t="s">
        <v>80</v>
      </c>
      <c r="BK474" s="231">
        <f>ROUND(I474*H474,2)</f>
        <v>0</v>
      </c>
      <c r="BL474" s="18" t="s">
        <v>129</v>
      </c>
      <c r="BM474" s="230" t="s">
        <v>551</v>
      </c>
    </row>
    <row r="475" spans="1:51" s="13" customFormat="1" ht="12">
      <c r="A475" s="13"/>
      <c r="B475" s="232"/>
      <c r="C475" s="233"/>
      <c r="D475" s="234" t="s">
        <v>130</v>
      </c>
      <c r="E475" s="235" t="s">
        <v>1</v>
      </c>
      <c r="F475" s="236" t="s">
        <v>552</v>
      </c>
      <c r="G475" s="233"/>
      <c r="H475" s="237">
        <v>714</v>
      </c>
      <c r="I475" s="238"/>
      <c r="J475" s="233"/>
      <c r="K475" s="233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130</v>
      </c>
      <c r="AU475" s="243" t="s">
        <v>82</v>
      </c>
      <c r="AV475" s="13" t="s">
        <v>82</v>
      </c>
      <c r="AW475" s="13" t="s">
        <v>30</v>
      </c>
      <c r="AX475" s="13" t="s">
        <v>73</v>
      </c>
      <c r="AY475" s="243" t="s">
        <v>122</v>
      </c>
    </row>
    <row r="476" spans="1:51" s="14" customFormat="1" ht="12">
      <c r="A476" s="14"/>
      <c r="B476" s="244"/>
      <c r="C476" s="245"/>
      <c r="D476" s="234" t="s">
        <v>130</v>
      </c>
      <c r="E476" s="246" t="s">
        <v>1</v>
      </c>
      <c r="F476" s="247" t="s">
        <v>553</v>
      </c>
      <c r="G476" s="245"/>
      <c r="H476" s="246" t="s">
        <v>1</v>
      </c>
      <c r="I476" s="248"/>
      <c r="J476" s="245"/>
      <c r="K476" s="245"/>
      <c r="L476" s="249"/>
      <c r="M476" s="250"/>
      <c r="N476" s="251"/>
      <c r="O476" s="251"/>
      <c r="P476" s="251"/>
      <c r="Q476" s="251"/>
      <c r="R476" s="251"/>
      <c r="S476" s="251"/>
      <c r="T476" s="252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3" t="s">
        <v>130</v>
      </c>
      <c r="AU476" s="253" t="s">
        <v>82</v>
      </c>
      <c r="AV476" s="14" t="s">
        <v>80</v>
      </c>
      <c r="AW476" s="14" t="s">
        <v>30</v>
      </c>
      <c r="AX476" s="14" t="s">
        <v>73</v>
      </c>
      <c r="AY476" s="253" t="s">
        <v>122</v>
      </c>
    </row>
    <row r="477" spans="1:51" s="15" customFormat="1" ht="12">
      <c r="A477" s="15"/>
      <c r="B477" s="254"/>
      <c r="C477" s="255"/>
      <c r="D477" s="234" t="s">
        <v>130</v>
      </c>
      <c r="E477" s="256" t="s">
        <v>1</v>
      </c>
      <c r="F477" s="257" t="s">
        <v>133</v>
      </c>
      <c r="G477" s="255"/>
      <c r="H477" s="258">
        <v>714</v>
      </c>
      <c r="I477" s="259"/>
      <c r="J477" s="255"/>
      <c r="K477" s="255"/>
      <c r="L477" s="260"/>
      <c r="M477" s="261"/>
      <c r="N477" s="262"/>
      <c r="O477" s="262"/>
      <c r="P477" s="262"/>
      <c r="Q477" s="262"/>
      <c r="R477" s="262"/>
      <c r="S477" s="262"/>
      <c r="T477" s="263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64" t="s">
        <v>130</v>
      </c>
      <c r="AU477" s="264" t="s">
        <v>82</v>
      </c>
      <c r="AV477" s="15" t="s">
        <v>129</v>
      </c>
      <c r="AW477" s="15" t="s">
        <v>30</v>
      </c>
      <c r="AX477" s="15" t="s">
        <v>80</v>
      </c>
      <c r="AY477" s="264" t="s">
        <v>122</v>
      </c>
    </row>
    <row r="478" spans="1:65" s="2" customFormat="1" ht="21.75" customHeight="1">
      <c r="A478" s="39"/>
      <c r="B478" s="40"/>
      <c r="C478" s="219" t="s">
        <v>554</v>
      </c>
      <c r="D478" s="219" t="s">
        <v>124</v>
      </c>
      <c r="E478" s="220" t="s">
        <v>555</v>
      </c>
      <c r="F478" s="221" t="s">
        <v>556</v>
      </c>
      <c r="G478" s="222" t="s">
        <v>127</v>
      </c>
      <c r="H478" s="223">
        <v>60</v>
      </c>
      <c r="I478" s="224"/>
      <c r="J478" s="225">
        <f>ROUND(I478*H478,2)</f>
        <v>0</v>
      </c>
      <c r="K478" s="221" t="s">
        <v>128</v>
      </c>
      <c r="L478" s="45"/>
      <c r="M478" s="226" t="s">
        <v>1</v>
      </c>
      <c r="N478" s="227" t="s">
        <v>38</v>
      </c>
      <c r="O478" s="92"/>
      <c r="P478" s="228">
        <f>O478*H478</f>
        <v>0</v>
      </c>
      <c r="Q478" s="228">
        <v>0</v>
      </c>
      <c r="R478" s="228">
        <f>Q478*H478</f>
        <v>0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129</v>
      </c>
      <c r="AT478" s="230" t="s">
        <v>124</v>
      </c>
      <c r="AU478" s="230" t="s">
        <v>82</v>
      </c>
      <c r="AY478" s="18" t="s">
        <v>122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80</v>
      </c>
      <c r="BK478" s="231">
        <f>ROUND(I478*H478,2)</f>
        <v>0</v>
      </c>
      <c r="BL478" s="18" t="s">
        <v>129</v>
      </c>
      <c r="BM478" s="230" t="s">
        <v>557</v>
      </c>
    </row>
    <row r="479" spans="1:51" s="14" customFormat="1" ht="12">
      <c r="A479" s="14"/>
      <c r="B479" s="244"/>
      <c r="C479" s="245"/>
      <c r="D479" s="234" t="s">
        <v>130</v>
      </c>
      <c r="E479" s="246" t="s">
        <v>1</v>
      </c>
      <c r="F479" s="247" t="s">
        <v>558</v>
      </c>
      <c r="G479" s="245"/>
      <c r="H479" s="246" t="s">
        <v>1</v>
      </c>
      <c r="I479" s="248"/>
      <c r="J479" s="245"/>
      <c r="K479" s="245"/>
      <c r="L479" s="249"/>
      <c r="M479" s="250"/>
      <c r="N479" s="251"/>
      <c r="O479" s="251"/>
      <c r="P479" s="251"/>
      <c r="Q479" s="251"/>
      <c r="R479" s="251"/>
      <c r="S479" s="251"/>
      <c r="T479" s="252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3" t="s">
        <v>130</v>
      </c>
      <c r="AU479" s="253" t="s">
        <v>82</v>
      </c>
      <c r="AV479" s="14" t="s">
        <v>80</v>
      </c>
      <c r="AW479" s="14" t="s">
        <v>30</v>
      </c>
      <c r="AX479" s="14" t="s">
        <v>73</v>
      </c>
      <c r="AY479" s="253" t="s">
        <v>122</v>
      </c>
    </row>
    <row r="480" spans="1:51" s="13" customFormat="1" ht="12">
      <c r="A480" s="13"/>
      <c r="B480" s="232"/>
      <c r="C480" s="233"/>
      <c r="D480" s="234" t="s">
        <v>130</v>
      </c>
      <c r="E480" s="235" t="s">
        <v>1</v>
      </c>
      <c r="F480" s="236" t="s">
        <v>559</v>
      </c>
      <c r="G480" s="233"/>
      <c r="H480" s="237">
        <v>60</v>
      </c>
      <c r="I480" s="238"/>
      <c r="J480" s="233"/>
      <c r="K480" s="233"/>
      <c r="L480" s="239"/>
      <c r="M480" s="240"/>
      <c r="N480" s="241"/>
      <c r="O480" s="241"/>
      <c r="P480" s="241"/>
      <c r="Q480" s="241"/>
      <c r="R480" s="241"/>
      <c r="S480" s="241"/>
      <c r="T480" s="24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3" t="s">
        <v>130</v>
      </c>
      <c r="AU480" s="243" t="s">
        <v>82</v>
      </c>
      <c r="AV480" s="13" t="s">
        <v>82</v>
      </c>
      <c r="AW480" s="13" t="s">
        <v>30</v>
      </c>
      <c r="AX480" s="13" t="s">
        <v>73</v>
      </c>
      <c r="AY480" s="243" t="s">
        <v>122</v>
      </c>
    </row>
    <row r="481" spans="1:51" s="14" customFormat="1" ht="12">
      <c r="A481" s="14"/>
      <c r="B481" s="244"/>
      <c r="C481" s="245"/>
      <c r="D481" s="234" t="s">
        <v>130</v>
      </c>
      <c r="E481" s="246" t="s">
        <v>1</v>
      </c>
      <c r="F481" s="247" t="s">
        <v>132</v>
      </c>
      <c r="G481" s="245"/>
      <c r="H481" s="246" t="s">
        <v>1</v>
      </c>
      <c r="I481" s="248"/>
      <c r="J481" s="245"/>
      <c r="K481" s="245"/>
      <c r="L481" s="249"/>
      <c r="M481" s="250"/>
      <c r="N481" s="251"/>
      <c r="O481" s="251"/>
      <c r="P481" s="251"/>
      <c r="Q481" s="251"/>
      <c r="R481" s="251"/>
      <c r="S481" s="251"/>
      <c r="T481" s="252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3" t="s">
        <v>130</v>
      </c>
      <c r="AU481" s="253" t="s">
        <v>82</v>
      </c>
      <c r="AV481" s="14" t="s">
        <v>80</v>
      </c>
      <c r="AW481" s="14" t="s">
        <v>30</v>
      </c>
      <c r="AX481" s="14" t="s">
        <v>73</v>
      </c>
      <c r="AY481" s="253" t="s">
        <v>122</v>
      </c>
    </row>
    <row r="482" spans="1:51" s="15" customFormat="1" ht="12">
      <c r="A482" s="15"/>
      <c r="B482" s="254"/>
      <c r="C482" s="255"/>
      <c r="D482" s="234" t="s">
        <v>130</v>
      </c>
      <c r="E482" s="256" t="s">
        <v>1</v>
      </c>
      <c r="F482" s="257" t="s">
        <v>133</v>
      </c>
      <c r="G482" s="255"/>
      <c r="H482" s="258">
        <v>60</v>
      </c>
      <c r="I482" s="259"/>
      <c r="J482" s="255"/>
      <c r="K482" s="255"/>
      <c r="L482" s="260"/>
      <c r="M482" s="261"/>
      <c r="N482" s="262"/>
      <c r="O482" s="262"/>
      <c r="P482" s="262"/>
      <c r="Q482" s="262"/>
      <c r="R482" s="262"/>
      <c r="S482" s="262"/>
      <c r="T482" s="263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64" t="s">
        <v>130</v>
      </c>
      <c r="AU482" s="264" t="s">
        <v>82</v>
      </c>
      <c r="AV482" s="15" t="s">
        <v>129</v>
      </c>
      <c r="AW482" s="15" t="s">
        <v>30</v>
      </c>
      <c r="AX482" s="15" t="s">
        <v>80</v>
      </c>
      <c r="AY482" s="264" t="s">
        <v>122</v>
      </c>
    </row>
    <row r="483" spans="1:65" s="2" customFormat="1" ht="24.15" customHeight="1">
      <c r="A483" s="39"/>
      <c r="B483" s="40"/>
      <c r="C483" s="219" t="s">
        <v>344</v>
      </c>
      <c r="D483" s="219" t="s">
        <v>124</v>
      </c>
      <c r="E483" s="220" t="s">
        <v>560</v>
      </c>
      <c r="F483" s="221" t="s">
        <v>561</v>
      </c>
      <c r="G483" s="222" t="s">
        <v>127</v>
      </c>
      <c r="H483" s="223">
        <v>320</v>
      </c>
      <c r="I483" s="224"/>
      <c r="J483" s="225">
        <f>ROUND(I483*H483,2)</f>
        <v>0</v>
      </c>
      <c r="K483" s="221" t="s">
        <v>128</v>
      </c>
      <c r="L483" s="45"/>
      <c r="M483" s="226" t="s">
        <v>1</v>
      </c>
      <c r="N483" s="227" t="s">
        <v>38</v>
      </c>
      <c r="O483" s="92"/>
      <c r="P483" s="228">
        <f>O483*H483</f>
        <v>0</v>
      </c>
      <c r="Q483" s="228">
        <v>0</v>
      </c>
      <c r="R483" s="228">
        <f>Q483*H483</f>
        <v>0</v>
      </c>
      <c r="S483" s="228">
        <v>0</v>
      </c>
      <c r="T483" s="22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0" t="s">
        <v>129</v>
      </c>
      <c r="AT483" s="230" t="s">
        <v>124</v>
      </c>
      <c r="AU483" s="230" t="s">
        <v>82</v>
      </c>
      <c r="AY483" s="18" t="s">
        <v>122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18" t="s">
        <v>80</v>
      </c>
      <c r="BK483" s="231">
        <f>ROUND(I483*H483,2)</f>
        <v>0</v>
      </c>
      <c r="BL483" s="18" t="s">
        <v>129</v>
      </c>
      <c r="BM483" s="230" t="s">
        <v>562</v>
      </c>
    </row>
    <row r="484" spans="1:51" s="13" customFormat="1" ht="12">
      <c r="A484" s="13"/>
      <c r="B484" s="232"/>
      <c r="C484" s="233"/>
      <c r="D484" s="234" t="s">
        <v>130</v>
      </c>
      <c r="E484" s="235" t="s">
        <v>1</v>
      </c>
      <c r="F484" s="236" t="s">
        <v>563</v>
      </c>
      <c r="G484" s="233"/>
      <c r="H484" s="237">
        <v>320</v>
      </c>
      <c r="I484" s="238"/>
      <c r="J484" s="233"/>
      <c r="K484" s="233"/>
      <c r="L484" s="239"/>
      <c r="M484" s="240"/>
      <c r="N484" s="241"/>
      <c r="O484" s="241"/>
      <c r="P484" s="241"/>
      <c r="Q484" s="241"/>
      <c r="R484" s="241"/>
      <c r="S484" s="241"/>
      <c r="T484" s="24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3" t="s">
        <v>130</v>
      </c>
      <c r="AU484" s="243" t="s">
        <v>82</v>
      </c>
      <c r="AV484" s="13" t="s">
        <v>82</v>
      </c>
      <c r="AW484" s="13" t="s">
        <v>30</v>
      </c>
      <c r="AX484" s="13" t="s">
        <v>73</v>
      </c>
      <c r="AY484" s="243" t="s">
        <v>122</v>
      </c>
    </row>
    <row r="485" spans="1:51" s="14" customFormat="1" ht="12">
      <c r="A485" s="14"/>
      <c r="B485" s="244"/>
      <c r="C485" s="245"/>
      <c r="D485" s="234" t="s">
        <v>130</v>
      </c>
      <c r="E485" s="246" t="s">
        <v>1</v>
      </c>
      <c r="F485" s="247" t="s">
        <v>132</v>
      </c>
      <c r="G485" s="245"/>
      <c r="H485" s="246" t="s">
        <v>1</v>
      </c>
      <c r="I485" s="248"/>
      <c r="J485" s="245"/>
      <c r="K485" s="245"/>
      <c r="L485" s="249"/>
      <c r="M485" s="250"/>
      <c r="N485" s="251"/>
      <c r="O485" s="251"/>
      <c r="P485" s="251"/>
      <c r="Q485" s="251"/>
      <c r="R485" s="251"/>
      <c r="S485" s="251"/>
      <c r="T485" s="252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3" t="s">
        <v>130</v>
      </c>
      <c r="AU485" s="253" t="s">
        <v>82</v>
      </c>
      <c r="AV485" s="14" t="s">
        <v>80</v>
      </c>
      <c r="AW485" s="14" t="s">
        <v>30</v>
      </c>
      <c r="AX485" s="14" t="s">
        <v>73</v>
      </c>
      <c r="AY485" s="253" t="s">
        <v>122</v>
      </c>
    </row>
    <row r="486" spans="1:51" s="15" customFormat="1" ht="12">
      <c r="A486" s="15"/>
      <c r="B486" s="254"/>
      <c r="C486" s="255"/>
      <c r="D486" s="234" t="s">
        <v>130</v>
      </c>
      <c r="E486" s="256" t="s">
        <v>1</v>
      </c>
      <c r="F486" s="257" t="s">
        <v>133</v>
      </c>
      <c r="G486" s="255"/>
      <c r="H486" s="258">
        <v>320</v>
      </c>
      <c r="I486" s="259"/>
      <c r="J486" s="255"/>
      <c r="K486" s="255"/>
      <c r="L486" s="260"/>
      <c r="M486" s="261"/>
      <c r="N486" s="262"/>
      <c r="O486" s="262"/>
      <c r="P486" s="262"/>
      <c r="Q486" s="262"/>
      <c r="R486" s="262"/>
      <c r="S486" s="262"/>
      <c r="T486" s="263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64" t="s">
        <v>130</v>
      </c>
      <c r="AU486" s="264" t="s">
        <v>82</v>
      </c>
      <c r="AV486" s="15" t="s">
        <v>129</v>
      </c>
      <c r="AW486" s="15" t="s">
        <v>30</v>
      </c>
      <c r="AX486" s="15" t="s">
        <v>80</v>
      </c>
      <c r="AY486" s="264" t="s">
        <v>122</v>
      </c>
    </row>
    <row r="487" spans="1:65" s="2" customFormat="1" ht="21.75" customHeight="1">
      <c r="A487" s="39"/>
      <c r="B487" s="40"/>
      <c r="C487" s="219" t="s">
        <v>564</v>
      </c>
      <c r="D487" s="219" t="s">
        <v>124</v>
      </c>
      <c r="E487" s="220" t="s">
        <v>565</v>
      </c>
      <c r="F487" s="221" t="s">
        <v>566</v>
      </c>
      <c r="G487" s="222" t="s">
        <v>127</v>
      </c>
      <c r="H487" s="223">
        <v>140</v>
      </c>
      <c r="I487" s="224"/>
      <c r="J487" s="225">
        <f>ROUND(I487*H487,2)</f>
        <v>0</v>
      </c>
      <c r="K487" s="221" t="s">
        <v>128</v>
      </c>
      <c r="L487" s="45"/>
      <c r="M487" s="226" t="s">
        <v>1</v>
      </c>
      <c r="N487" s="227" t="s">
        <v>38</v>
      </c>
      <c r="O487" s="92"/>
      <c r="P487" s="228">
        <f>O487*H487</f>
        <v>0</v>
      </c>
      <c r="Q487" s="228">
        <v>0</v>
      </c>
      <c r="R487" s="228">
        <f>Q487*H487</f>
        <v>0</v>
      </c>
      <c r="S487" s="228">
        <v>0</v>
      </c>
      <c r="T487" s="22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0" t="s">
        <v>129</v>
      </c>
      <c r="AT487" s="230" t="s">
        <v>124</v>
      </c>
      <c r="AU487" s="230" t="s">
        <v>82</v>
      </c>
      <c r="AY487" s="18" t="s">
        <v>122</v>
      </c>
      <c r="BE487" s="231">
        <f>IF(N487="základní",J487,0)</f>
        <v>0</v>
      </c>
      <c r="BF487" s="231">
        <f>IF(N487="snížená",J487,0)</f>
        <v>0</v>
      </c>
      <c r="BG487" s="231">
        <f>IF(N487="zákl. přenesená",J487,0)</f>
        <v>0</v>
      </c>
      <c r="BH487" s="231">
        <f>IF(N487="sníž. přenesená",J487,0)</f>
        <v>0</v>
      </c>
      <c r="BI487" s="231">
        <f>IF(N487="nulová",J487,0)</f>
        <v>0</v>
      </c>
      <c r="BJ487" s="18" t="s">
        <v>80</v>
      </c>
      <c r="BK487" s="231">
        <f>ROUND(I487*H487,2)</f>
        <v>0</v>
      </c>
      <c r="BL487" s="18" t="s">
        <v>129</v>
      </c>
      <c r="BM487" s="230" t="s">
        <v>567</v>
      </c>
    </row>
    <row r="488" spans="1:51" s="13" customFormat="1" ht="12">
      <c r="A488" s="13"/>
      <c r="B488" s="232"/>
      <c r="C488" s="233"/>
      <c r="D488" s="234" t="s">
        <v>130</v>
      </c>
      <c r="E488" s="235" t="s">
        <v>1</v>
      </c>
      <c r="F488" s="236" t="s">
        <v>435</v>
      </c>
      <c r="G488" s="233"/>
      <c r="H488" s="237">
        <v>140</v>
      </c>
      <c r="I488" s="238"/>
      <c r="J488" s="233"/>
      <c r="K488" s="233"/>
      <c r="L488" s="239"/>
      <c r="M488" s="240"/>
      <c r="N488" s="241"/>
      <c r="O488" s="241"/>
      <c r="P488" s="241"/>
      <c r="Q488" s="241"/>
      <c r="R488" s="241"/>
      <c r="S488" s="241"/>
      <c r="T488" s="24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3" t="s">
        <v>130</v>
      </c>
      <c r="AU488" s="243" t="s">
        <v>82</v>
      </c>
      <c r="AV488" s="13" t="s">
        <v>82</v>
      </c>
      <c r="AW488" s="13" t="s">
        <v>30</v>
      </c>
      <c r="AX488" s="13" t="s">
        <v>73</v>
      </c>
      <c r="AY488" s="243" t="s">
        <v>122</v>
      </c>
    </row>
    <row r="489" spans="1:51" s="14" customFormat="1" ht="12">
      <c r="A489" s="14"/>
      <c r="B489" s="244"/>
      <c r="C489" s="245"/>
      <c r="D489" s="234" t="s">
        <v>130</v>
      </c>
      <c r="E489" s="246" t="s">
        <v>1</v>
      </c>
      <c r="F489" s="247" t="s">
        <v>132</v>
      </c>
      <c r="G489" s="245"/>
      <c r="H489" s="246" t="s">
        <v>1</v>
      </c>
      <c r="I489" s="248"/>
      <c r="J489" s="245"/>
      <c r="K489" s="245"/>
      <c r="L489" s="249"/>
      <c r="M489" s="250"/>
      <c r="N489" s="251"/>
      <c r="O489" s="251"/>
      <c r="P489" s="251"/>
      <c r="Q489" s="251"/>
      <c r="R489" s="251"/>
      <c r="S489" s="251"/>
      <c r="T489" s="252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3" t="s">
        <v>130</v>
      </c>
      <c r="AU489" s="253" t="s">
        <v>82</v>
      </c>
      <c r="AV489" s="14" t="s">
        <v>80</v>
      </c>
      <c r="AW489" s="14" t="s">
        <v>30</v>
      </c>
      <c r="AX489" s="14" t="s">
        <v>73</v>
      </c>
      <c r="AY489" s="253" t="s">
        <v>122</v>
      </c>
    </row>
    <row r="490" spans="1:51" s="15" customFormat="1" ht="12">
      <c r="A490" s="15"/>
      <c r="B490" s="254"/>
      <c r="C490" s="255"/>
      <c r="D490" s="234" t="s">
        <v>130</v>
      </c>
      <c r="E490" s="256" t="s">
        <v>1</v>
      </c>
      <c r="F490" s="257" t="s">
        <v>133</v>
      </c>
      <c r="G490" s="255"/>
      <c r="H490" s="258">
        <v>140</v>
      </c>
      <c r="I490" s="259"/>
      <c r="J490" s="255"/>
      <c r="K490" s="255"/>
      <c r="L490" s="260"/>
      <c r="M490" s="261"/>
      <c r="N490" s="262"/>
      <c r="O490" s="262"/>
      <c r="P490" s="262"/>
      <c r="Q490" s="262"/>
      <c r="R490" s="262"/>
      <c r="S490" s="262"/>
      <c r="T490" s="263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64" t="s">
        <v>130</v>
      </c>
      <c r="AU490" s="264" t="s">
        <v>82</v>
      </c>
      <c r="AV490" s="15" t="s">
        <v>129</v>
      </c>
      <c r="AW490" s="15" t="s">
        <v>30</v>
      </c>
      <c r="AX490" s="15" t="s">
        <v>80</v>
      </c>
      <c r="AY490" s="264" t="s">
        <v>122</v>
      </c>
    </row>
    <row r="491" spans="1:65" s="2" customFormat="1" ht="16.5" customHeight="1">
      <c r="A491" s="39"/>
      <c r="B491" s="40"/>
      <c r="C491" s="219" t="s">
        <v>347</v>
      </c>
      <c r="D491" s="219" t="s">
        <v>124</v>
      </c>
      <c r="E491" s="220" t="s">
        <v>568</v>
      </c>
      <c r="F491" s="221" t="s">
        <v>569</v>
      </c>
      <c r="G491" s="222" t="s">
        <v>187</v>
      </c>
      <c r="H491" s="223">
        <v>56.5</v>
      </c>
      <c r="I491" s="224"/>
      <c r="J491" s="225">
        <f>ROUND(I491*H491,2)</f>
        <v>0</v>
      </c>
      <c r="K491" s="221" t="s">
        <v>128</v>
      </c>
      <c r="L491" s="45"/>
      <c r="M491" s="226" t="s">
        <v>1</v>
      </c>
      <c r="N491" s="227" t="s">
        <v>38</v>
      </c>
      <c r="O491" s="92"/>
      <c r="P491" s="228">
        <f>O491*H491</f>
        <v>0</v>
      </c>
      <c r="Q491" s="228">
        <v>0</v>
      </c>
      <c r="R491" s="228">
        <f>Q491*H491</f>
        <v>0</v>
      </c>
      <c r="S491" s="228">
        <v>0</v>
      </c>
      <c r="T491" s="229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0" t="s">
        <v>129</v>
      </c>
      <c r="AT491" s="230" t="s">
        <v>124</v>
      </c>
      <c r="AU491" s="230" t="s">
        <v>82</v>
      </c>
      <c r="AY491" s="18" t="s">
        <v>122</v>
      </c>
      <c r="BE491" s="231">
        <f>IF(N491="základní",J491,0)</f>
        <v>0</v>
      </c>
      <c r="BF491" s="231">
        <f>IF(N491="snížená",J491,0)</f>
        <v>0</v>
      </c>
      <c r="BG491" s="231">
        <f>IF(N491="zákl. přenesená",J491,0)</f>
        <v>0</v>
      </c>
      <c r="BH491" s="231">
        <f>IF(N491="sníž. přenesená",J491,0)</f>
        <v>0</v>
      </c>
      <c r="BI491" s="231">
        <f>IF(N491="nulová",J491,0)</f>
        <v>0</v>
      </c>
      <c r="BJ491" s="18" t="s">
        <v>80</v>
      </c>
      <c r="BK491" s="231">
        <f>ROUND(I491*H491,2)</f>
        <v>0</v>
      </c>
      <c r="BL491" s="18" t="s">
        <v>129</v>
      </c>
      <c r="BM491" s="230" t="s">
        <v>184</v>
      </c>
    </row>
    <row r="492" spans="1:51" s="13" customFormat="1" ht="12">
      <c r="A492" s="13"/>
      <c r="B492" s="232"/>
      <c r="C492" s="233"/>
      <c r="D492" s="234" t="s">
        <v>130</v>
      </c>
      <c r="E492" s="235" t="s">
        <v>1</v>
      </c>
      <c r="F492" s="236" t="s">
        <v>570</v>
      </c>
      <c r="G492" s="233"/>
      <c r="H492" s="237">
        <v>56.5</v>
      </c>
      <c r="I492" s="238"/>
      <c r="J492" s="233"/>
      <c r="K492" s="233"/>
      <c r="L492" s="239"/>
      <c r="M492" s="240"/>
      <c r="N492" s="241"/>
      <c r="O492" s="241"/>
      <c r="P492" s="241"/>
      <c r="Q492" s="241"/>
      <c r="R492" s="241"/>
      <c r="S492" s="241"/>
      <c r="T492" s="24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3" t="s">
        <v>130</v>
      </c>
      <c r="AU492" s="243" t="s">
        <v>82</v>
      </c>
      <c r="AV492" s="13" t="s">
        <v>82</v>
      </c>
      <c r="AW492" s="13" t="s">
        <v>30</v>
      </c>
      <c r="AX492" s="13" t="s">
        <v>73</v>
      </c>
      <c r="AY492" s="243" t="s">
        <v>122</v>
      </c>
    </row>
    <row r="493" spans="1:51" s="14" customFormat="1" ht="12">
      <c r="A493" s="14"/>
      <c r="B493" s="244"/>
      <c r="C493" s="245"/>
      <c r="D493" s="234" t="s">
        <v>130</v>
      </c>
      <c r="E493" s="246" t="s">
        <v>1</v>
      </c>
      <c r="F493" s="247" t="s">
        <v>571</v>
      </c>
      <c r="G493" s="245"/>
      <c r="H493" s="246" t="s">
        <v>1</v>
      </c>
      <c r="I493" s="248"/>
      <c r="J493" s="245"/>
      <c r="K493" s="245"/>
      <c r="L493" s="249"/>
      <c r="M493" s="250"/>
      <c r="N493" s="251"/>
      <c r="O493" s="251"/>
      <c r="P493" s="251"/>
      <c r="Q493" s="251"/>
      <c r="R493" s="251"/>
      <c r="S493" s="251"/>
      <c r="T493" s="252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3" t="s">
        <v>130</v>
      </c>
      <c r="AU493" s="253" t="s">
        <v>82</v>
      </c>
      <c r="AV493" s="14" t="s">
        <v>80</v>
      </c>
      <c r="AW493" s="14" t="s">
        <v>30</v>
      </c>
      <c r="AX493" s="14" t="s">
        <v>73</v>
      </c>
      <c r="AY493" s="253" t="s">
        <v>122</v>
      </c>
    </row>
    <row r="494" spans="1:51" s="15" customFormat="1" ht="12">
      <c r="A494" s="15"/>
      <c r="B494" s="254"/>
      <c r="C494" s="255"/>
      <c r="D494" s="234" t="s">
        <v>130</v>
      </c>
      <c r="E494" s="256" t="s">
        <v>1</v>
      </c>
      <c r="F494" s="257" t="s">
        <v>133</v>
      </c>
      <c r="G494" s="255"/>
      <c r="H494" s="258">
        <v>56.5</v>
      </c>
      <c r="I494" s="259"/>
      <c r="J494" s="255"/>
      <c r="K494" s="255"/>
      <c r="L494" s="260"/>
      <c r="M494" s="261"/>
      <c r="N494" s="262"/>
      <c r="O494" s="262"/>
      <c r="P494" s="262"/>
      <c r="Q494" s="262"/>
      <c r="R494" s="262"/>
      <c r="S494" s="262"/>
      <c r="T494" s="263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64" t="s">
        <v>130</v>
      </c>
      <c r="AU494" s="264" t="s">
        <v>82</v>
      </c>
      <c r="AV494" s="15" t="s">
        <v>129</v>
      </c>
      <c r="AW494" s="15" t="s">
        <v>30</v>
      </c>
      <c r="AX494" s="15" t="s">
        <v>80</v>
      </c>
      <c r="AY494" s="264" t="s">
        <v>122</v>
      </c>
    </row>
    <row r="495" spans="1:65" s="2" customFormat="1" ht="16.5" customHeight="1">
      <c r="A495" s="39"/>
      <c r="B495" s="40"/>
      <c r="C495" s="265" t="s">
        <v>572</v>
      </c>
      <c r="D495" s="265" t="s">
        <v>273</v>
      </c>
      <c r="E495" s="266" t="s">
        <v>573</v>
      </c>
      <c r="F495" s="267" t="s">
        <v>574</v>
      </c>
      <c r="G495" s="268" t="s">
        <v>256</v>
      </c>
      <c r="H495" s="269">
        <v>113</v>
      </c>
      <c r="I495" s="270"/>
      <c r="J495" s="271">
        <f>ROUND(I495*H495,2)</f>
        <v>0</v>
      </c>
      <c r="K495" s="267" t="s">
        <v>128</v>
      </c>
      <c r="L495" s="272"/>
      <c r="M495" s="273" t="s">
        <v>1</v>
      </c>
      <c r="N495" s="274" t="s">
        <v>38</v>
      </c>
      <c r="O495" s="92"/>
      <c r="P495" s="228">
        <f>O495*H495</f>
        <v>0</v>
      </c>
      <c r="Q495" s="228">
        <v>0</v>
      </c>
      <c r="R495" s="228">
        <f>Q495*H495</f>
        <v>0</v>
      </c>
      <c r="S495" s="228">
        <v>0</v>
      </c>
      <c r="T495" s="229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0" t="s">
        <v>144</v>
      </c>
      <c r="AT495" s="230" t="s">
        <v>273</v>
      </c>
      <c r="AU495" s="230" t="s">
        <v>82</v>
      </c>
      <c r="AY495" s="18" t="s">
        <v>122</v>
      </c>
      <c r="BE495" s="231">
        <f>IF(N495="základní",J495,0)</f>
        <v>0</v>
      </c>
      <c r="BF495" s="231">
        <f>IF(N495="snížená",J495,0)</f>
        <v>0</v>
      </c>
      <c r="BG495" s="231">
        <f>IF(N495="zákl. přenesená",J495,0)</f>
        <v>0</v>
      </c>
      <c r="BH495" s="231">
        <f>IF(N495="sníž. přenesená",J495,0)</f>
        <v>0</v>
      </c>
      <c r="BI495" s="231">
        <f>IF(N495="nulová",J495,0)</f>
        <v>0</v>
      </c>
      <c r="BJ495" s="18" t="s">
        <v>80</v>
      </c>
      <c r="BK495" s="231">
        <f>ROUND(I495*H495,2)</f>
        <v>0</v>
      </c>
      <c r="BL495" s="18" t="s">
        <v>129</v>
      </c>
      <c r="BM495" s="230" t="s">
        <v>575</v>
      </c>
    </row>
    <row r="496" spans="1:51" s="13" customFormat="1" ht="12">
      <c r="A496" s="13"/>
      <c r="B496" s="232"/>
      <c r="C496" s="233"/>
      <c r="D496" s="234" t="s">
        <v>130</v>
      </c>
      <c r="E496" s="235" t="s">
        <v>1</v>
      </c>
      <c r="F496" s="236" t="s">
        <v>576</v>
      </c>
      <c r="G496" s="233"/>
      <c r="H496" s="237">
        <v>113</v>
      </c>
      <c r="I496" s="238"/>
      <c r="J496" s="233"/>
      <c r="K496" s="233"/>
      <c r="L496" s="239"/>
      <c r="M496" s="240"/>
      <c r="N496" s="241"/>
      <c r="O496" s="241"/>
      <c r="P496" s="241"/>
      <c r="Q496" s="241"/>
      <c r="R496" s="241"/>
      <c r="S496" s="241"/>
      <c r="T496" s="24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3" t="s">
        <v>130</v>
      </c>
      <c r="AU496" s="243" t="s">
        <v>82</v>
      </c>
      <c r="AV496" s="13" t="s">
        <v>82</v>
      </c>
      <c r="AW496" s="13" t="s">
        <v>30</v>
      </c>
      <c r="AX496" s="13" t="s">
        <v>73</v>
      </c>
      <c r="AY496" s="243" t="s">
        <v>122</v>
      </c>
    </row>
    <row r="497" spans="1:51" s="15" customFormat="1" ht="12">
      <c r="A497" s="15"/>
      <c r="B497" s="254"/>
      <c r="C497" s="255"/>
      <c r="D497" s="234" t="s">
        <v>130</v>
      </c>
      <c r="E497" s="256" t="s">
        <v>1</v>
      </c>
      <c r="F497" s="257" t="s">
        <v>133</v>
      </c>
      <c r="G497" s="255"/>
      <c r="H497" s="258">
        <v>113</v>
      </c>
      <c r="I497" s="259"/>
      <c r="J497" s="255"/>
      <c r="K497" s="255"/>
      <c r="L497" s="260"/>
      <c r="M497" s="261"/>
      <c r="N497" s="262"/>
      <c r="O497" s="262"/>
      <c r="P497" s="262"/>
      <c r="Q497" s="262"/>
      <c r="R497" s="262"/>
      <c r="S497" s="262"/>
      <c r="T497" s="263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64" t="s">
        <v>130</v>
      </c>
      <c r="AU497" s="264" t="s">
        <v>82</v>
      </c>
      <c r="AV497" s="15" t="s">
        <v>129</v>
      </c>
      <c r="AW497" s="15" t="s">
        <v>30</v>
      </c>
      <c r="AX497" s="15" t="s">
        <v>80</v>
      </c>
      <c r="AY497" s="264" t="s">
        <v>122</v>
      </c>
    </row>
    <row r="498" spans="1:65" s="2" customFormat="1" ht="24.15" customHeight="1">
      <c r="A498" s="39"/>
      <c r="B498" s="40"/>
      <c r="C498" s="219" t="s">
        <v>352</v>
      </c>
      <c r="D498" s="219" t="s">
        <v>124</v>
      </c>
      <c r="E498" s="220" t="s">
        <v>577</v>
      </c>
      <c r="F498" s="221" t="s">
        <v>578</v>
      </c>
      <c r="G498" s="222" t="s">
        <v>127</v>
      </c>
      <c r="H498" s="223">
        <v>140</v>
      </c>
      <c r="I498" s="224"/>
      <c r="J498" s="225">
        <f>ROUND(I498*H498,2)</f>
        <v>0</v>
      </c>
      <c r="K498" s="221" t="s">
        <v>128</v>
      </c>
      <c r="L498" s="45"/>
      <c r="M498" s="226" t="s">
        <v>1</v>
      </c>
      <c r="N498" s="227" t="s">
        <v>38</v>
      </c>
      <c r="O498" s="92"/>
      <c r="P498" s="228">
        <f>O498*H498</f>
        <v>0</v>
      </c>
      <c r="Q498" s="228">
        <v>0</v>
      </c>
      <c r="R498" s="228">
        <f>Q498*H498</f>
        <v>0</v>
      </c>
      <c r="S498" s="228">
        <v>0</v>
      </c>
      <c r="T498" s="229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0" t="s">
        <v>129</v>
      </c>
      <c r="AT498" s="230" t="s">
        <v>124</v>
      </c>
      <c r="AU498" s="230" t="s">
        <v>82</v>
      </c>
      <c r="AY498" s="18" t="s">
        <v>122</v>
      </c>
      <c r="BE498" s="231">
        <f>IF(N498="základní",J498,0)</f>
        <v>0</v>
      </c>
      <c r="BF498" s="231">
        <f>IF(N498="snížená",J498,0)</f>
        <v>0</v>
      </c>
      <c r="BG498" s="231">
        <f>IF(N498="zákl. přenesená",J498,0)</f>
        <v>0</v>
      </c>
      <c r="BH498" s="231">
        <f>IF(N498="sníž. přenesená",J498,0)</f>
        <v>0</v>
      </c>
      <c r="BI498" s="231">
        <f>IF(N498="nulová",J498,0)</f>
        <v>0</v>
      </c>
      <c r="BJ498" s="18" t="s">
        <v>80</v>
      </c>
      <c r="BK498" s="231">
        <f>ROUND(I498*H498,2)</f>
        <v>0</v>
      </c>
      <c r="BL498" s="18" t="s">
        <v>129</v>
      </c>
      <c r="BM498" s="230" t="s">
        <v>579</v>
      </c>
    </row>
    <row r="499" spans="1:51" s="13" customFormat="1" ht="12">
      <c r="A499" s="13"/>
      <c r="B499" s="232"/>
      <c r="C499" s="233"/>
      <c r="D499" s="234" t="s">
        <v>130</v>
      </c>
      <c r="E499" s="235" t="s">
        <v>1</v>
      </c>
      <c r="F499" s="236" t="s">
        <v>435</v>
      </c>
      <c r="G499" s="233"/>
      <c r="H499" s="237">
        <v>140</v>
      </c>
      <c r="I499" s="238"/>
      <c r="J499" s="233"/>
      <c r="K499" s="233"/>
      <c r="L499" s="239"/>
      <c r="M499" s="240"/>
      <c r="N499" s="241"/>
      <c r="O499" s="241"/>
      <c r="P499" s="241"/>
      <c r="Q499" s="241"/>
      <c r="R499" s="241"/>
      <c r="S499" s="241"/>
      <c r="T499" s="24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3" t="s">
        <v>130</v>
      </c>
      <c r="AU499" s="243" t="s">
        <v>82</v>
      </c>
      <c r="AV499" s="13" t="s">
        <v>82</v>
      </c>
      <c r="AW499" s="13" t="s">
        <v>30</v>
      </c>
      <c r="AX499" s="13" t="s">
        <v>73</v>
      </c>
      <c r="AY499" s="243" t="s">
        <v>122</v>
      </c>
    </row>
    <row r="500" spans="1:51" s="14" customFormat="1" ht="12">
      <c r="A500" s="14"/>
      <c r="B500" s="244"/>
      <c r="C500" s="245"/>
      <c r="D500" s="234" t="s">
        <v>130</v>
      </c>
      <c r="E500" s="246" t="s">
        <v>1</v>
      </c>
      <c r="F500" s="247" t="s">
        <v>132</v>
      </c>
      <c r="G500" s="245"/>
      <c r="H500" s="246" t="s">
        <v>1</v>
      </c>
      <c r="I500" s="248"/>
      <c r="J500" s="245"/>
      <c r="K500" s="245"/>
      <c r="L500" s="249"/>
      <c r="M500" s="250"/>
      <c r="N500" s="251"/>
      <c r="O500" s="251"/>
      <c r="P500" s="251"/>
      <c r="Q500" s="251"/>
      <c r="R500" s="251"/>
      <c r="S500" s="251"/>
      <c r="T500" s="252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3" t="s">
        <v>130</v>
      </c>
      <c r="AU500" s="253" t="s">
        <v>82</v>
      </c>
      <c r="AV500" s="14" t="s">
        <v>80</v>
      </c>
      <c r="AW500" s="14" t="s">
        <v>30</v>
      </c>
      <c r="AX500" s="14" t="s">
        <v>73</v>
      </c>
      <c r="AY500" s="253" t="s">
        <v>122</v>
      </c>
    </row>
    <row r="501" spans="1:51" s="15" customFormat="1" ht="12">
      <c r="A501" s="15"/>
      <c r="B501" s="254"/>
      <c r="C501" s="255"/>
      <c r="D501" s="234" t="s">
        <v>130</v>
      </c>
      <c r="E501" s="256" t="s">
        <v>1</v>
      </c>
      <c r="F501" s="257" t="s">
        <v>133</v>
      </c>
      <c r="G501" s="255"/>
      <c r="H501" s="258">
        <v>140</v>
      </c>
      <c r="I501" s="259"/>
      <c r="J501" s="255"/>
      <c r="K501" s="255"/>
      <c r="L501" s="260"/>
      <c r="M501" s="261"/>
      <c r="N501" s="262"/>
      <c r="O501" s="262"/>
      <c r="P501" s="262"/>
      <c r="Q501" s="262"/>
      <c r="R501" s="262"/>
      <c r="S501" s="262"/>
      <c r="T501" s="263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64" t="s">
        <v>130</v>
      </c>
      <c r="AU501" s="264" t="s">
        <v>82</v>
      </c>
      <c r="AV501" s="15" t="s">
        <v>129</v>
      </c>
      <c r="AW501" s="15" t="s">
        <v>30</v>
      </c>
      <c r="AX501" s="15" t="s">
        <v>80</v>
      </c>
      <c r="AY501" s="264" t="s">
        <v>122</v>
      </c>
    </row>
    <row r="502" spans="1:65" s="2" customFormat="1" ht="16.5" customHeight="1">
      <c r="A502" s="39"/>
      <c r="B502" s="40"/>
      <c r="C502" s="219" t="s">
        <v>580</v>
      </c>
      <c r="D502" s="219" t="s">
        <v>124</v>
      </c>
      <c r="E502" s="220" t="s">
        <v>581</v>
      </c>
      <c r="F502" s="221" t="s">
        <v>582</v>
      </c>
      <c r="G502" s="222" t="s">
        <v>127</v>
      </c>
      <c r="H502" s="223">
        <v>357</v>
      </c>
      <c r="I502" s="224"/>
      <c r="J502" s="225">
        <f>ROUND(I502*H502,2)</f>
        <v>0</v>
      </c>
      <c r="K502" s="221" t="s">
        <v>128</v>
      </c>
      <c r="L502" s="45"/>
      <c r="M502" s="226" t="s">
        <v>1</v>
      </c>
      <c r="N502" s="227" t="s">
        <v>38</v>
      </c>
      <c r="O502" s="92"/>
      <c r="P502" s="228">
        <f>O502*H502</f>
        <v>0</v>
      </c>
      <c r="Q502" s="228">
        <v>0</v>
      </c>
      <c r="R502" s="228">
        <f>Q502*H502</f>
        <v>0</v>
      </c>
      <c r="S502" s="228">
        <v>0</v>
      </c>
      <c r="T502" s="229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0" t="s">
        <v>129</v>
      </c>
      <c r="AT502" s="230" t="s">
        <v>124</v>
      </c>
      <c r="AU502" s="230" t="s">
        <v>82</v>
      </c>
      <c r="AY502" s="18" t="s">
        <v>122</v>
      </c>
      <c r="BE502" s="231">
        <f>IF(N502="základní",J502,0)</f>
        <v>0</v>
      </c>
      <c r="BF502" s="231">
        <f>IF(N502="snížená",J502,0)</f>
        <v>0</v>
      </c>
      <c r="BG502" s="231">
        <f>IF(N502="zákl. přenesená",J502,0)</f>
        <v>0</v>
      </c>
      <c r="BH502" s="231">
        <f>IF(N502="sníž. přenesená",J502,0)</f>
        <v>0</v>
      </c>
      <c r="BI502" s="231">
        <f>IF(N502="nulová",J502,0)</f>
        <v>0</v>
      </c>
      <c r="BJ502" s="18" t="s">
        <v>80</v>
      </c>
      <c r="BK502" s="231">
        <f>ROUND(I502*H502,2)</f>
        <v>0</v>
      </c>
      <c r="BL502" s="18" t="s">
        <v>129</v>
      </c>
      <c r="BM502" s="230" t="s">
        <v>583</v>
      </c>
    </row>
    <row r="503" spans="1:51" s="13" customFormat="1" ht="12">
      <c r="A503" s="13"/>
      <c r="B503" s="232"/>
      <c r="C503" s="233"/>
      <c r="D503" s="234" t="s">
        <v>130</v>
      </c>
      <c r="E503" s="235" t="s">
        <v>1</v>
      </c>
      <c r="F503" s="236" t="s">
        <v>584</v>
      </c>
      <c r="G503" s="233"/>
      <c r="H503" s="237">
        <v>357</v>
      </c>
      <c r="I503" s="238"/>
      <c r="J503" s="233"/>
      <c r="K503" s="233"/>
      <c r="L503" s="239"/>
      <c r="M503" s="240"/>
      <c r="N503" s="241"/>
      <c r="O503" s="241"/>
      <c r="P503" s="241"/>
      <c r="Q503" s="241"/>
      <c r="R503" s="241"/>
      <c r="S503" s="241"/>
      <c r="T503" s="24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3" t="s">
        <v>130</v>
      </c>
      <c r="AU503" s="243" t="s">
        <v>82</v>
      </c>
      <c r="AV503" s="13" t="s">
        <v>82</v>
      </c>
      <c r="AW503" s="13" t="s">
        <v>30</v>
      </c>
      <c r="AX503" s="13" t="s">
        <v>73</v>
      </c>
      <c r="AY503" s="243" t="s">
        <v>122</v>
      </c>
    </row>
    <row r="504" spans="1:51" s="14" customFormat="1" ht="12">
      <c r="A504" s="14"/>
      <c r="B504" s="244"/>
      <c r="C504" s="245"/>
      <c r="D504" s="234" t="s">
        <v>130</v>
      </c>
      <c r="E504" s="246" t="s">
        <v>1</v>
      </c>
      <c r="F504" s="247" t="s">
        <v>585</v>
      </c>
      <c r="G504" s="245"/>
      <c r="H504" s="246" t="s">
        <v>1</v>
      </c>
      <c r="I504" s="248"/>
      <c r="J504" s="245"/>
      <c r="K504" s="245"/>
      <c r="L504" s="249"/>
      <c r="M504" s="250"/>
      <c r="N504" s="251"/>
      <c r="O504" s="251"/>
      <c r="P504" s="251"/>
      <c r="Q504" s="251"/>
      <c r="R504" s="251"/>
      <c r="S504" s="251"/>
      <c r="T504" s="252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3" t="s">
        <v>130</v>
      </c>
      <c r="AU504" s="253" t="s">
        <v>82</v>
      </c>
      <c r="AV504" s="14" t="s">
        <v>80</v>
      </c>
      <c r="AW504" s="14" t="s">
        <v>30</v>
      </c>
      <c r="AX504" s="14" t="s">
        <v>73</v>
      </c>
      <c r="AY504" s="253" t="s">
        <v>122</v>
      </c>
    </row>
    <row r="505" spans="1:51" s="15" customFormat="1" ht="12">
      <c r="A505" s="15"/>
      <c r="B505" s="254"/>
      <c r="C505" s="255"/>
      <c r="D505" s="234" t="s">
        <v>130</v>
      </c>
      <c r="E505" s="256" t="s">
        <v>1</v>
      </c>
      <c r="F505" s="257" t="s">
        <v>133</v>
      </c>
      <c r="G505" s="255"/>
      <c r="H505" s="258">
        <v>357</v>
      </c>
      <c r="I505" s="259"/>
      <c r="J505" s="255"/>
      <c r="K505" s="255"/>
      <c r="L505" s="260"/>
      <c r="M505" s="261"/>
      <c r="N505" s="262"/>
      <c r="O505" s="262"/>
      <c r="P505" s="262"/>
      <c r="Q505" s="262"/>
      <c r="R505" s="262"/>
      <c r="S505" s="262"/>
      <c r="T505" s="263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64" t="s">
        <v>130</v>
      </c>
      <c r="AU505" s="264" t="s">
        <v>82</v>
      </c>
      <c r="AV505" s="15" t="s">
        <v>129</v>
      </c>
      <c r="AW505" s="15" t="s">
        <v>30</v>
      </c>
      <c r="AX505" s="15" t="s">
        <v>80</v>
      </c>
      <c r="AY505" s="264" t="s">
        <v>122</v>
      </c>
    </row>
    <row r="506" spans="1:65" s="2" customFormat="1" ht="16.5" customHeight="1">
      <c r="A506" s="39"/>
      <c r="B506" s="40"/>
      <c r="C506" s="219" t="s">
        <v>357</v>
      </c>
      <c r="D506" s="219" t="s">
        <v>124</v>
      </c>
      <c r="E506" s="220" t="s">
        <v>586</v>
      </c>
      <c r="F506" s="221" t="s">
        <v>587</v>
      </c>
      <c r="G506" s="222" t="s">
        <v>127</v>
      </c>
      <c r="H506" s="223">
        <v>605</v>
      </c>
      <c r="I506" s="224"/>
      <c r="J506" s="225">
        <f>ROUND(I506*H506,2)</f>
        <v>0</v>
      </c>
      <c r="K506" s="221" t="s">
        <v>128</v>
      </c>
      <c r="L506" s="45"/>
      <c r="M506" s="226" t="s">
        <v>1</v>
      </c>
      <c r="N506" s="227" t="s">
        <v>38</v>
      </c>
      <c r="O506" s="92"/>
      <c r="P506" s="228">
        <f>O506*H506</f>
        <v>0</v>
      </c>
      <c r="Q506" s="228">
        <v>0</v>
      </c>
      <c r="R506" s="228">
        <f>Q506*H506</f>
        <v>0</v>
      </c>
      <c r="S506" s="228">
        <v>0</v>
      </c>
      <c r="T506" s="229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0" t="s">
        <v>129</v>
      </c>
      <c r="AT506" s="230" t="s">
        <v>124</v>
      </c>
      <c r="AU506" s="230" t="s">
        <v>82</v>
      </c>
      <c r="AY506" s="18" t="s">
        <v>122</v>
      </c>
      <c r="BE506" s="231">
        <f>IF(N506="základní",J506,0)</f>
        <v>0</v>
      </c>
      <c r="BF506" s="231">
        <f>IF(N506="snížená",J506,0)</f>
        <v>0</v>
      </c>
      <c r="BG506" s="231">
        <f>IF(N506="zákl. přenesená",J506,0)</f>
        <v>0</v>
      </c>
      <c r="BH506" s="231">
        <f>IF(N506="sníž. přenesená",J506,0)</f>
        <v>0</v>
      </c>
      <c r="BI506" s="231">
        <f>IF(N506="nulová",J506,0)</f>
        <v>0</v>
      </c>
      <c r="BJ506" s="18" t="s">
        <v>80</v>
      </c>
      <c r="BK506" s="231">
        <f>ROUND(I506*H506,2)</f>
        <v>0</v>
      </c>
      <c r="BL506" s="18" t="s">
        <v>129</v>
      </c>
      <c r="BM506" s="230" t="s">
        <v>588</v>
      </c>
    </row>
    <row r="507" spans="1:51" s="13" customFormat="1" ht="12">
      <c r="A507" s="13"/>
      <c r="B507" s="232"/>
      <c r="C507" s="233"/>
      <c r="D507" s="234" t="s">
        <v>130</v>
      </c>
      <c r="E507" s="235" t="s">
        <v>1</v>
      </c>
      <c r="F507" s="236" t="s">
        <v>589</v>
      </c>
      <c r="G507" s="233"/>
      <c r="H507" s="237">
        <v>605</v>
      </c>
      <c r="I507" s="238"/>
      <c r="J507" s="233"/>
      <c r="K507" s="233"/>
      <c r="L507" s="239"/>
      <c r="M507" s="240"/>
      <c r="N507" s="241"/>
      <c r="O507" s="241"/>
      <c r="P507" s="241"/>
      <c r="Q507" s="241"/>
      <c r="R507" s="241"/>
      <c r="S507" s="241"/>
      <c r="T507" s="24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3" t="s">
        <v>130</v>
      </c>
      <c r="AU507" s="243" t="s">
        <v>82</v>
      </c>
      <c r="AV507" s="13" t="s">
        <v>82</v>
      </c>
      <c r="AW507" s="13" t="s">
        <v>30</v>
      </c>
      <c r="AX507" s="13" t="s">
        <v>73</v>
      </c>
      <c r="AY507" s="243" t="s">
        <v>122</v>
      </c>
    </row>
    <row r="508" spans="1:51" s="14" customFormat="1" ht="12">
      <c r="A508" s="14"/>
      <c r="B508" s="244"/>
      <c r="C508" s="245"/>
      <c r="D508" s="234" t="s">
        <v>130</v>
      </c>
      <c r="E508" s="246" t="s">
        <v>1</v>
      </c>
      <c r="F508" s="247" t="s">
        <v>132</v>
      </c>
      <c r="G508" s="245"/>
      <c r="H508" s="246" t="s">
        <v>1</v>
      </c>
      <c r="I508" s="248"/>
      <c r="J508" s="245"/>
      <c r="K508" s="245"/>
      <c r="L508" s="249"/>
      <c r="M508" s="250"/>
      <c r="N508" s="251"/>
      <c r="O508" s="251"/>
      <c r="P508" s="251"/>
      <c r="Q508" s="251"/>
      <c r="R508" s="251"/>
      <c r="S508" s="251"/>
      <c r="T508" s="252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3" t="s">
        <v>130</v>
      </c>
      <c r="AU508" s="253" t="s">
        <v>82</v>
      </c>
      <c r="AV508" s="14" t="s">
        <v>80</v>
      </c>
      <c r="AW508" s="14" t="s">
        <v>30</v>
      </c>
      <c r="AX508" s="14" t="s">
        <v>73</v>
      </c>
      <c r="AY508" s="253" t="s">
        <v>122</v>
      </c>
    </row>
    <row r="509" spans="1:51" s="15" customFormat="1" ht="12">
      <c r="A509" s="15"/>
      <c r="B509" s="254"/>
      <c r="C509" s="255"/>
      <c r="D509" s="234" t="s">
        <v>130</v>
      </c>
      <c r="E509" s="256" t="s">
        <v>1</v>
      </c>
      <c r="F509" s="257" t="s">
        <v>133</v>
      </c>
      <c r="G509" s="255"/>
      <c r="H509" s="258">
        <v>605</v>
      </c>
      <c r="I509" s="259"/>
      <c r="J509" s="255"/>
      <c r="K509" s="255"/>
      <c r="L509" s="260"/>
      <c r="M509" s="261"/>
      <c r="N509" s="262"/>
      <c r="O509" s="262"/>
      <c r="P509" s="262"/>
      <c r="Q509" s="262"/>
      <c r="R509" s="262"/>
      <c r="S509" s="262"/>
      <c r="T509" s="263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64" t="s">
        <v>130</v>
      </c>
      <c r="AU509" s="264" t="s">
        <v>82</v>
      </c>
      <c r="AV509" s="15" t="s">
        <v>129</v>
      </c>
      <c r="AW509" s="15" t="s">
        <v>30</v>
      </c>
      <c r="AX509" s="15" t="s">
        <v>80</v>
      </c>
      <c r="AY509" s="264" t="s">
        <v>122</v>
      </c>
    </row>
    <row r="510" spans="1:65" s="2" customFormat="1" ht="16.5" customHeight="1">
      <c r="A510" s="39"/>
      <c r="B510" s="40"/>
      <c r="C510" s="219" t="s">
        <v>590</v>
      </c>
      <c r="D510" s="219" t="s">
        <v>124</v>
      </c>
      <c r="E510" s="220" t="s">
        <v>591</v>
      </c>
      <c r="F510" s="221" t="s">
        <v>592</v>
      </c>
      <c r="G510" s="222" t="s">
        <v>127</v>
      </c>
      <c r="H510" s="223">
        <v>160</v>
      </c>
      <c r="I510" s="224"/>
      <c r="J510" s="225">
        <f>ROUND(I510*H510,2)</f>
        <v>0</v>
      </c>
      <c r="K510" s="221" t="s">
        <v>128</v>
      </c>
      <c r="L510" s="45"/>
      <c r="M510" s="226" t="s">
        <v>1</v>
      </c>
      <c r="N510" s="227" t="s">
        <v>38</v>
      </c>
      <c r="O510" s="92"/>
      <c r="P510" s="228">
        <f>O510*H510</f>
        <v>0</v>
      </c>
      <c r="Q510" s="228">
        <v>0</v>
      </c>
      <c r="R510" s="228">
        <f>Q510*H510</f>
        <v>0</v>
      </c>
      <c r="S510" s="228">
        <v>0</v>
      </c>
      <c r="T510" s="229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0" t="s">
        <v>129</v>
      </c>
      <c r="AT510" s="230" t="s">
        <v>124</v>
      </c>
      <c r="AU510" s="230" t="s">
        <v>82</v>
      </c>
      <c r="AY510" s="18" t="s">
        <v>122</v>
      </c>
      <c r="BE510" s="231">
        <f>IF(N510="základní",J510,0)</f>
        <v>0</v>
      </c>
      <c r="BF510" s="231">
        <f>IF(N510="snížená",J510,0)</f>
        <v>0</v>
      </c>
      <c r="BG510" s="231">
        <f>IF(N510="zákl. přenesená",J510,0)</f>
        <v>0</v>
      </c>
      <c r="BH510" s="231">
        <f>IF(N510="sníž. přenesená",J510,0)</f>
        <v>0</v>
      </c>
      <c r="BI510" s="231">
        <f>IF(N510="nulová",J510,0)</f>
        <v>0</v>
      </c>
      <c r="BJ510" s="18" t="s">
        <v>80</v>
      </c>
      <c r="BK510" s="231">
        <f>ROUND(I510*H510,2)</f>
        <v>0</v>
      </c>
      <c r="BL510" s="18" t="s">
        <v>129</v>
      </c>
      <c r="BM510" s="230" t="s">
        <v>593</v>
      </c>
    </row>
    <row r="511" spans="1:51" s="13" customFormat="1" ht="12">
      <c r="A511" s="13"/>
      <c r="B511" s="232"/>
      <c r="C511" s="233"/>
      <c r="D511" s="234" t="s">
        <v>130</v>
      </c>
      <c r="E511" s="235" t="s">
        <v>1</v>
      </c>
      <c r="F511" s="236" t="s">
        <v>476</v>
      </c>
      <c r="G511" s="233"/>
      <c r="H511" s="237">
        <v>160</v>
      </c>
      <c r="I511" s="238"/>
      <c r="J511" s="233"/>
      <c r="K511" s="233"/>
      <c r="L511" s="239"/>
      <c r="M511" s="240"/>
      <c r="N511" s="241"/>
      <c r="O511" s="241"/>
      <c r="P511" s="241"/>
      <c r="Q511" s="241"/>
      <c r="R511" s="241"/>
      <c r="S511" s="241"/>
      <c r="T511" s="24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3" t="s">
        <v>130</v>
      </c>
      <c r="AU511" s="243" t="s">
        <v>82</v>
      </c>
      <c r="AV511" s="13" t="s">
        <v>82</v>
      </c>
      <c r="AW511" s="13" t="s">
        <v>30</v>
      </c>
      <c r="AX511" s="13" t="s">
        <v>73</v>
      </c>
      <c r="AY511" s="243" t="s">
        <v>122</v>
      </c>
    </row>
    <row r="512" spans="1:51" s="14" customFormat="1" ht="12">
      <c r="A512" s="14"/>
      <c r="B512" s="244"/>
      <c r="C512" s="245"/>
      <c r="D512" s="234" t="s">
        <v>130</v>
      </c>
      <c r="E512" s="246" t="s">
        <v>1</v>
      </c>
      <c r="F512" s="247" t="s">
        <v>132</v>
      </c>
      <c r="G512" s="245"/>
      <c r="H512" s="246" t="s">
        <v>1</v>
      </c>
      <c r="I512" s="248"/>
      <c r="J512" s="245"/>
      <c r="K512" s="245"/>
      <c r="L512" s="249"/>
      <c r="M512" s="250"/>
      <c r="N512" s="251"/>
      <c r="O512" s="251"/>
      <c r="P512" s="251"/>
      <c r="Q512" s="251"/>
      <c r="R512" s="251"/>
      <c r="S512" s="251"/>
      <c r="T512" s="25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3" t="s">
        <v>130</v>
      </c>
      <c r="AU512" s="253" t="s">
        <v>82</v>
      </c>
      <c r="AV512" s="14" t="s">
        <v>80</v>
      </c>
      <c r="AW512" s="14" t="s">
        <v>30</v>
      </c>
      <c r="AX512" s="14" t="s">
        <v>73</v>
      </c>
      <c r="AY512" s="253" t="s">
        <v>122</v>
      </c>
    </row>
    <row r="513" spans="1:51" s="15" customFormat="1" ht="12">
      <c r="A513" s="15"/>
      <c r="B513" s="254"/>
      <c r="C513" s="255"/>
      <c r="D513" s="234" t="s">
        <v>130</v>
      </c>
      <c r="E513" s="256" t="s">
        <v>1</v>
      </c>
      <c r="F513" s="257" t="s">
        <v>133</v>
      </c>
      <c r="G513" s="255"/>
      <c r="H513" s="258">
        <v>160</v>
      </c>
      <c r="I513" s="259"/>
      <c r="J513" s="255"/>
      <c r="K513" s="255"/>
      <c r="L513" s="260"/>
      <c r="M513" s="261"/>
      <c r="N513" s="262"/>
      <c r="O513" s="262"/>
      <c r="P513" s="262"/>
      <c r="Q513" s="262"/>
      <c r="R513" s="262"/>
      <c r="S513" s="262"/>
      <c r="T513" s="263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64" t="s">
        <v>130</v>
      </c>
      <c r="AU513" s="264" t="s">
        <v>82</v>
      </c>
      <c r="AV513" s="15" t="s">
        <v>129</v>
      </c>
      <c r="AW513" s="15" t="s">
        <v>30</v>
      </c>
      <c r="AX513" s="15" t="s">
        <v>80</v>
      </c>
      <c r="AY513" s="264" t="s">
        <v>122</v>
      </c>
    </row>
    <row r="514" spans="1:65" s="2" customFormat="1" ht="24.15" customHeight="1">
      <c r="A514" s="39"/>
      <c r="B514" s="40"/>
      <c r="C514" s="219" t="s">
        <v>363</v>
      </c>
      <c r="D514" s="219" t="s">
        <v>124</v>
      </c>
      <c r="E514" s="220" t="s">
        <v>594</v>
      </c>
      <c r="F514" s="221" t="s">
        <v>595</v>
      </c>
      <c r="G514" s="222" t="s">
        <v>127</v>
      </c>
      <c r="H514" s="223">
        <v>455</v>
      </c>
      <c r="I514" s="224"/>
      <c r="J514" s="225">
        <f>ROUND(I514*H514,2)</f>
        <v>0</v>
      </c>
      <c r="K514" s="221" t="s">
        <v>128</v>
      </c>
      <c r="L514" s="45"/>
      <c r="M514" s="226" t="s">
        <v>1</v>
      </c>
      <c r="N514" s="227" t="s">
        <v>38</v>
      </c>
      <c r="O514" s="92"/>
      <c r="P514" s="228">
        <f>O514*H514</f>
        <v>0</v>
      </c>
      <c r="Q514" s="228">
        <v>0</v>
      </c>
      <c r="R514" s="228">
        <f>Q514*H514</f>
        <v>0</v>
      </c>
      <c r="S514" s="228">
        <v>0</v>
      </c>
      <c r="T514" s="229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0" t="s">
        <v>129</v>
      </c>
      <c r="AT514" s="230" t="s">
        <v>124</v>
      </c>
      <c r="AU514" s="230" t="s">
        <v>82</v>
      </c>
      <c r="AY514" s="18" t="s">
        <v>122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18" t="s">
        <v>80</v>
      </c>
      <c r="BK514" s="231">
        <f>ROUND(I514*H514,2)</f>
        <v>0</v>
      </c>
      <c r="BL514" s="18" t="s">
        <v>129</v>
      </c>
      <c r="BM514" s="230" t="s">
        <v>596</v>
      </c>
    </row>
    <row r="515" spans="1:51" s="13" customFormat="1" ht="12">
      <c r="A515" s="13"/>
      <c r="B515" s="232"/>
      <c r="C515" s="233"/>
      <c r="D515" s="234" t="s">
        <v>130</v>
      </c>
      <c r="E515" s="235" t="s">
        <v>1</v>
      </c>
      <c r="F515" s="236" t="s">
        <v>597</v>
      </c>
      <c r="G515" s="233"/>
      <c r="H515" s="237">
        <v>455</v>
      </c>
      <c r="I515" s="238"/>
      <c r="J515" s="233"/>
      <c r="K515" s="233"/>
      <c r="L515" s="239"/>
      <c r="M515" s="240"/>
      <c r="N515" s="241"/>
      <c r="O515" s="241"/>
      <c r="P515" s="241"/>
      <c r="Q515" s="241"/>
      <c r="R515" s="241"/>
      <c r="S515" s="241"/>
      <c r="T515" s="24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3" t="s">
        <v>130</v>
      </c>
      <c r="AU515" s="243" t="s">
        <v>82</v>
      </c>
      <c r="AV515" s="13" t="s">
        <v>82</v>
      </c>
      <c r="AW515" s="13" t="s">
        <v>30</v>
      </c>
      <c r="AX515" s="13" t="s">
        <v>73</v>
      </c>
      <c r="AY515" s="243" t="s">
        <v>122</v>
      </c>
    </row>
    <row r="516" spans="1:51" s="14" customFormat="1" ht="12">
      <c r="A516" s="14"/>
      <c r="B516" s="244"/>
      <c r="C516" s="245"/>
      <c r="D516" s="234" t="s">
        <v>130</v>
      </c>
      <c r="E516" s="246" t="s">
        <v>1</v>
      </c>
      <c r="F516" s="247" t="s">
        <v>132</v>
      </c>
      <c r="G516" s="245"/>
      <c r="H516" s="246" t="s">
        <v>1</v>
      </c>
      <c r="I516" s="248"/>
      <c r="J516" s="245"/>
      <c r="K516" s="245"/>
      <c r="L516" s="249"/>
      <c r="M516" s="250"/>
      <c r="N516" s="251"/>
      <c r="O516" s="251"/>
      <c r="P516" s="251"/>
      <c r="Q516" s="251"/>
      <c r="R516" s="251"/>
      <c r="S516" s="251"/>
      <c r="T516" s="252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3" t="s">
        <v>130</v>
      </c>
      <c r="AU516" s="253" t="s">
        <v>82</v>
      </c>
      <c r="AV516" s="14" t="s">
        <v>80</v>
      </c>
      <c r="AW516" s="14" t="s">
        <v>30</v>
      </c>
      <c r="AX516" s="14" t="s">
        <v>73</v>
      </c>
      <c r="AY516" s="253" t="s">
        <v>122</v>
      </c>
    </row>
    <row r="517" spans="1:51" s="15" customFormat="1" ht="12">
      <c r="A517" s="15"/>
      <c r="B517" s="254"/>
      <c r="C517" s="255"/>
      <c r="D517" s="234" t="s">
        <v>130</v>
      </c>
      <c r="E517" s="256" t="s">
        <v>1</v>
      </c>
      <c r="F517" s="257" t="s">
        <v>133</v>
      </c>
      <c r="G517" s="255"/>
      <c r="H517" s="258">
        <v>455</v>
      </c>
      <c r="I517" s="259"/>
      <c r="J517" s="255"/>
      <c r="K517" s="255"/>
      <c r="L517" s="260"/>
      <c r="M517" s="261"/>
      <c r="N517" s="262"/>
      <c r="O517" s="262"/>
      <c r="P517" s="262"/>
      <c r="Q517" s="262"/>
      <c r="R517" s="262"/>
      <c r="S517" s="262"/>
      <c r="T517" s="263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64" t="s">
        <v>130</v>
      </c>
      <c r="AU517" s="264" t="s">
        <v>82</v>
      </c>
      <c r="AV517" s="15" t="s">
        <v>129</v>
      </c>
      <c r="AW517" s="15" t="s">
        <v>30</v>
      </c>
      <c r="AX517" s="15" t="s">
        <v>80</v>
      </c>
      <c r="AY517" s="264" t="s">
        <v>122</v>
      </c>
    </row>
    <row r="518" spans="1:65" s="2" customFormat="1" ht="24.15" customHeight="1">
      <c r="A518" s="39"/>
      <c r="B518" s="40"/>
      <c r="C518" s="219" t="s">
        <v>598</v>
      </c>
      <c r="D518" s="219" t="s">
        <v>124</v>
      </c>
      <c r="E518" s="220" t="s">
        <v>599</v>
      </c>
      <c r="F518" s="221" t="s">
        <v>600</v>
      </c>
      <c r="G518" s="222" t="s">
        <v>127</v>
      </c>
      <c r="H518" s="223">
        <v>310</v>
      </c>
      <c r="I518" s="224"/>
      <c r="J518" s="225">
        <f>ROUND(I518*H518,2)</f>
        <v>0</v>
      </c>
      <c r="K518" s="221" t="s">
        <v>128</v>
      </c>
      <c r="L518" s="45"/>
      <c r="M518" s="226" t="s">
        <v>1</v>
      </c>
      <c r="N518" s="227" t="s">
        <v>38</v>
      </c>
      <c r="O518" s="92"/>
      <c r="P518" s="228">
        <f>O518*H518</f>
        <v>0</v>
      </c>
      <c r="Q518" s="228">
        <v>0</v>
      </c>
      <c r="R518" s="228">
        <f>Q518*H518</f>
        <v>0</v>
      </c>
      <c r="S518" s="228">
        <v>0</v>
      </c>
      <c r="T518" s="229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0" t="s">
        <v>129</v>
      </c>
      <c r="AT518" s="230" t="s">
        <v>124</v>
      </c>
      <c r="AU518" s="230" t="s">
        <v>82</v>
      </c>
      <c r="AY518" s="18" t="s">
        <v>122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18" t="s">
        <v>80</v>
      </c>
      <c r="BK518" s="231">
        <f>ROUND(I518*H518,2)</f>
        <v>0</v>
      </c>
      <c r="BL518" s="18" t="s">
        <v>129</v>
      </c>
      <c r="BM518" s="230" t="s">
        <v>601</v>
      </c>
    </row>
    <row r="519" spans="1:51" s="13" customFormat="1" ht="12">
      <c r="A519" s="13"/>
      <c r="B519" s="232"/>
      <c r="C519" s="233"/>
      <c r="D519" s="234" t="s">
        <v>130</v>
      </c>
      <c r="E519" s="235" t="s">
        <v>1</v>
      </c>
      <c r="F519" s="236" t="s">
        <v>602</v>
      </c>
      <c r="G519" s="233"/>
      <c r="H519" s="237">
        <v>310</v>
      </c>
      <c r="I519" s="238"/>
      <c r="J519" s="233"/>
      <c r="K519" s="233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130</v>
      </c>
      <c r="AU519" s="243" t="s">
        <v>82</v>
      </c>
      <c r="AV519" s="13" t="s">
        <v>82</v>
      </c>
      <c r="AW519" s="13" t="s">
        <v>30</v>
      </c>
      <c r="AX519" s="13" t="s">
        <v>73</v>
      </c>
      <c r="AY519" s="243" t="s">
        <v>122</v>
      </c>
    </row>
    <row r="520" spans="1:51" s="14" customFormat="1" ht="12">
      <c r="A520" s="14"/>
      <c r="B520" s="244"/>
      <c r="C520" s="245"/>
      <c r="D520" s="234" t="s">
        <v>130</v>
      </c>
      <c r="E520" s="246" t="s">
        <v>1</v>
      </c>
      <c r="F520" s="247" t="s">
        <v>132</v>
      </c>
      <c r="G520" s="245"/>
      <c r="H520" s="246" t="s">
        <v>1</v>
      </c>
      <c r="I520" s="248"/>
      <c r="J520" s="245"/>
      <c r="K520" s="245"/>
      <c r="L520" s="249"/>
      <c r="M520" s="250"/>
      <c r="N520" s="251"/>
      <c r="O520" s="251"/>
      <c r="P520" s="251"/>
      <c r="Q520" s="251"/>
      <c r="R520" s="251"/>
      <c r="S520" s="251"/>
      <c r="T520" s="252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3" t="s">
        <v>130</v>
      </c>
      <c r="AU520" s="253" t="s">
        <v>82</v>
      </c>
      <c r="AV520" s="14" t="s">
        <v>80</v>
      </c>
      <c r="AW520" s="14" t="s">
        <v>30</v>
      </c>
      <c r="AX520" s="14" t="s">
        <v>73</v>
      </c>
      <c r="AY520" s="253" t="s">
        <v>122</v>
      </c>
    </row>
    <row r="521" spans="1:51" s="15" customFormat="1" ht="12">
      <c r="A521" s="15"/>
      <c r="B521" s="254"/>
      <c r="C521" s="255"/>
      <c r="D521" s="234" t="s">
        <v>130</v>
      </c>
      <c r="E521" s="256" t="s">
        <v>1</v>
      </c>
      <c r="F521" s="257" t="s">
        <v>133</v>
      </c>
      <c r="G521" s="255"/>
      <c r="H521" s="258">
        <v>310</v>
      </c>
      <c r="I521" s="259"/>
      <c r="J521" s="255"/>
      <c r="K521" s="255"/>
      <c r="L521" s="260"/>
      <c r="M521" s="261"/>
      <c r="N521" s="262"/>
      <c r="O521" s="262"/>
      <c r="P521" s="262"/>
      <c r="Q521" s="262"/>
      <c r="R521" s="262"/>
      <c r="S521" s="262"/>
      <c r="T521" s="263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64" t="s">
        <v>130</v>
      </c>
      <c r="AU521" s="264" t="s">
        <v>82</v>
      </c>
      <c r="AV521" s="15" t="s">
        <v>129</v>
      </c>
      <c r="AW521" s="15" t="s">
        <v>30</v>
      </c>
      <c r="AX521" s="15" t="s">
        <v>80</v>
      </c>
      <c r="AY521" s="264" t="s">
        <v>122</v>
      </c>
    </row>
    <row r="522" spans="1:65" s="2" customFormat="1" ht="24.15" customHeight="1">
      <c r="A522" s="39"/>
      <c r="B522" s="40"/>
      <c r="C522" s="219" t="s">
        <v>368</v>
      </c>
      <c r="D522" s="219" t="s">
        <v>124</v>
      </c>
      <c r="E522" s="220" t="s">
        <v>603</v>
      </c>
      <c r="F522" s="221" t="s">
        <v>604</v>
      </c>
      <c r="G522" s="222" t="s">
        <v>127</v>
      </c>
      <c r="H522" s="223">
        <v>14.25</v>
      </c>
      <c r="I522" s="224"/>
      <c r="J522" s="225">
        <f>ROUND(I522*H522,2)</f>
        <v>0</v>
      </c>
      <c r="K522" s="221" t="s">
        <v>128</v>
      </c>
      <c r="L522" s="45"/>
      <c r="M522" s="226" t="s">
        <v>1</v>
      </c>
      <c r="N522" s="227" t="s">
        <v>38</v>
      </c>
      <c r="O522" s="92"/>
      <c r="P522" s="228">
        <f>O522*H522</f>
        <v>0</v>
      </c>
      <c r="Q522" s="228">
        <v>0</v>
      </c>
      <c r="R522" s="228">
        <f>Q522*H522</f>
        <v>0</v>
      </c>
      <c r="S522" s="228">
        <v>0</v>
      </c>
      <c r="T522" s="22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0" t="s">
        <v>129</v>
      </c>
      <c r="AT522" s="230" t="s">
        <v>124</v>
      </c>
      <c r="AU522" s="230" t="s">
        <v>82</v>
      </c>
      <c r="AY522" s="18" t="s">
        <v>122</v>
      </c>
      <c r="BE522" s="231">
        <f>IF(N522="základní",J522,0)</f>
        <v>0</v>
      </c>
      <c r="BF522" s="231">
        <f>IF(N522="snížená",J522,0)</f>
        <v>0</v>
      </c>
      <c r="BG522" s="231">
        <f>IF(N522="zákl. přenesená",J522,0)</f>
        <v>0</v>
      </c>
      <c r="BH522" s="231">
        <f>IF(N522="sníž. přenesená",J522,0)</f>
        <v>0</v>
      </c>
      <c r="BI522" s="231">
        <f>IF(N522="nulová",J522,0)</f>
        <v>0</v>
      </c>
      <c r="BJ522" s="18" t="s">
        <v>80</v>
      </c>
      <c r="BK522" s="231">
        <f>ROUND(I522*H522,2)</f>
        <v>0</v>
      </c>
      <c r="BL522" s="18" t="s">
        <v>129</v>
      </c>
      <c r="BM522" s="230" t="s">
        <v>605</v>
      </c>
    </row>
    <row r="523" spans="1:51" s="13" customFormat="1" ht="12">
      <c r="A523" s="13"/>
      <c r="B523" s="232"/>
      <c r="C523" s="233"/>
      <c r="D523" s="234" t="s">
        <v>130</v>
      </c>
      <c r="E523" s="235" t="s">
        <v>1</v>
      </c>
      <c r="F523" s="236" t="s">
        <v>606</v>
      </c>
      <c r="G523" s="233"/>
      <c r="H523" s="237">
        <v>6.25</v>
      </c>
      <c r="I523" s="238"/>
      <c r="J523" s="233"/>
      <c r="K523" s="233"/>
      <c r="L523" s="239"/>
      <c r="M523" s="240"/>
      <c r="N523" s="241"/>
      <c r="O523" s="241"/>
      <c r="P523" s="241"/>
      <c r="Q523" s="241"/>
      <c r="R523" s="241"/>
      <c r="S523" s="241"/>
      <c r="T523" s="24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3" t="s">
        <v>130</v>
      </c>
      <c r="AU523" s="243" t="s">
        <v>82</v>
      </c>
      <c r="AV523" s="13" t="s">
        <v>82</v>
      </c>
      <c r="AW523" s="13" t="s">
        <v>30</v>
      </c>
      <c r="AX523" s="13" t="s">
        <v>73</v>
      </c>
      <c r="AY523" s="243" t="s">
        <v>122</v>
      </c>
    </row>
    <row r="524" spans="1:51" s="14" customFormat="1" ht="12">
      <c r="A524" s="14"/>
      <c r="B524" s="244"/>
      <c r="C524" s="245"/>
      <c r="D524" s="234" t="s">
        <v>130</v>
      </c>
      <c r="E524" s="246" t="s">
        <v>1</v>
      </c>
      <c r="F524" s="247" t="s">
        <v>607</v>
      </c>
      <c r="G524" s="245"/>
      <c r="H524" s="246" t="s">
        <v>1</v>
      </c>
      <c r="I524" s="248"/>
      <c r="J524" s="245"/>
      <c r="K524" s="245"/>
      <c r="L524" s="249"/>
      <c r="M524" s="250"/>
      <c r="N524" s="251"/>
      <c r="O524" s="251"/>
      <c r="P524" s="251"/>
      <c r="Q524" s="251"/>
      <c r="R524" s="251"/>
      <c r="S524" s="251"/>
      <c r="T524" s="252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3" t="s">
        <v>130</v>
      </c>
      <c r="AU524" s="253" t="s">
        <v>82</v>
      </c>
      <c r="AV524" s="14" t="s">
        <v>80</v>
      </c>
      <c r="AW524" s="14" t="s">
        <v>30</v>
      </c>
      <c r="AX524" s="14" t="s">
        <v>73</v>
      </c>
      <c r="AY524" s="253" t="s">
        <v>122</v>
      </c>
    </row>
    <row r="525" spans="1:51" s="13" customFormat="1" ht="12">
      <c r="A525" s="13"/>
      <c r="B525" s="232"/>
      <c r="C525" s="233"/>
      <c r="D525" s="234" t="s">
        <v>130</v>
      </c>
      <c r="E525" s="235" t="s">
        <v>1</v>
      </c>
      <c r="F525" s="236" t="s">
        <v>608</v>
      </c>
      <c r="G525" s="233"/>
      <c r="H525" s="237">
        <v>4</v>
      </c>
      <c r="I525" s="238"/>
      <c r="J525" s="233"/>
      <c r="K525" s="233"/>
      <c r="L525" s="239"/>
      <c r="M525" s="240"/>
      <c r="N525" s="241"/>
      <c r="O525" s="241"/>
      <c r="P525" s="241"/>
      <c r="Q525" s="241"/>
      <c r="R525" s="241"/>
      <c r="S525" s="241"/>
      <c r="T525" s="24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3" t="s">
        <v>130</v>
      </c>
      <c r="AU525" s="243" t="s">
        <v>82</v>
      </c>
      <c r="AV525" s="13" t="s">
        <v>82</v>
      </c>
      <c r="AW525" s="13" t="s">
        <v>30</v>
      </c>
      <c r="AX525" s="13" t="s">
        <v>73</v>
      </c>
      <c r="AY525" s="243" t="s">
        <v>122</v>
      </c>
    </row>
    <row r="526" spans="1:51" s="14" customFormat="1" ht="12">
      <c r="A526" s="14"/>
      <c r="B526" s="244"/>
      <c r="C526" s="245"/>
      <c r="D526" s="234" t="s">
        <v>130</v>
      </c>
      <c r="E526" s="246" t="s">
        <v>1</v>
      </c>
      <c r="F526" s="247" t="s">
        <v>609</v>
      </c>
      <c r="G526" s="245"/>
      <c r="H526" s="246" t="s">
        <v>1</v>
      </c>
      <c r="I526" s="248"/>
      <c r="J526" s="245"/>
      <c r="K526" s="245"/>
      <c r="L526" s="249"/>
      <c r="M526" s="250"/>
      <c r="N526" s="251"/>
      <c r="O526" s="251"/>
      <c r="P526" s="251"/>
      <c r="Q526" s="251"/>
      <c r="R526" s="251"/>
      <c r="S526" s="251"/>
      <c r="T526" s="25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3" t="s">
        <v>130</v>
      </c>
      <c r="AU526" s="253" t="s">
        <v>82</v>
      </c>
      <c r="AV526" s="14" t="s">
        <v>80</v>
      </c>
      <c r="AW526" s="14" t="s">
        <v>30</v>
      </c>
      <c r="AX526" s="14" t="s">
        <v>73</v>
      </c>
      <c r="AY526" s="253" t="s">
        <v>122</v>
      </c>
    </row>
    <row r="527" spans="1:51" s="13" customFormat="1" ht="12">
      <c r="A527" s="13"/>
      <c r="B527" s="232"/>
      <c r="C527" s="233"/>
      <c r="D527" s="234" t="s">
        <v>130</v>
      </c>
      <c r="E527" s="235" t="s">
        <v>1</v>
      </c>
      <c r="F527" s="236" t="s">
        <v>129</v>
      </c>
      <c r="G527" s="233"/>
      <c r="H527" s="237">
        <v>4</v>
      </c>
      <c r="I527" s="238"/>
      <c r="J527" s="233"/>
      <c r="K527" s="233"/>
      <c r="L527" s="239"/>
      <c r="M527" s="240"/>
      <c r="N527" s="241"/>
      <c r="O527" s="241"/>
      <c r="P527" s="241"/>
      <c r="Q527" s="241"/>
      <c r="R527" s="241"/>
      <c r="S527" s="241"/>
      <c r="T527" s="24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3" t="s">
        <v>130</v>
      </c>
      <c r="AU527" s="243" t="s">
        <v>82</v>
      </c>
      <c r="AV527" s="13" t="s">
        <v>82</v>
      </c>
      <c r="AW527" s="13" t="s">
        <v>30</v>
      </c>
      <c r="AX527" s="13" t="s">
        <v>73</v>
      </c>
      <c r="AY527" s="243" t="s">
        <v>122</v>
      </c>
    </row>
    <row r="528" spans="1:51" s="14" customFormat="1" ht="12">
      <c r="A528" s="14"/>
      <c r="B528" s="244"/>
      <c r="C528" s="245"/>
      <c r="D528" s="234" t="s">
        <v>130</v>
      </c>
      <c r="E528" s="246" t="s">
        <v>1</v>
      </c>
      <c r="F528" s="247" t="s">
        <v>610</v>
      </c>
      <c r="G528" s="245"/>
      <c r="H528" s="246" t="s">
        <v>1</v>
      </c>
      <c r="I528" s="248"/>
      <c r="J528" s="245"/>
      <c r="K528" s="245"/>
      <c r="L528" s="249"/>
      <c r="M528" s="250"/>
      <c r="N528" s="251"/>
      <c r="O528" s="251"/>
      <c r="P528" s="251"/>
      <c r="Q528" s="251"/>
      <c r="R528" s="251"/>
      <c r="S528" s="251"/>
      <c r="T528" s="252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3" t="s">
        <v>130</v>
      </c>
      <c r="AU528" s="253" t="s">
        <v>82</v>
      </c>
      <c r="AV528" s="14" t="s">
        <v>80</v>
      </c>
      <c r="AW528" s="14" t="s">
        <v>30</v>
      </c>
      <c r="AX528" s="14" t="s">
        <v>73</v>
      </c>
      <c r="AY528" s="253" t="s">
        <v>122</v>
      </c>
    </row>
    <row r="529" spans="1:51" s="14" customFormat="1" ht="12">
      <c r="A529" s="14"/>
      <c r="B529" s="244"/>
      <c r="C529" s="245"/>
      <c r="D529" s="234" t="s">
        <v>130</v>
      </c>
      <c r="E529" s="246" t="s">
        <v>1</v>
      </c>
      <c r="F529" s="247" t="s">
        <v>132</v>
      </c>
      <c r="G529" s="245"/>
      <c r="H529" s="246" t="s">
        <v>1</v>
      </c>
      <c r="I529" s="248"/>
      <c r="J529" s="245"/>
      <c r="K529" s="245"/>
      <c r="L529" s="249"/>
      <c r="M529" s="250"/>
      <c r="N529" s="251"/>
      <c r="O529" s="251"/>
      <c r="P529" s="251"/>
      <c r="Q529" s="251"/>
      <c r="R529" s="251"/>
      <c r="S529" s="251"/>
      <c r="T529" s="252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3" t="s">
        <v>130</v>
      </c>
      <c r="AU529" s="253" t="s">
        <v>82</v>
      </c>
      <c r="AV529" s="14" t="s">
        <v>80</v>
      </c>
      <c r="AW529" s="14" t="s">
        <v>30</v>
      </c>
      <c r="AX529" s="14" t="s">
        <v>73</v>
      </c>
      <c r="AY529" s="253" t="s">
        <v>122</v>
      </c>
    </row>
    <row r="530" spans="1:51" s="15" customFormat="1" ht="12">
      <c r="A530" s="15"/>
      <c r="B530" s="254"/>
      <c r="C530" s="255"/>
      <c r="D530" s="234" t="s">
        <v>130</v>
      </c>
      <c r="E530" s="256" t="s">
        <v>1</v>
      </c>
      <c r="F530" s="257" t="s">
        <v>133</v>
      </c>
      <c r="G530" s="255"/>
      <c r="H530" s="258">
        <v>14.25</v>
      </c>
      <c r="I530" s="259"/>
      <c r="J530" s="255"/>
      <c r="K530" s="255"/>
      <c r="L530" s="260"/>
      <c r="M530" s="261"/>
      <c r="N530" s="262"/>
      <c r="O530" s="262"/>
      <c r="P530" s="262"/>
      <c r="Q530" s="262"/>
      <c r="R530" s="262"/>
      <c r="S530" s="262"/>
      <c r="T530" s="263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64" t="s">
        <v>130</v>
      </c>
      <c r="AU530" s="264" t="s">
        <v>82</v>
      </c>
      <c r="AV530" s="15" t="s">
        <v>129</v>
      </c>
      <c r="AW530" s="15" t="s">
        <v>30</v>
      </c>
      <c r="AX530" s="15" t="s">
        <v>80</v>
      </c>
      <c r="AY530" s="264" t="s">
        <v>122</v>
      </c>
    </row>
    <row r="531" spans="1:65" s="2" customFormat="1" ht="16.5" customHeight="1">
      <c r="A531" s="39"/>
      <c r="B531" s="40"/>
      <c r="C531" s="265" t="s">
        <v>611</v>
      </c>
      <c r="D531" s="265" t="s">
        <v>273</v>
      </c>
      <c r="E531" s="266" t="s">
        <v>612</v>
      </c>
      <c r="F531" s="267" t="s">
        <v>613</v>
      </c>
      <c r="G531" s="268" t="s">
        <v>256</v>
      </c>
      <c r="H531" s="269">
        <v>6.413</v>
      </c>
      <c r="I531" s="270"/>
      <c r="J531" s="271">
        <f>ROUND(I531*H531,2)</f>
        <v>0</v>
      </c>
      <c r="K531" s="267" t="s">
        <v>1</v>
      </c>
      <c r="L531" s="272"/>
      <c r="M531" s="273" t="s">
        <v>1</v>
      </c>
      <c r="N531" s="274" t="s">
        <v>38</v>
      </c>
      <c r="O531" s="92"/>
      <c r="P531" s="228">
        <f>O531*H531</f>
        <v>0</v>
      </c>
      <c r="Q531" s="228">
        <v>0</v>
      </c>
      <c r="R531" s="228">
        <f>Q531*H531</f>
        <v>0</v>
      </c>
      <c r="S531" s="228">
        <v>0</v>
      </c>
      <c r="T531" s="229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0" t="s">
        <v>144</v>
      </c>
      <c r="AT531" s="230" t="s">
        <v>273</v>
      </c>
      <c r="AU531" s="230" t="s">
        <v>82</v>
      </c>
      <c r="AY531" s="18" t="s">
        <v>122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18" t="s">
        <v>80</v>
      </c>
      <c r="BK531" s="231">
        <f>ROUND(I531*H531,2)</f>
        <v>0</v>
      </c>
      <c r="BL531" s="18" t="s">
        <v>129</v>
      </c>
      <c r="BM531" s="230" t="s">
        <v>614</v>
      </c>
    </row>
    <row r="532" spans="1:51" s="13" customFormat="1" ht="12">
      <c r="A532" s="13"/>
      <c r="B532" s="232"/>
      <c r="C532" s="233"/>
      <c r="D532" s="234" t="s">
        <v>130</v>
      </c>
      <c r="E532" s="235" t="s">
        <v>1</v>
      </c>
      <c r="F532" s="236" t="s">
        <v>615</v>
      </c>
      <c r="G532" s="233"/>
      <c r="H532" s="237">
        <v>6.413</v>
      </c>
      <c r="I532" s="238"/>
      <c r="J532" s="233"/>
      <c r="K532" s="233"/>
      <c r="L532" s="239"/>
      <c r="M532" s="240"/>
      <c r="N532" s="241"/>
      <c r="O532" s="241"/>
      <c r="P532" s="241"/>
      <c r="Q532" s="241"/>
      <c r="R532" s="241"/>
      <c r="S532" s="241"/>
      <c r="T532" s="242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3" t="s">
        <v>130</v>
      </c>
      <c r="AU532" s="243" t="s">
        <v>82</v>
      </c>
      <c r="AV532" s="13" t="s">
        <v>82</v>
      </c>
      <c r="AW532" s="13" t="s">
        <v>30</v>
      </c>
      <c r="AX532" s="13" t="s">
        <v>73</v>
      </c>
      <c r="AY532" s="243" t="s">
        <v>122</v>
      </c>
    </row>
    <row r="533" spans="1:51" s="15" customFormat="1" ht="12">
      <c r="A533" s="15"/>
      <c r="B533" s="254"/>
      <c r="C533" s="255"/>
      <c r="D533" s="234" t="s">
        <v>130</v>
      </c>
      <c r="E533" s="256" t="s">
        <v>1</v>
      </c>
      <c r="F533" s="257" t="s">
        <v>133</v>
      </c>
      <c r="G533" s="255"/>
      <c r="H533" s="258">
        <v>6.413</v>
      </c>
      <c r="I533" s="259"/>
      <c r="J533" s="255"/>
      <c r="K533" s="255"/>
      <c r="L533" s="260"/>
      <c r="M533" s="261"/>
      <c r="N533" s="262"/>
      <c r="O533" s="262"/>
      <c r="P533" s="262"/>
      <c r="Q533" s="262"/>
      <c r="R533" s="262"/>
      <c r="S533" s="262"/>
      <c r="T533" s="263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64" t="s">
        <v>130</v>
      </c>
      <c r="AU533" s="264" t="s">
        <v>82</v>
      </c>
      <c r="AV533" s="15" t="s">
        <v>129</v>
      </c>
      <c r="AW533" s="15" t="s">
        <v>30</v>
      </c>
      <c r="AX533" s="15" t="s">
        <v>80</v>
      </c>
      <c r="AY533" s="264" t="s">
        <v>122</v>
      </c>
    </row>
    <row r="534" spans="1:65" s="2" customFormat="1" ht="24.15" customHeight="1">
      <c r="A534" s="39"/>
      <c r="B534" s="40"/>
      <c r="C534" s="219" t="s">
        <v>372</v>
      </c>
      <c r="D534" s="219" t="s">
        <v>124</v>
      </c>
      <c r="E534" s="220" t="s">
        <v>616</v>
      </c>
      <c r="F534" s="221" t="s">
        <v>617</v>
      </c>
      <c r="G534" s="222" t="s">
        <v>127</v>
      </c>
      <c r="H534" s="223">
        <v>14.25</v>
      </c>
      <c r="I534" s="224"/>
      <c r="J534" s="225">
        <f>ROUND(I534*H534,2)</f>
        <v>0</v>
      </c>
      <c r="K534" s="221" t="s">
        <v>128</v>
      </c>
      <c r="L534" s="45"/>
      <c r="M534" s="226" t="s">
        <v>1</v>
      </c>
      <c r="N534" s="227" t="s">
        <v>38</v>
      </c>
      <c r="O534" s="92"/>
      <c r="P534" s="228">
        <f>O534*H534</f>
        <v>0</v>
      </c>
      <c r="Q534" s="228">
        <v>0</v>
      </c>
      <c r="R534" s="228">
        <f>Q534*H534</f>
        <v>0</v>
      </c>
      <c r="S534" s="228">
        <v>0</v>
      </c>
      <c r="T534" s="229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0" t="s">
        <v>129</v>
      </c>
      <c r="AT534" s="230" t="s">
        <v>124</v>
      </c>
      <c r="AU534" s="230" t="s">
        <v>82</v>
      </c>
      <c r="AY534" s="18" t="s">
        <v>122</v>
      </c>
      <c r="BE534" s="231">
        <f>IF(N534="základní",J534,0)</f>
        <v>0</v>
      </c>
      <c r="BF534" s="231">
        <f>IF(N534="snížená",J534,0)</f>
        <v>0</v>
      </c>
      <c r="BG534" s="231">
        <f>IF(N534="zákl. přenesená",J534,0)</f>
        <v>0</v>
      </c>
      <c r="BH534" s="231">
        <f>IF(N534="sníž. přenesená",J534,0)</f>
        <v>0</v>
      </c>
      <c r="BI534" s="231">
        <f>IF(N534="nulová",J534,0)</f>
        <v>0</v>
      </c>
      <c r="BJ534" s="18" t="s">
        <v>80</v>
      </c>
      <c r="BK534" s="231">
        <f>ROUND(I534*H534,2)</f>
        <v>0</v>
      </c>
      <c r="BL534" s="18" t="s">
        <v>129</v>
      </c>
      <c r="BM534" s="230" t="s">
        <v>618</v>
      </c>
    </row>
    <row r="535" spans="1:65" s="2" customFormat="1" ht="24.15" customHeight="1">
      <c r="A535" s="39"/>
      <c r="B535" s="40"/>
      <c r="C535" s="219" t="s">
        <v>619</v>
      </c>
      <c r="D535" s="219" t="s">
        <v>124</v>
      </c>
      <c r="E535" s="220" t="s">
        <v>616</v>
      </c>
      <c r="F535" s="221" t="s">
        <v>617</v>
      </c>
      <c r="G535" s="222" t="s">
        <v>127</v>
      </c>
      <c r="H535" s="223">
        <v>114.15</v>
      </c>
      <c r="I535" s="224"/>
      <c r="J535" s="225">
        <f>ROUND(I535*H535,2)</f>
        <v>0</v>
      </c>
      <c r="K535" s="221" t="s">
        <v>128</v>
      </c>
      <c r="L535" s="45"/>
      <c r="M535" s="226" t="s">
        <v>1</v>
      </c>
      <c r="N535" s="227" t="s">
        <v>38</v>
      </c>
      <c r="O535" s="92"/>
      <c r="P535" s="228">
        <f>O535*H535</f>
        <v>0</v>
      </c>
      <c r="Q535" s="228">
        <v>0</v>
      </c>
      <c r="R535" s="228">
        <f>Q535*H535</f>
        <v>0</v>
      </c>
      <c r="S535" s="228">
        <v>0</v>
      </c>
      <c r="T535" s="229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0" t="s">
        <v>129</v>
      </c>
      <c r="AT535" s="230" t="s">
        <v>124</v>
      </c>
      <c r="AU535" s="230" t="s">
        <v>82</v>
      </c>
      <c r="AY535" s="18" t="s">
        <v>122</v>
      </c>
      <c r="BE535" s="231">
        <f>IF(N535="základní",J535,0)</f>
        <v>0</v>
      </c>
      <c r="BF535" s="231">
        <f>IF(N535="snížená",J535,0)</f>
        <v>0</v>
      </c>
      <c r="BG535" s="231">
        <f>IF(N535="zákl. přenesená",J535,0)</f>
        <v>0</v>
      </c>
      <c r="BH535" s="231">
        <f>IF(N535="sníž. přenesená",J535,0)</f>
        <v>0</v>
      </c>
      <c r="BI535" s="231">
        <f>IF(N535="nulová",J535,0)</f>
        <v>0</v>
      </c>
      <c r="BJ535" s="18" t="s">
        <v>80</v>
      </c>
      <c r="BK535" s="231">
        <f>ROUND(I535*H535,2)</f>
        <v>0</v>
      </c>
      <c r="BL535" s="18" t="s">
        <v>129</v>
      </c>
      <c r="BM535" s="230" t="s">
        <v>620</v>
      </c>
    </row>
    <row r="536" spans="1:51" s="13" customFormat="1" ht="12">
      <c r="A536" s="13"/>
      <c r="B536" s="232"/>
      <c r="C536" s="233"/>
      <c r="D536" s="234" t="s">
        <v>130</v>
      </c>
      <c r="E536" s="235" t="s">
        <v>1</v>
      </c>
      <c r="F536" s="236" t="s">
        <v>621</v>
      </c>
      <c r="G536" s="233"/>
      <c r="H536" s="237">
        <v>114.15</v>
      </c>
      <c r="I536" s="238"/>
      <c r="J536" s="233"/>
      <c r="K536" s="233"/>
      <c r="L536" s="239"/>
      <c r="M536" s="240"/>
      <c r="N536" s="241"/>
      <c r="O536" s="241"/>
      <c r="P536" s="241"/>
      <c r="Q536" s="241"/>
      <c r="R536" s="241"/>
      <c r="S536" s="241"/>
      <c r="T536" s="24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3" t="s">
        <v>130</v>
      </c>
      <c r="AU536" s="243" t="s">
        <v>82</v>
      </c>
      <c r="AV536" s="13" t="s">
        <v>82</v>
      </c>
      <c r="AW536" s="13" t="s">
        <v>30</v>
      </c>
      <c r="AX536" s="13" t="s">
        <v>73</v>
      </c>
      <c r="AY536" s="243" t="s">
        <v>122</v>
      </c>
    </row>
    <row r="537" spans="1:51" s="14" customFormat="1" ht="12">
      <c r="A537" s="14"/>
      <c r="B537" s="244"/>
      <c r="C537" s="245"/>
      <c r="D537" s="234" t="s">
        <v>130</v>
      </c>
      <c r="E537" s="246" t="s">
        <v>1</v>
      </c>
      <c r="F537" s="247" t="s">
        <v>132</v>
      </c>
      <c r="G537" s="245"/>
      <c r="H537" s="246" t="s">
        <v>1</v>
      </c>
      <c r="I537" s="248"/>
      <c r="J537" s="245"/>
      <c r="K537" s="245"/>
      <c r="L537" s="249"/>
      <c r="M537" s="250"/>
      <c r="N537" s="251"/>
      <c r="O537" s="251"/>
      <c r="P537" s="251"/>
      <c r="Q537" s="251"/>
      <c r="R537" s="251"/>
      <c r="S537" s="251"/>
      <c r="T537" s="252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3" t="s">
        <v>130</v>
      </c>
      <c r="AU537" s="253" t="s">
        <v>82</v>
      </c>
      <c r="AV537" s="14" t="s">
        <v>80</v>
      </c>
      <c r="AW537" s="14" t="s">
        <v>30</v>
      </c>
      <c r="AX537" s="14" t="s">
        <v>73</v>
      </c>
      <c r="AY537" s="253" t="s">
        <v>122</v>
      </c>
    </row>
    <row r="538" spans="1:51" s="15" customFormat="1" ht="12">
      <c r="A538" s="15"/>
      <c r="B538" s="254"/>
      <c r="C538" s="255"/>
      <c r="D538" s="234" t="s">
        <v>130</v>
      </c>
      <c r="E538" s="256" t="s">
        <v>1</v>
      </c>
      <c r="F538" s="257" t="s">
        <v>133</v>
      </c>
      <c r="G538" s="255"/>
      <c r="H538" s="258">
        <v>114.15</v>
      </c>
      <c r="I538" s="259"/>
      <c r="J538" s="255"/>
      <c r="K538" s="255"/>
      <c r="L538" s="260"/>
      <c r="M538" s="261"/>
      <c r="N538" s="262"/>
      <c r="O538" s="262"/>
      <c r="P538" s="262"/>
      <c r="Q538" s="262"/>
      <c r="R538" s="262"/>
      <c r="S538" s="262"/>
      <c r="T538" s="263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64" t="s">
        <v>130</v>
      </c>
      <c r="AU538" s="264" t="s">
        <v>82</v>
      </c>
      <c r="AV538" s="15" t="s">
        <v>129</v>
      </c>
      <c r="AW538" s="15" t="s">
        <v>30</v>
      </c>
      <c r="AX538" s="15" t="s">
        <v>80</v>
      </c>
      <c r="AY538" s="264" t="s">
        <v>122</v>
      </c>
    </row>
    <row r="539" spans="1:63" s="12" customFormat="1" ht="22.8" customHeight="1">
      <c r="A539" s="12"/>
      <c r="B539" s="203"/>
      <c r="C539" s="204"/>
      <c r="D539" s="205" t="s">
        <v>72</v>
      </c>
      <c r="E539" s="217" t="s">
        <v>141</v>
      </c>
      <c r="F539" s="217" t="s">
        <v>622</v>
      </c>
      <c r="G539" s="204"/>
      <c r="H539" s="204"/>
      <c r="I539" s="207"/>
      <c r="J539" s="218">
        <f>BK539</f>
        <v>0</v>
      </c>
      <c r="K539" s="204"/>
      <c r="L539" s="209"/>
      <c r="M539" s="210"/>
      <c r="N539" s="211"/>
      <c r="O539" s="211"/>
      <c r="P539" s="212">
        <f>SUM(P540:P547)</f>
        <v>0</v>
      </c>
      <c r="Q539" s="211"/>
      <c r="R539" s="212">
        <f>SUM(R540:R547)</f>
        <v>0</v>
      </c>
      <c r="S539" s="211"/>
      <c r="T539" s="213">
        <f>SUM(T540:T547)</f>
        <v>0</v>
      </c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R539" s="214" t="s">
        <v>80</v>
      </c>
      <c r="AT539" s="215" t="s">
        <v>72</v>
      </c>
      <c r="AU539" s="215" t="s">
        <v>80</v>
      </c>
      <c r="AY539" s="214" t="s">
        <v>122</v>
      </c>
      <c r="BK539" s="216">
        <f>SUM(BK540:BK547)</f>
        <v>0</v>
      </c>
    </row>
    <row r="540" spans="1:65" s="2" customFormat="1" ht="24.15" customHeight="1">
      <c r="A540" s="39"/>
      <c r="B540" s="40"/>
      <c r="C540" s="219" t="s">
        <v>378</v>
      </c>
      <c r="D540" s="219" t="s">
        <v>124</v>
      </c>
      <c r="E540" s="220" t="s">
        <v>623</v>
      </c>
      <c r="F540" s="221" t="s">
        <v>624</v>
      </c>
      <c r="G540" s="222" t="s">
        <v>127</v>
      </c>
      <c r="H540" s="223">
        <v>44.95</v>
      </c>
      <c r="I540" s="224"/>
      <c r="J540" s="225">
        <f>ROUND(I540*H540,2)</f>
        <v>0</v>
      </c>
      <c r="K540" s="221" t="s">
        <v>128</v>
      </c>
      <c r="L540" s="45"/>
      <c r="M540" s="226" t="s">
        <v>1</v>
      </c>
      <c r="N540" s="227" t="s">
        <v>38</v>
      </c>
      <c r="O540" s="92"/>
      <c r="P540" s="228">
        <f>O540*H540</f>
        <v>0</v>
      </c>
      <c r="Q540" s="228">
        <v>0</v>
      </c>
      <c r="R540" s="228">
        <f>Q540*H540</f>
        <v>0</v>
      </c>
      <c r="S540" s="228">
        <v>0</v>
      </c>
      <c r="T540" s="22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0" t="s">
        <v>129</v>
      </c>
      <c r="AT540" s="230" t="s">
        <v>124</v>
      </c>
      <c r="AU540" s="230" t="s">
        <v>82</v>
      </c>
      <c r="AY540" s="18" t="s">
        <v>122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18" t="s">
        <v>80</v>
      </c>
      <c r="BK540" s="231">
        <f>ROUND(I540*H540,2)</f>
        <v>0</v>
      </c>
      <c r="BL540" s="18" t="s">
        <v>129</v>
      </c>
      <c r="BM540" s="230" t="s">
        <v>625</v>
      </c>
    </row>
    <row r="541" spans="1:51" s="13" customFormat="1" ht="12">
      <c r="A541" s="13"/>
      <c r="B541" s="232"/>
      <c r="C541" s="233"/>
      <c r="D541" s="234" t="s">
        <v>130</v>
      </c>
      <c r="E541" s="235" t="s">
        <v>1</v>
      </c>
      <c r="F541" s="236" t="s">
        <v>626</v>
      </c>
      <c r="G541" s="233"/>
      <c r="H541" s="237">
        <v>44.95</v>
      </c>
      <c r="I541" s="238"/>
      <c r="J541" s="233"/>
      <c r="K541" s="233"/>
      <c r="L541" s="239"/>
      <c r="M541" s="240"/>
      <c r="N541" s="241"/>
      <c r="O541" s="241"/>
      <c r="P541" s="241"/>
      <c r="Q541" s="241"/>
      <c r="R541" s="241"/>
      <c r="S541" s="241"/>
      <c r="T541" s="242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3" t="s">
        <v>130</v>
      </c>
      <c r="AU541" s="243" t="s">
        <v>82</v>
      </c>
      <c r="AV541" s="13" t="s">
        <v>82</v>
      </c>
      <c r="AW541" s="13" t="s">
        <v>30</v>
      </c>
      <c r="AX541" s="13" t="s">
        <v>73</v>
      </c>
      <c r="AY541" s="243" t="s">
        <v>122</v>
      </c>
    </row>
    <row r="542" spans="1:51" s="14" customFormat="1" ht="12">
      <c r="A542" s="14"/>
      <c r="B542" s="244"/>
      <c r="C542" s="245"/>
      <c r="D542" s="234" t="s">
        <v>130</v>
      </c>
      <c r="E542" s="246" t="s">
        <v>1</v>
      </c>
      <c r="F542" s="247" t="s">
        <v>132</v>
      </c>
      <c r="G542" s="245"/>
      <c r="H542" s="246" t="s">
        <v>1</v>
      </c>
      <c r="I542" s="248"/>
      <c r="J542" s="245"/>
      <c r="K542" s="245"/>
      <c r="L542" s="249"/>
      <c r="M542" s="250"/>
      <c r="N542" s="251"/>
      <c r="O542" s="251"/>
      <c r="P542" s="251"/>
      <c r="Q542" s="251"/>
      <c r="R542" s="251"/>
      <c r="S542" s="251"/>
      <c r="T542" s="25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3" t="s">
        <v>130</v>
      </c>
      <c r="AU542" s="253" t="s">
        <v>82</v>
      </c>
      <c r="AV542" s="14" t="s">
        <v>80</v>
      </c>
      <c r="AW542" s="14" t="s">
        <v>30</v>
      </c>
      <c r="AX542" s="14" t="s">
        <v>73</v>
      </c>
      <c r="AY542" s="253" t="s">
        <v>122</v>
      </c>
    </row>
    <row r="543" spans="1:51" s="15" customFormat="1" ht="12">
      <c r="A543" s="15"/>
      <c r="B543" s="254"/>
      <c r="C543" s="255"/>
      <c r="D543" s="234" t="s">
        <v>130</v>
      </c>
      <c r="E543" s="256" t="s">
        <v>1</v>
      </c>
      <c r="F543" s="257" t="s">
        <v>133</v>
      </c>
      <c r="G543" s="255"/>
      <c r="H543" s="258">
        <v>44.95</v>
      </c>
      <c r="I543" s="259"/>
      <c r="J543" s="255"/>
      <c r="K543" s="255"/>
      <c r="L543" s="260"/>
      <c r="M543" s="261"/>
      <c r="N543" s="262"/>
      <c r="O543" s="262"/>
      <c r="P543" s="262"/>
      <c r="Q543" s="262"/>
      <c r="R543" s="262"/>
      <c r="S543" s="262"/>
      <c r="T543" s="263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64" t="s">
        <v>130</v>
      </c>
      <c r="AU543" s="264" t="s">
        <v>82</v>
      </c>
      <c r="AV543" s="15" t="s">
        <v>129</v>
      </c>
      <c r="AW543" s="15" t="s">
        <v>30</v>
      </c>
      <c r="AX543" s="15" t="s">
        <v>80</v>
      </c>
      <c r="AY543" s="264" t="s">
        <v>122</v>
      </c>
    </row>
    <row r="544" spans="1:65" s="2" customFormat="1" ht="33" customHeight="1">
      <c r="A544" s="39"/>
      <c r="B544" s="40"/>
      <c r="C544" s="219" t="s">
        <v>627</v>
      </c>
      <c r="D544" s="219" t="s">
        <v>124</v>
      </c>
      <c r="E544" s="220" t="s">
        <v>628</v>
      </c>
      <c r="F544" s="221" t="s">
        <v>629</v>
      </c>
      <c r="G544" s="222" t="s">
        <v>164</v>
      </c>
      <c r="H544" s="223">
        <v>66.5</v>
      </c>
      <c r="I544" s="224"/>
      <c r="J544" s="225">
        <f>ROUND(I544*H544,2)</f>
        <v>0</v>
      </c>
      <c r="K544" s="221" t="s">
        <v>128</v>
      </c>
      <c r="L544" s="45"/>
      <c r="M544" s="226" t="s">
        <v>1</v>
      </c>
      <c r="N544" s="227" t="s">
        <v>38</v>
      </c>
      <c r="O544" s="92"/>
      <c r="P544" s="228">
        <f>O544*H544</f>
        <v>0</v>
      </c>
      <c r="Q544" s="228">
        <v>0</v>
      </c>
      <c r="R544" s="228">
        <f>Q544*H544</f>
        <v>0</v>
      </c>
      <c r="S544" s="228">
        <v>0</v>
      </c>
      <c r="T544" s="229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0" t="s">
        <v>129</v>
      </c>
      <c r="AT544" s="230" t="s">
        <v>124</v>
      </c>
      <c r="AU544" s="230" t="s">
        <v>82</v>
      </c>
      <c r="AY544" s="18" t="s">
        <v>122</v>
      </c>
      <c r="BE544" s="231">
        <f>IF(N544="základní",J544,0)</f>
        <v>0</v>
      </c>
      <c r="BF544" s="231">
        <f>IF(N544="snížená",J544,0)</f>
        <v>0</v>
      </c>
      <c r="BG544" s="231">
        <f>IF(N544="zákl. přenesená",J544,0)</f>
        <v>0</v>
      </c>
      <c r="BH544" s="231">
        <f>IF(N544="sníž. přenesená",J544,0)</f>
        <v>0</v>
      </c>
      <c r="BI544" s="231">
        <f>IF(N544="nulová",J544,0)</f>
        <v>0</v>
      </c>
      <c r="BJ544" s="18" t="s">
        <v>80</v>
      </c>
      <c r="BK544" s="231">
        <f>ROUND(I544*H544,2)</f>
        <v>0</v>
      </c>
      <c r="BL544" s="18" t="s">
        <v>129</v>
      </c>
      <c r="BM544" s="230" t="s">
        <v>630</v>
      </c>
    </row>
    <row r="545" spans="1:51" s="13" customFormat="1" ht="12">
      <c r="A545" s="13"/>
      <c r="B545" s="232"/>
      <c r="C545" s="233"/>
      <c r="D545" s="234" t="s">
        <v>130</v>
      </c>
      <c r="E545" s="235" t="s">
        <v>1</v>
      </c>
      <c r="F545" s="236" t="s">
        <v>631</v>
      </c>
      <c r="G545" s="233"/>
      <c r="H545" s="237">
        <v>66.5</v>
      </c>
      <c r="I545" s="238"/>
      <c r="J545" s="233"/>
      <c r="K545" s="233"/>
      <c r="L545" s="239"/>
      <c r="M545" s="240"/>
      <c r="N545" s="241"/>
      <c r="O545" s="241"/>
      <c r="P545" s="241"/>
      <c r="Q545" s="241"/>
      <c r="R545" s="241"/>
      <c r="S545" s="241"/>
      <c r="T545" s="24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3" t="s">
        <v>130</v>
      </c>
      <c r="AU545" s="243" t="s">
        <v>82</v>
      </c>
      <c r="AV545" s="13" t="s">
        <v>82</v>
      </c>
      <c r="AW545" s="13" t="s">
        <v>30</v>
      </c>
      <c r="AX545" s="13" t="s">
        <v>73</v>
      </c>
      <c r="AY545" s="243" t="s">
        <v>122</v>
      </c>
    </row>
    <row r="546" spans="1:51" s="14" customFormat="1" ht="12">
      <c r="A546" s="14"/>
      <c r="B546" s="244"/>
      <c r="C546" s="245"/>
      <c r="D546" s="234" t="s">
        <v>130</v>
      </c>
      <c r="E546" s="246" t="s">
        <v>1</v>
      </c>
      <c r="F546" s="247" t="s">
        <v>132</v>
      </c>
      <c r="G546" s="245"/>
      <c r="H546" s="246" t="s">
        <v>1</v>
      </c>
      <c r="I546" s="248"/>
      <c r="J546" s="245"/>
      <c r="K546" s="245"/>
      <c r="L546" s="249"/>
      <c r="M546" s="250"/>
      <c r="N546" s="251"/>
      <c r="O546" s="251"/>
      <c r="P546" s="251"/>
      <c r="Q546" s="251"/>
      <c r="R546" s="251"/>
      <c r="S546" s="251"/>
      <c r="T546" s="252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3" t="s">
        <v>130</v>
      </c>
      <c r="AU546" s="253" t="s">
        <v>82</v>
      </c>
      <c r="AV546" s="14" t="s">
        <v>80</v>
      </c>
      <c r="AW546" s="14" t="s">
        <v>30</v>
      </c>
      <c r="AX546" s="14" t="s">
        <v>73</v>
      </c>
      <c r="AY546" s="253" t="s">
        <v>122</v>
      </c>
    </row>
    <row r="547" spans="1:51" s="15" customFormat="1" ht="12">
      <c r="A547" s="15"/>
      <c r="B547" s="254"/>
      <c r="C547" s="255"/>
      <c r="D547" s="234" t="s">
        <v>130</v>
      </c>
      <c r="E547" s="256" t="s">
        <v>1</v>
      </c>
      <c r="F547" s="257" t="s">
        <v>133</v>
      </c>
      <c r="G547" s="255"/>
      <c r="H547" s="258">
        <v>66.5</v>
      </c>
      <c r="I547" s="259"/>
      <c r="J547" s="255"/>
      <c r="K547" s="255"/>
      <c r="L547" s="260"/>
      <c r="M547" s="261"/>
      <c r="N547" s="262"/>
      <c r="O547" s="262"/>
      <c r="P547" s="262"/>
      <c r="Q547" s="262"/>
      <c r="R547" s="262"/>
      <c r="S547" s="262"/>
      <c r="T547" s="263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64" t="s">
        <v>130</v>
      </c>
      <c r="AU547" s="264" t="s">
        <v>82</v>
      </c>
      <c r="AV547" s="15" t="s">
        <v>129</v>
      </c>
      <c r="AW547" s="15" t="s">
        <v>30</v>
      </c>
      <c r="AX547" s="15" t="s">
        <v>80</v>
      </c>
      <c r="AY547" s="264" t="s">
        <v>122</v>
      </c>
    </row>
    <row r="548" spans="1:63" s="12" customFormat="1" ht="22.8" customHeight="1">
      <c r="A548" s="12"/>
      <c r="B548" s="203"/>
      <c r="C548" s="204"/>
      <c r="D548" s="205" t="s">
        <v>72</v>
      </c>
      <c r="E548" s="217" t="s">
        <v>161</v>
      </c>
      <c r="F548" s="217" t="s">
        <v>632</v>
      </c>
      <c r="G548" s="204"/>
      <c r="H548" s="204"/>
      <c r="I548" s="207"/>
      <c r="J548" s="218">
        <f>BK548</f>
        <v>0</v>
      </c>
      <c r="K548" s="204"/>
      <c r="L548" s="209"/>
      <c r="M548" s="210"/>
      <c r="N548" s="211"/>
      <c r="O548" s="211"/>
      <c r="P548" s="212">
        <f>SUM(P549:P633)</f>
        <v>0</v>
      </c>
      <c r="Q548" s="211"/>
      <c r="R548" s="212">
        <f>SUM(R549:R633)</f>
        <v>0.12192</v>
      </c>
      <c r="S548" s="211"/>
      <c r="T548" s="213">
        <f>SUM(T549:T633)</f>
        <v>0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14" t="s">
        <v>80</v>
      </c>
      <c r="AT548" s="215" t="s">
        <v>72</v>
      </c>
      <c r="AU548" s="215" t="s">
        <v>80</v>
      </c>
      <c r="AY548" s="214" t="s">
        <v>122</v>
      </c>
      <c r="BK548" s="216">
        <f>SUM(BK549:BK633)</f>
        <v>0</v>
      </c>
    </row>
    <row r="549" spans="1:65" s="2" customFormat="1" ht="24.15" customHeight="1">
      <c r="A549" s="39"/>
      <c r="B549" s="40"/>
      <c r="C549" s="219" t="s">
        <v>382</v>
      </c>
      <c r="D549" s="219" t="s">
        <v>124</v>
      </c>
      <c r="E549" s="220" t="s">
        <v>633</v>
      </c>
      <c r="F549" s="221" t="s">
        <v>634</v>
      </c>
      <c r="G549" s="222" t="s">
        <v>164</v>
      </c>
      <c r="H549" s="223">
        <v>92</v>
      </c>
      <c r="I549" s="224"/>
      <c r="J549" s="225">
        <f>ROUND(I549*H549,2)</f>
        <v>0</v>
      </c>
      <c r="K549" s="221" t="s">
        <v>128</v>
      </c>
      <c r="L549" s="45"/>
      <c r="M549" s="226" t="s">
        <v>1</v>
      </c>
      <c r="N549" s="227" t="s">
        <v>38</v>
      </c>
      <c r="O549" s="92"/>
      <c r="P549" s="228">
        <f>O549*H549</f>
        <v>0</v>
      </c>
      <c r="Q549" s="228">
        <v>0</v>
      </c>
      <c r="R549" s="228">
        <f>Q549*H549</f>
        <v>0</v>
      </c>
      <c r="S549" s="228">
        <v>0</v>
      </c>
      <c r="T549" s="229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0" t="s">
        <v>129</v>
      </c>
      <c r="AT549" s="230" t="s">
        <v>124</v>
      </c>
      <c r="AU549" s="230" t="s">
        <v>82</v>
      </c>
      <c r="AY549" s="18" t="s">
        <v>122</v>
      </c>
      <c r="BE549" s="231">
        <f>IF(N549="základní",J549,0)</f>
        <v>0</v>
      </c>
      <c r="BF549" s="231">
        <f>IF(N549="snížená",J549,0)</f>
        <v>0</v>
      </c>
      <c r="BG549" s="231">
        <f>IF(N549="zákl. přenesená",J549,0)</f>
        <v>0</v>
      </c>
      <c r="BH549" s="231">
        <f>IF(N549="sníž. přenesená",J549,0)</f>
        <v>0</v>
      </c>
      <c r="BI549" s="231">
        <f>IF(N549="nulová",J549,0)</f>
        <v>0</v>
      </c>
      <c r="BJ549" s="18" t="s">
        <v>80</v>
      </c>
      <c r="BK549" s="231">
        <f>ROUND(I549*H549,2)</f>
        <v>0</v>
      </c>
      <c r="BL549" s="18" t="s">
        <v>129</v>
      </c>
      <c r="BM549" s="230" t="s">
        <v>635</v>
      </c>
    </row>
    <row r="550" spans="1:51" s="13" customFormat="1" ht="12">
      <c r="A550" s="13"/>
      <c r="B550" s="232"/>
      <c r="C550" s="233"/>
      <c r="D550" s="234" t="s">
        <v>130</v>
      </c>
      <c r="E550" s="235" t="s">
        <v>1</v>
      </c>
      <c r="F550" s="236" t="s">
        <v>636</v>
      </c>
      <c r="G550" s="233"/>
      <c r="H550" s="237">
        <v>92</v>
      </c>
      <c r="I550" s="238"/>
      <c r="J550" s="233"/>
      <c r="K550" s="233"/>
      <c r="L550" s="239"/>
      <c r="M550" s="240"/>
      <c r="N550" s="241"/>
      <c r="O550" s="241"/>
      <c r="P550" s="241"/>
      <c r="Q550" s="241"/>
      <c r="R550" s="241"/>
      <c r="S550" s="241"/>
      <c r="T550" s="24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3" t="s">
        <v>130</v>
      </c>
      <c r="AU550" s="243" t="s">
        <v>82</v>
      </c>
      <c r="AV550" s="13" t="s">
        <v>82</v>
      </c>
      <c r="AW550" s="13" t="s">
        <v>30</v>
      </c>
      <c r="AX550" s="13" t="s">
        <v>73</v>
      </c>
      <c r="AY550" s="243" t="s">
        <v>122</v>
      </c>
    </row>
    <row r="551" spans="1:51" s="14" customFormat="1" ht="12">
      <c r="A551" s="14"/>
      <c r="B551" s="244"/>
      <c r="C551" s="245"/>
      <c r="D551" s="234" t="s">
        <v>130</v>
      </c>
      <c r="E551" s="246" t="s">
        <v>1</v>
      </c>
      <c r="F551" s="247" t="s">
        <v>132</v>
      </c>
      <c r="G551" s="245"/>
      <c r="H551" s="246" t="s">
        <v>1</v>
      </c>
      <c r="I551" s="248"/>
      <c r="J551" s="245"/>
      <c r="K551" s="245"/>
      <c r="L551" s="249"/>
      <c r="M551" s="250"/>
      <c r="N551" s="251"/>
      <c r="O551" s="251"/>
      <c r="P551" s="251"/>
      <c r="Q551" s="251"/>
      <c r="R551" s="251"/>
      <c r="S551" s="251"/>
      <c r="T551" s="252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3" t="s">
        <v>130</v>
      </c>
      <c r="AU551" s="253" t="s">
        <v>82</v>
      </c>
      <c r="AV551" s="14" t="s">
        <v>80</v>
      </c>
      <c r="AW551" s="14" t="s">
        <v>30</v>
      </c>
      <c r="AX551" s="14" t="s">
        <v>73</v>
      </c>
      <c r="AY551" s="253" t="s">
        <v>122</v>
      </c>
    </row>
    <row r="552" spans="1:51" s="15" customFormat="1" ht="12">
      <c r="A552" s="15"/>
      <c r="B552" s="254"/>
      <c r="C552" s="255"/>
      <c r="D552" s="234" t="s">
        <v>130</v>
      </c>
      <c r="E552" s="256" t="s">
        <v>1</v>
      </c>
      <c r="F552" s="257" t="s">
        <v>133</v>
      </c>
      <c r="G552" s="255"/>
      <c r="H552" s="258">
        <v>92</v>
      </c>
      <c r="I552" s="259"/>
      <c r="J552" s="255"/>
      <c r="K552" s="255"/>
      <c r="L552" s="260"/>
      <c r="M552" s="261"/>
      <c r="N552" s="262"/>
      <c r="O552" s="262"/>
      <c r="P552" s="262"/>
      <c r="Q552" s="262"/>
      <c r="R552" s="262"/>
      <c r="S552" s="262"/>
      <c r="T552" s="263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64" t="s">
        <v>130</v>
      </c>
      <c r="AU552" s="264" t="s">
        <v>82</v>
      </c>
      <c r="AV552" s="15" t="s">
        <v>129</v>
      </c>
      <c r="AW552" s="15" t="s">
        <v>30</v>
      </c>
      <c r="AX552" s="15" t="s">
        <v>80</v>
      </c>
      <c r="AY552" s="264" t="s">
        <v>122</v>
      </c>
    </row>
    <row r="553" spans="1:65" s="2" customFormat="1" ht="24.15" customHeight="1">
      <c r="A553" s="39"/>
      <c r="B553" s="40"/>
      <c r="C553" s="219" t="s">
        <v>637</v>
      </c>
      <c r="D553" s="219" t="s">
        <v>124</v>
      </c>
      <c r="E553" s="220" t="s">
        <v>638</v>
      </c>
      <c r="F553" s="221" t="s">
        <v>639</v>
      </c>
      <c r="G553" s="222" t="s">
        <v>164</v>
      </c>
      <c r="H553" s="223">
        <v>32</v>
      </c>
      <c r="I553" s="224"/>
      <c r="J553" s="225">
        <f>ROUND(I553*H553,2)</f>
        <v>0</v>
      </c>
      <c r="K553" s="221" t="s">
        <v>1</v>
      </c>
      <c r="L553" s="45"/>
      <c r="M553" s="226" t="s">
        <v>1</v>
      </c>
      <c r="N553" s="227" t="s">
        <v>38</v>
      </c>
      <c r="O553" s="92"/>
      <c r="P553" s="228">
        <f>O553*H553</f>
        <v>0</v>
      </c>
      <c r="Q553" s="228">
        <v>0</v>
      </c>
      <c r="R553" s="228">
        <f>Q553*H553</f>
        <v>0</v>
      </c>
      <c r="S553" s="228">
        <v>0</v>
      </c>
      <c r="T553" s="229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30" t="s">
        <v>129</v>
      </c>
      <c r="AT553" s="230" t="s">
        <v>124</v>
      </c>
      <c r="AU553" s="230" t="s">
        <v>82</v>
      </c>
      <c r="AY553" s="18" t="s">
        <v>122</v>
      </c>
      <c r="BE553" s="231">
        <f>IF(N553="základní",J553,0)</f>
        <v>0</v>
      </c>
      <c r="BF553" s="231">
        <f>IF(N553="snížená",J553,0)</f>
        <v>0</v>
      </c>
      <c r="BG553" s="231">
        <f>IF(N553="zákl. přenesená",J553,0)</f>
        <v>0</v>
      </c>
      <c r="BH553" s="231">
        <f>IF(N553="sníž. přenesená",J553,0)</f>
        <v>0</v>
      </c>
      <c r="BI553" s="231">
        <f>IF(N553="nulová",J553,0)</f>
        <v>0</v>
      </c>
      <c r="BJ553" s="18" t="s">
        <v>80</v>
      </c>
      <c r="BK553" s="231">
        <f>ROUND(I553*H553,2)</f>
        <v>0</v>
      </c>
      <c r="BL553" s="18" t="s">
        <v>129</v>
      </c>
      <c r="BM553" s="230" t="s">
        <v>640</v>
      </c>
    </row>
    <row r="554" spans="1:51" s="13" customFormat="1" ht="12">
      <c r="A554" s="13"/>
      <c r="B554" s="232"/>
      <c r="C554" s="233"/>
      <c r="D554" s="234" t="s">
        <v>130</v>
      </c>
      <c r="E554" s="235" t="s">
        <v>1</v>
      </c>
      <c r="F554" s="236" t="s">
        <v>199</v>
      </c>
      <c r="G554" s="233"/>
      <c r="H554" s="237">
        <v>32</v>
      </c>
      <c r="I554" s="238"/>
      <c r="J554" s="233"/>
      <c r="K554" s="233"/>
      <c r="L554" s="239"/>
      <c r="M554" s="240"/>
      <c r="N554" s="241"/>
      <c r="O554" s="241"/>
      <c r="P554" s="241"/>
      <c r="Q554" s="241"/>
      <c r="R554" s="241"/>
      <c r="S554" s="241"/>
      <c r="T554" s="24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3" t="s">
        <v>130</v>
      </c>
      <c r="AU554" s="243" t="s">
        <v>82</v>
      </c>
      <c r="AV554" s="13" t="s">
        <v>82</v>
      </c>
      <c r="AW554" s="13" t="s">
        <v>30</v>
      </c>
      <c r="AX554" s="13" t="s">
        <v>73</v>
      </c>
      <c r="AY554" s="243" t="s">
        <v>122</v>
      </c>
    </row>
    <row r="555" spans="1:51" s="14" customFormat="1" ht="12">
      <c r="A555" s="14"/>
      <c r="B555" s="244"/>
      <c r="C555" s="245"/>
      <c r="D555" s="234" t="s">
        <v>130</v>
      </c>
      <c r="E555" s="246" t="s">
        <v>1</v>
      </c>
      <c r="F555" s="247" t="s">
        <v>132</v>
      </c>
      <c r="G555" s="245"/>
      <c r="H555" s="246" t="s">
        <v>1</v>
      </c>
      <c r="I555" s="248"/>
      <c r="J555" s="245"/>
      <c r="K555" s="245"/>
      <c r="L555" s="249"/>
      <c r="M555" s="250"/>
      <c r="N555" s="251"/>
      <c r="O555" s="251"/>
      <c r="P555" s="251"/>
      <c r="Q555" s="251"/>
      <c r="R555" s="251"/>
      <c r="S555" s="251"/>
      <c r="T555" s="252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3" t="s">
        <v>130</v>
      </c>
      <c r="AU555" s="253" t="s">
        <v>82</v>
      </c>
      <c r="AV555" s="14" t="s">
        <v>80</v>
      </c>
      <c r="AW555" s="14" t="s">
        <v>30</v>
      </c>
      <c r="AX555" s="14" t="s">
        <v>73</v>
      </c>
      <c r="AY555" s="253" t="s">
        <v>122</v>
      </c>
    </row>
    <row r="556" spans="1:51" s="15" customFormat="1" ht="12">
      <c r="A556" s="15"/>
      <c r="B556" s="254"/>
      <c r="C556" s="255"/>
      <c r="D556" s="234" t="s">
        <v>130</v>
      </c>
      <c r="E556" s="256" t="s">
        <v>1</v>
      </c>
      <c r="F556" s="257" t="s">
        <v>133</v>
      </c>
      <c r="G556" s="255"/>
      <c r="H556" s="258">
        <v>32</v>
      </c>
      <c r="I556" s="259"/>
      <c r="J556" s="255"/>
      <c r="K556" s="255"/>
      <c r="L556" s="260"/>
      <c r="M556" s="261"/>
      <c r="N556" s="262"/>
      <c r="O556" s="262"/>
      <c r="P556" s="262"/>
      <c r="Q556" s="262"/>
      <c r="R556" s="262"/>
      <c r="S556" s="262"/>
      <c r="T556" s="263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64" t="s">
        <v>130</v>
      </c>
      <c r="AU556" s="264" t="s">
        <v>82</v>
      </c>
      <c r="AV556" s="15" t="s">
        <v>129</v>
      </c>
      <c r="AW556" s="15" t="s">
        <v>30</v>
      </c>
      <c r="AX556" s="15" t="s">
        <v>80</v>
      </c>
      <c r="AY556" s="264" t="s">
        <v>122</v>
      </c>
    </row>
    <row r="557" spans="1:65" s="2" customFormat="1" ht="16.5" customHeight="1">
      <c r="A557" s="39"/>
      <c r="B557" s="40"/>
      <c r="C557" s="219" t="s">
        <v>385</v>
      </c>
      <c r="D557" s="219" t="s">
        <v>124</v>
      </c>
      <c r="E557" s="220" t="s">
        <v>641</v>
      </c>
      <c r="F557" s="221" t="s">
        <v>642</v>
      </c>
      <c r="G557" s="222" t="s">
        <v>140</v>
      </c>
      <c r="H557" s="223">
        <v>2</v>
      </c>
      <c r="I557" s="224"/>
      <c r="J557" s="225">
        <f>ROUND(I557*H557,2)</f>
        <v>0</v>
      </c>
      <c r="K557" s="221" t="s">
        <v>128</v>
      </c>
      <c r="L557" s="45"/>
      <c r="M557" s="226" t="s">
        <v>1</v>
      </c>
      <c r="N557" s="227" t="s">
        <v>38</v>
      </c>
      <c r="O557" s="92"/>
      <c r="P557" s="228">
        <f>O557*H557</f>
        <v>0</v>
      </c>
      <c r="Q557" s="228">
        <v>0</v>
      </c>
      <c r="R557" s="228">
        <f>Q557*H557</f>
        <v>0</v>
      </c>
      <c r="S557" s="228">
        <v>0</v>
      </c>
      <c r="T557" s="229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0" t="s">
        <v>129</v>
      </c>
      <c r="AT557" s="230" t="s">
        <v>124</v>
      </c>
      <c r="AU557" s="230" t="s">
        <v>82</v>
      </c>
      <c r="AY557" s="18" t="s">
        <v>122</v>
      </c>
      <c r="BE557" s="231">
        <f>IF(N557="základní",J557,0)</f>
        <v>0</v>
      </c>
      <c r="BF557" s="231">
        <f>IF(N557="snížená",J557,0)</f>
        <v>0</v>
      </c>
      <c r="BG557" s="231">
        <f>IF(N557="zákl. přenesená",J557,0)</f>
        <v>0</v>
      </c>
      <c r="BH557" s="231">
        <f>IF(N557="sníž. přenesená",J557,0)</f>
        <v>0</v>
      </c>
      <c r="BI557" s="231">
        <f>IF(N557="nulová",J557,0)</f>
        <v>0</v>
      </c>
      <c r="BJ557" s="18" t="s">
        <v>80</v>
      </c>
      <c r="BK557" s="231">
        <f>ROUND(I557*H557,2)</f>
        <v>0</v>
      </c>
      <c r="BL557" s="18" t="s">
        <v>129</v>
      </c>
      <c r="BM557" s="230" t="s">
        <v>643</v>
      </c>
    </row>
    <row r="558" spans="1:51" s="13" customFormat="1" ht="12">
      <c r="A558" s="13"/>
      <c r="B558" s="232"/>
      <c r="C558" s="233"/>
      <c r="D558" s="234" t="s">
        <v>130</v>
      </c>
      <c r="E558" s="235" t="s">
        <v>1</v>
      </c>
      <c r="F558" s="236" t="s">
        <v>82</v>
      </c>
      <c r="G558" s="233"/>
      <c r="H558" s="237">
        <v>2</v>
      </c>
      <c r="I558" s="238"/>
      <c r="J558" s="233"/>
      <c r="K558" s="233"/>
      <c r="L558" s="239"/>
      <c r="M558" s="240"/>
      <c r="N558" s="241"/>
      <c r="O558" s="241"/>
      <c r="P558" s="241"/>
      <c r="Q558" s="241"/>
      <c r="R558" s="241"/>
      <c r="S558" s="241"/>
      <c r="T558" s="24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3" t="s">
        <v>130</v>
      </c>
      <c r="AU558" s="243" t="s">
        <v>82</v>
      </c>
      <c r="AV558" s="13" t="s">
        <v>82</v>
      </c>
      <c r="AW558" s="13" t="s">
        <v>30</v>
      </c>
      <c r="AX558" s="13" t="s">
        <v>73</v>
      </c>
      <c r="AY558" s="243" t="s">
        <v>122</v>
      </c>
    </row>
    <row r="559" spans="1:51" s="14" customFormat="1" ht="12">
      <c r="A559" s="14"/>
      <c r="B559" s="244"/>
      <c r="C559" s="245"/>
      <c r="D559" s="234" t="s">
        <v>130</v>
      </c>
      <c r="E559" s="246" t="s">
        <v>1</v>
      </c>
      <c r="F559" s="247" t="s">
        <v>132</v>
      </c>
      <c r="G559" s="245"/>
      <c r="H559" s="246" t="s">
        <v>1</v>
      </c>
      <c r="I559" s="248"/>
      <c r="J559" s="245"/>
      <c r="K559" s="245"/>
      <c r="L559" s="249"/>
      <c r="M559" s="250"/>
      <c r="N559" s="251"/>
      <c r="O559" s="251"/>
      <c r="P559" s="251"/>
      <c r="Q559" s="251"/>
      <c r="R559" s="251"/>
      <c r="S559" s="251"/>
      <c r="T559" s="252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3" t="s">
        <v>130</v>
      </c>
      <c r="AU559" s="253" t="s">
        <v>82</v>
      </c>
      <c r="AV559" s="14" t="s">
        <v>80</v>
      </c>
      <c r="AW559" s="14" t="s">
        <v>30</v>
      </c>
      <c r="AX559" s="14" t="s">
        <v>73</v>
      </c>
      <c r="AY559" s="253" t="s">
        <v>122</v>
      </c>
    </row>
    <row r="560" spans="1:51" s="15" customFormat="1" ht="12">
      <c r="A560" s="15"/>
      <c r="B560" s="254"/>
      <c r="C560" s="255"/>
      <c r="D560" s="234" t="s">
        <v>130</v>
      </c>
      <c r="E560" s="256" t="s">
        <v>1</v>
      </c>
      <c r="F560" s="257" t="s">
        <v>133</v>
      </c>
      <c r="G560" s="255"/>
      <c r="H560" s="258">
        <v>2</v>
      </c>
      <c r="I560" s="259"/>
      <c r="J560" s="255"/>
      <c r="K560" s="255"/>
      <c r="L560" s="260"/>
      <c r="M560" s="261"/>
      <c r="N560" s="262"/>
      <c r="O560" s="262"/>
      <c r="P560" s="262"/>
      <c r="Q560" s="262"/>
      <c r="R560" s="262"/>
      <c r="S560" s="262"/>
      <c r="T560" s="263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64" t="s">
        <v>130</v>
      </c>
      <c r="AU560" s="264" t="s">
        <v>82</v>
      </c>
      <c r="AV560" s="15" t="s">
        <v>129</v>
      </c>
      <c r="AW560" s="15" t="s">
        <v>30</v>
      </c>
      <c r="AX560" s="15" t="s">
        <v>80</v>
      </c>
      <c r="AY560" s="264" t="s">
        <v>122</v>
      </c>
    </row>
    <row r="561" spans="1:65" s="2" customFormat="1" ht="16.5" customHeight="1">
      <c r="A561" s="39"/>
      <c r="B561" s="40"/>
      <c r="C561" s="219" t="s">
        <v>644</v>
      </c>
      <c r="D561" s="219" t="s">
        <v>124</v>
      </c>
      <c r="E561" s="220" t="s">
        <v>645</v>
      </c>
      <c r="F561" s="221" t="s">
        <v>646</v>
      </c>
      <c r="G561" s="222" t="s">
        <v>140</v>
      </c>
      <c r="H561" s="223">
        <v>2</v>
      </c>
      <c r="I561" s="224"/>
      <c r="J561" s="225">
        <f>ROUND(I561*H561,2)</f>
        <v>0</v>
      </c>
      <c r="K561" s="221" t="s">
        <v>1</v>
      </c>
      <c r="L561" s="45"/>
      <c r="M561" s="226" t="s">
        <v>1</v>
      </c>
      <c r="N561" s="227" t="s">
        <v>38</v>
      </c>
      <c r="O561" s="92"/>
      <c r="P561" s="228">
        <f>O561*H561</f>
        <v>0</v>
      </c>
      <c r="Q561" s="228">
        <v>0</v>
      </c>
      <c r="R561" s="228">
        <f>Q561*H561</f>
        <v>0</v>
      </c>
      <c r="S561" s="228">
        <v>0</v>
      </c>
      <c r="T561" s="229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0" t="s">
        <v>129</v>
      </c>
      <c r="AT561" s="230" t="s">
        <v>124</v>
      </c>
      <c r="AU561" s="230" t="s">
        <v>82</v>
      </c>
      <c r="AY561" s="18" t="s">
        <v>122</v>
      </c>
      <c r="BE561" s="231">
        <f>IF(N561="základní",J561,0)</f>
        <v>0</v>
      </c>
      <c r="BF561" s="231">
        <f>IF(N561="snížená",J561,0)</f>
        <v>0</v>
      </c>
      <c r="BG561" s="231">
        <f>IF(N561="zákl. přenesená",J561,0)</f>
        <v>0</v>
      </c>
      <c r="BH561" s="231">
        <f>IF(N561="sníž. přenesená",J561,0)</f>
        <v>0</v>
      </c>
      <c r="BI561" s="231">
        <f>IF(N561="nulová",J561,0)</f>
        <v>0</v>
      </c>
      <c r="BJ561" s="18" t="s">
        <v>80</v>
      </c>
      <c r="BK561" s="231">
        <f>ROUND(I561*H561,2)</f>
        <v>0</v>
      </c>
      <c r="BL561" s="18" t="s">
        <v>129</v>
      </c>
      <c r="BM561" s="230" t="s">
        <v>647</v>
      </c>
    </row>
    <row r="562" spans="1:51" s="13" customFormat="1" ht="12">
      <c r="A562" s="13"/>
      <c r="B562" s="232"/>
      <c r="C562" s="233"/>
      <c r="D562" s="234" t="s">
        <v>130</v>
      </c>
      <c r="E562" s="235" t="s">
        <v>1</v>
      </c>
      <c r="F562" s="236" t="s">
        <v>82</v>
      </c>
      <c r="G562" s="233"/>
      <c r="H562" s="237">
        <v>2</v>
      </c>
      <c r="I562" s="238"/>
      <c r="J562" s="233"/>
      <c r="K562" s="233"/>
      <c r="L562" s="239"/>
      <c r="M562" s="240"/>
      <c r="N562" s="241"/>
      <c r="O562" s="241"/>
      <c r="P562" s="241"/>
      <c r="Q562" s="241"/>
      <c r="R562" s="241"/>
      <c r="S562" s="241"/>
      <c r="T562" s="24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3" t="s">
        <v>130</v>
      </c>
      <c r="AU562" s="243" t="s">
        <v>82</v>
      </c>
      <c r="AV562" s="13" t="s">
        <v>82</v>
      </c>
      <c r="AW562" s="13" t="s">
        <v>30</v>
      </c>
      <c r="AX562" s="13" t="s">
        <v>73</v>
      </c>
      <c r="AY562" s="243" t="s">
        <v>122</v>
      </c>
    </row>
    <row r="563" spans="1:51" s="14" customFormat="1" ht="12">
      <c r="A563" s="14"/>
      <c r="B563" s="244"/>
      <c r="C563" s="245"/>
      <c r="D563" s="234" t="s">
        <v>130</v>
      </c>
      <c r="E563" s="246" t="s">
        <v>1</v>
      </c>
      <c r="F563" s="247" t="s">
        <v>132</v>
      </c>
      <c r="G563" s="245"/>
      <c r="H563" s="246" t="s">
        <v>1</v>
      </c>
      <c r="I563" s="248"/>
      <c r="J563" s="245"/>
      <c r="K563" s="245"/>
      <c r="L563" s="249"/>
      <c r="M563" s="250"/>
      <c r="N563" s="251"/>
      <c r="O563" s="251"/>
      <c r="P563" s="251"/>
      <c r="Q563" s="251"/>
      <c r="R563" s="251"/>
      <c r="S563" s="251"/>
      <c r="T563" s="252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3" t="s">
        <v>130</v>
      </c>
      <c r="AU563" s="253" t="s">
        <v>82</v>
      </c>
      <c r="AV563" s="14" t="s">
        <v>80</v>
      </c>
      <c r="AW563" s="14" t="s">
        <v>30</v>
      </c>
      <c r="AX563" s="14" t="s">
        <v>73</v>
      </c>
      <c r="AY563" s="253" t="s">
        <v>122</v>
      </c>
    </row>
    <row r="564" spans="1:51" s="15" customFormat="1" ht="12">
      <c r="A564" s="15"/>
      <c r="B564" s="254"/>
      <c r="C564" s="255"/>
      <c r="D564" s="234" t="s">
        <v>130</v>
      </c>
      <c r="E564" s="256" t="s">
        <v>1</v>
      </c>
      <c r="F564" s="257" t="s">
        <v>133</v>
      </c>
      <c r="G564" s="255"/>
      <c r="H564" s="258">
        <v>2</v>
      </c>
      <c r="I564" s="259"/>
      <c r="J564" s="255"/>
      <c r="K564" s="255"/>
      <c r="L564" s="260"/>
      <c r="M564" s="261"/>
      <c r="N564" s="262"/>
      <c r="O564" s="262"/>
      <c r="P564" s="262"/>
      <c r="Q564" s="262"/>
      <c r="R564" s="262"/>
      <c r="S564" s="262"/>
      <c r="T564" s="263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64" t="s">
        <v>130</v>
      </c>
      <c r="AU564" s="264" t="s">
        <v>82</v>
      </c>
      <c r="AV564" s="15" t="s">
        <v>129</v>
      </c>
      <c r="AW564" s="15" t="s">
        <v>30</v>
      </c>
      <c r="AX564" s="15" t="s">
        <v>80</v>
      </c>
      <c r="AY564" s="264" t="s">
        <v>122</v>
      </c>
    </row>
    <row r="565" spans="1:65" s="2" customFormat="1" ht="16.5" customHeight="1">
      <c r="A565" s="39"/>
      <c r="B565" s="40"/>
      <c r="C565" s="219" t="s">
        <v>390</v>
      </c>
      <c r="D565" s="219" t="s">
        <v>124</v>
      </c>
      <c r="E565" s="220" t="s">
        <v>648</v>
      </c>
      <c r="F565" s="221" t="s">
        <v>649</v>
      </c>
      <c r="G565" s="222" t="s">
        <v>140</v>
      </c>
      <c r="H565" s="223">
        <v>1</v>
      </c>
      <c r="I565" s="224"/>
      <c r="J565" s="225">
        <f>ROUND(I565*H565,2)</f>
        <v>0</v>
      </c>
      <c r="K565" s="221" t="s">
        <v>1</v>
      </c>
      <c r="L565" s="45"/>
      <c r="M565" s="226" t="s">
        <v>1</v>
      </c>
      <c r="N565" s="227" t="s">
        <v>38</v>
      </c>
      <c r="O565" s="92"/>
      <c r="P565" s="228">
        <f>O565*H565</f>
        <v>0</v>
      </c>
      <c r="Q565" s="228">
        <v>0</v>
      </c>
      <c r="R565" s="228">
        <f>Q565*H565</f>
        <v>0</v>
      </c>
      <c r="S565" s="228">
        <v>0</v>
      </c>
      <c r="T565" s="229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0" t="s">
        <v>129</v>
      </c>
      <c r="AT565" s="230" t="s">
        <v>124</v>
      </c>
      <c r="AU565" s="230" t="s">
        <v>82</v>
      </c>
      <c r="AY565" s="18" t="s">
        <v>122</v>
      </c>
      <c r="BE565" s="231">
        <f>IF(N565="základní",J565,0)</f>
        <v>0</v>
      </c>
      <c r="BF565" s="231">
        <f>IF(N565="snížená",J565,0)</f>
        <v>0</v>
      </c>
      <c r="BG565" s="231">
        <f>IF(N565="zákl. přenesená",J565,0)</f>
        <v>0</v>
      </c>
      <c r="BH565" s="231">
        <f>IF(N565="sníž. přenesená",J565,0)</f>
        <v>0</v>
      </c>
      <c r="BI565" s="231">
        <f>IF(N565="nulová",J565,0)</f>
        <v>0</v>
      </c>
      <c r="BJ565" s="18" t="s">
        <v>80</v>
      </c>
      <c r="BK565" s="231">
        <f>ROUND(I565*H565,2)</f>
        <v>0</v>
      </c>
      <c r="BL565" s="18" t="s">
        <v>129</v>
      </c>
      <c r="BM565" s="230" t="s">
        <v>650</v>
      </c>
    </row>
    <row r="566" spans="1:51" s="13" customFormat="1" ht="12">
      <c r="A566" s="13"/>
      <c r="B566" s="232"/>
      <c r="C566" s="233"/>
      <c r="D566" s="234" t="s">
        <v>130</v>
      </c>
      <c r="E566" s="235" t="s">
        <v>1</v>
      </c>
      <c r="F566" s="236" t="s">
        <v>80</v>
      </c>
      <c r="G566" s="233"/>
      <c r="H566" s="237">
        <v>1</v>
      </c>
      <c r="I566" s="238"/>
      <c r="J566" s="233"/>
      <c r="K566" s="233"/>
      <c r="L566" s="239"/>
      <c r="M566" s="240"/>
      <c r="N566" s="241"/>
      <c r="O566" s="241"/>
      <c r="P566" s="241"/>
      <c r="Q566" s="241"/>
      <c r="R566" s="241"/>
      <c r="S566" s="241"/>
      <c r="T566" s="24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3" t="s">
        <v>130</v>
      </c>
      <c r="AU566" s="243" t="s">
        <v>82</v>
      </c>
      <c r="AV566" s="13" t="s">
        <v>82</v>
      </c>
      <c r="AW566" s="13" t="s">
        <v>30</v>
      </c>
      <c r="AX566" s="13" t="s">
        <v>73</v>
      </c>
      <c r="AY566" s="243" t="s">
        <v>122</v>
      </c>
    </row>
    <row r="567" spans="1:51" s="14" customFormat="1" ht="12">
      <c r="A567" s="14"/>
      <c r="B567" s="244"/>
      <c r="C567" s="245"/>
      <c r="D567" s="234" t="s">
        <v>130</v>
      </c>
      <c r="E567" s="246" t="s">
        <v>1</v>
      </c>
      <c r="F567" s="247" t="s">
        <v>132</v>
      </c>
      <c r="G567" s="245"/>
      <c r="H567" s="246" t="s">
        <v>1</v>
      </c>
      <c r="I567" s="248"/>
      <c r="J567" s="245"/>
      <c r="K567" s="245"/>
      <c r="L567" s="249"/>
      <c r="M567" s="250"/>
      <c r="N567" s="251"/>
      <c r="O567" s="251"/>
      <c r="P567" s="251"/>
      <c r="Q567" s="251"/>
      <c r="R567" s="251"/>
      <c r="S567" s="251"/>
      <c r="T567" s="252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3" t="s">
        <v>130</v>
      </c>
      <c r="AU567" s="253" t="s">
        <v>82</v>
      </c>
      <c r="AV567" s="14" t="s">
        <v>80</v>
      </c>
      <c r="AW567" s="14" t="s">
        <v>30</v>
      </c>
      <c r="AX567" s="14" t="s">
        <v>73</v>
      </c>
      <c r="AY567" s="253" t="s">
        <v>122</v>
      </c>
    </row>
    <row r="568" spans="1:51" s="15" customFormat="1" ht="12">
      <c r="A568" s="15"/>
      <c r="B568" s="254"/>
      <c r="C568" s="255"/>
      <c r="D568" s="234" t="s">
        <v>130</v>
      </c>
      <c r="E568" s="256" t="s">
        <v>1</v>
      </c>
      <c r="F568" s="257" t="s">
        <v>133</v>
      </c>
      <c r="G568" s="255"/>
      <c r="H568" s="258">
        <v>1</v>
      </c>
      <c r="I568" s="259"/>
      <c r="J568" s="255"/>
      <c r="K568" s="255"/>
      <c r="L568" s="260"/>
      <c r="M568" s="261"/>
      <c r="N568" s="262"/>
      <c r="O568" s="262"/>
      <c r="P568" s="262"/>
      <c r="Q568" s="262"/>
      <c r="R568" s="262"/>
      <c r="S568" s="262"/>
      <c r="T568" s="263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64" t="s">
        <v>130</v>
      </c>
      <c r="AU568" s="264" t="s">
        <v>82</v>
      </c>
      <c r="AV568" s="15" t="s">
        <v>129</v>
      </c>
      <c r="AW568" s="15" t="s">
        <v>30</v>
      </c>
      <c r="AX568" s="15" t="s">
        <v>80</v>
      </c>
      <c r="AY568" s="264" t="s">
        <v>122</v>
      </c>
    </row>
    <row r="569" spans="1:65" s="2" customFormat="1" ht="16.5" customHeight="1">
      <c r="A569" s="39"/>
      <c r="B569" s="40"/>
      <c r="C569" s="219" t="s">
        <v>651</v>
      </c>
      <c r="D569" s="219" t="s">
        <v>124</v>
      </c>
      <c r="E569" s="220" t="s">
        <v>652</v>
      </c>
      <c r="F569" s="221" t="s">
        <v>653</v>
      </c>
      <c r="G569" s="222" t="s">
        <v>164</v>
      </c>
      <c r="H569" s="223">
        <v>163</v>
      </c>
      <c r="I569" s="224"/>
      <c r="J569" s="225">
        <f>ROUND(I569*H569,2)</f>
        <v>0</v>
      </c>
      <c r="K569" s="221" t="s">
        <v>128</v>
      </c>
      <c r="L569" s="45"/>
      <c r="M569" s="226" t="s">
        <v>1</v>
      </c>
      <c r="N569" s="227" t="s">
        <v>38</v>
      </c>
      <c r="O569" s="92"/>
      <c r="P569" s="228">
        <f>O569*H569</f>
        <v>0</v>
      </c>
      <c r="Q569" s="228">
        <v>0</v>
      </c>
      <c r="R569" s="228">
        <f>Q569*H569</f>
        <v>0</v>
      </c>
      <c r="S569" s="228">
        <v>0</v>
      </c>
      <c r="T569" s="229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30" t="s">
        <v>129</v>
      </c>
      <c r="AT569" s="230" t="s">
        <v>124</v>
      </c>
      <c r="AU569" s="230" t="s">
        <v>82</v>
      </c>
      <c r="AY569" s="18" t="s">
        <v>122</v>
      </c>
      <c r="BE569" s="231">
        <f>IF(N569="základní",J569,0)</f>
        <v>0</v>
      </c>
      <c r="BF569" s="231">
        <f>IF(N569="snížená",J569,0)</f>
        <v>0</v>
      </c>
      <c r="BG569" s="231">
        <f>IF(N569="zákl. přenesená",J569,0)</f>
        <v>0</v>
      </c>
      <c r="BH569" s="231">
        <f>IF(N569="sníž. přenesená",J569,0)</f>
        <v>0</v>
      </c>
      <c r="BI569" s="231">
        <f>IF(N569="nulová",J569,0)</f>
        <v>0</v>
      </c>
      <c r="BJ569" s="18" t="s">
        <v>80</v>
      </c>
      <c r="BK569" s="231">
        <f>ROUND(I569*H569,2)</f>
        <v>0</v>
      </c>
      <c r="BL569" s="18" t="s">
        <v>129</v>
      </c>
      <c r="BM569" s="230" t="s">
        <v>654</v>
      </c>
    </row>
    <row r="570" spans="1:51" s="13" customFormat="1" ht="12">
      <c r="A570" s="13"/>
      <c r="B570" s="232"/>
      <c r="C570" s="233"/>
      <c r="D570" s="234" t="s">
        <v>130</v>
      </c>
      <c r="E570" s="235" t="s">
        <v>1</v>
      </c>
      <c r="F570" s="236" t="s">
        <v>655</v>
      </c>
      <c r="G570" s="233"/>
      <c r="H570" s="237">
        <v>163</v>
      </c>
      <c r="I570" s="238"/>
      <c r="J570" s="233"/>
      <c r="K570" s="233"/>
      <c r="L570" s="239"/>
      <c r="M570" s="240"/>
      <c r="N570" s="241"/>
      <c r="O570" s="241"/>
      <c r="P570" s="241"/>
      <c r="Q570" s="241"/>
      <c r="R570" s="241"/>
      <c r="S570" s="241"/>
      <c r="T570" s="24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3" t="s">
        <v>130</v>
      </c>
      <c r="AU570" s="243" t="s">
        <v>82</v>
      </c>
      <c r="AV570" s="13" t="s">
        <v>82</v>
      </c>
      <c r="AW570" s="13" t="s">
        <v>30</v>
      </c>
      <c r="AX570" s="13" t="s">
        <v>73</v>
      </c>
      <c r="AY570" s="243" t="s">
        <v>122</v>
      </c>
    </row>
    <row r="571" spans="1:51" s="14" customFormat="1" ht="12">
      <c r="A571" s="14"/>
      <c r="B571" s="244"/>
      <c r="C571" s="245"/>
      <c r="D571" s="234" t="s">
        <v>130</v>
      </c>
      <c r="E571" s="246" t="s">
        <v>1</v>
      </c>
      <c r="F571" s="247" t="s">
        <v>132</v>
      </c>
      <c r="G571" s="245"/>
      <c r="H571" s="246" t="s">
        <v>1</v>
      </c>
      <c r="I571" s="248"/>
      <c r="J571" s="245"/>
      <c r="K571" s="245"/>
      <c r="L571" s="249"/>
      <c r="M571" s="250"/>
      <c r="N571" s="251"/>
      <c r="O571" s="251"/>
      <c r="P571" s="251"/>
      <c r="Q571" s="251"/>
      <c r="R571" s="251"/>
      <c r="S571" s="251"/>
      <c r="T571" s="252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3" t="s">
        <v>130</v>
      </c>
      <c r="AU571" s="253" t="s">
        <v>82</v>
      </c>
      <c r="AV571" s="14" t="s">
        <v>80</v>
      </c>
      <c r="AW571" s="14" t="s">
        <v>30</v>
      </c>
      <c r="AX571" s="14" t="s">
        <v>73</v>
      </c>
      <c r="AY571" s="253" t="s">
        <v>122</v>
      </c>
    </row>
    <row r="572" spans="1:51" s="15" customFormat="1" ht="12">
      <c r="A572" s="15"/>
      <c r="B572" s="254"/>
      <c r="C572" s="255"/>
      <c r="D572" s="234" t="s">
        <v>130</v>
      </c>
      <c r="E572" s="256" t="s">
        <v>1</v>
      </c>
      <c r="F572" s="257" t="s">
        <v>133</v>
      </c>
      <c r="G572" s="255"/>
      <c r="H572" s="258">
        <v>163</v>
      </c>
      <c r="I572" s="259"/>
      <c r="J572" s="255"/>
      <c r="K572" s="255"/>
      <c r="L572" s="260"/>
      <c r="M572" s="261"/>
      <c r="N572" s="262"/>
      <c r="O572" s="262"/>
      <c r="P572" s="262"/>
      <c r="Q572" s="262"/>
      <c r="R572" s="262"/>
      <c r="S572" s="262"/>
      <c r="T572" s="263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64" t="s">
        <v>130</v>
      </c>
      <c r="AU572" s="264" t="s">
        <v>82</v>
      </c>
      <c r="AV572" s="15" t="s">
        <v>129</v>
      </c>
      <c r="AW572" s="15" t="s">
        <v>30</v>
      </c>
      <c r="AX572" s="15" t="s">
        <v>80</v>
      </c>
      <c r="AY572" s="264" t="s">
        <v>122</v>
      </c>
    </row>
    <row r="573" spans="1:65" s="2" customFormat="1" ht="16.5" customHeight="1">
      <c r="A573" s="39"/>
      <c r="B573" s="40"/>
      <c r="C573" s="265" t="s">
        <v>656</v>
      </c>
      <c r="D573" s="265" t="s">
        <v>273</v>
      </c>
      <c r="E573" s="266" t="s">
        <v>657</v>
      </c>
      <c r="F573" s="267" t="s">
        <v>658</v>
      </c>
      <c r="G573" s="268" t="s">
        <v>127</v>
      </c>
      <c r="H573" s="269">
        <v>48</v>
      </c>
      <c r="I573" s="270"/>
      <c r="J573" s="271">
        <f>ROUND(I573*H573,2)</f>
        <v>0</v>
      </c>
      <c r="K573" s="267" t="s">
        <v>128</v>
      </c>
      <c r="L573" s="272"/>
      <c r="M573" s="273" t="s">
        <v>1</v>
      </c>
      <c r="N573" s="274" t="s">
        <v>38</v>
      </c>
      <c r="O573" s="92"/>
      <c r="P573" s="228">
        <f>O573*H573</f>
        <v>0</v>
      </c>
      <c r="Q573" s="228">
        <v>0.00254</v>
      </c>
      <c r="R573" s="228">
        <f>Q573*H573</f>
        <v>0.12192</v>
      </c>
      <c r="S573" s="228">
        <v>0</v>
      </c>
      <c r="T573" s="22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0" t="s">
        <v>144</v>
      </c>
      <c r="AT573" s="230" t="s">
        <v>273</v>
      </c>
      <c r="AU573" s="230" t="s">
        <v>82</v>
      </c>
      <c r="AY573" s="18" t="s">
        <v>122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18" t="s">
        <v>80</v>
      </c>
      <c r="BK573" s="231">
        <f>ROUND(I573*H573,2)</f>
        <v>0</v>
      </c>
      <c r="BL573" s="18" t="s">
        <v>129</v>
      </c>
      <c r="BM573" s="230" t="s">
        <v>659</v>
      </c>
    </row>
    <row r="574" spans="1:51" s="13" customFormat="1" ht="12">
      <c r="A574" s="13"/>
      <c r="B574" s="232"/>
      <c r="C574" s="233"/>
      <c r="D574" s="234" t="s">
        <v>130</v>
      </c>
      <c r="E574" s="235" t="s">
        <v>1</v>
      </c>
      <c r="F574" s="236" t="s">
        <v>660</v>
      </c>
      <c r="G574" s="233"/>
      <c r="H574" s="237">
        <v>48</v>
      </c>
      <c r="I574" s="238"/>
      <c r="J574" s="233"/>
      <c r="K574" s="233"/>
      <c r="L574" s="239"/>
      <c r="M574" s="240"/>
      <c r="N574" s="241"/>
      <c r="O574" s="241"/>
      <c r="P574" s="241"/>
      <c r="Q574" s="241"/>
      <c r="R574" s="241"/>
      <c r="S574" s="241"/>
      <c r="T574" s="242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3" t="s">
        <v>130</v>
      </c>
      <c r="AU574" s="243" t="s">
        <v>82</v>
      </c>
      <c r="AV574" s="13" t="s">
        <v>82</v>
      </c>
      <c r="AW574" s="13" t="s">
        <v>30</v>
      </c>
      <c r="AX574" s="13" t="s">
        <v>80</v>
      </c>
      <c r="AY574" s="243" t="s">
        <v>122</v>
      </c>
    </row>
    <row r="575" spans="1:65" s="2" customFormat="1" ht="16.5" customHeight="1">
      <c r="A575" s="39"/>
      <c r="B575" s="40"/>
      <c r="C575" s="219" t="s">
        <v>179</v>
      </c>
      <c r="D575" s="219" t="s">
        <v>124</v>
      </c>
      <c r="E575" s="220" t="s">
        <v>661</v>
      </c>
      <c r="F575" s="221" t="s">
        <v>662</v>
      </c>
      <c r="G575" s="222" t="s">
        <v>164</v>
      </c>
      <c r="H575" s="223">
        <v>163</v>
      </c>
      <c r="I575" s="224"/>
      <c r="J575" s="225">
        <f>ROUND(I575*H575,2)</f>
        <v>0</v>
      </c>
      <c r="K575" s="221" t="s">
        <v>128</v>
      </c>
      <c r="L575" s="45"/>
      <c r="M575" s="226" t="s">
        <v>1</v>
      </c>
      <c r="N575" s="227" t="s">
        <v>38</v>
      </c>
      <c r="O575" s="92"/>
      <c r="P575" s="228">
        <f>O575*H575</f>
        <v>0</v>
      </c>
      <c r="Q575" s="228">
        <v>0</v>
      </c>
      <c r="R575" s="228">
        <f>Q575*H575</f>
        <v>0</v>
      </c>
      <c r="S575" s="228">
        <v>0</v>
      </c>
      <c r="T575" s="22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0" t="s">
        <v>129</v>
      </c>
      <c r="AT575" s="230" t="s">
        <v>124</v>
      </c>
      <c r="AU575" s="230" t="s">
        <v>82</v>
      </c>
      <c r="AY575" s="18" t="s">
        <v>122</v>
      </c>
      <c r="BE575" s="231">
        <f>IF(N575="základní",J575,0)</f>
        <v>0</v>
      </c>
      <c r="BF575" s="231">
        <f>IF(N575="snížená",J575,0)</f>
        <v>0</v>
      </c>
      <c r="BG575" s="231">
        <f>IF(N575="zákl. přenesená",J575,0)</f>
        <v>0</v>
      </c>
      <c r="BH575" s="231">
        <f>IF(N575="sníž. přenesená",J575,0)</f>
        <v>0</v>
      </c>
      <c r="BI575" s="231">
        <f>IF(N575="nulová",J575,0)</f>
        <v>0</v>
      </c>
      <c r="BJ575" s="18" t="s">
        <v>80</v>
      </c>
      <c r="BK575" s="231">
        <f>ROUND(I575*H575,2)</f>
        <v>0</v>
      </c>
      <c r="BL575" s="18" t="s">
        <v>129</v>
      </c>
      <c r="BM575" s="230" t="s">
        <v>663</v>
      </c>
    </row>
    <row r="576" spans="1:51" s="13" customFormat="1" ht="12">
      <c r="A576" s="13"/>
      <c r="B576" s="232"/>
      <c r="C576" s="233"/>
      <c r="D576" s="234" t="s">
        <v>130</v>
      </c>
      <c r="E576" s="235" t="s">
        <v>1</v>
      </c>
      <c r="F576" s="236" t="s">
        <v>655</v>
      </c>
      <c r="G576" s="233"/>
      <c r="H576" s="237">
        <v>163</v>
      </c>
      <c r="I576" s="238"/>
      <c r="J576" s="233"/>
      <c r="K576" s="233"/>
      <c r="L576" s="239"/>
      <c r="M576" s="240"/>
      <c r="N576" s="241"/>
      <c r="O576" s="241"/>
      <c r="P576" s="241"/>
      <c r="Q576" s="241"/>
      <c r="R576" s="241"/>
      <c r="S576" s="241"/>
      <c r="T576" s="24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3" t="s">
        <v>130</v>
      </c>
      <c r="AU576" s="243" t="s">
        <v>82</v>
      </c>
      <c r="AV576" s="13" t="s">
        <v>82</v>
      </c>
      <c r="AW576" s="13" t="s">
        <v>30</v>
      </c>
      <c r="AX576" s="13" t="s">
        <v>73</v>
      </c>
      <c r="AY576" s="243" t="s">
        <v>122</v>
      </c>
    </row>
    <row r="577" spans="1:51" s="14" customFormat="1" ht="12">
      <c r="A577" s="14"/>
      <c r="B577" s="244"/>
      <c r="C577" s="245"/>
      <c r="D577" s="234" t="s">
        <v>130</v>
      </c>
      <c r="E577" s="246" t="s">
        <v>1</v>
      </c>
      <c r="F577" s="247" t="s">
        <v>664</v>
      </c>
      <c r="G577" s="245"/>
      <c r="H577" s="246" t="s">
        <v>1</v>
      </c>
      <c r="I577" s="248"/>
      <c r="J577" s="245"/>
      <c r="K577" s="245"/>
      <c r="L577" s="249"/>
      <c r="M577" s="250"/>
      <c r="N577" s="251"/>
      <c r="O577" s="251"/>
      <c r="P577" s="251"/>
      <c r="Q577" s="251"/>
      <c r="R577" s="251"/>
      <c r="S577" s="251"/>
      <c r="T577" s="252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3" t="s">
        <v>130</v>
      </c>
      <c r="AU577" s="253" t="s">
        <v>82</v>
      </c>
      <c r="AV577" s="14" t="s">
        <v>80</v>
      </c>
      <c r="AW577" s="14" t="s">
        <v>30</v>
      </c>
      <c r="AX577" s="14" t="s">
        <v>73</v>
      </c>
      <c r="AY577" s="253" t="s">
        <v>122</v>
      </c>
    </row>
    <row r="578" spans="1:51" s="15" customFormat="1" ht="12">
      <c r="A578" s="15"/>
      <c r="B578" s="254"/>
      <c r="C578" s="255"/>
      <c r="D578" s="234" t="s">
        <v>130</v>
      </c>
      <c r="E578" s="256" t="s">
        <v>1</v>
      </c>
      <c r="F578" s="257" t="s">
        <v>133</v>
      </c>
      <c r="G578" s="255"/>
      <c r="H578" s="258">
        <v>163</v>
      </c>
      <c r="I578" s="259"/>
      <c r="J578" s="255"/>
      <c r="K578" s="255"/>
      <c r="L578" s="260"/>
      <c r="M578" s="261"/>
      <c r="N578" s="262"/>
      <c r="O578" s="262"/>
      <c r="P578" s="262"/>
      <c r="Q578" s="262"/>
      <c r="R578" s="262"/>
      <c r="S578" s="262"/>
      <c r="T578" s="263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64" t="s">
        <v>130</v>
      </c>
      <c r="AU578" s="264" t="s">
        <v>82</v>
      </c>
      <c r="AV578" s="15" t="s">
        <v>129</v>
      </c>
      <c r="AW578" s="15" t="s">
        <v>30</v>
      </c>
      <c r="AX578" s="15" t="s">
        <v>80</v>
      </c>
      <c r="AY578" s="264" t="s">
        <v>122</v>
      </c>
    </row>
    <row r="579" spans="1:65" s="2" customFormat="1" ht="24.15" customHeight="1">
      <c r="A579" s="39"/>
      <c r="B579" s="40"/>
      <c r="C579" s="219" t="s">
        <v>665</v>
      </c>
      <c r="D579" s="219" t="s">
        <v>124</v>
      </c>
      <c r="E579" s="220" t="s">
        <v>666</v>
      </c>
      <c r="F579" s="221" t="s">
        <v>667</v>
      </c>
      <c r="G579" s="222" t="s">
        <v>164</v>
      </c>
      <c r="H579" s="223">
        <v>8.8</v>
      </c>
      <c r="I579" s="224"/>
      <c r="J579" s="225">
        <f>ROUND(I579*H579,2)</f>
        <v>0</v>
      </c>
      <c r="K579" s="221" t="s">
        <v>128</v>
      </c>
      <c r="L579" s="45"/>
      <c r="M579" s="226" t="s">
        <v>1</v>
      </c>
      <c r="N579" s="227" t="s">
        <v>38</v>
      </c>
      <c r="O579" s="92"/>
      <c r="P579" s="228">
        <f>O579*H579</f>
        <v>0</v>
      </c>
      <c r="Q579" s="228">
        <v>0</v>
      </c>
      <c r="R579" s="228">
        <f>Q579*H579</f>
        <v>0</v>
      </c>
      <c r="S579" s="228">
        <v>0</v>
      </c>
      <c r="T579" s="229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0" t="s">
        <v>129</v>
      </c>
      <c r="AT579" s="230" t="s">
        <v>124</v>
      </c>
      <c r="AU579" s="230" t="s">
        <v>82</v>
      </c>
      <c r="AY579" s="18" t="s">
        <v>122</v>
      </c>
      <c r="BE579" s="231">
        <f>IF(N579="základní",J579,0)</f>
        <v>0</v>
      </c>
      <c r="BF579" s="231">
        <f>IF(N579="snížená",J579,0)</f>
        <v>0</v>
      </c>
      <c r="BG579" s="231">
        <f>IF(N579="zákl. přenesená",J579,0)</f>
        <v>0</v>
      </c>
      <c r="BH579" s="231">
        <f>IF(N579="sníž. přenesená",J579,0)</f>
        <v>0</v>
      </c>
      <c r="BI579" s="231">
        <f>IF(N579="nulová",J579,0)</f>
        <v>0</v>
      </c>
      <c r="BJ579" s="18" t="s">
        <v>80</v>
      </c>
      <c r="BK579" s="231">
        <f>ROUND(I579*H579,2)</f>
        <v>0</v>
      </c>
      <c r="BL579" s="18" t="s">
        <v>129</v>
      </c>
      <c r="BM579" s="230" t="s">
        <v>668</v>
      </c>
    </row>
    <row r="580" spans="1:51" s="13" customFormat="1" ht="12">
      <c r="A580" s="13"/>
      <c r="B580" s="232"/>
      <c r="C580" s="233"/>
      <c r="D580" s="234" t="s">
        <v>130</v>
      </c>
      <c r="E580" s="235" t="s">
        <v>1</v>
      </c>
      <c r="F580" s="236" t="s">
        <v>669</v>
      </c>
      <c r="G580" s="233"/>
      <c r="H580" s="237">
        <v>8.8</v>
      </c>
      <c r="I580" s="238"/>
      <c r="J580" s="233"/>
      <c r="K580" s="233"/>
      <c r="L580" s="239"/>
      <c r="M580" s="240"/>
      <c r="N580" s="241"/>
      <c r="O580" s="241"/>
      <c r="P580" s="241"/>
      <c r="Q580" s="241"/>
      <c r="R580" s="241"/>
      <c r="S580" s="241"/>
      <c r="T580" s="242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3" t="s">
        <v>130</v>
      </c>
      <c r="AU580" s="243" t="s">
        <v>82</v>
      </c>
      <c r="AV580" s="13" t="s">
        <v>82</v>
      </c>
      <c r="AW580" s="13" t="s">
        <v>30</v>
      </c>
      <c r="AX580" s="13" t="s">
        <v>73</v>
      </c>
      <c r="AY580" s="243" t="s">
        <v>122</v>
      </c>
    </row>
    <row r="581" spans="1:51" s="14" customFormat="1" ht="12">
      <c r="A581" s="14"/>
      <c r="B581" s="244"/>
      <c r="C581" s="245"/>
      <c r="D581" s="234" t="s">
        <v>130</v>
      </c>
      <c r="E581" s="246" t="s">
        <v>1</v>
      </c>
      <c r="F581" s="247" t="s">
        <v>132</v>
      </c>
      <c r="G581" s="245"/>
      <c r="H581" s="246" t="s">
        <v>1</v>
      </c>
      <c r="I581" s="248"/>
      <c r="J581" s="245"/>
      <c r="K581" s="245"/>
      <c r="L581" s="249"/>
      <c r="M581" s="250"/>
      <c r="N581" s="251"/>
      <c r="O581" s="251"/>
      <c r="P581" s="251"/>
      <c r="Q581" s="251"/>
      <c r="R581" s="251"/>
      <c r="S581" s="251"/>
      <c r="T581" s="252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3" t="s">
        <v>130</v>
      </c>
      <c r="AU581" s="253" t="s">
        <v>82</v>
      </c>
      <c r="AV581" s="14" t="s">
        <v>80</v>
      </c>
      <c r="AW581" s="14" t="s">
        <v>30</v>
      </c>
      <c r="AX581" s="14" t="s">
        <v>73</v>
      </c>
      <c r="AY581" s="253" t="s">
        <v>122</v>
      </c>
    </row>
    <row r="582" spans="1:51" s="15" customFormat="1" ht="12">
      <c r="A582" s="15"/>
      <c r="B582" s="254"/>
      <c r="C582" s="255"/>
      <c r="D582" s="234" t="s">
        <v>130</v>
      </c>
      <c r="E582" s="256" t="s">
        <v>1</v>
      </c>
      <c r="F582" s="257" t="s">
        <v>133</v>
      </c>
      <c r="G582" s="255"/>
      <c r="H582" s="258">
        <v>8.8</v>
      </c>
      <c r="I582" s="259"/>
      <c r="J582" s="255"/>
      <c r="K582" s="255"/>
      <c r="L582" s="260"/>
      <c r="M582" s="261"/>
      <c r="N582" s="262"/>
      <c r="O582" s="262"/>
      <c r="P582" s="262"/>
      <c r="Q582" s="262"/>
      <c r="R582" s="262"/>
      <c r="S582" s="262"/>
      <c r="T582" s="263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64" t="s">
        <v>130</v>
      </c>
      <c r="AU582" s="264" t="s">
        <v>82</v>
      </c>
      <c r="AV582" s="15" t="s">
        <v>129</v>
      </c>
      <c r="AW582" s="15" t="s">
        <v>30</v>
      </c>
      <c r="AX582" s="15" t="s">
        <v>80</v>
      </c>
      <c r="AY582" s="264" t="s">
        <v>122</v>
      </c>
    </row>
    <row r="583" spans="1:65" s="2" customFormat="1" ht="16.5" customHeight="1">
      <c r="A583" s="39"/>
      <c r="B583" s="40"/>
      <c r="C583" s="265" t="s">
        <v>397</v>
      </c>
      <c r="D583" s="265" t="s">
        <v>273</v>
      </c>
      <c r="E583" s="266" t="s">
        <v>670</v>
      </c>
      <c r="F583" s="267" t="s">
        <v>671</v>
      </c>
      <c r="G583" s="268" t="s">
        <v>164</v>
      </c>
      <c r="H583" s="269">
        <v>8.976</v>
      </c>
      <c r="I583" s="270"/>
      <c r="J583" s="271">
        <f>ROUND(I583*H583,2)</f>
        <v>0</v>
      </c>
      <c r="K583" s="267" t="s">
        <v>1</v>
      </c>
      <c r="L583" s="272"/>
      <c r="M583" s="273" t="s">
        <v>1</v>
      </c>
      <c r="N583" s="274" t="s">
        <v>38</v>
      </c>
      <c r="O583" s="92"/>
      <c r="P583" s="228">
        <f>O583*H583</f>
        <v>0</v>
      </c>
      <c r="Q583" s="228">
        <v>0</v>
      </c>
      <c r="R583" s="228">
        <f>Q583*H583</f>
        <v>0</v>
      </c>
      <c r="S583" s="228">
        <v>0</v>
      </c>
      <c r="T583" s="229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0" t="s">
        <v>144</v>
      </c>
      <c r="AT583" s="230" t="s">
        <v>273</v>
      </c>
      <c r="AU583" s="230" t="s">
        <v>82</v>
      </c>
      <c r="AY583" s="18" t="s">
        <v>122</v>
      </c>
      <c r="BE583" s="231">
        <f>IF(N583="základní",J583,0)</f>
        <v>0</v>
      </c>
      <c r="BF583" s="231">
        <f>IF(N583="snížená",J583,0)</f>
        <v>0</v>
      </c>
      <c r="BG583" s="231">
        <f>IF(N583="zákl. přenesená",J583,0)</f>
        <v>0</v>
      </c>
      <c r="BH583" s="231">
        <f>IF(N583="sníž. přenesená",J583,0)</f>
        <v>0</v>
      </c>
      <c r="BI583" s="231">
        <f>IF(N583="nulová",J583,0)</f>
        <v>0</v>
      </c>
      <c r="BJ583" s="18" t="s">
        <v>80</v>
      </c>
      <c r="BK583" s="231">
        <f>ROUND(I583*H583,2)</f>
        <v>0</v>
      </c>
      <c r="BL583" s="18" t="s">
        <v>129</v>
      </c>
      <c r="BM583" s="230" t="s">
        <v>672</v>
      </c>
    </row>
    <row r="584" spans="1:51" s="13" customFormat="1" ht="12">
      <c r="A584" s="13"/>
      <c r="B584" s="232"/>
      <c r="C584" s="233"/>
      <c r="D584" s="234" t="s">
        <v>130</v>
      </c>
      <c r="E584" s="235" t="s">
        <v>1</v>
      </c>
      <c r="F584" s="236" t="s">
        <v>673</v>
      </c>
      <c r="G584" s="233"/>
      <c r="H584" s="237">
        <v>8.976</v>
      </c>
      <c r="I584" s="238"/>
      <c r="J584" s="233"/>
      <c r="K584" s="233"/>
      <c r="L584" s="239"/>
      <c r="M584" s="240"/>
      <c r="N584" s="241"/>
      <c r="O584" s="241"/>
      <c r="P584" s="241"/>
      <c r="Q584" s="241"/>
      <c r="R584" s="241"/>
      <c r="S584" s="241"/>
      <c r="T584" s="242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3" t="s">
        <v>130</v>
      </c>
      <c r="AU584" s="243" t="s">
        <v>82</v>
      </c>
      <c r="AV584" s="13" t="s">
        <v>82</v>
      </c>
      <c r="AW584" s="13" t="s">
        <v>30</v>
      </c>
      <c r="AX584" s="13" t="s">
        <v>73</v>
      </c>
      <c r="AY584" s="243" t="s">
        <v>122</v>
      </c>
    </row>
    <row r="585" spans="1:51" s="15" customFormat="1" ht="12">
      <c r="A585" s="15"/>
      <c r="B585" s="254"/>
      <c r="C585" s="255"/>
      <c r="D585" s="234" t="s">
        <v>130</v>
      </c>
      <c r="E585" s="256" t="s">
        <v>1</v>
      </c>
      <c r="F585" s="257" t="s">
        <v>133</v>
      </c>
      <c r="G585" s="255"/>
      <c r="H585" s="258">
        <v>8.976</v>
      </c>
      <c r="I585" s="259"/>
      <c r="J585" s="255"/>
      <c r="K585" s="255"/>
      <c r="L585" s="260"/>
      <c r="M585" s="261"/>
      <c r="N585" s="262"/>
      <c r="O585" s="262"/>
      <c r="P585" s="262"/>
      <c r="Q585" s="262"/>
      <c r="R585" s="262"/>
      <c r="S585" s="262"/>
      <c r="T585" s="263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64" t="s">
        <v>130</v>
      </c>
      <c r="AU585" s="264" t="s">
        <v>82</v>
      </c>
      <c r="AV585" s="15" t="s">
        <v>129</v>
      </c>
      <c r="AW585" s="15" t="s">
        <v>30</v>
      </c>
      <c r="AX585" s="15" t="s">
        <v>80</v>
      </c>
      <c r="AY585" s="264" t="s">
        <v>122</v>
      </c>
    </row>
    <row r="586" spans="1:65" s="2" customFormat="1" ht="16.5" customHeight="1">
      <c r="A586" s="39"/>
      <c r="B586" s="40"/>
      <c r="C586" s="219" t="s">
        <v>674</v>
      </c>
      <c r="D586" s="219" t="s">
        <v>124</v>
      </c>
      <c r="E586" s="220" t="s">
        <v>675</v>
      </c>
      <c r="F586" s="221" t="s">
        <v>676</v>
      </c>
      <c r="G586" s="222" t="s">
        <v>164</v>
      </c>
      <c r="H586" s="223">
        <v>37.5</v>
      </c>
      <c r="I586" s="224"/>
      <c r="J586" s="225">
        <f>ROUND(I586*H586,2)</f>
        <v>0</v>
      </c>
      <c r="K586" s="221" t="s">
        <v>128</v>
      </c>
      <c r="L586" s="45"/>
      <c r="M586" s="226" t="s">
        <v>1</v>
      </c>
      <c r="N586" s="227" t="s">
        <v>38</v>
      </c>
      <c r="O586" s="92"/>
      <c r="P586" s="228">
        <f>O586*H586</f>
        <v>0</v>
      </c>
      <c r="Q586" s="228">
        <v>0</v>
      </c>
      <c r="R586" s="228">
        <f>Q586*H586</f>
        <v>0</v>
      </c>
      <c r="S586" s="228">
        <v>0</v>
      </c>
      <c r="T586" s="229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30" t="s">
        <v>129</v>
      </c>
      <c r="AT586" s="230" t="s">
        <v>124</v>
      </c>
      <c r="AU586" s="230" t="s">
        <v>82</v>
      </c>
      <c r="AY586" s="18" t="s">
        <v>122</v>
      </c>
      <c r="BE586" s="231">
        <f>IF(N586="základní",J586,0)</f>
        <v>0</v>
      </c>
      <c r="BF586" s="231">
        <f>IF(N586="snížená",J586,0)</f>
        <v>0</v>
      </c>
      <c r="BG586" s="231">
        <f>IF(N586="zákl. přenesená",J586,0)</f>
        <v>0</v>
      </c>
      <c r="BH586" s="231">
        <f>IF(N586="sníž. přenesená",J586,0)</f>
        <v>0</v>
      </c>
      <c r="BI586" s="231">
        <f>IF(N586="nulová",J586,0)</f>
        <v>0</v>
      </c>
      <c r="BJ586" s="18" t="s">
        <v>80</v>
      </c>
      <c r="BK586" s="231">
        <f>ROUND(I586*H586,2)</f>
        <v>0</v>
      </c>
      <c r="BL586" s="18" t="s">
        <v>129</v>
      </c>
      <c r="BM586" s="230" t="s">
        <v>677</v>
      </c>
    </row>
    <row r="587" spans="1:51" s="13" customFormat="1" ht="12">
      <c r="A587" s="13"/>
      <c r="B587" s="232"/>
      <c r="C587" s="233"/>
      <c r="D587" s="234" t="s">
        <v>130</v>
      </c>
      <c r="E587" s="235" t="s">
        <v>1</v>
      </c>
      <c r="F587" s="236" t="s">
        <v>678</v>
      </c>
      <c r="G587" s="233"/>
      <c r="H587" s="237">
        <v>37.5</v>
      </c>
      <c r="I587" s="238"/>
      <c r="J587" s="233"/>
      <c r="K587" s="233"/>
      <c r="L587" s="239"/>
      <c r="M587" s="240"/>
      <c r="N587" s="241"/>
      <c r="O587" s="241"/>
      <c r="P587" s="241"/>
      <c r="Q587" s="241"/>
      <c r="R587" s="241"/>
      <c r="S587" s="241"/>
      <c r="T587" s="242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3" t="s">
        <v>130</v>
      </c>
      <c r="AU587" s="243" t="s">
        <v>82</v>
      </c>
      <c r="AV587" s="13" t="s">
        <v>82</v>
      </c>
      <c r="AW587" s="13" t="s">
        <v>30</v>
      </c>
      <c r="AX587" s="13" t="s">
        <v>73</v>
      </c>
      <c r="AY587" s="243" t="s">
        <v>122</v>
      </c>
    </row>
    <row r="588" spans="1:51" s="14" customFormat="1" ht="12">
      <c r="A588" s="14"/>
      <c r="B588" s="244"/>
      <c r="C588" s="245"/>
      <c r="D588" s="234" t="s">
        <v>130</v>
      </c>
      <c r="E588" s="246" t="s">
        <v>1</v>
      </c>
      <c r="F588" s="247" t="s">
        <v>132</v>
      </c>
      <c r="G588" s="245"/>
      <c r="H588" s="246" t="s">
        <v>1</v>
      </c>
      <c r="I588" s="248"/>
      <c r="J588" s="245"/>
      <c r="K588" s="245"/>
      <c r="L588" s="249"/>
      <c r="M588" s="250"/>
      <c r="N588" s="251"/>
      <c r="O588" s="251"/>
      <c r="P588" s="251"/>
      <c r="Q588" s="251"/>
      <c r="R588" s="251"/>
      <c r="S588" s="251"/>
      <c r="T588" s="252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3" t="s">
        <v>130</v>
      </c>
      <c r="AU588" s="253" t="s">
        <v>82</v>
      </c>
      <c r="AV588" s="14" t="s">
        <v>80</v>
      </c>
      <c r="AW588" s="14" t="s">
        <v>30</v>
      </c>
      <c r="AX588" s="14" t="s">
        <v>73</v>
      </c>
      <c r="AY588" s="253" t="s">
        <v>122</v>
      </c>
    </row>
    <row r="589" spans="1:51" s="15" customFormat="1" ht="12">
      <c r="A589" s="15"/>
      <c r="B589" s="254"/>
      <c r="C589" s="255"/>
      <c r="D589" s="234" t="s">
        <v>130</v>
      </c>
      <c r="E589" s="256" t="s">
        <v>1</v>
      </c>
      <c r="F589" s="257" t="s">
        <v>133</v>
      </c>
      <c r="G589" s="255"/>
      <c r="H589" s="258">
        <v>37.5</v>
      </c>
      <c r="I589" s="259"/>
      <c r="J589" s="255"/>
      <c r="K589" s="255"/>
      <c r="L589" s="260"/>
      <c r="M589" s="261"/>
      <c r="N589" s="262"/>
      <c r="O589" s="262"/>
      <c r="P589" s="262"/>
      <c r="Q589" s="262"/>
      <c r="R589" s="262"/>
      <c r="S589" s="262"/>
      <c r="T589" s="263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64" t="s">
        <v>130</v>
      </c>
      <c r="AU589" s="264" t="s">
        <v>82</v>
      </c>
      <c r="AV589" s="15" t="s">
        <v>129</v>
      </c>
      <c r="AW589" s="15" t="s">
        <v>30</v>
      </c>
      <c r="AX589" s="15" t="s">
        <v>80</v>
      </c>
      <c r="AY589" s="264" t="s">
        <v>122</v>
      </c>
    </row>
    <row r="590" spans="1:65" s="2" customFormat="1" ht="16.5" customHeight="1">
      <c r="A590" s="39"/>
      <c r="B590" s="40"/>
      <c r="C590" s="265" t="s">
        <v>401</v>
      </c>
      <c r="D590" s="265" t="s">
        <v>273</v>
      </c>
      <c r="E590" s="266" t="s">
        <v>670</v>
      </c>
      <c r="F590" s="267" t="s">
        <v>671</v>
      </c>
      <c r="G590" s="268" t="s">
        <v>164</v>
      </c>
      <c r="H590" s="269">
        <v>38.25</v>
      </c>
      <c r="I590" s="270"/>
      <c r="J590" s="271">
        <f>ROUND(I590*H590,2)</f>
        <v>0</v>
      </c>
      <c r="K590" s="267" t="s">
        <v>1</v>
      </c>
      <c r="L590" s="272"/>
      <c r="M590" s="273" t="s">
        <v>1</v>
      </c>
      <c r="N590" s="274" t="s">
        <v>38</v>
      </c>
      <c r="O590" s="92"/>
      <c r="P590" s="228">
        <f>O590*H590</f>
        <v>0</v>
      </c>
      <c r="Q590" s="228">
        <v>0</v>
      </c>
      <c r="R590" s="228">
        <f>Q590*H590</f>
        <v>0</v>
      </c>
      <c r="S590" s="228">
        <v>0</v>
      </c>
      <c r="T590" s="229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0" t="s">
        <v>144</v>
      </c>
      <c r="AT590" s="230" t="s">
        <v>273</v>
      </c>
      <c r="AU590" s="230" t="s">
        <v>82</v>
      </c>
      <c r="AY590" s="18" t="s">
        <v>122</v>
      </c>
      <c r="BE590" s="231">
        <f>IF(N590="základní",J590,0)</f>
        <v>0</v>
      </c>
      <c r="BF590" s="231">
        <f>IF(N590="snížená",J590,0)</f>
        <v>0</v>
      </c>
      <c r="BG590" s="231">
        <f>IF(N590="zákl. přenesená",J590,0)</f>
        <v>0</v>
      </c>
      <c r="BH590" s="231">
        <f>IF(N590="sníž. přenesená",J590,0)</f>
        <v>0</v>
      </c>
      <c r="BI590" s="231">
        <f>IF(N590="nulová",J590,0)</f>
        <v>0</v>
      </c>
      <c r="BJ590" s="18" t="s">
        <v>80</v>
      </c>
      <c r="BK590" s="231">
        <f>ROUND(I590*H590,2)</f>
        <v>0</v>
      </c>
      <c r="BL590" s="18" t="s">
        <v>129</v>
      </c>
      <c r="BM590" s="230" t="s">
        <v>679</v>
      </c>
    </row>
    <row r="591" spans="1:51" s="13" customFormat="1" ht="12">
      <c r="A591" s="13"/>
      <c r="B591" s="232"/>
      <c r="C591" s="233"/>
      <c r="D591" s="234" t="s">
        <v>130</v>
      </c>
      <c r="E591" s="235" t="s">
        <v>1</v>
      </c>
      <c r="F591" s="236" t="s">
        <v>680</v>
      </c>
      <c r="G591" s="233"/>
      <c r="H591" s="237">
        <v>38.25</v>
      </c>
      <c r="I591" s="238"/>
      <c r="J591" s="233"/>
      <c r="K591" s="233"/>
      <c r="L591" s="239"/>
      <c r="M591" s="240"/>
      <c r="N591" s="241"/>
      <c r="O591" s="241"/>
      <c r="P591" s="241"/>
      <c r="Q591" s="241"/>
      <c r="R591" s="241"/>
      <c r="S591" s="241"/>
      <c r="T591" s="242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3" t="s">
        <v>130</v>
      </c>
      <c r="AU591" s="243" t="s">
        <v>82</v>
      </c>
      <c r="AV591" s="13" t="s">
        <v>82</v>
      </c>
      <c r="AW591" s="13" t="s">
        <v>30</v>
      </c>
      <c r="AX591" s="13" t="s">
        <v>73</v>
      </c>
      <c r="AY591" s="243" t="s">
        <v>122</v>
      </c>
    </row>
    <row r="592" spans="1:51" s="15" customFormat="1" ht="12">
      <c r="A592" s="15"/>
      <c r="B592" s="254"/>
      <c r="C592" s="255"/>
      <c r="D592" s="234" t="s">
        <v>130</v>
      </c>
      <c r="E592" s="256" t="s">
        <v>1</v>
      </c>
      <c r="F592" s="257" t="s">
        <v>133</v>
      </c>
      <c r="G592" s="255"/>
      <c r="H592" s="258">
        <v>38.25</v>
      </c>
      <c r="I592" s="259"/>
      <c r="J592" s="255"/>
      <c r="K592" s="255"/>
      <c r="L592" s="260"/>
      <c r="M592" s="261"/>
      <c r="N592" s="262"/>
      <c r="O592" s="262"/>
      <c r="P592" s="262"/>
      <c r="Q592" s="262"/>
      <c r="R592" s="262"/>
      <c r="S592" s="262"/>
      <c r="T592" s="263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64" t="s">
        <v>130</v>
      </c>
      <c r="AU592" s="264" t="s">
        <v>82</v>
      </c>
      <c r="AV592" s="15" t="s">
        <v>129</v>
      </c>
      <c r="AW592" s="15" t="s">
        <v>30</v>
      </c>
      <c r="AX592" s="15" t="s">
        <v>80</v>
      </c>
      <c r="AY592" s="264" t="s">
        <v>122</v>
      </c>
    </row>
    <row r="593" spans="1:65" s="2" customFormat="1" ht="24.15" customHeight="1">
      <c r="A593" s="39"/>
      <c r="B593" s="40"/>
      <c r="C593" s="219" t="s">
        <v>681</v>
      </c>
      <c r="D593" s="219" t="s">
        <v>124</v>
      </c>
      <c r="E593" s="220" t="s">
        <v>682</v>
      </c>
      <c r="F593" s="221" t="s">
        <v>683</v>
      </c>
      <c r="G593" s="222" t="s">
        <v>164</v>
      </c>
      <c r="H593" s="223">
        <v>9.2</v>
      </c>
      <c r="I593" s="224"/>
      <c r="J593" s="225">
        <f>ROUND(I593*H593,2)</f>
        <v>0</v>
      </c>
      <c r="K593" s="221" t="s">
        <v>128</v>
      </c>
      <c r="L593" s="45"/>
      <c r="M593" s="226" t="s">
        <v>1</v>
      </c>
      <c r="N593" s="227" t="s">
        <v>38</v>
      </c>
      <c r="O593" s="92"/>
      <c r="P593" s="228">
        <f>O593*H593</f>
        <v>0</v>
      </c>
      <c r="Q593" s="228">
        <v>0</v>
      </c>
      <c r="R593" s="228">
        <f>Q593*H593</f>
        <v>0</v>
      </c>
      <c r="S593" s="228">
        <v>0</v>
      </c>
      <c r="T593" s="229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0" t="s">
        <v>129</v>
      </c>
      <c r="AT593" s="230" t="s">
        <v>124</v>
      </c>
      <c r="AU593" s="230" t="s">
        <v>82</v>
      </c>
      <c r="AY593" s="18" t="s">
        <v>122</v>
      </c>
      <c r="BE593" s="231">
        <f>IF(N593="základní",J593,0)</f>
        <v>0</v>
      </c>
      <c r="BF593" s="231">
        <f>IF(N593="snížená",J593,0)</f>
        <v>0</v>
      </c>
      <c r="BG593" s="231">
        <f>IF(N593="zákl. přenesená",J593,0)</f>
        <v>0</v>
      </c>
      <c r="BH593" s="231">
        <f>IF(N593="sníž. přenesená",J593,0)</f>
        <v>0</v>
      </c>
      <c r="BI593" s="231">
        <f>IF(N593="nulová",J593,0)</f>
        <v>0</v>
      </c>
      <c r="BJ593" s="18" t="s">
        <v>80</v>
      </c>
      <c r="BK593" s="231">
        <f>ROUND(I593*H593,2)</f>
        <v>0</v>
      </c>
      <c r="BL593" s="18" t="s">
        <v>129</v>
      </c>
      <c r="BM593" s="230" t="s">
        <v>149</v>
      </c>
    </row>
    <row r="594" spans="1:51" s="13" customFormat="1" ht="12">
      <c r="A594" s="13"/>
      <c r="B594" s="232"/>
      <c r="C594" s="233"/>
      <c r="D594" s="234" t="s">
        <v>130</v>
      </c>
      <c r="E594" s="235" t="s">
        <v>1</v>
      </c>
      <c r="F594" s="236" t="s">
        <v>684</v>
      </c>
      <c r="G594" s="233"/>
      <c r="H594" s="237">
        <v>9.2</v>
      </c>
      <c r="I594" s="238"/>
      <c r="J594" s="233"/>
      <c r="K594" s="233"/>
      <c r="L594" s="239"/>
      <c r="M594" s="240"/>
      <c r="N594" s="241"/>
      <c r="O594" s="241"/>
      <c r="P594" s="241"/>
      <c r="Q594" s="241"/>
      <c r="R594" s="241"/>
      <c r="S594" s="241"/>
      <c r="T594" s="24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3" t="s">
        <v>130</v>
      </c>
      <c r="AU594" s="243" t="s">
        <v>82</v>
      </c>
      <c r="AV594" s="13" t="s">
        <v>82</v>
      </c>
      <c r="AW594" s="13" t="s">
        <v>30</v>
      </c>
      <c r="AX594" s="13" t="s">
        <v>73</v>
      </c>
      <c r="AY594" s="243" t="s">
        <v>122</v>
      </c>
    </row>
    <row r="595" spans="1:51" s="14" customFormat="1" ht="12">
      <c r="A595" s="14"/>
      <c r="B595" s="244"/>
      <c r="C595" s="245"/>
      <c r="D595" s="234" t="s">
        <v>130</v>
      </c>
      <c r="E595" s="246" t="s">
        <v>1</v>
      </c>
      <c r="F595" s="247" t="s">
        <v>132</v>
      </c>
      <c r="G595" s="245"/>
      <c r="H595" s="246" t="s">
        <v>1</v>
      </c>
      <c r="I595" s="248"/>
      <c r="J595" s="245"/>
      <c r="K595" s="245"/>
      <c r="L595" s="249"/>
      <c r="M595" s="250"/>
      <c r="N595" s="251"/>
      <c r="O595" s="251"/>
      <c r="P595" s="251"/>
      <c r="Q595" s="251"/>
      <c r="R595" s="251"/>
      <c r="S595" s="251"/>
      <c r="T595" s="252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3" t="s">
        <v>130</v>
      </c>
      <c r="AU595" s="253" t="s">
        <v>82</v>
      </c>
      <c r="AV595" s="14" t="s">
        <v>80</v>
      </c>
      <c r="AW595" s="14" t="s">
        <v>30</v>
      </c>
      <c r="AX595" s="14" t="s">
        <v>73</v>
      </c>
      <c r="AY595" s="253" t="s">
        <v>122</v>
      </c>
    </row>
    <row r="596" spans="1:51" s="15" customFormat="1" ht="12">
      <c r="A596" s="15"/>
      <c r="B596" s="254"/>
      <c r="C596" s="255"/>
      <c r="D596" s="234" t="s">
        <v>130</v>
      </c>
      <c r="E596" s="256" t="s">
        <v>1</v>
      </c>
      <c r="F596" s="257" t="s">
        <v>133</v>
      </c>
      <c r="G596" s="255"/>
      <c r="H596" s="258">
        <v>9.2</v>
      </c>
      <c r="I596" s="259"/>
      <c r="J596" s="255"/>
      <c r="K596" s="255"/>
      <c r="L596" s="260"/>
      <c r="M596" s="261"/>
      <c r="N596" s="262"/>
      <c r="O596" s="262"/>
      <c r="P596" s="262"/>
      <c r="Q596" s="262"/>
      <c r="R596" s="262"/>
      <c r="S596" s="262"/>
      <c r="T596" s="263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64" t="s">
        <v>130</v>
      </c>
      <c r="AU596" s="264" t="s">
        <v>82</v>
      </c>
      <c r="AV596" s="15" t="s">
        <v>129</v>
      </c>
      <c r="AW596" s="15" t="s">
        <v>30</v>
      </c>
      <c r="AX596" s="15" t="s">
        <v>80</v>
      </c>
      <c r="AY596" s="264" t="s">
        <v>122</v>
      </c>
    </row>
    <row r="597" spans="1:65" s="2" customFormat="1" ht="16.5" customHeight="1">
      <c r="A597" s="39"/>
      <c r="B597" s="40"/>
      <c r="C597" s="219" t="s">
        <v>404</v>
      </c>
      <c r="D597" s="219" t="s">
        <v>124</v>
      </c>
      <c r="E597" s="220" t="s">
        <v>685</v>
      </c>
      <c r="F597" s="221" t="s">
        <v>686</v>
      </c>
      <c r="G597" s="222" t="s">
        <v>127</v>
      </c>
      <c r="H597" s="223">
        <v>40.5</v>
      </c>
      <c r="I597" s="224"/>
      <c r="J597" s="225">
        <f>ROUND(I597*H597,2)</f>
        <v>0</v>
      </c>
      <c r="K597" s="221" t="s">
        <v>128</v>
      </c>
      <c r="L597" s="45"/>
      <c r="M597" s="226" t="s">
        <v>1</v>
      </c>
      <c r="N597" s="227" t="s">
        <v>38</v>
      </c>
      <c r="O597" s="92"/>
      <c r="P597" s="228">
        <f>O597*H597</f>
        <v>0</v>
      </c>
      <c r="Q597" s="228">
        <v>0</v>
      </c>
      <c r="R597" s="228">
        <f>Q597*H597</f>
        <v>0</v>
      </c>
      <c r="S597" s="228">
        <v>0</v>
      </c>
      <c r="T597" s="229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30" t="s">
        <v>129</v>
      </c>
      <c r="AT597" s="230" t="s">
        <v>124</v>
      </c>
      <c r="AU597" s="230" t="s">
        <v>82</v>
      </c>
      <c r="AY597" s="18" t="s">
        <v>122</v>
      </c>
      <c r="BE597" s="231">
        <f>IF(N597="základní",J597,0)</f>
        <v>0</v>
      </c>
      <c r="BF597" s="231">
        <f>IF(N597="snížená",J597,0)</f>
        <v>0</v>
      </c>
      <c r="BG597" s="231">
        <f>IF(N597="zákl. přenesená",J597,0)</f>
        <v>0</v>
      </c>
      <c r="BH597" s="231">
        <f>IF(N597="sníž. přenesená",J597,0)</f>
        <v>0</v>
      </c>
      <c r="BI597" s="231">
        <f>IF(N597="nulová",J597,0)</f>
        <v>0</v>
      </c>
      <c r="BJ597" s="18" t="s">
        <v>80</v>
      </c>
      <c r="BK597" s="231">
        <f>ROUND(I597*H597,2)</f>
        <v>0</v>
      </c>
      <c r="BL597" s="18" t="s">
        <v>129</v>
      </c>
      <c r="BM597" s="230" t="s">
        <v>687</v>
      </c>
    </row>
    <row r="598" spans="1:51" s="13" customFormat="1" ht="12">
      <c r="A598" s="13"/>
      <c r="B598" s="232"/>
      <c r="C598" s="233"/>
      <c r="D598" s="234" t="s">
        <v>130</v>
      </c>
      <c r="E598" s="235" t="s">
        <v>1</v>
      </c>
      <c r="F598" s="236" t="s">
        <v>688</v>
      </c>
      <c r="G598" s="233"/>
      <c r="H598" s="237">
        <v>40.5</v>
      </c>
      <c r="I598" s="238"/>
      <c r="J598" s="233"/>
      <c r="K598" s="233"/>
      <c r="L598" s="239"/>
      <c r="M598" s="240"/>
      <c r="N598" s="241"/>
      <c r="O598" s="241"/>
      <c r="P598" s="241"/>
      <c r="Q598" s="241"/>
      <c r="R598" s="241"/>
      <c r="S598" s="241"/>
      <c r="T598" s="242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3" t="s">
        <v>130</v>
      </c>
      <c r="AU598" s="243" t="s">
        <v>82</v>
      </c>
      <c r="AV598" s="13" t="s">
        <v>82</v>
      </c>
      <c r="AW598" s="13" t="s">
        <v>30</v>
      </c>
      <c r="AX598" s="13" t="s">
        <v>73</v>
      </c>
      <c r="AY598" s="243" t="s">
        <v>122</v>
      </c>
    </row>
    <row r="599" spans="1:51" s="14" customFormat="1" ht="12">
      <c r="A599" s="14"/>
      <c r="B599" s="244"/>
      <c r="C599" s="245"/>
      <c r="D599" s="234" t="s">
        <v>130</v>
      </c>
      <c r="E599" s="246" t="s">
        <v>1</v>
      </c>
      <c r="F599" s="247" t="s">
        <v>132</v>
      </c>
      <c r="G599" s="245"/>
      <c r="H599" s="246" t="s">
        <v>1</v>
      </c>
      <c r="I599" s="248"/>
      <c r="J599" s="245"/>
      <c r="K599" s="245"/>
      <c r="L599" s="249"/>
      <c r="M599" s="250"/>
      <c r="N599" s="251"/>
      <c r="O599" s="251"/>
      <c r="P599" s="251"/>
      <c r="Q599" s="251"/>
      <c r="R599" s="251"/>
      <c r="S599" s="251"/>
      <c r="T599" s="252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3" t="s">
        <v>130</v>
      </c>
      <c r="AU599" s="253" t="s">
        <v>82</v>
      </c>
      <c r="AV599" s="14" t="s">
        <v>80</v>
      </c>
      <c r="AW599" s="14" t="s">
        <v>30</v>
      </c>
      <c r="AX599" s="14" t="s">
        <v>73</v>
      </c>
      <c r="AY599" s="253" t="s">
        <v>122</v>
      </c>
    </row>
    <row r="600" spans="1:51" s="15" customFormat="1" ht="12">
      <c r="A600" s="15"/>
      <c r="B600" s="254"/>
      <c r="C600" s="255"/>
      <c r="D600" s="234" t="s">
        <v>130</v>
      </c>
      <c r="E600" s="256" t="s">
        <v>1</v>
      </c>
      <c r="F600" s="257" t="s">
        <v>133</v>
      </c>
      <c r="G600" s="255"/>
      <c r="H600" s="258">
        <v>40.5</v>
      </c>
      <c r="I600" s="259"/>
      <c r="J600" s="255"/>
      <c r="K600" s="255"/>
      <c r="L600" s="260"/>
      <c r="M600" s="261"/>
      <c r="N600" s="262"/>
      <c r="O600" s="262"/>
      <c r="P600" s="262"/>
      <c r="Q600" s="262"/>
      <c r="R600" s="262"/>
      <c r="S600" s="262"/>
      <c r="T600" s="263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64" t="s">
        <v>130</v>
      </c>
      <c r="AU600" s="264" t="s">
        <v>82</v>
      </c>
      <c r="AV600" s="15" t="s">
        <v>129</v>
      </c>
      <c r="AW600" s="15" t="s">
        <v>30</v>
      </c>
      <c r="AX600" s="15" t="s">
        <v>80</v>
      </c>
      <c r="AY600" s="264" t="s">
        <v>122</v>
      </c>
    </row>
    <row r="601" spans="1:65" s="2" customFormat="1" ht="16.5" customHeight="1">
      <c r="A601" s="39"/>
      <c r="B601" s="40"/>
      <c r="C601" s="219" t="s">
        <v>689</v>
      </c>
      <c r="D601" s="219" t="s">
        <v>124</v>
      </c>
      <c r="E601" s="220" t="s">
        <v>690</v>
      </c>
      <c r="F601" s="221" t="s">
        <v>691</v>
      </c>
      <c r="G601" s="222" t="s">
        <v>127</v>
      </c>
      <c r="H601" s="223">
        <v>37.35</v>
      </c>
      <c r="I601" s="224"/>
      <c r="J601" s="225">
        <f>ROUND(I601*H601,2)</f>
        <v>0</v>
      </c>
      <c r="K601" s="221" t="s">
        <v>128</v>
      </c>
      <c r="L601" s="45"/>
      <c r="M601" s="226" t="s">
        <v>1</v>
      </c>
      <c r="N601" s="227" t="s">
        <v>38</v>
      </c>
      <c r="O601" s="92"/>
      <c r="P601" s="228">
        <f>O601*H601</f>
        <v>0</v>
      </c>
      <c r="Q601" s="228">
        <v>0</v>
      </c>
      <c r="R601" s="228">
        <f>Q601*H601</f>
        <v>0</v>
      </c>
      <c r="S601" s="228">
        <v>0</v>
      </c>
      <c r="T601" s="229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30" t="s">
        <v>129</v>
      </c>
      <c r="AT601" s="230" t="s">
        <v>124</v>
      </c>
      <c r="AU601" s="230" t="s">
        <v>82</v>
      </c>
      <c r="AY601" s="18" t="s">
        <v>122</v>
      </c>
      <c r="BE601" s="231">
        <f>IF(N601="základní",J601,0)</f>
        <v>0</v>
      </c>
      <c r="BF601" s="231">
        <f>IF(N601="snížená",J601,0)</f>
        <v>0</v>
      </c>
      <c r="BG601" s="231">
        <f>IF(N601="zákl. přenesená",J601,0)</f>
        <v>0</v>
      </c>
      <c r="BH601" s="231">
        <f>IF(N601="sníž. přenesená",J601,0)</f>
        <v>0</v>
      </c>
      <c r="BI601" s="231">
        <f>IF(N601="nulová",J601,0)</f>
        <v>0</v>
      </c>
      <c r="BJ601" s="18" t="s">
        <v>80</v>
      </c>
      <c r="BK601" s="231">
        <f>ROUND(I601*H601,2)</f>
        <v>0</v>
      </c>
      <c r="BL601" s="18" t="s">
        <v>129</v>
      </c>
      <c r="BM601" s="230" t="s">
        <v>692</v>
      </c>
    </row>
    <row r="602" spans="1:51" s="13" customFormat="1" ht="12">
      <c r="A602" s="13"/>
      <c r="B602" s="232"/>
      <c r="C602" s="233"/>
      <c r="D602" s="234" t="s">
        <v>130</v>
      </c>
      <c r="E602" s="235" t="s">
        <v>1</v>
      </c>
      <c r="F602" s="236" t="s">
        <v>693</v>
      </c>
      <c r="G602" s="233"/>
      <c r="H602" s="237">
        <v>37.35</v>
      </c>
      <c r="I602" s="238"/>
      <c r="J602" s="233"/>
      <c r="K602" s="233"/>
      <c r="L602" s="239"/>
      <c r="M602" s="240"/>
      <c r="N602" s="241"/>
      <c r="O602" s="241"/>
      <c r="P602" s="241"/>
      <c r="Q602" s="241"/>
      <c r="R602" s="241"/>
      <c r="S602" s="241"/>
      <c r="T602" s="242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3" t="s">
        <v>130</v>
      </c>
      <c r="AU602" s="243" t="s">
        <v>82</v>
      </c>
      <c r="AV602" s="13" t="s">
        <v>82</v>
      </c>
      <c r="AW602" s="13" t="s">
        <v>30</v>
      </c>
      <c r="AX602" s="13" t="s">
        <v>73</v>
      </c>
      <c r="AY602" s="243" t="s">
        <v>122</v>
      </c>
    </row>
    <row r="603" spans="1:51" s="14" customFormat="1" ht="12">
      <c r="A603" s="14"/>
      <c r="B603" s="244"/>
      <c r="C603" s="245"/>
      <c r="D603" s="234" t="s">
        <v>130</v>
      </c>
      <c r="E603" s="246" t="s">
        <v>1</v>
      </c>
      <c r="F603" s="247" t="s">
        <v>132</v>
      </c>
      <c r="G603" s="245"/>
      <c r="H603" s="246" t="s">
        <v>1</v>
      </c>
      <c r="I603" s="248"/>
      <c r="J603" s="245"/>
      <c r="K603" s="245"/>
      <c r="L603" s="249"/>
      <c r="M603" s="250"/>
      <c r="N603" s="251"/>
      <c r="O603" s="251"/>
      <c r="P603" s="251"/>
      <c r="Q603" s="251"/>
      <c r="R603" s="251"/>
      <c r="S603" s="251"/>
      <c r="T603" s="252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53" t="s">
        <v>130</v>
      </c>
      <c r="AU603" s="253" t="s">
        <v>82</v>
      </c>
      <c r="AV603" s="14" t="s">
        <v>80</v>
      </c>
      <c r="AW603" s="14" t="s">
        <v>30</v>
      </c>
      <c r="AX603" s="14" t="s">
        <v>73</v>
      </c>
      <c r="AY603" s="253" t="s">
        <v>122</v>
      </c>
    </row>
    <row r="604" spans="1:51" s="15" customFormat="1" ht="12">
      <c r="A604" s="15"/>
      <c r="B604" s="254"/>
      <c r="C604" s="255"/>
      <c r="D604" s="234" t="s">
        <v>130</v>
      </c>
      <c r="E604" s="256" t="s">
        <v>1</v>
      </c>
      <c r="F604" s="257" t="s">
        <v>133</v>
      </c>
      <c r="G604" s="255"/>
      <c r="H604" s="258">
        <v>37.35</v>
      </c>
      <c r="I604" s="259"/>
      <c r="J604" s="255"/>
      <c r="K604" s="255"/>
      <c r="L604" s="260"/>
      <c r="M604" s="261"/>
      <c r="N604" s="262"/>
      <c r="O604" s="262"/>
      <c r="P604" s="262"/>
      <c r="Q604" s="262"/>
      <c r="R604" s="262"/>
      <c r="S604" s="262"/>
      <c r="T604" s="263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64" t="s">
        <v>130</v>
      </c>
      <c r="AU604" s="264" t="s">
        <v>82</v>
      </c>
      <c r="AV604" s="15" t="s">
        <v>129</v>
      </c>
      <c r="AW604" s="15" t="s">
        <v>30</v>
      </c>
      <c r="AX604" s="15" t="s">
        <v>80</v>
      </c>
      <c r="AY604" s="264" t="s">
        <v>122</v>
      </c>
    </row>
    <row r="605" spans="1:65" s="2" customFormat="1" ht="24.15" customHeight="1">
      <c r="A605" s="39"/>
      <c r="B605" s="40"/>
      <c r="C605" s="219" t="s">
        <v>409</v>
      </c>
      <c r="D605" s="219" t="s">
        <v>124</v>
      </c>
      <c r="E605" s="220" t="s">
        <v>694</v>
      </c>
      <c r="F605" s="221" t="s">
        <v>695</v>
      </c>
      <c r="G605" s="222" t="s">
        <v>164</v>
      </c>
      <c r="H605" s="223">
        <v>42</v>
      </c>
      <c r="I605" s="224"/>
      <c r="J605" s="225">
        <f>ROUND(I605*H605,2)</f>
        <v>0</v>
      </c>
      <c r="K605" s="221" t="s">
        <v>128</v>
      </c>
      <c r="L605" s="45"/>
      <c r="M605" s="226" t="s">
        <v>1</v>
      </c>
      <c r="N605" s="227" t="s">
        <v>38</v>
      </c>
      <c r="O605" s="92"/>
      <c r="P605" s="228">
        <f>O605*H605</f>
        <v>0</v>
      </c>
      <c r="Q605" s="228">
        <v>0</v>
      </c>
      <c r="R605" s="228">
        <f>Q605*H605</f>
        <v>0</v>
      </c>
      <c r="S605" s="228">
        <v>0</v>
      </c>
      <c r="T605" s="229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30" t="s">
        <v>129</v>
      </c>
      <c r="AT605" s="230" t="s">
        <v>124</v>
      </c>
      <c r="AU605" s="230" t="s">
        <v>82</v>
      </c>
      <c r="AY605" s="18" t="s">
        <v>122</v>
      </c>
      <c r="BE605" s="231">
        <f>IF(N605="základní",J605,0)</f>
        <v>0</v>
      </c>
      <c r="BF605" s="231">
        <f>IF(N605="snížená",J605,0)</f>
        <v>0</v>
      </c>
      <c r="BG605" s="231">
        <f>IF(N605="zákl. přenesená",J605,0)</f>
        <v>0</v>
      </c>
      <c r="BH605" s="231">
        <f>IF(N605="sníž. přenesená",J605,0)</f>
        <v>0</v>
      </c>
      <c r="BI605" s="231">
        <f>IF(N605="nulová",J605,0)</f>
        <v>0</v>
      </c>
      <c r="BJ605" s="18" t="s">
        <v>80</v>
      </c>
      <c r="BK605" s="231">
        <f>ROUND(I605*H605,2)</f>
        <v>0</v>
      </c>
      <c r="BL605" s="18" t="s">
        <v>129</v>
      </c>
      <c r="BM605" s="230" t="s">
        <v>696</v>
      </c>
    </row>
    <row r="606" spans="1:51" s="13" customFormat="1" ht="12">
      <c r="A606" s="13"/>
      <c r="B606" s="232"/>
      <c r="C606" s="233"/>
      <c r="D606" s="234" t="s">
        <v>130</v>
      </c>
      <c r="E606" s="235" t="s">
        <v>1</v>
      </c>
      <c r="F606" s="236" t="s">
        <v>220</v>
      </c>
      <c r="G606" s="233"/>
      <c r="H606" s="237">
        <v>42</v>
      </c>
      <c r="I606" s="238"/>
      <c r="J606" s="233"/>
      <c r="K606" s="233"/>
      <c r="L606" s="239"/>
      <c r="M606" s="240"/>
      <c r="N606" s="241"/>
      <c r="O606" s="241"/>
      <c r="P606" s="241"/>
      <c r="Q606" s="241"/>
      <c r="R606" s="241"/>
      <c r="S606" s="241"/>
      <c r="T606" s="242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3" t="s">
        <v>130</v>
      </c>
      <c r="AU606" s="243" t="s">
        <v>82</v>
      </c>
      <c r="AV606" s="13" t="s">
        <v>82</v>
      </c>
      <c r="AW606" s="13" t="s">
        <v>30</v>
      </c>
      <c r="AX606" s="13" t="s">
        <v>73</v>
      </c>
      <c r="AY606" s="243" t="s">
        <v>122</v>
      </c>
    </row>
    <row r="607" spans="1:51" s="15" customFormat="1" ht="12">
      <c r="A607" s="15"/>
      <c r="B607" s="254"/>
      <c r="C607" s="255"/>
      <c r="D607" s="234" t="s">
        <v>130</v>
      </c>
      <c r="E607" s="256" t="s">
        <v>1</v>
      </c>
      <c r="F607" s="257" t="s">
        <v>133</v>
      </c>
      <c r="G607" s="255"/>
      <c r="H607" s="258">
        <v>42</v>
      </c>
      <c r="I607" s="259"/>
      <c r="J607" s="255"/>
      <c r="K607" s="255"/>
      <c r="L607" s="260"/>
      <c r="M607" s="261"/>
      <c r="N607" s="262"/>
      <c r="O607" s="262"/>
      <c r="P607" s="262"/>
      <c r="Q607" s="262"/>
      <c r="R607" s="262"/>
      <c r="S607" s="262"/>
      <c r="T607" s="263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64" t="s">
        <v>130</v>
      </c>
      <c r="AU607" s="264" t="s">
        <v>82</v>
      </c>
      <c r="AV607" s="15" t="s">
        <v>129</v>
      </c>
      <c r="AW607" s="15" t="s">
        <v>30</v>
      </c>
      <c r="AX607" s="15" t="s">
        <v>80</v>
      </c>
      <c r="AY607" s="264" t="s">
        <v>122</v>
      </c>
    </row>
    <row r="608" spans="1:65" s="2" customFormat="1" ht="21.75" customHeight="1">
      <c r="A608" s="39"/>
      <c r="B608" s="40"/>
      <c r="C608" s="219" t="s">
        <v>697</v>
      </c>
      <c r="D608" s="219" t="s">
        <v>124</v>
      </c>
      <c r="E608" s="220" t="s">
        <v>698</v>
      </c>
      <c r="F608" s="221" t="s">
        <v>699</v>
      </c>
      <c r="G608" s="222" t="s">
        <v>164</v>
      </c>
      <c r="H608" s="223">
        <v>20</v>
      </c>
      <c r="I608" s="224"/>
      <c r="J608" s="225">
        <f>ROUND(I608*H608,2)</f>
        <v>0</v>
      </c>
      <c r="K608" s="221" t="s">
        <v>128</v>
      </c>
      <c r="L608" s="45"/>
      <c r="M608" s="226" t="s">
        <v>1</v>
      </c>
      <c r="N608" s="227" t="s">
        <v>38</v>
      </c>
      <c r="O608" s="92"/>
      <c r="P608" s="228">
        <f>O608*H608</f>
        <v>0</v>
      </c>
      <c r="Q608" s="228">
        <v>0</v>
      </c>
      <c r="R608" s="228">
        <f>Q608*H608</f>
        <v>0</v>
      </c>
      <c r="S608" s="228">
        <v>0</v>
      </c>
      <c r="T608" s="229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30" t="s">
        <v>129</v>
      </c>
      <c r="AT608" s="230" t="s">
        <v>124</v>
      </c>
      <c r="AU608" s="230" t="s">
        <v>82</v>
      </c>
      <c r="AY608" s="18" t="s">
        <v>122</v>
      </c>
      <c r="BE608" s="231">
        <f>IF(N608="základní",J608,0)</f>
        <v>0</v>
      </c>
      <c r="BF608" s="231">
        <f>IF(N608="snížená",J608,0)</f>
        <v>0</v>
      </c>
      <c r="BG608" s="231">
        <f>IF(N608="zákl. přenesená",J608,0)</f>
        <v>0</v>
      </c>
      <c r="BH608" s="231">
        <f>IF(N608="sníž. přenesená",J608,0)</f>
        <v>0</v>
      </c>
      <c r="BI608" s="231">
        <f>IF(N608="nulová",J608,0)</f>
        <v>0</v>
      </c>
      <c r="BJ608" s="18" t="s">
        <v>80</v>
      </c>
      <c r="BK608" s="231">
        <f>ROUND(I608*H608,2)</f>
        <v>0</v>
      </c>
      <c r="BL608" s="18" t="s">
        <v>129</v>
      </c>
      <c r="BM608" s="230" t="s">
        <v>700</v>
      </c>
    </row>
    <row r="609" spans="1:51" s="13" customFormat="1" ht="12">
      <c r="A609" s="13"/>
      <c r="B609" s="232"/>
      <c r="C609" s="233"/>
      <c r="D609" s="234" t="s">
        <v>130</v>
      </c>
      <c r="E609" s="235" t="s">
        <v>1</v>
      </c>
      <c r="F609" s="236" t="s">
        <v>701</v>
      </c>
      <c r="G609" s="233"/>
      <c r="H609" s="237">
        <v>6</v>
      </c>
      <c r="I609" s="238"/>
      <c r="J609" s="233"/>
      <c r="K609" s="233"/>
      <c r="L609" s="239"/>
      <c r="M609" s="240"/>
      <c r="N609" s="241"/>
      <c r="O609" s="241"/>
      <c r="P609" s="241"/>
      <c r="Q609" s="241"/>
      <c r="R609" s="241"/>
      <c r="S609" s="241"/>
      <c r="T609" s="242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3" t="s">
        <v>130</v>
      </c>
      <c r="AU609" s="243" t="s">
        <v>82</v>
      </c>
      <c r="AV609" s="13" t="s">
        <v>82</v>
      </c>
      <c r="AW609" s="13" t="s">
        <v>30</v>
      </c>
      <c r="AX609" s="13" t="s">
        <v>73</v>
      </c>
      <c r="AY609" s="243" t="s">
        <v>122</v>
      </c>
    </row>
    <row r="610" spans="1:51" s="14" customFormat="1" ht="12">
      <c r="A610" s="14"/>
      <c r="B610" s="244"/>
      <c r="C610" s="245"/>
      <c r="D610" s="234" t="s">
        <v>130</v>
      </c>
      <c r="E610" s="246" t="s">
        <v>1</v>
      </c>
      <c r="F610" s="247" t="s">
        <v>702</v>
      </c>
      <c r="G610" s="245"/>
      <c r="H610" s="246" t="s">
        <v>1</v>
      </c>
      <c r="I610" s="248"/>
      <c r="J610" s="245"/>
      <c r="K610" s="245"/>
      <c r="L610" s="249"/>
      <c r="M610" s="250"/>
      <c r="N610" s="251"/>
      <c r="O610" s="251"/>
      <c r="P610" s="251"/>
      <c r="Q610" s="251"/>
      <c r="R610" s="251"/>
      <c r="S610" s="251"/>
      <c r="T610" s="252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3" t="s">
        <v>130</v>
      </c>
      <c r="AU610" s="253" t="s">
        <v>82</v>
      </c>
      <c r="AV610" s="14" t="s">
        <v>80</v>
      </c>
      <c r="AW610" s="14" t="s">
        <v>30</v>
      </c>
      <c r="AX610" s="14" t="s">
        <v>73</v>
      </c>
      <c r="AY610" s="253" t="s">
        <v>122</v>
      </c>
    </row>
    <row r="611" spans="1:51" s="13" customFormat="1" ht="12">
      <c r="A611" s="13"/>
      <c r="B611" s="232"/>
      <c r="C611" s="233"/>
      <c r="D611" s="234" t="s">
        <v>130</v>
      </c>
      <c r="E611" s="235" t="s">
        <v>1</v>
      </c>
      <c r="F611" s="236" t="s">
        <v>703</v>
      </c>
      <c r="G611" s="233"/>
      <c r="H611" s="237">
        <v>14</v>
      </c>
      <c r="I611" s="238"/>
      <c r="J611" s="233"/>
      <c r="K611" s="233"/>
      <c r="L611" s="239"/>
      <c r="M611" s="240"/>
      <c r="N611" s="241"/>
      <c r="O611" s="241"/>
      <c r="P611" s="241"/>
      <c r="Q611" s="241"/>
      <c r="R611" s="241"/>
      <c r="S611" s="241"/>
      <c r="T611" s="242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3" t="s">
        <v>130</v>
      </c>
      <c r="AU611" s="243" t="s">
        <v>82</v>
      </c>
      <c r="AV611" s="13" t="s">
        <v>82</v>
      </c>
      <c r="AW611" s="13" t="s">
        <v>30</v>
      </c>
      <c r="AX611" s="13" t="s">
        <v>73</v>
      </c>
      <c r="AY611" s="243" t="s">
        <v>122</v>
      </c>
    </row>
    <row r="612" spans="1:51" s="14" customFormat="1" ht="12">
      <c r="A612" s="14"/>
      <c r="B612" s="244"/>
      <c r="C612" s="245"/>
      <c r="D612" s="234" t="s">
        <v>130</v>
      </c>
      <c r="E612" s="246" t="s">
        <v>1</v>
      </c>
      <c r="F612" s="247" t="s">
        <v>704</v>
      </c>
      <c r="G612" s="245"/>
      <c r="H612" s="246" t="s">
        <v>1</v>
      </c>
      <c r="I612" s="248"/>
      <c r="J612" s="245"/>
      <c r="K612" s="245"/>
      <c r="L612" s="249"/>
      <c r="M612" s="250"/>
      <c r="N612" s="251"/>
      <c r="O612" s="251"/>
      <c r="P612" s="251"/>
      <c r="Q612" s="251"/>
      <c r="R612" s="251"/>
      <c r="S612" s="251"/>
      <c r="T612" s="252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3" t="s">
        <v>130</v>
      </c>
      <c r="AU612" s="253" t="s">
        <v>82</v>
      </c>
      <c r="AV612" s="14" t="s">
        <v>80</v>
      </c>
      <c r="AW612" s="14" t="s">
        <v>30</v>
      </c>
      <c r="AX612" s="14" t="s">
        <v>73</v>
      </c>
      <c r="AY612" s="253" t="s">
        <v>122</v>
      </c>
    </row>
    <row r="613" spans="1:51" s="15" customFormat="1" ht="12">
      <c r="A613" s="15"/>
      <c r="B613" s="254"/>
      <c r="C613" s="255"/>
      <c r="D613" s="234" t="s">
        <v>130</v>
      </c>
      <c r="E613" s="256" t="s">
        <v>1</v>
      </c>
      <c r="F613" s="257" t="s">
        <v>133</v>
      </c>
      <c r="G613" s="255"/>
      <c r="H613" s="258">
        <v>20</v>
      </c>
      <c r="I613" s="259"/>
      <c r="J613" s="255"/>
      <c r="K613" s="255"/>
      <c r="L613" s="260"/>
      <c r="M613" s="261"/>
      <c r="N613" s="262"/>
      <c r="O613" s="262"/>
      <c r="P613" s="262"/>
      <c r="Q613" s="262"/>
      <c r="R613" s="262"/>
      <c r="S613" s="262"/>
      <c r="T613" s="263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64" t="s">
        <v>130</v>
      </c>
      <c r="AU613" s="264" t="s">
        <v>82</v>
      </c>
      <c r="AV613" s="15" t="s">
        <v>129</v>
      </c>
      <c r="AW613" s="15" t="s">
        <v>30</v>
      </c>
      <c r="AX613" s="15" t="s">
        <v>80</v>
      </c>
      <c r="AY613" s="264" t="s">
        <v>122</v>
      </c>
    </row>
    <row r="614" spans="1:65" s="2" customFormat="1" ht="16.5" customHeight="1">
      <c r="A614" s="39"/>
      <c r="B614" s="40"/>
      <c r="C614" s="219" t="s">
        <v>413</v>
      </c>
      <c r="D614" s="219" t="s">
        <v>124</v>
      </c>
      <c r="E614" s="220" t="s">
        <v>705</v>
      </c>
      <c r="F614" s="221" t="s">
        <v>706</v>
      </c>
      <c r="G614" s="222" t="s">
        <v>140</v>
      </c>
      <c r="H614" s="223">
        <v>2</v>
      </c>
      <c r="I614" s="224"/>
      <c r="J614" s="225">
        <f>ROUND(I614*H614,2)</f>
        <v>0</v>
      </c>
      <c r="K614" s="221" t="s">
        <v>128</v>
      </c>
      <c r="L614" s="45"/>
      <c r="M614" s="226" t="s">
        <v>1</v>
      </c>
      <c r="N614" s="227" t="s">
        <v>38</v>
      </c>
      <c r="O614" s="92"/>
      <c r="P614" s="228">
        <f>O614*H614</f>
        <v>0</v>
      </c>
      <c r="Q614" s="228">
        <v>0</v>
      </c>
      <c r="R614" s="228">
        <f>Q614*H614</f>
        <v>0</v>
      </c>
      <c r="S614" s="228">
        <v>0</v>
      </c>
      <c r="T614" s="229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0" t="s">
        <v>129</v>
      </c>
      <c r="AT614" s="230" t="s">
        <v>124</v>
      </c>
      <c r="AU614" s="230" t="s">
        <v>82</v>
      </c>
      <c r="AY614" s="18" t="s">
        <v>122</v>
      </c>
      <c r="BE614" s="231">
        <f>IF(N614="základní",J614,0)</f>
        <v>0</v>
      </c>
      <c r="BF614" s="231">
        <f>IF(N614="snížená",J614,0)</f>
        <v>0</v>
      </c>
      <c r="BG614" s="231">
        <f>IF(N614="zákl. přenesená",J614,0)</f>
        <v>0</v>
      </c>
      <c r="BH614" s="231">
        <f>IF(N614="sníž. přenesená",J614,0)</f>
        <v>0</v>
      </c>
      <c r="BI614" s="231">
        <f>IF(N614="nulová",J614,0)</f>
        <v>0</v>
      </c>
      <c r="BJ614" s="18" t="s">
        <v>80</v>
      </c>
      <c r="BK614" s="231">
        <f>ROUND(I614*H614,2)</f>
        <v>0</v>
      </c>
      <c r="BL614" s="18" t="s">
        <v>129</v>
      </c>
      <c r="BM614" s="230" t="s">
        <v>707</v>
      </c>
    </row>
    <row r="615" spans="1:51" s="13" customFormat="1" ht="12">
      <c r="A615" s="13"/>
      <c r="B615" s="232"/>
      <c r="C615" s="233"/>
      <c r="D615" s="234" t="s">
        <v>130</v>
      </c>
      <c r="E615" s="235" t="s">
        <v>1</v>
      </c>
      <c r="F615" s="236" t="s">
        <v>82</v>
      </c>
      <c r="G615" s="233"/>
      <c r="H615" s="237">
        <v>2</v>
      </c>
      <c r="I615" s="238"/>
      <c r="J615" s="233"/>
      <c r="K615" s="233"/>
      <c r="L615" s="239"/>
      <c r="M615" s="240"/>
      <c r="N615" s="241"/>
      <c r="O615" s="241"/>
      <c r="P615" s="241"/>
      <c r="Q615" s="241"/>
      <c r="R615" s="241"/>
      <c r="S615" s="241"/>
      <c r="T615" s="242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3" t="s">
        <v>130</v>
      </c>
      <c r="AU615" s="243" t="s">
        <v>82</v>
      </c>
      <c r="AV615" s="13" t="s">
        <v>82</v>
      </c>
      <c r="AW615" s="13" t="s">
        <v>30</v>
      </c>
      <c r="AX615" s="13" t="s">
        <v>73</v>
      </c>
      <c r="AY615" s="243" t="s">
        <v>122</v>
      </c>
    </row>
    <row r="616" spans="1:51" s="14" customFormat="1" ht="12">
      <c r="A616" s="14"/>
      <c r="B616" s="244"/>
      <c r="C616" s="245"/>
      <c r="D616" s="234" t="s">
        <v>130</v>
      </c>
      <c r="E616" s="246" t="s">
        <v>1</v>
      </c>
      <c r="F616" s="247" t="s">
        <v>132</v>
      </c>
      <c r="G616" s="245"/>
      <c r="H616" s="246" t="s">
        <v>1</v>
      </c>
      <c r="I616" s="248"/>
      <c r="J616" s="245"/>
      <c r="K616" s="245"/>
      <c r="L616" s="249"/>
      <c r="M616" s="250"/>
      <c r="N616" s="251"/>
      <c r="O616" s="251"/>
      <c r="P616" s="251"/>
      <c r="Q616" s="251"/>
      <c r="R616" s="251"/>
      <c r="S616" s="251"/>
      <c r="T616" s="252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3" t="s">
        <v>130</v>
      </c>
      <c r="AU616" s="253" t="s">
        <v>82</v>
      </c>
      <c r="AV616" s="14" t="s">
        <v>80</v>
      </c>
      <c r="AW616" s="14" t="s">
        <v>30</v>
      </c>
      <c r="AX616" s="14" t="s">
        <v>73</v>
      </c>
      <c r="AY616" s="253" t="s">
        <v>122</v>
      </c>
    </row>
    <row r="617" spans="1:51" s="15" customFormat="1" ht="12">
      <c r="A617" s="15"/>
      <c r="B617" s="254"/>
      <c r="C617" s="255"/>
      <c r="D617" s="234" t="s">
        <v>130</v>
      </c>
      <c r="E617" s="256" t="s">
        <v>1</v>
      </c>
      <c r="F617" s="257" t="s">
        <v>133</v>
      </c>
      <c r="G617" s="255"/>
      <c r="H617" s="258">
        <v>2</v>
      </c>
      <c r="I617" s="259"/>
      <c r="J617" s="255"/>
      <c r="K617" s="255"/>
      <c r="L617" s="260"/>
      <c r="M617" s="261"/>
      <c r="N617" s="262"/>
      <c r="O617" s="262"/>
      <c r="P617" s="262"/>
      <c r="Q617" s="262"/>
      <c r="R617" s="262"/>
      <c r="S617" s="262"/>
      <c r="T617" s="263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64" t="s">
        <v>130</v>
      </c>
      <c r="AU617" s="264" t="s">
        <v>82</v>
      </c>
      <c r="AV617" s="15" t="s">
        <v>129</v>
      </c>
      <c r="AW617" s="15" t="s">
        <v>30</v>
      </c>
      <c r="AX617" s="15" t="s">
        <v>80</v>
      </c>
      <c r="AY617" s="264" t="s">
        <v>122</v>
      </c>
    </row>
    <row r="618" spans="1:65" s="2" customFormat="1" ht="16.5" customHeight="1">
      <c r="A618" s="39"/>
      <c r="B618" s="40"/>
      <c r="C618" s="219" t="s">
        <v>708</v>
      </c>
      <c r="D618" s="219" t="s">
        <v>124</v>
      </c>
      <c r="E618" s="220" t="s">
        <v>709</v>
      </c>
      <c r="F618" s="221" t="s">
        <v>710</v>
      </c>
      <c r="G618" s="222" t="s">
        <v>187</v>
      </c>
      <c r="H618" s="223">
        <v>154</v>
      </c>
      <c r="I618" s="224"/>
      <c r="J618" s="225">
        <f>ROUND(I618*H618,2)</f>
        <v>0</v>
      </c>
      <c r="K618" s="221" t="s">
        <v>128</v>
      </c>
      <c r="L618" s="45"/>
      <c r="M618" s="226" t="s">
        <v>1</v>
      </c>
      <c r="N618" s="227" t="s">
        <v>38</v>
      </c>
      <c r="O618" s="92"/>
      <c r="P618" s="228">
        <f>O618*H618</f>
        <v>0</v>
      </c>
      <c r="Q618" s="228">
        <v>0</v>
      </c>
      <c r="R618" s="228">
        <f>Q618*H618</f>
        <v>0</v>
      </c>
      <c r="S618" s="228">
        <v>0</v>
      </c>
      <c r="T618" s="229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30" t="s">
        <v>129</v>
      </c>
      <c r="AT618" s="230" t="s">
        <v>124</v>
      </c>
      <c r="AU618" s="230" t="s">
        <v>82</v>
      </c>
      <c r="AY618" s="18" t="s">
        <v>122</v>
      </c>
      <c r="BE618" s="231">
        <f>IF(N618="základní",J618,0)</f>
        <v>0</v>
      </c>
      <c r="BF618" s="231">
        <f>IF(N618="snížená",J618,0)</f>
        <v>0</v>
      </c>
      <c r="BG618" s="231">
        <f>IF(N618="zákl. přenesená",J618,0)</f>
        <v>0</v>
      </c>
      <c r="BH618" s="231">
        <f>IF(N618="sníž. přenesená",J618,0)</f>
        <v>0</v>
      </c>
      <c r="BI618" s="231">
        <f>IF(N618="nulová",J618,0)</f>
        <v>0</v>
      </c>
      <c r="BJ618" s="18" t="s">
        <v>80</v>
      </c>
      <c r="BK618" s="231">
        <f>ROUND(I618*H618,2)</f>
        <v>0</v>
      </c>
      <c r="BL618" s="18" t="s">
        <v>129</v>
      </c>
      <c r="BM618" s="230" t="s">
        <v>711</v>
      </c>
    </row>
    <row r="619" spans="1:51" s="14" customFormat="1" ht="12">
      <c r="A619" s="14"/>
      <c r="B619" s="244"/>
      <c r="C619" s="245"/>
      <c r="D619" s="234" t="s">
        <v>130</v>
      </c>
      <c r="E619" s="246" t="s">
        <v>1</v>
      </c>
      <c r="F619" s="247" t="s">
        <v>712</v>
      </c>
      <c r="G619" s="245"/>
      <c r="H619" s="246" t="s">
        <v>1</v>
      </c>
      <c r="I619" s="248"/>
      <c r="J619" s="245"/>
      <c r="K619" s="245"/>
      <c r="L619" s="249"/>
      <c r="M619" s="250"/>
      <c r="N619" s="251"/>
      <c r="O619" s="251"/>
      <c r="P619" s="251"/>
      <c r="Q619" s="251"/>
      <c r="R619" s="251"/>
      <c r="S619" s="251"/>
      <c r="T619" s="252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3" t="s">
        <v>130</v>
      </c>
      <c r="AU619" s="253" t="s">
        <v>82</v>
      </c>
      <c r="AV619" s="14" t="s">
        <v>80</v>
      </c>
      <c r="AW619" s="14" t="s">
        <v>30</v>
      </c>
      <c r="AX619" s="14" t="s">
        <v>73</v>
      </c>
      <c r="AY619" s="253" t="s">
        <v>122</v>
      </c>
    </row>
    <row r="620" spans="1:51" s="13" customFormat="1" ht="12">
      <c r="A620" s="13"/>
      <c r="B620" s="232"/>
      <c r="C620" s="233"/>
      <c r="D620" s="234" t="s">
        <v>130</v>
      </c>
      <c r="E620" s="235" t="s">
        <v>1</v>
      </c>
      <c r="F620" s="236" t="s">
        <v>713</v>
      </c>
      <c r="G620" s="233"/>
      <c r="H620" s="237">
        <v>44.8</v>
      </c>
      <c r="I620" s="238"/>
      <c r="J620" s="233"/>
      <c r="K620" s="233"/>
      <c r="L620" s="239"/>
      <c r="M620" s="240"/>
      <c r="N620" s="241"/>
      <c r="O620" s="241"/>
      <c r="P620" s="241"/>
      <c r="Q620" s="241"/>
      <c r="R620" s="241"/>
      <c r="S620" s="241"/>
      <c r="T620" s="242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3" t="s">
        <v>130</v>
      </c>
      <c r="AU620" s="243" t="s">
        <v>82</v>
      </c>
      <c r="AV620" s="13" t="s">
        <v>82</v>
      </c>
      <c r="AW620" s="13" t="s">
        <v>30</v>
      </c>
      <c r="AX620" s="13" t="s">
        <v>73</v>
      </c>
      <c r="AY620" s="243" t="s">
        <v>122</v>
      </c>
    </row>
    <row r="621" spans="1:51" s="14" customFormat="1" ht="12">
      <c r="A621" s="14"/>
      <c r="B621" s="244"/>
      <c r="C621" s="245"/>
      <c r="D621" s="234" t="s">
        <v>130</v>
      </c>
      <c r="E621" s="246" t="s">
        <v>1</v>
      </c>
      <c r="F621" s="247" t="s">
        <v>714</v>
      </c>
      <c r="G621" s="245"/>
      <c r="H621" s="246" t="s">
        <v>1</v>
      </c>
      <c r="I621" s="248"/>
      <c r="J621" s="245"/>
      <c r="K621" s="245"/>
      <c r="L621" s="249"/>
      <c r="M621" s="250"/>
      <c r="N621" s="251"/>
      <c r="O621" s="251"/>
      <c r="P621" s="251"/>
      <c r="Q621" s="251"/>
      <c r="R621" s="251"/>
      <c r="S621" s="251"/>
      <c r="T621" s="252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3" t="s">
        <v>130</v>
      </c>
      <c r="AU621" s="253" t="s">
        <v>82</v>
      </c>
      <c r="AV621" s="14" t="s">
        <v>80</v>
      </c>
      <c r="AW621" s="14" t="s">
        <v>30</v>
      </c>
      <c r="AX621" s="14" t="s">
        <v>73</v>
      </c>
      <c r="AY621" s="253" t="s">
        <v>122</v>
      </c>
    </row>
    <row r="622" spans="1:51" s="13" customFormat="1" ht="12">
      <c r="A622" s="13"/>
      <c r="B622" s="232"/>
      <c r="C622" s="233"/>
      <c r="D622" s="234" t="s">
        <v>130</v>
      </c>
      <c r="E622" s="235" t="s">
        <v>1</v>
      </c>
      <c r="F622" s="236" t="s">
        <v>715</v>
      </c>
      <c r="G622" s="233"/>
      <c r="H622" s="237">
        <v>70</v>
      </c>
      <c r="I622" s="238"/>
      <c r="J622" s="233"/>
      <c r="K622" s="233"/>
      <c r="L622" s="239"/>
      <c r="M622" s="240"/>
      <c r="N622" s="241"/>
      <c r="O622" s="241"/>
      <c r="P622" s="241"/>
      <c r="Q622" s="241"/>
      <c r="R622" s="241"/>
      <c r="S622" s="241"/>
      <c r="T622" s="242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3" t="s">
        <v>130</v>
      </c>
      <c r="AU622" s="243" t="s">
        <v>82</v>
      </c>
      <c r="AV622" s="13" t="s">
        <v>82</v>
      </c>
      <c r="AW622" s="13" t="s">
        <v>30</v>
      </c>
      <c r="AX622" s="13" t="s">
        <v>73</v>
      </c>
      <c r="AY622" s="243" t="s">
        <v>122</v>
      </c>
    </row>
    <row r="623" spans="1:51" s="13" customFormat="1" ht="12">
      <c r="A623" s="13"/>
      <c r="B623" s="232"/>
      <c r="C623" s="233"/>
      <c r="D623" s="234" t="s">
        <v>130</v>
      </c>
      <c r="E623" s="235" t="s">
        <v>1</v>
      </c>
      <c r="F623" s="236" t="s">
        <v>716</v>
      </c>
      <c r="G623" s="233"/>
      <c r="H623" s="237">
        <v>39.2</v>
      </c>
      <c r="I623" s="238"/>
      <c r="J623" s="233"/>
      <c r="K623" s="233"/>
      <c r="L623" s="239"/>
      <c r="M623" s="240"/>
      <c r="N623" s="241"/>
      <c r="O623" s="241"/>
      <c r="P623" s="241"/>
      <c r="Q623" s="241"/>
      <c r="R623" s="241"/>
      <c r="S623" s="241"/>
      <c r="T623" s="242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3" t="s">
        <v>130</v>
      </c>
      <c r="AU623" s="243" t="s">
        <v>82</v>
      </c>
      <c r="AV623" s="13" t="s">
        <v>82</v>
      </c>
      <c r="AW623" s="13" t="s">
        <v>30</v>
      </c>
      <c r="AX623" s="13" t="s">
        <v>73</v>
      </c>
      <c r="AY623" s="243" t="s">
        <v>122</v>
      </c>
    </row>
    <row r="624" spans="1:51" s="14" customFormat="1" ht="12">
      <c r="A624" s="14"/>
      <c r="B624" s="244"/>
      <c r="C624" s="245"/>
      <c r="D624" s="234" t="s">
        <v>130</v>
      </c>
      <c r="E624" s="246" t="s">
        <v>1</v>
      </c>
      <c r="F624" s="247" t="s">
        <v>132</v>
      </c>
      <c r="G624" s="245"/>
      <c r="H624" s="246" t="s">
        <v>1</v>
      </c>
      <c r="I624" s="248"/>
      <c r="J624" s="245"/>
      <c r="K624" s="245"/>
      <c r="L624" s="249"/>
      <c r="M624" s="250"/>
      <c r="N624" s="251"/>
      <c r="O624" s="251"/>
      <c r="P624" s="251"/>
      <c r="Q624" s="251"/>
      <c r="R624" s="251"/>
      <c r="S624" s="251"/>
      <c r="T624" s="252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3" t="s">
        <v>130</v>
      </c>
      <c r="AU624" s="253" t="s">
        <v>82</v>
      </c>
      <c r="AV624" s="14" t="s">
        <v>80</v>
      </c>
      <c r="AW624" s="14" t="s">
        <v>30</v>
      </c>
      <c r="AX624" s="14" t="s">
        <v>73</v>
      </c>
      <c r="AY624" s="253" t="s">
        <v>122</v>
      </c>
    </row>
    <row r="625" spans="1:51" s="15" customFormat="1" ht="12">
      <c r="A625" s="15"/>
      <c r="B625" s="254"/>
      <c r="C625" s="255"/>
      <c r="D625" s="234" t="s">
        <v>130</v>
      </c>
      <c r="E625" s="256" t="s">
        <v>1</v>
      </c>
      <c r="F625" s="257" t="s">
        <v>133</v>
      </c>
      <c r="G625" s="255"/>
      <c r="H625" s="258">
        <v>154</v>
      </c>
      <c r="I625" s="259"/>
      <c r="J625" s="255"/>
      <c r="K625" s="255"/>
      <c r="L625" s="260"/>
      <c r="M625" s="261"/>
      <c r="N625" s="262"/>
      <c r="O625" s="262"/>
      <c r="P625" s="262"/>
      <c r="Q625" s="262"/>
      <c r="R625" s="262"/>
      <c r="S625" s="262"/>
      <c r="T625" s="263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64" t="s">
        <v>130</v>
      </c>
      <c r="AU625" s="264" t="s">
        <v>82</v>
      </c>
      <c r="AV625" s="15" t="s">
        <v>129</v>
      </c>
      <c r="AW625" s="15" t="s">
        <v>30</v>
      </c>
      <c r="AX625" s="15" t="s">
        <v>80</v>
      </c>
      <c r="AY625" s="264" t="s">
        <v>122</v>
      </c>
    </row>
    <row r="626" spans="1:65" s="2" customFormat="1" ht="37.8" customHeight="1">
      <c r="A626" s="39"/>
      <c r="B626" s="40"/>
      <c r="C626" s="219" t="s">
        <v>415</v>
      </c>
      <c r="D626" s="219" t="s">
        <v>124</v>
      </c>
      <c r="E626" s="220" t="s">
        <v>717</v>
      </c>
      <c r="F626" s="221" t="s">
        <v>718</v>
      </c>
      <c r="G626" s="222" t="s">
        <v>164</v>
      </c>
      <c r="H626" s="223">
        <v>60</v>
      </c>
      <c r="I626" s="224"/>
      <c r="J626" s="225">
        <f>ROUND(I626*H626,2)</f>
        <v>0</v>
      </c>
      <c r="K626" s="221" t="s">
        <v>128</v>
      </c>
      <c r="L626" s="45"/>
      <c r="M626" s="226" t="s">
        <v>1</v>
      </c>
      <c r="N626" s="227" t="s">
        <v>38</v>
      </c>
      <c r="O626" s="92"/>
      <c r="P626" s="228">
        <f>O626*H626</f>
        <v>0</v>
      </c>
      <c r="Q626" s="228">
        <v>0</v>
      </c>
      <c r="R626" s="228">
        <f>Q626*H626</f>
        <v>0</v>
      </c>
      <c r="S626" s="228">
        <v>0</v>
      </c>
      <c r="T626" s="229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30" t="s">
        <v>129</v>
      </c>
      <c r="AT626" s="230" t="s">
        <v>124</v>
      </c>
      <c r="AU626" s="230" t="s">
        <v>82</v>
      </c>
      <c r="AY626" s="18" t="s">
        <v>122</v>
      </c>
      <c r="BE626" s="231">
        <f>IF(N626="základní",J626,0)</f>
        <v>0</v>
      </c>
      <c r="BF626" s="231">
        <f>IF(N626="snížená",J626,0)</f>
        <v>0</v>
      </c>
      <c r="BG626" s="231">
        <f>IF(N626="zákl. přenesená",J626,0)</f>
        <v>0</v>
      </c>
      <c r="BH626" s="231">
        <f>IF(N626="sníž. přenesená",J626,0)</f>
        <v>0</v>
      </c>
      <c r="BI626" s="231">
        <f>IF(N626="nulová",J626,0)</f>
        <v>0</v>
      </c>
      <c r="BJ626" s="18" t="s">
        <v>80</v>
      </c>
      <c r="BK626" s="231">
        <f>ROUND(I626*H626,2)</f>
        <v>0</v>
      </c>
      <c r="BL626" s="18" t="s">
        <v>129</v>
      </c>
      <c r="BM626" s="230" t="s">
        <v>719</v>
      </c>
    </row>
    <row r="627" spans="1:51" s="13" customFormat="1" ht="12">
      <c r="A627" s="13"/>
      <c r="B627" s="232"/>
      <c r="C627" s="233"/>
      <c r="D627" s="234" t="s">
        <v>130</v>
      </c>
      <c r="E627" s="235" t="s">
        <v>1</v>
      </c>
      <c r="F627" s="236" t="s">
        <v>257</v>
      </c>
      <c r="G627" s="233"/>
      <c r="H627" s="237">
        <v>60</v>
      </c>
      <c r="I627" s="238"/>
      <c r="J627" s="233"/>
      <c r="K627" s="233"/>
      <c r="L627" s="239"/>
      <c r="M627" s="240"/>
      <c r="N627" s="241"/>
      <c r="O627" s="241"/>
      <c r="P627" s="241"/>
      <c r="Q627" s="241"/>
      <c r="R627" s="241"/>
      <c r="S627" s="241"/>
      <c r="T627" s="24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3" t="s">
        <v>130</v>
      </c>
      <c r="AU627" s="243" t="s">
        <v>82</v>
      </c>
      <c r="AV627" s="13" t="s">
        <v>82</v>
      </c>
      <c r="AW627" s="13" t="s">
        <v>30</v>
      </c>
      <c r="AX627" s="13" t="s">
        <v>73</v>
      </c>
      <c r="AY627" s="243" t="s">
        <v>122</v>
      </c>
    </row>
    <row r="628" spans="1:51" s="14" customFormat="1" ht="12">
      <c r="A628" s="14"/>
      <c r="B628" s="244"/>
      <c r="C628" s="245"/>
      <c r="D628" s="234" t="s">
        <v>130</v>
      </c>
      <c r="E628" s="246" t="s">
        <v>1</v>
      </c>
      <c r="F628" s="247" t="s">
        <v>132</v>
      </c>
      <c r="G628" s="245"/>
      <c r="H628" s="246" t="s">
        <v>1</v>
      </c>
      <c r="I628" s="248"/>
      <c r="J628" s="245"/>
      <c r="K628" s="245"/>
      <c r="L628" s="249"/>
      <c r="M628" s="250"/>
      <c r="N628" s="251"/>
      <c r="O628" s="251"/>
      <c r="P628" s="251"/>
      <c r="Q628" s="251"/>
      <c r="R628" s="251"/>
      <c r="S628" s="251"/>
      <c r="T628" s="252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3" t="s">
        <v>130</v>
      </c>
      <c r="AU628" s="253" t="s">
        <v>82</v>
      </c>
      <c r="AV628" s="14" t="s">
        <v>80</v>
      </c>
      <c r="AW628" s="14" t="s">
        <v>30</v>
      </c>
      <c r="AX628" s="14" t="s">
        <v>73</v>
      </c>
      <c r="AY628" s="253" t="s">
        <v>122</v>
      </c>
    </row>
    <row r="629" spans="1:51" s="15" customFormat="1" ht="12">
      <c r="A629" s="15"/>
      <c r="B629" s="254"/>
      <c r="C629" s="255"/>
      <c r="D629" s="234" t="s">
        <v>130</v>
      </c>
      <c r="E629" s="256" t="s">
        <v>1</v>
      </c>
      <c r="F629" s="257" t="s">
        <v>133</v>
      </c>
      <c r="G629" s="255"/>
      <c r="H629" s="258">
        <v>60</v>
      </c>
      <c r="I629" s="259"/>
      <c r="J629" s="255"/>
      <c r="K629" s="255"/>
      <c r="L629" s="260"/>
      <c r="M629" s="261"/>
      <c r="N629" s="262"/>
      <c r="O629" s="262"/>
      <c r="P629" s="262"/>
      <c r="Q629" s="262"/>
      <c r="R629" s="262"/>
      <c r="S629" s="262"/>
      <c r="T629" s="263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64" t="s">
        <v>130</v>
      </c>
      <c r="AU629" s="264" t="s">
        <v>82</v>
      </c>
      <c r="AV629" s="15" t="s">
        <v>129</v>
      </c>
      <c r="AW629" s="15" t="s">
        <v>30</v>
      </c>
      <c r="AX629" s="15" t="s">
        <v>80</v>
      </c>
      <c r="AY629" s="264" t="s">
        <v>122</v>
      </c>
    </row>
    <row r="630" spans="1:65" s="2" customFormat="1" ht="16.5" customHeight="1">
      <c r="A630" s="39"/>
      <c r="B630" s="40"/>
      <c r="C630" s="219" t="s">
        <v>720</v>
      </c>
      <c r="D630" s="219" t="s">
        <v>124</v>
      </c>
      <c r="E630" s="220" t="s">
        <v>721</v>
      </c>
      <c r="F630" s="221" t="s">
        <v>722</v>
      </c>
      <c r="G630" s="222" t="s">
        <v>140</v>
      </c>
      <c r="H630" s="223">
        <v>38</v>
      </c>
      <c r="I630" s="224"/>
      <c r="J630" s="225">
        <f>ROUND(I630*H630,2)</f>
        <v>0</v>
      </c>
      <c r="K630" s="221" t="s">
        <v>128</v>
      </c>
      <c r="L630" s="45"/>
      <c r="M630" s="226" t="s">
        <v>1</v>
      </c>
      <c r="N630" s="227" t="s">
        <v>38</v>
      </c>
      <c r="O630" s="92"/>
      <c r="P630" s="228">
        <f>O630*H630</f>
        <v>0</v>
      </c>
      <c r="Q630" s="228">
        <v>0</v>
      </c>
      <c r="R630" s="228">
        <f>Q630*H630</f>
        <v>0</v>
      </c>
      <c r="S630" s="228">
        <v>0</v>
      </c>
      <c r="T630" s="229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0" t="s">
        <v>129</v>
      </c>
      <c r="AT630" s="230" t="s">
        <v>124</v>
      </c>
      <c r="AU630" s="230" t="s">
        <v>82</v>
      </c>
      <c r="AY630" s="18" t="s">
        <v>122</v>
      </c>
      <c r="BE630" s="231">
        <f>IF(N630="základní",J630,0)</f>
        <v>0</v>
      </c>
      <c r="BF630" s="231">
        <f>IF(N630="snížená",J630,0)</f>
        <v>0</v>
      </c>
      <c r="BG630" s="231">
        <f>IF(N630="zákl. přenesená",J630,0)</f>
        <v>0</v>
      </c>
      <c r="BH630" s="231">
        <f>IF(N630="sníž. přenesená",J630,0)</f>
        <v>0</v>
      </c>
      <c r="BI630" s="231">
        <f>IF(N630="nulová",J630,0)</f>
        <v>0</v>
      </c>
      <c r="BJ630" s="18" t="s">
        <v>80</v>
      </c>
      <c r="BK630" s="231">
        <f>ROUND(I630*H630,2)</f>
        <v>0</v>
      </c>
      <c r="BL630" s="18" t="s">
        <v>129</v>
      </c>
      <c r="BM630" s="230" t="s">
        <v>723</v>
      </c>
    </row>
    <row r="631" spans="1:51" s="13" customFormat="1" ht="12">
      <c r="A631" s="13"/>
      <c r="B631" s="232"/>
      <c r="C631" s="233"/>
      <c r="D631" s="234" t="s">
        <v>130</v>
      </c>
      <c r="E631" s="235" t="s">
        <v>1</v>
      </c>
      <c r="F631" s="236" t="s">
        <v>214</v>
      </c>
      <c r="G631" s="233"/>
      <c r="H631" s="237">
        <v>38</v>
      </c>
      <c r="I631" s="238"/>
      <c r="J631" s="233"/>
      <c r="K631" s="233"/>
      <c r="L631" s="239"/>
      <c r="M631" s="240"/>
      <c r="N631" s="241"/>
      <c r="O631" s="241"/>
      <c r="P631" s="241"/>
      <c r="Q631" s="241"/>
      <c r="R631" s="241"/>
      <c r="S631" s="241"/>
      <c r="T631" s="24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3" t="s">
        <v>130</v>
      </c>
      <c r="AU631" s="243" t="s">
        <v>82</v>
      </c>
      <c r="AV631" s="13" t="s">
        <v>82</v>
      </c>
      <c r="AW631" s="13" t="s">
        <v>30</v>
      </c>
      <c r="AX631" s="13" t="s">
        <v>73</v>
      </c>
      <c r="AY631" s="243" t="s">
        <v>122</v>
      </c>
    </row>
    <row r="632" spans="1:51" s="14" customFormat="1" ht="12">
      <c r="A632" s="14"/>
      <c r="B632" s="244"/>
      <c r="C632" s="245"/>
      <c r="D632" s="234" t="s">
        <v>130</v>
      </c>
      <c r="E632" s="246" t="s">
        <v>1</v>
      </c>
      <c r="F632" s="247" t="s">
        <v>132</v>
      </c>
      <c r="G632" s="245"/>
      <c r="H632" s="246" t="s">
        <v>1</v>
      </c>
      <c r="I632" s="248"/>
      <c r="J632" s="245"/>
      <c r="K632" s="245"/>
      <c r="L632" s="249"/>
      <c r="M632" s="250"/>
      <c r="N632" s="251"/>
      <c r="O632" s="251"/>
      <c r="P632" s="251"/>
      <c r="Q632" s="251"/>
      <c r="R632" s="251"/>
      <c r="S632" s="251"/>
      <c r="T632" s="252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3" t="s">
        <v>130</v>
      </c>
      <c r="AU632" s="253" t="s">
        <v>82</v>
      </c>
      <c r="AV632" s="14" t="s">
        <v>80</v>
      </c>
      <c r="AW632" s="14" t="s">
        <v>30</v>
      </c>
      <c r="AX632" s="14" t="s">
        <v>73</v>
      </c>
      <c r="AY632" s="253" t="s">
        <v>122</v>
      </c>
    </row>
    <row r="633" spans="1:51" s="15" customFormat="1" ht="12">
      <c r="A633" s="15"/>
      <c r="B633" s="254"/>
      <c r="C633" s="255"/>
      <c r="D633" s="234" t="s">
        <v>130</v>
      </c>
      <c r="E633" s="256" t="s">
        <v>1</v>
      </c>
      <c r="F633" s="257" t="s">
        <v>133</v>
      </c>
      <c r="G633" s="255"/>
      <c r="H633" s="258">
        <v>38</v>
      </c>
      <c r="I633" s="259"/>
      <c r="J633" s="255"/>
      <c r="K633" s="255"/>
      <c r="L633" s="260"/>
      <c r="M633" s="261"/>
      <c r="N633" s="262"/>
      <c r="O633" s="262"/>
      <c r="P633" s="262"/>
      <c r="Q633" s="262"/>
      <c r="R633" s="262"/>
      <c r="S633" s="262"/>
      <c r="T633" s="263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64" t="s">
        <v>130</v>
      </c>
      <c r="AU633" s="264" t="s">
        <v>82</v>
      </c>
      <c r="AV633" s="15" t="s">
        <v>129</v>
      </c>
      <c r="AW633" s="15" t="s">
        <v>30</v>
      </c>
      <c r="AX633" s="15" t="s">
        <v>80</v>
      </c>
      <c r="AY633" s="264" t="s">
        <v>122</v>
      </c>
    </row>
    <row r="634" spans="1:63" s="12" customFormat="1" ht="22.8" customHeight="1">
      <c r="A634" s="12"/>
      <c r="B634" s="203"/>
      <c r="C634" s="204"/>
      <c r="D634" s="205" t="s">
        <v>72</v>
      </c>
      <c r="E634" s="217" t="s">
        <v>724</v>
      </c>
      <c r="F634" s="217" t="s">
        <v>725</v>
      </c>
      <c r="G634" s="204"/>
      <c r="H634" s="204"/>
      <c r="I634" s="207"/>
      <c r="J634" s="218">
        <f>BK634</f>
        <v>0</v>
      </c>
      <c r="K634" s="204"/>
      <c r="L634" s="209"/>
      <c r="M634" s="210"/>
      <c r="N634" s="211"/>
      <c r="O634" s="211"/>
      <c r="P634" s="212">
        <f>SUM(P635:P672)</f>
        <v>0</v>
      </c>
      <c r="Q634" s="211"/>
      <c r="R634" s="212">
        <f>SUM(R635:R672)</f>
        <v>0</v>
      </c>
      <c r="S634" s="211"/>
      <c r="T634" s="213">
        <f>SUM(T635:T672)</f>
        <v>0</v>
      </c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R634" s="214" t="s">
        <v>80</v>
      </c>
      <c r="AT634" s="215" t="s">
        <v>72</v>
      </c>
      <c r="AU634" s="215" t="s">
        <v>80</v>
      </c>
      <c r="AY634" s="214" t="s">
        <v>122</v>
      </c>
      <c r="BK634" s="216">
        <f>SUM(BK635:BK672)</f>
        <v>0</v>
      </c>
    </row>
    <row r="635" spans="1:65" s="2" customFormat="1" ht="21.75" customHeight="1">
      <c r="A635" s="39"/>
      <c r="B635" s="40"/>
      <c r="C635" s="219" t="s">
        <v>421</v>
      </c>
      <c r="D635" s="219" t="s">
        <v>124</v>
      </c>
      <c r="E635" s="220" t="s">
        <v>726</v>
      </c>
      <c r="F635" s="221" t="s">
        <v>727</v>
      </c>
      <c r="G635" s="222" t="s">
        <v>256</v>
      </c>
      <c r="H635" s="223">
        <v>372.246</v>
      </c>
      <c r="I635" s="224"/>
      <c r="J635" s="225">
        <f>ROUND(I635*H635,2)</f>
        <v>0</v>
      </c>
      <c r="K635" s="221" t="s">
        <v>128</v>
      </c>
      <c r="L635" s="45"/>
      <c r="M635" s="226" t="s">
        <v>1</v>
      </c>
      <c r="N635" s="227" t="s">
        <v>38</v>
      </c>
      <c r="O635" s="92"/>
      <c r="P635" s="228">
        <f>O635*H635</f>
        <v>0</v>
      </c>
      <c r="Q635" s="228">
        <v>0</v>
      </c>
      <c r="R635" s="228">
        <f>Q635*H635</f>
        <v>0</v>
      </c>
      <c r="S635" s="228">
        <v>0</v>
      </c>
      <c r="T635" s="229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30" t="s">
        <v>129</v>
      </c>
      <c r="AT635" s="230" t="s">
        <v>124</v>
      </c>
      <c r="AU635" s="230" t="s">
        <v>82</v>
      </c>
      <c r="AY635" s="18" t="s">
        <v>122</v>
      </c>
      <c r="BE635" s="231">
        <f>IF(N635="základní",J635,0)</f>
        <v>0</v>
      </c>
      <c r="BF635" s="231">
        <f>IF(N635="snížená",J635,0)</f>
        <v>0</v>
      </c>
      <c r="BG635" s="231">
        <f>IF(N635="zákl. přenesená",J635,0)</f>
        <v>0</v>
      </c>
      <c r="BH635" s="231">
        <f>IF(N635="sníž. přenesená",J635,0)</f>
        <v>0</v>
      </c>
      <c r="BI635" s="231">
        <f>IF(N635="nulová",J635,0)</f>
        <v>0</v>
      </c>
      <c r="BJ635" s="18" t="s">
        <v>80</v>
      </c>
      <c r="BK635" s="231">
        <f>ROUND(I635*H635,2)</f>
        <v>0</v>
      </c>
      <c r="BL635" s="18" t="s">
        <v>129</v>
      </c>
      <c r="BM635" s="230" t="s">
        <v>728</v>
      </c>
    </row>
    <row r="636" spans="1:51" s="13" customFormat="1" ht="12">
      <c r="A636" s="13"/>
      <c r="B636" s="232"/>
      <c r="C636" s="233"/>
      <c r="D636" s="234" t="s">
        <v>130</v>
      </c>
      <c r="E636" s="235" t="s">
        <v>1</v>
      </c>
      <c r="F636" s="236" t="s">
        <v>729</v>
      </c>
      <c r="G636" s="233"/>
      <c r="H636" s="237">
        <v>690.596</v>
      </c>
      <c r="I636" s="238"/>
      <c r="J636" s="233"/>
      <c r="K636" s="233"/>
      <c r="L636" s="239"/>
      <c r="M636" s="240"/>
      <c r="N636" s="241"/>
      <c r="O636" s="241"/>
      <c r="P636" s="241"/>
      <c r="Q636" s="241"/>
      <c r="R636" s="241"/>
      <c r="S636" s="241"/>
      <c r="T636" s="242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3" t="s">
        <v>130</v>
      </c>
      <c r="AU636" s="243" t="s">
        <v>82</v>
      </c>
      <c r="AV636" s="13" t="s">
        <v>82</v>
      </c>
      <c r="AW636" s="13" t="s">
        <v>30</v>
      </c>
      <c r="AX636" s="13" t="s">
        <v>73</v>
      </c>
      <c r="AY636" s="243" t="s">
        <v>122</v>
      </c>
    </row>
    <row r="637" spans="1:51" s="13" customFormat="1" ht="12">
      <c r="A637" s="13"/>
      <c r="B637" s="232"/>
      <c r="C637" s="233"/>
      <c r="D637" s="234" t="s">
        <v>130</v>
      </c>
      <c r="E637" s="235" t="s">
        <v>1</v>
      </c>
      <c r="F637" s="236" t="s">
        <v>730</v>
      </c>
      <c r="G637" s="233"/>
      <c r="H637" s="237">
        <v>-318.35</v>
      </c>
      <c r="I637" s="238"/>
      <c r="J637" s="233"/>
      <c r="K637" s="233"/>
      <c r="L637" s="239"/>
      <c r="M637" s="240"/>
      <c r="N637" s="241"/>
      <c r="O637" s="241"/>
      <c r="P637" s="241"/>
      <c r="Q637" s="241"/>
      <c r="R637" s="241"/>
      <c r="S637" s="241"/>
      <c r="T637" s="242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3" t="s">
        <v>130</v>
      </c>
      <c r="AU637" s="243" t="s">
        <v>82</v>
      </c>
      <c r="AV637" s="13" t="s">
        <v>82</v>
      </c>
      <c r="AW637" s="13" t="s">
        <v>30</v>
      </c>
      <c r="AX637" s="13" t="s">
        <v>73</v>
      </c>
      <c r="AY637" s="243" t="s">
        <v>122</v>
      </c>
    </row>
    <row r="638" spans="1:51" s="15" customFormat="1" ht="12">
      <c r="A638" s="15"/>
      <c r="B638" s="254"/>
      <c r="C638" s="255"/>
      <c r="D638" s="234" t="s">
        <v>130</v>
      </c>
      <c r="E638" s="256" t="s">
        <v>1</v>
      </c>
      <c r="F638" s="257" t="s">
        <v>133</v>
      </c>
      <c r="G638" s="255"/>
      <c r="H638" s="258">
        <v>372.246</v>
      </c>
      <c r="I638" s="259"/>
      <c r="J638" s="255"/>
      <c r="K638" s="255"/>
      <c r="L638" s="260"/>
      <c r="M638" s="261"/>
      <c r="N638" s="262"/>
      <c r="O638" s="262"/>
      <c r="P638" s="262"/>
      <c r="Q638" s="262"/>
      <c r="R638" s="262"/>
      <c r="S638" s="262"/>
      <c r="T638" s="263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64" t="s">
        <v>130</v>
      </c>
      <c r="AU638" s="264" t="s">
        <v>82</v>
      </c>
      <c r="AV638" s="15" t="s">
        <v>129</v>
      </c>
      <c r="AW638" s="15" t="s">
        <v>30</v>
      </c>
      <c r="AX638" s="15" t="s">
        <v>80</v>
      </c>
      <c r="AY638" s="264" t="s">
        <v>122</v>
      </c>
    </row>
    <row r="639" spans="1:65" s="2" customFormat="1" ht="24.15" customHeight="1">
      <c r="A639" s="39"/>
      <c r="B639" s="40"/>
      <c r="C639" s="219" t="s">
        <v>731</v>
      </c>
      <c r="D639" s="219" t="s">
        <v>124</v>
      </c>
      <c r="E639" s="220" t="s">
        <v>732</v>
      </c>
      <c r="F639" s="221" t="s">
        <v>733</v>
      </c>
      <c r="G639" s="222" t="s">
        <v>256</v>
      </c>
      <c r="H639" s="223">
        <v>5211.444</v>
      </c>
      <c r="I639" s="224"/>
      <c r="J639" s="225">
        <f>ROUND(I639*H639,2)</f>
        <v>0</v>
      </c>
      <c r="K639" s="221" t="s">
        <v>128</v>
      </c>
      <c r="L639" s="45"/>
      <c r="M639" s="226" t="s">
        <v>1</v>
      </c>
      <c r="N639" s="227" t="s">
        <v>38</v>
      </c>
      <c r="O639" s="92"/>
      <c r="P639" s="228">
        <f>O639*H639</f>
        <v>0</v>
      </c>
      <c r="Q639" s="228">
        <v>0</v>
      </c>
      <c r="R639" s="228">
        <f>Q639*H639</f>
        <v>0</v>
      </c>
      <c r="S639" s="228">
        <v>0</v>
      </c>
      <c r="T639" s="229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30" t="s">
        <v>129</v>
      </c>
      <c r="AT639" s="230" t="s">
        <v>124</v>
      </c>
      <c r="AU639" s="230" t="s">
        <v>82</v>
      </c>
      <c r="AY639" s="18" t="s">
        <v>122</v>
      </c>
      <c r="BE639" s="231">
        <f>IF(N639="základní",J639,0)</f>
        <v>0</v>
      </c>
      <c r="BF639" s="231">
        <f>IF(N639="snížená",J639,0)</f>
        <v>0</v>
      </c>
      <c r="BG639" s="231">
        <f>IF(N639="zákl. přenesená",J639,0)</f>
        <v>0</v>
      </c>
      <c r="BH639" s="231">
        <f>IF(N639="sníž. přenesená",J639,0)</f>
        <v>0</v>
      </c>
      <c r="BI639" s="231">
        <f>IF(N639="nulová",J639,0)</f>
        <v>0</v>
      </c>
      <c r="BJ639" s="18" t="s">
        <v>80</v>
      </c>
      <c r="BK639" s="231">
        <f>ROUND(I639*H639,2)</f>
        <v>0</v>
      </c>
      <c r="BL639" s="18" t="s">
        <v>129</v>
      </c>
      <c r="BM639" s="230" t="s">
        <v>734</v>
      </c>
    </row>
    <row r="640" spans="1:51" s="13" customFormat="1" ht="12">
      <c r="A640" s="13"/>
      <c r="B640" s="232"/>
      <c r="C640" s="233"/>
      <c r="D640" s="234" t="s">
        <v>130</v>
      </c>
      <c r="E640" s="235" t="s">
        <v>1</v>
      </c>
      <c r="F640" s="236" t="s">
        <v>735</v>
      </c>
      <c r="G640" s="233"/>
      <c r="H640" s="237">
        <v>5211.444</v>
      </c>
      <c r="I640" s="238"/>
      <c r="J640" s="233"/>
      <c r="K640" s="233"/>
      <c r="L640" s="239"/>
      <c r="M640" s="240"/>
      <c r="N640" s="241"/>
      <c r="O640" s="241"/>
      <c r="P640" s="241"/>
      <c r="Q640" s="241"/>
      <c r="R640" s="241"/>
      <c r="S640" s="241"/>
      <c r="T640" s="242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3" t="s">
        <v>130</v>
      </c>
      <c r="AU640" s="243" t="s">
        <v>82</v>
      </c>
      <c r="AV640" s="13" t="s">
        <v>82</v>
      </c>
      <c r="AW640" s="13" t="s">
        <v>30</v>
      </c>
      <c r="AX640" s="13" t="s">
        <v>73</v>
      </c>
      <c r="AY640" s="243" t="s">
        <v>122</v>
      </c>
    </row>
    <row r="641" spans="1:51" s="15" customFormat="1" ht="12">
      <c r="A641" s="15"/>
      <c r="B641" s="254"/>
      <c r="C641" s="255"/>
      <c r="D641" s="234" t="s">
        <v>130</v>
      </c>
      <c r="E641" s="256" t="s">
        <v>1</v>
      </c>
      <c r="F641" s="257" t="s">
        <v>133</v>
      </c>
      <c r="G641" s="255"/>
      <c r="H641" s="258">
        <v>5211.444</v>
      </c>
      <c r="I641" s="259"/>
      <c r="J641" s="255"/>
      <c r="K641" s="255"/>
      <c r="L641" s="260"/>
      <c r="M641" s="261"/>
      <c r="N641" s="262"/>
      <c r="O641" s="262"/>
      <c r="P641" s="262"/>
      <c r="Q641" s="262"/>
      <c r="R641" s="262"/>
      <c r="S641" s="262"/>
      <c r="T641" s="263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64" t="s">
        <v>130</v>
      </c>
      <c r="AU641" s="264" t="s">
        <v>82</v>
      </c>
      <c r="AV641" s="15" t="s">
        <v>129</v>
      </c>
      <c r="AW641" s="15" t="s">
        <v>30</v>
      </c>
      <c r="AX641" s="15" t="s">
        <v>80</v>
      </c>
      <c r="AY641" s="264" t="s">
        <v>122</v>
      </c>
    </row>
    <row r="642" spans="1:65" s="2" customFormat="1" ht="16.5" customHeight="1">
      <c r="A642" s="39"/>
      <c r="B642" s="40"/>
      <c r="C642" s="219" t="s">
        <v>424</v>
      </c>
      <c r="D642" s="219" t="s">
        <v>124</v>
      </c>
      <c r="E642" s="220" t="s">
        <v>736</v>
      </c>
      <c r="F642" s="221" t="s">
        <v>737</v>
      </c>
      <c r="G642" s="222" t="s">
        <v>256</v>
      </c>
      <c r="H642" s="223">
        <v>372.246</v>
      </c>
      <c r="I642" s="224"/>
      <c r="J642" s="225">
        <f>ROUND(I642*H642,2)</f>
        <v>0</v>
      </c>
      <c r="K642" s="221" t="s">
        <v>128</v>
      </c>
      <c r="L642" s="45"/>
      <c r="M642" s="226" t="s">
        <v>1</v>
      </c>
      <c r="N642" s="227" t="s">
        <v>38</v>
      </c>
      <c r="O642" s="92"/>
      <c r="P642" s="228">
        <f>O642*H642</f>
        <v>0</v>
      </c>
      <c r="Q642" s="228">
        <v>0</v>
      </c>
      <c r="R642" s="228">
        <f>Q642*H642</f>
        <v>0</v>
      </c>
      <c r="S642" s="228">
        <v>0</v>
      </c>
      <c r="T642" s="229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0" t="s">
        <v>129</v>
      </c>
      <c r="AT642" s="230" t="s">
        <v>124</v>
      </c>
      <c r="AU642" s="230" t="s">
        <v>82</v>
      </c>
      <c r="AY642" s="18" t="s">
        <v>122</v>
      </c>
      <c r="BE642" s="231">
        <f>IF(N642="základní",J642,0)</f>
        <v>0</v>
      </c>
      <c r="BF642" s="231">
        <f>IF(N642="snížená",J642,0)</f>
        <v>0</v>
      </c>
      <c r="BG642" s="231">
        <f>IF(N642="zákl. přenesená",J642,0)</f>
        <v>0</v>
      </c>
      <c r="BH642" s="231">
        <f>IF(N642="sníž. přenesená",J642,0)</f>
        <v>0</v>
      </c>
      <c r="BI642" s="231">
        <f>IF(N642="nulová",J642,0)</f>
        <v>0</v>
      </c>
      <c r="BJ642" s="18" t="s">
        <v>80</v>
      </c>
      <c r="BK642" s="231">
        <f>ROUND(I642*H642,2)</f>
        <v>0</v>
      </c>
      <c r="BL642" s="18" t="s">
        <v>129</v>
      </c>
      <c r="BM642" s="230" t="s">
        <v>738</v>
      </c>
    </row>
    <row r="643" spans="1:51" s="13" customFormat="1" ht="12">
      <c r="A643" s="13"/>
      <c r="B643" s="232"/>
      <c r="C643" s="233"/>
      <c r="D643" s="234" t="s">
        <v>130</v>
      </c>
      <c r="E643" s="235" t="s">
        <v>1</v>
      </c>
      <c r="F643" s="236" t="s">
        <v>739</v>
      </c>
      <c r="G643" s="233"/>
      <c r="H643" s="237">
        <v>372.246</v>
      </c>
      <c r="I643" s="238"/>
      <c r="J643" s="233"/>
      <c r="K643" s="233"/>
      <c r="L643" s="239"/>
      <c r="M643" s="240"/>
      <c r="N643" s="241"/>
      <c r="O643" s="241"/>
      <c r="P643" s="241"/>
      <c r="Q643" s="241"/>
      <c r="R643" s="241"/>
      <c r="S643" s="241"/>
      <c r="T643" s="242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3" t="s">
        <v>130</v>
      </c>
      <c r="AU643" s="243" t="s">
        <v>82</v>
      </c>
      <c r="AV643" s="13" t="s">
        <v>82</v>
      </c>
      <c r="AW643" s="13" t="s">
        <v>30</v>
      </c>
      <c r="AX643" s="13" t="s">
        <v>73</v>
      </c>
      <c r="AY643" s="243" t="s">
        <v>122</v>
      </c>
    </row>
    <row r="644" spans="1:51" s="15" customFormat="1" ht="12">
      <c r="A644" s="15"/>
      <c r="B644" s="254"/>
      <c r="C644" s="255"/>
      <c r="D644" s="234" t="s">
        <v>130</v>
      </c>
      <c r="E644" s="256" t="s">
        <v>1</v>
      </c>
      <c r="F644" s="257" t="s">
        <v>133</v>
      </c>
      <c r="G644" s="255"/>
      <c r="H644" s="258">
        <v>372.246</v>
      </c>
      <c r="I644" s="259"/>
      <c r="J644" s="255"/>
      <c r="K644" s="255"/>
      <c r="L644" s="260"/>
      <c r="M644" s="261"/>
      <c r="N644" s="262"/>
      <c r="O644" s="262"/>
      <c r="P644" s="262"/>
      <c r="Q644" s="262"/>
      <c r="R644" s="262"/>
      <c r="S644" s="262"/>
      <c r="T644" s="263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64" t="s">
        <v>130</v>
      </c>
      <c r="AU644" s="264" t="s">
        <v>82</v>
      </c>
      <c r="AV644" s="15" t="s">
        <v>129</v>
      </c>
      <c r="AW644" s="15" t="s">
        <v>30</v>
      </c>
      <c r="AX644" s="15" t="s">
        <v>80</v>
      </c>
      <c r="AY644" s="264" t="s">
        <v>122</v>
      </c>
    </row>
    <row r="645" spans="1:65" s="2" customFormat="1" ht="24.15" customHeight="1">
      <c r="A645" s="39"/>
      <c r="B645" s="40"/>
      <c r="C645" s="219" t="s">
        <v>740</v>
      </c>
      <c r="D645" s="219" t="s">
        <v>124</v>
      </c>
      <c r="E645" s="220" t="s">
        <v>741</v>
      </c>
      <c r="F645" s="221" t="s">
        <v>742</v>
      </c>
      <c r="G645" s="222" t="s">
        <v>256</v>
      </c>
      <c r="H645" s="223">
        <v>318.35</v>
      </c>
      <c r="I645" s="224"/>
      <c r="J645" s="225">
        <f>ROUND(I645*H645,2)</f>
        <v>0</v>
      </c>
      <c r="K645" s="221" t="s">
        <v>128</v>
      </c>
      <c r="L645" s="45"/>
      <c r="M645" s="226" t="s">
        <v>1</v>
      </c>
      <c r="N645" s="227" t="s">
        <v>38</v>
      </c>
      <c r="O645" s="92"/>
      <c r="P645" s="228">
        <f>O645*H645</f>
        <v>0</v>
      </c>
      <c r="Q645" s="228">
        <v>0</v>
      </c>
      <c r="R645" s="228">
        <f>Q645*H645</f>
        <v>0</v>
      </c>
      <c r="S645" s="228">
        <v>0</v>
      </c>
      <c r="T645" s="229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30" t="s">
        <v>129</v>
      </c>
      <c r="AT645" s="230" t="s">
        <v>124</v>
      </c>
      <c r="AU645" s="230" t="s">
        <v>82</v>
      </c>
      <c r="AY645" s="18" t="s">
        <v>122</v>
      </c>
      <c r="BE645" s="231">
        <f>IF(N645="základní",J645,0)</f>
        <v>0</v>
      </c>
      <c r="BF645" s="231">
        <f>IF(N645="snížená",J645,0)</f>
        <v>0</v>
      </c>
      <c r="BG645" s="231">
        <f>IF(N645="zákl. přenesená",J645,0)</f>
        <v>0</v>
      </c>
      <c r="BH645" s="231">
        <f>IF(N645="sníž. přenesená",J645,0)</f>
        <v>0</v>
      </c>
      <c r="BI645" s="231">
        <f>IF(N645="nulová",J645,0)</f>
        <v>0</v>
      </c>
      <c r="BJ645" s="18" t="s">
        <v>80</v>
      </c>
      <c r="BK645" s="231">
        <f>ROUND(I645*H645,2)</f>
        <v>0</v>
      </c>
      <c r="BL645" s="18" t="s">
        <v>129</v>
      </c>
      <c r="BM645" s="230" t="s">
        <v>743</v>
      </c>
    </row>
    <row r="646" spans="1:51" s="13" customFormat="1" ht="12">
      <c r="A646" s="13"/>
      <c r="B646" s="232"/>
      <c r="C646" s="233"/>
      <c r="D646" s="234" t="s">
        <v>130</v>
      </c>
      <c r="E646" s="235" t="s">
        <v>1</v>
      </c>
      <c r="F646" s="236" t="s">
        <v>744</v>
      </c>
      <c r="G646" s="233"/>
      <c r="H646" s="237">
        <v>110</v>
      </c>
      <c r="I646" s="238"/>
      <c r="J646" s="233"/>
      <c r="K646" s="233"/>
      <c r="L646" s="239"/>
      <c r="M646" s="240"/>
      <c r="N646" s="241"/>
      <c r="O646" s="241"/>
      <c r="P646" s="241"/>
      <c r="Q646" s="241"/>
      <c r="R646" s="241"/>
      <c r="S646" s="241"/>
      <c r="T646" s="242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3" t="s">
        <v>130</v>
      </c>
      <c r="AU646" s="243" t="s">
        <v>82</v>
      </c>
      <c r="AV646" s="13" t="s">
        <v>82</v>
      </c>
      <c r="AW646" s="13" t="s">
        <v>30</v>
      </c>
      <c r="AX646" s="13" t="s">
        <v>73</v>
      </c>
      <c r="AY646" s="243" t="s">
        <v>122</v>
      </c>
    </row>
    <row r="647" spans="1:51" s="14" customFormat="1" ht="12">
      <c r="A647" s="14"/>
      <c r="B647" s="244"/>
      <c r="C647" s="245"/>
      <c r="D647" s="234" t="s">
        <v>130</v>
      </c>
      <c r="E647" s="246" t="s">
        <v>1</v>
      </c>
      <c r="F647" s="247" t="s">
        <v>745</v>
      </c>
      <c r="G647" s="245"/>
      <c r="H647" s="246" t="s">
        <v>1</v>
      </c>
      <c r="I647" s="248"/>
      <c r="J647" s="245"/>
      <c r="K647" s="245"/>
      <c r="L647" s="249"/>
      <c r="M647" s="250"/>
      <c r="N647" s="251"/>
      <c r="O647" s="251"/>
      <c r="P647" s="251"/>
      <c r="Q647" s="251"/>
      <c r="R647" s="251"/>
      <c r="S647" s="251"/>
      <c r="T647" s="252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3" t="s">
        <v>130</v>
      </c>
      <c r="AU647" s="253" t="s">
        <v>82</v>
      </c>
      <c r="AV647" s="14" t="s">
        <v>80</v>
      </c>
      <c r="AW647" s="14" t="s">
        <v>30</v>
      </c>
      <c r="AX647" s="14" t="s">
        <v>73</v>
      </c>
      <c r="AY647" s="253" t="s">
        <v>122</v>
      </c>
    </row>
    <row r="648" spans="1:51" s="16" customFormat="1" ht="12">
      <c r="A648" s="16"/>
      <c r="B648" s="275"/>
      <c r="C648" s="276"/>
      <c r="D648" s="234" t="s">
        <v>130</v>
      </c>
      <c r="E648" s="277" t="s">
        <v>1</v>
      </c>
      <c r="F648" s="278" t="s">
        <v>746</v>
      </c>
      <c r="G648" s="276"/>
      <c r="H648" s="279">
        <v>110</v>
      </c>
      <c r="I648" s="280"/>
      <c r="J648" s="276"/>
      <c r="K648" s="276"/>
      <c r="L648" s="281"/>
      <c r="M648" s="282"/>
      <c r="N648" s="283"/>
      <c r="O648" s="283"/>
      <c r="P648" s="283"/>
      <c r="Q648" s="283"/>
      <c r="R648" s="283"/>
      <c r="S648" s="283"/>
      <c r="T648" s="284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T648" s="285" t="s">
        <v>130</v>
      </c>
      <c r="AU648" s="285" t="s">
        <v>82</v>
      </c>
      <c r="AV648" s="16" t="s">
        <v>137</v>
      </c>
      <c r="AW648" s="16" t="s">
        <v>30</v>
      </c>
      <c r="AX648" s="16" t="s">
        <v>73</v>
      </c>
      <c r="AY648" s="285" t="s">
        <v>122</v>
      </c>
    </row>
    <row r="649" spans="1:51" s="13" customFormat="1" ht="12">
      <c r="A649" s="13"/>
      <c r="B649" s="232"/>
      <c r="C649" s="233"/>
      <c r="D649" s="234" t="s">
        <v>130</v>
      </c>
      <c r="E649" s="235" t="s">
        <v>1</v>
      </c>
      <c r="F649" s="236" t="s">
        <v>747</v>
      </c>
      <c r="G649" s="233"/>
      <c r="H649" s="237">
        <v>79</v>
      </c>
      <c r="I649" s="238"/>
      <c r="J649" s="233"/>
      <c r="K649" s="233"/>
      <c r="L649" s="239"/>
      <c r="M649" s="240"/>
      <c r="N649" s="241"/>
      <c r="O649" s="241"/>
      <c r="P649" s="241"/>
      <c r="Q649" s="241"/>
      <c r="R649" s="241"/>
      <c r="S649" s="241"/>
      <c r="T649" s="242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3" t="s">
        <v>130</v>
      </c>
      <c r="AU649" s="243" t="s">
        <v>82</v>
      </c>
      <c r="AV649" s="13" t="s">
        <v>82</v>
      </c>
      <c r="AW649" s="13" t="s">
        <v>30</v>
      </c>
      <c r="AX649" s="13" t="s">
        <v>73</v>
      </c>
      <c r="AY649" s="243" t="s">
        <v>122</v>
      </c>
    </row>
    <row r="650" spans="1:51" s="14" customFormat="1" ht="12">
      <c r="A650" s="14"/>
      <c r="B650" s="244"/>
      <c r="C650" s="245"/>
      <c r="D650" s="234" t="s">
        <v>130</v>
      </c>
      <c r="E650" s="246" t="s">
        <v>1</v>
      </c>
      <c r="F650" s="247" t="s">
        <v>748</v>
      </c>
      <c r="G650" s="245"/>
      <c r="H650" s="246" t="s">
        <v>1</v>
      </c>
      <c r="I650" s="248"/>
      <c r="J650" s="245"/>
      <c r="K650" s="245"/>
      <c r="L650" s="249"/>
      <c r="M650" s="250"/>
      <c r="N650" s="251"/>
      <c r="O650" s="251"/>
      <c r="P650" s="251"/>
      <c r="Q650" s="251"/>
      <c r="R650" s="251"/>
      <c r="S650" s="251"/>
      <c r="T650" s="252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3" t="s">
        <v>130</v>
      </c>
      <c r="AU650" s="253" t="s">
        <v>82</v>
      </c>
      <c r="AV650" s="14" t="s">
        <v>80</v>
      </c>
      <c r="AW650" s="14" t="s">
        <v>30</v>
      </c>
      <c r="AX650" s="14" t="s">
        <v>73</v>
      </c>
      <c r="AY650" s="253" t="s">
        <v>122</v>
      </c>
    </row>
    <row r="651" spans="1:51" s="16" customFormat="1" ht="12">
      <c r="A651" s="16"/>
      <c r="B651" s="275"/>
      <c r="C651" s="276"/>
      <c r="D651" s="234" t="s">
        <v>130</v>
      </c>
      <c r="E651" s="277" t="s">
        <v>1</v>
      </c>
      <c r="F651" s="278" t="s">
        <v>746</v>
      </c>
      <c r="G651" s="276"/>
      <c r="H651" s="279">
        <v>79</v>
      </c>
      <c r="I651" s="280"/>
      <c r="J651" s="276"/>
      <c r="K651" s="276"/>
      <c r="L651" s="281"/>
      <c r="M651" s="282"/>
      <c r="N651" s="283"/>
      <c r="O651" s="283"/>
      <c r="P651" s="283"/>
      <c r="Q651" s="283"/>
      <c r="R651" s="283"/>
      <c r="S651" s="283"/>
      <c r="T651" s="284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T651" s="285" t="s">
        <v>130</v>
      </c>
      <c r="AU651" s="285" t="s">
        <v>82</v>
      </c>
      <c r="AV651" s="16" t="s">
        <v>137</v>
      </c>
      <c r="AW651" s="16" t="s">
        <v>30</v>
      </c>
      <c r="AX651" s="16" t="s">
        <v>73</v>
      </c>
      <c r="AY651" s="285" t="s">
        <v>122</v>
      </c>
    </row>
    <row r="652" spans="1:51" s="13" customFormat="1" ht="12">
      <c r="A652" s="13"/>
      <c r="B652" s="232"/>
      <c r="C652" s="233"/>
      <c r="D652" s="234" t="s">
        <v>130</v>
      </c>
      <c r="E652" s="235" t="s">
        <v>1</v>
      </c>
      <c r="F652" s="236" t="s">
        <v>749</v>
      </c>
      <c r="G652" s="233"/>
      <c r="H652" s="237">
        <v>33.35</v>
      </c>
      <c r="I652" s="238"/>
      <c r="J652" s="233"/>
      <c r="K652" s="233"/>
      <c r="L652" s="239"/>
      <c r="M652" s="240"/>
      <c r="N652" s="241"/>
      <c r="O652" s="241"/>
      <c r="P652" s="241"/>
      <c r="Q652" s="241"/>
      <c r="R652" s="241"/>
      <c r="S652" s="241"/>
      <c r="T652" s="242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3" t="s">
        <v>130</v>
      </c>
      <c r="AU652" s="243" t="s">
        <v>82</v>
      </c>
      <c r="AV652" s="13" t="s">
        <v>82</v>
      </c>
      <c r="AW652" s="13" t="s">
        <v>30</v>
      </c>
      <c r="AX652" s="13" t="s">
        <v>73</v>
      </c>
      <c r="AY652" s="243" t="s">
        <v>122</v>
      </c>
    </row>
    <row r="653" spans="1:51" s="13" customFormat="1" ht="12">
      <c r="A653" s="13"/>
      <c r="B653" s="232"/>
      <c r="C653" s="233"/>
      <c r="D653" s="234" t="s">
        <v>130</v>
      </c>
      <c r="E653" s="235" t="s">
        <v>1</v>
      </c>
      <c r="F653" s="236" t="s">
        <v>750</v>
      </c>
      <c r="G653" s="233"/>
      <c r="H653" s="237">
        <v>96</v>
      </c>
      <c r="I653" s="238"/>
      <c r="J653" s="233"/>
      <c r="K653" s="233"/>
      <c r="L653" s="239"/>
      <c r="M653" s="240"/>
      <c r="N653" s="241"/>
      <c r="O653" s="241"/>
      <c r="P653" s="241"/>
      <c r="Q653" s="241"/>
      <c r="R653" s="241"/>
      <c r="S653" s="241"/>
      <c r="T653" s="242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3" t="s">
        <v>130</v>
      </c>
      <c r="AU653" s="243" t="s">
        <v>82</v>
      </c>
      <c r="AV653" s="13" t="s">
        <v>82</v>
      </c>
      <c r="AW653" s="13" t="s">
        <v>30</v>
      </c>
      <c r="AX653" s="13" t="s">
        <v>73</v>
      </c>
      <c r="AY653" s="243" t="s">
        <v>122</v>
      </c>
    </row>
    <row r="654" spans="1:51" s="16" customFormat="1" ht="12">
      <c r="A654" s="16"/>
      <c r="B654" s="275"/>
      <c r="C654" s="276"/>
      <c r="D654" s="234" t="s">
        <v>130</v>
      </c>
      <c r="E654" s="277" t="s">
        <v>1</v>
      </c>
      <c r="F654" s="278" t="s">
        <v>746</v>
      </c>
      <c r="G654" s="276"/>
      <c r="H654" s="279">
        <v>129.35</v>
      </c>
      <c r="I654" s="280"/>
      <c r="J654" s="276"/>
      <c r="K654" s="276"/>
      <c r="L654" s="281"/>
      <c r="M654" s="282"/>
      <c r="N654" s="283"/>
      <c r="O654" s="283"/>
      <c r="P654" s="283"/>
      <c r="Q654" s="283"/>
      <c r="R654" s="283"/>
      <c r="S654" s="283"/>
      <c r="T654" s="284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T654" s="285" t="s">
        <v>130</v>
      </c>
      <c r="AU654" s="285" t="s">
        <v>82</v>
      </c>
      <c r="AV654" s="16" t="s">
        <v>137</v>
      </c>
      <c r="AW654" s="16" t="s">
        <v>30</v>
      </c>
      <c r="AX654" s="16" t="s">
        <v>73</v>
      </c>
      <c r="AY654" s="285" t="s">
        <v>122</v>
      </c>
    </row>
    <row r="655" spans="1:51" s="15" customFormat="1" ht="12">
      <c r="A655" s="15"/>
      <c r="B655" s="254"/>
      <c r="C655" s="255"/>
      <c r="D655" s="234" t="s">
        <v>130</v>
      </c>
      <c r="E655" s="256" t="s">
        <v>1</v>
      </c>
      <c r="F655" s="257" t="s">
        <v>133</v>
      </c>
      <c r="G655" s="255"/>
      <c r="H655" s="258">
        <v>318.35</v>
      </c>
      <c r="I655" s="259"/>
      <c r="J655" s="255"/>
      <c r="K655" s="255"/>
      <c r="L655" s="260"/>
      <c r="M655" s="261"/>
      <c r="N655" s="262"/>
      <c r="O655" s="262"/>
      <c r="P655" s="262"/>
      <c r="Q655" s="262"/>
      <c r="R655" s="262"/>
      <c r="S655" s="262"/>
      <c r="T655" s="263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64" t="s">
        <v>130</v>
      </c>
      <c r="AU655" s="264" t="s">
        <v>82</v>
      </c>
      <c r="AV655" s="15" t="s">
        <v>129</v>
      </c>
      <c r="AW655" s="15" t="s">
        <v>30</v>
      </c>
      <c r="AX655" s="15" t="s">
        <v>80</v>
      </c>
      <c r="AY655" s="264" t="s">
        <v>122</v>
      </c>
    </row>
    <row r="656" spans="1:65" s="2" customFormat="1" ht="24.15" customHeight="1">
      <c r="A656" s="39"/>
      <c r="B656" s="40"/>
      <c r="C656" s="219" t="s">
        <v>430</v>
      </c>
      <c r="D656" s="219" t="s">
        <v>124</v>
      </c>
      <c r="E656" s="220" t="s">
        <v>751</v>
      </c>
      <c r="F656" s="221" t="s">
        <v>752</v>
      </c>
      <c r="G656" s="222" t="s">
        <v>256</v>
      </c>
      <c r="H656" s="223">
        <v>4456.9</v>
      </c>
      <c r="I656" s="224"/>
      <c r="J656" s="225">
        <f>ROUND(I656*H656,2)</f>
        <v>0</v>
      </c>
      <c r="K656" s="221" t="s">
        <v>128</v>
      </c>
      <c r="L656" s="45"/>
      <c r="M656" s="226" t="s">
        <v>1</v>
      </c>
      <c r="N656" s="227" t="s">
        <v>38</v>
      </c>
      <c r="O656" s="92"/>
      <c r="P656" s="228">
        <f>O656*H656</f>
        <v>0</v>
      </c>
      <c r="Q656" s="228">
        <v>0</v>
      </c>
      <c r="R656" s="228">
        <f>Q656*H656</f>
        <v>0</v>
      </c>
      <c r="S656" s="228">
        <v>0</v>
      </c>
      <c r="T656" s="229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30" t="s">
        <v>129</v>
      </c>
      <c r="AT656" s="230" t="s">
        <v>124</v>
      </c>
      <c r="AU656" s="230" t="s">
        <v>82</v>
      </c>
      <c r="AY656" s="18" t="s">
        <v>122</v>
      </c>
      <c r="BE656" s="231">
        <f>IF(N656="základní",J656,0)</f>
        <v>0</v>
      </c>
      <c r="BF656" s="231">
        <f>IF(N656="snížená",J656,0)</f>
        <v>0</v>
      </c>
      <c r="BG656" s="231">
        <f>IF(N656="zákl. přenesená",J656,0)</f>
        <v>0</v>
      </c>
      <c r="BH656" s="231">
        <f>IF(N656="sníž. přenesená",J656,0)</f>
        <v>0</v>
      </c>
      <c r="BI656" s="231">
        <f>IF(N656="nulová",J656,0)</f>
        <v>0</v>
      </c>
      <c r="BJ656" s="18" t="s">
        <v>80</v>
      </c>
      <c r="BK656" s="231">
        <f>ROUND(I656*H656,2)</f>
        <v>0</v>
      </c>
      <c r="BL656" s="18" t="s">
        <v>129</v>
      </c>
      <c r="BM656" s="230" t="s">
        <v>753</v>
      </c>
    </row>
    <row r="657" spans="1:51" s="13" customFormat="1" ht="12">
      <c r="A657" s="13"/>
      <c r="B657" s="232"/>
      <c r="C657" s="233"/>
      <c r="D657" s="234" t="s">
        <v>130</v>
      </c>
      <c r="E657" s="235" t="s">
        <v>1</v>
      </c>
      <c r="F657" s="236" t="s">
        <v>754</v>
      </c>
      <c r="G657" s="233"/>
      <c r="H657" s="237">
        <v>4456.9</v>
      </c>
      <c r="I657" s="238"/>
      <c r="J657" s="233"/>
      <c r="K657" s="233"/>
      <c r="L657" s="239"/>
      <c r="M657" s="240"/>
      <c r="N657" s="241"/>
      <c r="O657" s="241"/>
      <c r="P657" s="241"/>
      <c r="Q657" s="241"/>
      <c r="R657" s="241"/>
      <c r="S657" s="241"/>
      <c r="T657" s="242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3" t="s">
        <v>130</v>
      </c>
      <c r="AU657" s="243" t="s">
        <v>82</v>
      </c>
      <c r="AV657" s="13" t="s">
        <v>82</v>
      </c>
      <c r="AW657" s="13" t="s">
        <v>30</v>
      </c>
      <c r="AX657" s="13" t="s">
        <v>73</v>
      </c>
      <c r="AY657" s="243" t="s">
        <v>122</v>
      </c>
    </row>
    <row r="658" spans="1:51" s="15" customFormat="1" ht="12">
      <c r="A658" s="15"/>
      <c r="B658" s="254"/>
      <c r="C658" s="255"/>
      <c r="D658" s="234" t="s">
        <v>130</v>
      </c>
      <c r="E658" s="256" t="s">
        <v>1</v>
      </c>
      <c r="F658" s="257" t="s">
        <v>133</v>
      </c>
      <c r="G658" s="255"/>
      <c r="H658" s="258">
        <v>4456.9</v>
      </c>
      <c r="I658" s="259"/>
      <c r="J658" s="255"/>
      <c r="K658" s="255"/>
      <c r="L658" s="260"/>
      <c r="M658" s="261"/>
      <c r="N658" s="262"/>
      <c r="O658" s="262"/>
      <c r="P658" s="262"/>
      <c r="Q658" s="262"/>
      <c r="R658" s="262"/>
      <c r="S658" s="262"/>
      <c r="T658" s="263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64" t="s">
        <v>130</v>
      </c>
      <c r="AU658" s="264" t="s">
        <v>82</v>
      </c>
      <c r="AV658" s="15" t="s">
        <v>129</v>
      </c>
      <c r="AW658" s="15" t="s">
        <v>30</v>
      </c>
      <c r="AX658" s="15" t="s">
        <v>80</v>
      </c>
      <c r="AY658" s="264" t="s">
        <v>122</v>
      </c>
    </row>
    <row r="659" spans="1:65" s="2" customFormat="1" ht="16.5" customHeight="1">
      <c r="A659" s="39"/>
      <c r="B659" s="40"/>
      <c r="C659" s="219" t="s">
        <v>755</v>
      </c>
      <c r="D659" s="219" t="s">
        <v>124</v>
      </c>
      <c r="E659" s="220" t="s">
        <v>756</v>
      </c>
      <c r="F659" s="221" t="s">
        <v>757</v>
      </c>
      <c r="G659" s="222" t="s">
        <v>256</v>
      </c>
      <c r="H659" s="223">
        <v>318.35</v>
      </c>
      <c r="I659" s="224"/>
      <c r="J659" s="225">
        <f>ROUND(I659*H659,2)</f>
        <v>0</v>
      </c>
      <c r="K659" s="221" t="s">
        <v>128</v>
      </c>
      <c r="L659" s="45"/>
      <c r="M659" s="226" t="s">
        <v>1</v>
      </c>
      <c r="N659" s="227" t="s">
        <v>38</v>
      </c>
      <c r="O659" s="92"/>
      <c r="P659" s="228">
        <f>O659*H659</f>
        <v>0</v>
      </c>
      <c r="Q659" s="228">
        <v>0</v>
      </c>
      <c r="R659" s="228">
        <f>Q659*H659</f>
        <v>0</v>
      </c>
      <c r="S659" s="228">
        <v>0</v>
      </c>
      <c r="T659" s="229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30" t="s">
        <v>129</v>
      </c>
      <c r="AT659" s="230" t="s">
        <v>124</v>
      </c>
      <c r="AU659" s="230" t="s">
        <v>82</v>
      </c>
      <c r="AY659" s="18" t="s">
        <v>122</v>
      </c>
      <c r="BE659" s="231">
        <f>IF(N659="základní",J659,0)</f>
        <v>0</v>
      </c>
      <c r="BF659" s="231">
        <f>IF(N659="snížená",J659,0)</f>
        <v>0</v>
      </c>
      <c r="BG659" s="231">
        <f>IF(N659="zákl. přenesená",J659,0)</f>
        <v>0</v>
      </c>
      <c r="BH659" s="231">
        <f>IF(N659="sníž. přenesená",J659,0)</f>
        <v>0</v>
      </c>
      <c r="BI659" s="231">
        <f>IF(N659="nulová",J659,0)</f>
        <v>0</v>
      </c>
      <c r="BJ659" s="18" t="s">
        <v>80</v>
      </c>
      <c r="BK659" s="231">
        <f>ROUND(I659*H659,2)</f>
        <v>0</v>
      </c>
      <c r="BL659" s="18" t="s">
        <v>129</v>
      </c>
      <c r="BM659" s="230" t="s">
        <v>758</v>
      </c>
    </row>
    <row r="660" spans="1:51" s="13" customFormat="1" ht="12">
      <c r="A660" s="13"/>
      <c r="B660" s="232"/>
      <c r="C660" s="233"/>
      <c r="D660" s="234" t="s">
        <v>130</v>
      </c>
      <c r="E660" s="235" t="s">
        <v>1</v>
      </c>
      <c r="F660" s="236" t="s">
        <v>759</v>
      </c>
      <c r="G660" s="233"/>
      <c r="H660" s="237">
        <v>318.35</v>
      </c>
      <c r="I660" s="238"/>
      <c r="J660" s="233"/>
      <c r="K660" s="233"/>
      <c r="L660" s="239"/>
      <c r="M660" s="240"/>
      <c r="N660" s="241"/>
      <c r="O660" s="241"/>
      <c r="P660" s="241"/>
      <c r="Q660" s="241"/>
      <c r="R660" s="241"/>
      <c r="S660" s="241"/>
      <c r="T660" s="242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3" t="s">
        <v>130</v>
      </c>
      <c r="AU660" s="243" t="s">
        <v>82</v>
      </c>
      <c r="AV660" s="13" t="s">
        <v>82</v>
      </c>
      <c r="AW660" s="13" t="s">
        <v>30</v>
      </c>
      <c r="AX660" s="13" t="s">
        <v>73</v>
      </c>
      <c r="AY660" s="243" t="s">
        <v>122</v>
      </c>
    </row>
    <row r="661" spans="1:51" s="15" customFormat="1" ht="12">
      <c r="A661" s="15"/>
      <c r="B661" s="254"/>
      <c r="C661" s="255"/>
      <c r="D661" s="234" t="s">
        <v>130</v>
      </c>
      <c r="E661" s="256" t="s">
        <v>1</v>
      </c>
      <c r="F661" s="257" t="s">
        <v>133</v>
      </c>
      <c r="G661" s="255"/>
      <c r="H661" s="258">
        <v>318.35</v>
      </c>
      <c r="I661" s="259"/>
      <c r="J661" s="255"/>
      <c r="K661" s="255"/>
      <c r="L661" s="260"/>
      <c r="M661" s="261"/>
      <c r="N661" s="262"/>
      <c r="O661" s="262"/>
      <c r="P661" s="262"/>
      <c r="Q661" s="262"/>
      <c r="R661" s="262"/>
      <c r="S661" s="262"/>
      <c r="T661" s="263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64" t="s">
        <v>130</v>
      </c>
      <c r="AU661" s="264" t="s">
        <v>82</v>
      </c>
      <c r="AV661" s="15" t="s">
        <v>129</v>
      </c>
      <c r="AW661" s="15" t="s">
        <v>30</v>
      </c>
      <c r="AX661" s="15" t="s">
        <v>80</v>
      </c>
      <c r="AY661" s="264" t="s">
        <v>122</v>
      </c>
    </row>
    <row r="662" spans="1:65" s="2" customFormat="1" ht="24.15" customHeight="1">
      <c r="A662" s="39"/>
      <c r="B662" s="40"/>
      <c r="C662" s="219" t="s">
        <v>435</v>
      </c>
      <c r="D662" s="219" t="s">
        <v>124</v>
      </c>
      <c r="E662" s="220" t="s">
        <v>760</v>
      </c>
      <c r="F662" s="221" t="s">
        <v>761</v>
      </c>
      <c r="G662" s="222" t="s">
        <v>256</v>
      </c>
      <c r="H662" s="223">
        <v>372.246</v>
      </c>
      <c r="I662" s="224"/>
      <c r="J662" s="225">
        <f>ROUND(I662*H662,2)</f>
        <v>0</v>
      </c>
      <c r="K662" s="221" t="s">
        <v>128</v>
      </c>
      <c r="L662" s="45"/>
      <c r="M662" s="226" t="s">
        <v>1</v>
      </c>
      <c r="N662" s="227" t="s">
        <v>38</v>
      </c>
      <c r="O662" s="92"/>
      <c r="P662" s="228">
        <f>O662*H662</f>
        <v>0</v>
      </c>
      <c r="Q662" s="228">
        <v>0</v>
      </c>
      <c r="R662" s="228">
        <f>Q662*H662</f>
        <v>0</v>
      </c>
      <c r="S662" s="228">
        <v>0</v>
      </c>
      <c r="T662" s="229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30" t="s">
        <v>129</v>
      </c>
      <c r="AT662" s="230" t="s">
        <v>124</v>
      </c>
      <c r="AU662" s="230" t="s">
        <v>82</v>
      </c>
      <c r="AY662" s="18" t="s">
        <v>122</v>
      </c>
      <c r="BE662" s="231">
        <f>IF(N662="základní",J662,0)</f>
        <v>0</v>
      </c>
      <c r="BF662" s="231">
        <f>IF(N662="snížená",J662,0)</f>
        <v>0</v>
      </c>
      <c r="BG662" s="231">
        <f>IF(N662="zákl. přenesená",J662,0)</f>
        <v>0</v>
      </c>
      <c r="BH662" s="231">
        <f>IF(N662="sníž. přenesená",J662,0)</f>
        <v>0</v>
      </c>
      <c r="BI662" s="231">
        <f>IF(N662="nulová",J662,0)</f>
        <v>0</v>
      </c>
      <c r="BJ662" s="18" t="s">
        <v>80</v>
      </c>
      <c r="BK662" s="231">
        <f>ROUND(I662*H662,2)</f>
        <v>0</v>
      </c>
      <c r="BL662" s="18" t="s">
        <v>129</v>
      </c>
      <c r="BM662" s="230" t="s">
        <v>762</v>
      </c>
    </row>
    <row r="663" spans="1:51" s="13" customFormat="1" ht="12">
      <c r="A663" s="13"/>
      <c r="B663" s="232"/>
      <c r="C663" s="233"/>
      <c r="D663" s="234" t="s">
        <v>130</v>
      </c>
      <c r="E663" s="235" t="s">
        <v>1</v>
      </c>
      <c r="F663" s="236" t="s">
        <v>739</v>
      </c>
      <c r="G663" s="233"/>
      <c r="H663" s="237">
        <v>372.246</v>
      </c>
      <c r="I663" s="238"/>
      <c r="J663" s="233"/>
      <c r="K663" s="233"/>
      <c r="L663" s="239"/>
      <c r="M663" s="240"/>
      <c r="N663" s="241"/>
      <c r="O663" s="241"/>
      <c r="P663" s="241"/>
      <c r="Q663" s="241"/>
      <c r="R663" s="241"/>
      <c r="S663" s="241"/>
      <c r="T663" s="242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3" t="s">
        <v>130</v>
      </c>
      <c r="AU663" s="243" t="s">
        <v>82</v>
      </c>
      <c r="AV663" s="13" t="s">
        <v>82</v>
      </c>
      <c r="AW663" s="13" t="s">
        <v>30</v>
      </c>
      <c r="AX663" s="13" t="s">
        <v>73</v>
      </c>
      <c r="AY663" s="243" t="s">
        <v>122</v>
      </c>
    </row>
    <row r="664" spans="1:51" s="15" customFormat="1" ht="12">
      <c r="A664" s="15"/>
      <c r="B664" s="254"/>
      <c r="C664" s="255"/>
      <c r="D664" s="234" t="s">
        <v>130</v>
      </c>
      <c r="E664" s="256" t="s">
        <v>1</v>
      </c>
      <c r="F664" s="257" t="s">
        <v>133</v>
      </c>
      <c r="G664" s="255"/>
      <c r="H664" s="258">
        <v>372.246</v>
      </c>
      <c r="I664" s="259"/>
      <c r="J664" s="255"/>
      <c r="K664" s="255"/>
      <c r="L664" s="260"/>
      <c r="M664" s="261"/>
      <c r="N664" s="262"/>
      <c r="O664" s="262"/>
      <c r="P664" s="262"/>
      <c r="Q664" s="262"/>
      <c r="R664" s="262"/>
      <c r="S664" s="262"/>
      <c r="T664" s="263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64" t="s">
        <v>130</v>
      </c>
      <c r="AU664" s="264" t="s">
        <v>82</v>
      </c>
      <c r="AV664" s="15" t="s">
        <v>129</v>
      </c>
      <c r="AW664" s="15" t="s">
        <v>30</v>
      </c>
      <c r="AX664" s="15" t="s">
        <v>80</v>
      </c>
      <c r="AY664" s="264" t="s">
        <v>122</v>
      </c>
    </row>
    <row r="665" spans="1:65" s="2" customFormat="1" ht="24.15" customHeight="1">
      <c r="A665" s="39"/>
      <c r="B665" s="40"/>
      <c r="C665" s="219" t="s">
        <v>763</v>
      </c>
      <c r="D665" s="219" t="s">
        <v>124</v>
      </c>
      <c r="E665" s="220" t="s">
        <v>764</v>
      </c>
      <c r="F665" s="221" t="s">
        <v>255</v>
      </c>
      <c r="G665" s="222" t="s">
        <v>256</v>
      </c>
      <c r="H665" s="223">
        <v>110</v>
      </c>
      <c r="I665" s="224"/>
      <c r="J665" s="225">
        <f>ROUND(I665*H665,2)</f>
        <v>0</v>
      </c>
      <c r="K665" s="221" t="s">
        <v>128</v>
      </c>
      <c r="L665" s="45"/>
      <c r="M665" s="226" t="s">
        <v>1</v>
      </c>
      <c r="N665" s="227" t="s">
        <v>38</v>
      </c>
      <c r="O665" s="92"/>
      <c r="P665" s="228">
        <f>O665*H665</f>
        <v>0</v>
      </c>
      <c r="Q665" s="228">
        <v>0</v>
      </c>
      <c r="R665" s="228">
        <f>Q665*H665</f>
        <v>0</v>
      </c>
      <c r="S665" s="228">
        <v>0</v>
      </c>
      <c r="T665" s="229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30" t="s">
        <v>129</v>
      </c>
      <c r="AT665" s="230" t="s">
        <v>124</v>
      </c>
      <c r="AU665" s="230" t="s">
        <v>82</v>
      </c>
      <c r="AY665" s="18" t="s">
        <v>122</v>
      </c>
      <c r="BE665" s="231">
        <f>IF(N665="základní",J665,0)</f>
        <v>0</v>
      </c>
      <c r="BF665" s="231">
        <f>IF(N665="snížená",J665,0)</f>
        <v>0</v>
      </c>
      <c r="BG665" s="231">
        <f>IF(N665="zákl. přenesená",J665,0)</f>
        <v>0</v>
      </c>
      <c r="BH665" s="231">
        <f>IF(N665="sníž. přenesená",J665,0)</f>
        <v>0</v>
      </c>
      <c r="BI665" s="231">
        <f>IF(N665="nulová",J665,0)</f>
        <v>0</v>
      </c>
      <c r="BJ665" s="18" t="s">
        <v>80</v>
      </c>
      <c r="BK665" s="231">
        <f>ROUND(I665*H665,2)</f>
        <v>0</v>
      </c>
      <c r="BL665" s="18" t="s">
        <v>129</v>
      </c>
      <c r="BM665" s="230" t="s">
        <v>765</v>
      </c>
    </row>
    <row r="666" spans="1:51" s="13" customFormat="1" ht="12">
      <c r="A666" s="13"/>
      <c r="B666" s="232"/>
      <c r="C666" s="233"/>
      <c r="D666" s="234" t="s">
        <v>130</v>
      </c>
      <c r="E666" s="235" t="s">
        <v>1</v>
      </c>
      <c r="F666" s="236" t="s">
        <v>372</v>
      </c>
      <c r="G666" s="233"/>
      <c r="H666" s="237">
        <v>110</v>
      </c>
      <c r="I666" s="238"/>
      <c r="J666" s="233"/>
      <c r="K666" s="233"/>
      <c r="L666" s="239"/>
      <c r="M666" s="240"/>
      <c r="N666" s="241"/>
      <c r="O666" s="241"/>
      <c r="P666" s="241"/>
      <c r="Q666" s="241"/>
      <c r="R666" s="241"/>
      <c r="S666" s="241"/>
      <c r="T666" s="242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3" t="s">
        <v>130</v>
      </c>
      <c r="AU666" s="243" t="s">
        <v>82</v>
      </c>
      <c r="AV666" s="13" t="s">
        <v>82</v>
      </c>
      <c r="AW666" s="13" t="s">
        <v>30</v>
      </c>
      <c r="AX666" s="13" t="s">
        <v>73</v>
      </c>
      <c r="AY666" s="243" t="s">
        <v>122</v>
      </c>
    </row>
    <row r="667" spans="1:51" s="15" customFormat="1" ht="12">
      <c r="A667" s="15"/>
      <c r="B667" s="254"/>
      <c r="C667" s="255"/>
      <c r="D667" s="234" t="s">
        <v>130</v>
      </c>
      <c r="E667" s="256" t="s">
        <v>1</v>
      </c>
      <c r="F667" s="257" t="s">
        <v>133</v>
      </c>
      <c r="G667" s="255"/>
      <c r="H667" s="258">
        <v>110</v>
      </c>
      <c r="I667" s="259"/>
      <c r="J667" s="255"/>
      <c r="K667" s="255"/>
      <c r="L667" s="260"/>
      <c r="M667" s="261"/>
      <c r="N667" s="262"/>
      <c r="O667" s="262"/>
      <c r="P667" s="262"/>
      <c r="Q667" s="262"/>
      <c r="R667" s="262"/>
      <c r="S667" s="262"/>
      <c r="T667" s="263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64" t="s">
        <v>130</v>
      </c>
      <c r="AU667" s="264" t="s">
        <v>82</v>
      </c>
      <c r="AV667" s="15" t="s">
        <v>129</v>
      </c>
      <c r="AW667" s="15" t="s">
        <v>30</v>
      </c>
      <c r="AX667" s="15" t="s">
        <v>80</v>
      </c>
      <c r="AY667" s="264" t="s">
        <v>122</v>
      </c>
    </row>
    <row r="668" spans="1:65" s="2" customFormat="1" ht="24.15" customHeight="1">
      <c r="A668" s="39"/>
      <c r="B668" s="40"/>
      <c r="C668" s="219" t="s">
        <v>439</v>
      </c>
      <c r="D668" s="219" t="s">
        <v>124</v>
      </c>
      <c r="E668" s="220" t="s">
        <v>766</v>
      </c>
      <c r="F668" s="221" t="s">
        <v>767</v>
      </c>
      <c r="G668" s="222" t="s">
        <v>256</v>
      </c>
      <c r="H668" s="223">
        <v>79</v>
      </c>
      <c r="I668" s="224"/>
      <c r="J668" s="225">
        <f>ROUND(I668*H668,2)</f>
        <v>0</v>
      </c>
      <c r="K668" s="221" t="s">
        <v>128</v>
      </c>
      <c r="L668" s="45"/>
      <c r="M668" s="226" t="s">
        <v>1</v>
      </c>
      <c r="N668" s="227" t="s">
        <v>38</v>
      </c>
      <c r="O668" s="92"/>
      <c r="P668" s="228">
        <f>O668*H668</f>
        <v>0</v>
      </c>
      <c r="Q668" s="228">
        <v>0</v>
      </c>
      <c r="R668" s="228">
        <f>Q668*H668</f>
        <v>0</v>
      </c>
      <c r="S668" s="228">
        <v>0</v>
      </c>
      <c r="T668" s="229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30" t="s">
        <v>129</v>
      </c>
      <c r="AT668" s="230" t="s">
        <v>124</v>
      </c>
      <c r="AU668" s="230" t="s">
        <v>82</v>
      </c>
      <c r="AY668" s="18" t="s">
        <v>122</v>
      </c>
      <c r="BE668" s="231">
        <f>IF(N668="základní",J668,0)</f>
        <v>0</v>
      </c>
      <c r="BF668" s="231">
        <f>IF(N668="snížená",J668,0)</f>
        <v>0</v>
      </c>
      <c r="BG668" s="231">
        <f>IF(N668="zákl. přenesená",J668,0)</f>
        <v>0</v>
      </c>
      <c r="BH668" s="231">
        <f>IF(N668="sníž. přenesená",J668,0)</f>
        <v>0</v>
      </c>
      <c r="BI668" s="231">
        <f>IF(N668="nulová",J668,0)</f>
        <v>0</v>
      </c>
      <c r="BJ668" s="18" t="s">
        <v>80</v>
      </c>
      <c r="BK668" s="231">
        <f>ROUND(I668*H668,2)</f>
        <v>0</v>
      </c>
      <c r="BL668" s="18" t="s">
        <v>129</v>
      </c>
      <c r="BM668" s="230" t="s">
        <v>768</v>
      </c>
    </row>
    <row r="669" spans="1:51" s="13" customFormat="1" ht="12">
      <c r="A669" s="13"/>
      <c r="B669" s="232"/>
      <c r="C669" s="233"/>
      <c r="D669" s="234" t="s">
        <v>130</v>
      </c>
      <c r="E669" s="235" t="s">
        <v>1</v>
      </c>
      <c r="F669" s="236" t="s">
        <v>469</v>
      </c>
      <c r="G669" s="233"/>
      <c r="H669" s="237">
        <v>79</v>
      </c>
      <c r="I669" s="238"/>
      <c r="J669" s="233"/>
      <c r="K669" s="233"/>
      <c r="L669" s="239"/>
      <c r="M669" s="240"/>
      <c r="N669" s="241"/>
      <c r="O669" s="241"/>
      <c r="P669" s="241"/>
      <c r="Q669" s="241"/>
      <c r="R669" s="241"/>
      <c r="S669" s="241"/>
      <c r="T669" s="242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3" t="s">
        <v>130</v>
      </c>
      <c r="AU669" s="243" t="s">
        <v>82</v>
      </c>
      <c r="AV669" s="13" t="s">
        <v>82</v>
      </c>
      <c r="AW669" s="13" t="s">
        <v>30</v>
      </c>
      <c r="AX669" s="13" t="s">
        <v>73</v>
      </c>
      <c r="AY669" s="243" t="s">
        <v>122</v>
      </c>
    </row>
    <row r="670" spans="1:51" s="14" customFormat="1" ht="12">
      <c r="A670" s="14"/>
      <c r="B670" s="244"/>
      <c r="C670" s="245"/>
      <c r="D670" s="234" t="s">
        <v>130</v>
      </c>
      <c r="E670" s="246" t="s">
        <v>1</v>
      </c>
      <c r="F670" s="247" t="s">
        <v>748</v>
      </c>
      <c r="G670" s="245"/>
      <c r="H670" s="246" t="s">
        <v>1</v>
      </c>
      <c r="I670" s="248"/>
      <c r="J670" s="245"/>
      <c r="K670" s="245"/>
      <c r="L670" s="249"/>
      <c r="M670" s="250"/>
      <c r="N670" s="251"/>
      <c r="O670" s="251"/>
      <c r="P670" s="251"/>
      <c r="Q670" s="251"/>
      <c r="R670" s="251"/>
      <c r="S670" s="251"/>
      <c r="T670" s="252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3" t="s">
        <v>130</v>
      </c>
      <c r="AU670" s="253" t="s">
        <v>82</v>
      </c>
      <c r="AV670" s="14" t="s">
        <v>80</v>
      </c>
      <c r="AW670" s="14" t="s">
        <v>30</v>
      </c>
      <c r="AX670" s="14" t="s">
        <v>73</v>
      </c>
      <c r="AY670" s="253" t="s">
        <v>122</v>
      </c>
    </row>
    <row r="671" spans="1:51" s="14" customFormat="1" ht="12">
      <c r="A671" s="14"/>
      <c r="B671" s="244"/>
      <c r="C671" s="245"/>
      <c r="D671" s="234" t="s">
        <v>130</v>
      </c>
      <c r="E671" s="246" t="s">
        <v>1</v>
      </c>
      <c r="F671" s="247" t="s">
        <v>769</v>
      </c>
      <c r="G671" s="245"/>
      <c r="H671" s="246" t="s">
        <v>1</v>
      </c>
      <c r="I671" s="248"/>
      <c r="J671" s="245"/>
      <c r="K671" s="245"/>
      <c r="L671" s="249"/>
      <c r="M671" s="250"/>
      <c r="N671" s="251"/>
      <c r="O671" s="251"/>
      <c r="P671" s="251"/>
      <c r="Q671" s="251"/>
      <c r="R671" s="251"/>
      <c r="S671" s="251"/>
      <c r="T671" s="252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3" t="s">
        <v>130</v>
      </c>
      <c r="AU671" s="253" t="s">
        <v>82</v>
      </c>
      <c r="AV671" s="14" t="s">
        <v>80</v>
      </c>
      <c r="AW671" s="14" t="s">
        <v>30</v>
      </c>
      <c r="AX671" s="14" t="s">
        <v>73</v>
      </c>
      <c r="AY671" s="253" t="s">
        <v>122</v>
      </c>
    </row>
    <row r="672" spans="1:51" s="15" customFormat="1" ht="12">
      <c r="A672" s="15"/>
      <c r="B672" s="254"/>
      <c r="C672" s="255"/>
      <c r="D672" s="234" t="s">
        <v>130</v>
      </c>
      <c r="E672" s="256" t="s">
        <v>1</v>
      </c>
      <c r="F672" s="257" t="s">
        <v>133</v>
      </c>
      <c r="G672" s="255"/>
      <c r="H672" s="258">
        <v>79</v>
      </c>
      <c r="I672" s="259"/>
      <c r="J672" s="255"/>
      <c r="K672" s="255"/>
      <c r="L672" s="260"/>
      <c r="M672" s="261"/>
      <c r="N672" s="262"/>
      <c r="O672" s="262"/>
      <c r="P672" s="262"/>
      <c r="Q672" s="262"/>
      <c r="R672" s="262"/>
      <c r="S672" s="262"/>
      <c r="T672" s="263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64" t="s">
        <v>130</v>
      </c>
      <c r="AU672" s="264" t="s">
        <v>82</v>
      </c>
      <c r="AV672" s="15" t="s">
        <v>129</v>
      </c>
      <c r="AW672" s="15" t="s">
        <v>30</v>
      </c>
      <c r="AX672" s="15" t="s">
        <v>80</v>
      </c>
      <c r="AY672" s="264" t="s">
        <v>122</v>
      </c>
    </row>
    <row r="673" spans="1:63" s="12" customFormat="1" ht="22.8" customHeight="1">
      <c r="A673" s="12"/>
      <c r="B673" s="203"/>
      <c r="C673" s="204"/>
      <c r="D673" s="205" t="s">
        <v>72</v>
      </c>
      <c r="E673" s="217" t="s">
        <v>770</v>
      </c>
      <c r="F673" s="217" t="s">
        <v>771</v>
      </c>
      <c r="G673" s="204"/>
      <c r="H673" s="204"/>
      <c r="I673" s="207"/>
      <c r="J673" s="218">
        <f>BK673</f>
        <v>0</v>
      </c>
      <c r="K673" s="204"/>
      <c r="L673" s="209"/>
      <c r="M673" s="210"/>
      <c r="N673" s="211"/>
      <c r="O673" s="211"/>
      <c r="P673" s="212">
        <f>P674</f>
        <v>0</v>
      </c>
      <c r="Q673" s="211"/>
      <c r="R673" s="212">
        <f>R674</f>
        <v>0</v>
      </c>
      <c r="S673" s="211"/>
      <c r="T673" s="213">
        <f>T674</f>
        <v>0</v>
      </c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R673" s="214" t="s">
        <v>80</v>
      </c>
      <c r="AT673" s="215" t="s">
        <v>72</v>
      </c>
      <c r="AU673" s="215" t="s">
        <v>80</v>
      </c>
      <c r="AY673" s="214" t="s">
        <v>122</v>
      </c>
      <c r="BK673" s="216">
        <f>BK674</f>
        <v>0</v>
      </c>
    </row>
    <row r="674" spans="1:65" s="2" customFormat="1" ht="24.15" customHeight="1">
      <c r="A674" s="39"/>
      <c r="B674" s="40"/>
      <c r="C674" s="219" t="s">
        <v>772</v>
      </c>
      <c r="D674" s="219" t="s">
        <v>124</v>
      </c>
      <c r="E674" s="220" t="s">
        <v>773</v>
      </c>
      <c r="F674" s="221" t="s">
        <v>774</v>
      </c>
      <c r="G674" s="222" t="s">
        <v>256</v>
      </c>
      <c r="H674" s="223">
        <v>956.525</v>
      </c>
      <c r="I674" s="224"/>
      <c r="J674" s="225">
        <f>ROUND(I674*H674,2)</f>
        <v>0</v>
      </c>
      <c r="K674" s="221" t="s">
        <v>128</v>
      </c>
      <c r="L674" s="45"/>
      <c r="M674" s="226" t="s">
        <v>1</v>
      </c>
      <c r="N674" s="227" t="s">
        <v>38</v>
      </c>
      <c r="O674" s="92"/>
      <c r="P674" s="228">
        <f>O674*H674</f>
        <v>0</v>
      </c>
      <c r="Q674" s="228">
        <v>0</v>
      </c>
      <c r="R674" s="228">
        <f>Q674*H674</f>
        <v>0</v>
      </c>
      <c r="S674" s="228">
        <v>0</v>
      </c>
      <c r="T674" s="229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30" t="s">
        <v>129</v>
      </c>
      <c r="AT674" s="230" t="s">
        <v>124</v>
      </c>
      <c r="AU674" s="230" t="s">
        <v>82</v>
      </c>
      <c r="AY674" s="18" t="s">
        <v>122</v>
      </c>
      <c r="BE674" s="231">
        <f>IF(N674="základní",J674,0)</f>
        <v>0</v>
      </c>
      <c r="BF674" s="231">
        <f>IF(N674="snížená",J674,0)</f>
        <v>0</v>
      </c>
      <c r="BG674" s="231">
        <f>IF(N674="zákl. přenesená",J674,0)</f>
        <v>0</v>
      </c>
      <c r="BH674" s="231">
        <f>IF(N674="sníž. přenesená",J674,0)</f>
        <v>0</v>
      </c>
      <c r="BI674" s="231">
        <f>IF(N674="nulová",J674,0)</f>
        <v>0</v>
      </c>
      <c r="BJ674" s="18" t="s">
        <v>80</v>
      </c>
      <c r="BK674" s="231">
        <f>ROUND(I674*H674,2)</f>
        <v>0</v>
      </c>
      <c r="BL674" s="18" t="s">
        <v>129</v>
      </c>
      <c r="BM674" s="230" t="s">
        <v>775</v>
      </c>
    </row>
    <row r="675" spans="1:63" s="12" customFormat="1" ht="25.9" customHeight="1">
      <c r="A675" s="12"/>
      <c r="B675" s="203"/>
      <c r="C675" s="204"/>
      <c r="D675" s="205" t="s">
        <v>72</v>
      </c>
      <c r="E675" s="206" t="s">
        <v>776</v>
      </c>
      <c r="F675" s="206" t="s">
        <v>777</v>
      </c>
      <c r="G675" s="204"/>
      <c r="H675" s="204"/>
      <c r="I675" s="207"/>
      <c r="J675" s="208">
        <f>BK675</f>
        <v>0</v>
      </c>
      <c r="K675" s="204"/>
      <c r="L675" s="209"/>
      <c r="M675" s="210"/>
      <c r="N675" s="211"/>
      <c r="O675" s="211"/>
      <c r="P675" s="212">
        <f>P676+P716</f>
        <v>0</v>
      </c>
      <c r="Q675" s="211"/>
      <c r="R675" s="212">
        <f>R676+R716</f>
        <v>0</v>
      </c>
      <c r="S675" s="211"/>
      <c r="T675" s="213">
        <f>T676+T716</f>
        <v>0</v>
      </c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R675" s="214" t="s">
        <v>82</v>
      </c>
      <c r="AT675" s="215" t="s">
        <v>72</v>
      </c>
      <c r="AU675" s="215" t="s">
        <v>73</v>
      </c>
      <c r="AY675" s="214" t="s">
        <v>122</v>
      </c>
      <c r="BK675" s="216">
        <f>BK676+BK716</f>
        <v>0</v>
      </c>
    </row>
    <row r="676" spans="1:63" s="12" customFormat="1" ht="22.8" customHeight="1">
      <c r="A676" s="12"/>
      <c r="B676" s="203"/>
      <c r="C676" s="204"/>
      <c r="D676" s="205" t="s">
        <v>72</v>
      </c>
      <c r="E676" s="217" t="s">
        <v>778</v>
      </c>
      <c r="F676" s="217" t="s">
        <v>779</v>
      </c>
      <c r="G676" s="204"/>
      <c r="H676" s="204"/>
      <c r="I676" s="207"/>
      <c r="J676" s="218">
        <f>BK676</f>
        <v>0</v>
      </c>
      <c r="K676" s="204"/>
      <c r="L676" s="209"/>
      <c r="M676" s="210"/>
      <c r="N676" s="211"/>
      <c r="O676" s="211"/>
      <c r="P676" s="212">
        <f>SUM(P677:P715)</f>
        <v>0</v>
      </c>
      <c r="Q676" s="211"/>
      <c r="R676" s="212">
        <f>SUM(R677:R715)</f>
        <v>0</v>
      </c>
      <c r="S676" s="211"/>
      <c r="T676" s="213">
        <f>SUM(T677:T715)</f>
        <v>0</v>
      </c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R676" s="214" t="s">
        <v>82</v>
      </c>
      <c r="AT676" s="215" t="s">
        <v>72</v>
      </c>
      <c r="AU676" s="215" t="s">
        <v>80</v>
      </c>
      <c r="AY676" s="214" t="s">
        <v>122</v>
      </c>
      <c r="BK676" s="216">
        <f>SUM(BK677:BK715)</f>
        <v>0</v>
      </c>
    </row>
    <row r="677" spans="1:65" s="2" customFormat="1" ht="16.5" customHeight="1">
      <c r="A677" s="39"/>
      <c r="B677" s="40"/>
      <c r="C677" s="219" t="s">
        <v>442</v>
      </c>
      <c r="D677" s="219" t="s">
        <v>124</v>
      </c>
      <c r="E677" s="220" t="s">
        <v>780</v>
      </c>
      <c r="F677" s="221" t="s">
        <v>781</v>
      </c>
      <c r="G677" s="222" t="s">
        <v>127</v>
      </c>
      <c r="H677" s="223">
        <v>31.5</v>
      </c>
      <c r="I677" s="224"/>
      <c r="J677" s="225">
        <f>ROUND(I677*H677,2)</f>
        <v>0</v>
      </c>
      <c r="K677" s="221" t="s">
        <v>128</v>
      </c>
      <c r="L677" s="45"/>
      <c r="M677" s="226" t="s">
        <v>1</v>
      </c>
      <c r="N677" s="227" t="s">
        <v>38</v>
      </c>
      <c r="O677" s="92"/>
      <c r="P677" s="228">
        <f>O677*H677</f>
        <v>0</v>
      </c>
      <c r="Q677" s="228">
        <v>0</v>
      </c>
      <c r="R677" s="228">
        <f>Q677*H677</f>
        <v>0</v>
      </c>
      <c r="S677" s="228">
        <v>0</v>
      </c>
      <c r="T677" s="229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30" t="s">
        <v>160</v>
      </c>
      <c r="AT677" s="230" t="s">
        <v>124</v>
      </c>
      <c r="AU677" s="230" t="s">
        <v>82</v>
      </c>
      <c r="AY677" s="18" t="s">
        <v>122</v>
      </c>
      <c r="BE677" s="231">
        <f>IF(N677="základní",J677,0)</f>
        <v>0</v>
      </c>
      <c r="BF677" s="231">
        <f>IF(N677="snížená",J677,0)</f>
        <v>0</v>
      </c>
      <c r="BG677" s="231">
        <f>IF(N677="zákl. přenesená",J677,0)</f>
        <v>0</v>
      </c>
      <c r="BH677" s="231">
        <f>IF(N677="sníž. přenesená",J677,0)</f>
        <v>0</v>
      </c>
      <c r="BI677" s="231">
        <f>IF(N677="nulová",J677,0)</f>
        <v>0</v>
      </c>
      <c r="BJ677" s="18" t="s">
        <v>80</v>
      </c>
      <c r="BK677" s="231">
        <f>ROUND(I677*H677,2)</f>
        <v>0</v>
      </c>
      <c r="BL677" s="18" t="s">
        <v>160</v>
      </c>
      <c r="BM677" s="230" t="s">
        <v>782</v>
      </c>
    </row>
    <row r="678" spans="1:51" s="13" customFormat="1" ht="12">
      <c r="A678" s="13"/>
      <c r="B678" s="232"/>
      <c r="C678" s="233"/>
      <c r="D678" s="234" t="s">
        <v>130</v>
      </c>
      <c r="E678" s="235" t="s">
        <v>1</v>
      </c>
      <c r="F678" s="236" t="s">
        <v>783</v>
      </c>
      <c r="G678" s="233"/>
      <c r="H678" s="237">
        <v>31.5</v>
      </c>
      <c r="I678" s="238"/>
      <c r="J678" s="233"/>
      <c r="K678" s="233"/>
      <c r="L678" s="239"/>
      <c r="M678" s="240"/>
      <c r="N678" s="241"/>
      <c r="O678" s="241"/>
      <c r="P678" s="241"/>
      <c r="Q678" s="241"/>
      <c r="R678" s="241"/>
      <c r="S678" s="241"/>
      <c r="T678" s="242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3" t="s">
        <v>130</v>
      </c>
      <c r="AU678" s="243" t="s">
        <v>82</v>
      </c>
      <c r="AV678" s="13" t="s">
        <v>82</v>
      </c>
      <c r="AW678" s="13" t="s">
        <v>30</v>
      </c>
      <c r="AX678" s="13" t="s">
        <v>73</v>
      </c>
      <c r="AY678" s="243" t="s">
        <v>122</v>
      </c>
    </row>
    <row r="679" spans="1:51" s="14" customFormat="1" ht="12">
      <c r="A679" s="14"/>
      <c r="B679" s="244"/>
      <c r="C679" s="245"/>
      <c r="D679" s="234" t="s">
        <v>130</v>
      </c>
      <c r="E679" s="246" t="s">
        <v>1</v>
      </c>
      <c r="F679" s="247" t="s">
        <v>132</v>
      </c>
      <c r="G679" s="245"/>
      <c r="H679" s="246" t="s">
        <v>1</v>
      </c>
      <c r="I679" s="248"/>
      <c r="J679" s="245"/>
      <c r="K679" s="245"/>
      <c r="L679" s="249"/>
      <c r="M679" s="250"/>
      <c r="N679" s="251"/>
      <c r="O679" s="251"/>
      <c r="P679" s="251"/>
      <c r="Q679" s="251"/>
      <c r="R679" s="251"/>
      <c r="S679" s="251"/>
      <c r="T679" s="252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3" t="s">
        <v>130</v>
      </c>
      <c r="AU679" s="253" t="s">
        <v>82</v>
      </c>
      <c r="AV679" s="14" t="s">
        <v>80</v>
      </c>
      <c r="AW679" s="14" t="s">
        <v>30</v>
      </c>
      <c r="AX679" s="14" t="s">
        <v>73</v>
      </c>
      <c r="AY679" s="253" t="s">
        <v>122</v>
      </c>
    </row>
    <row r="680" spans="1:51" s="15" customFormat="1" ht="12">
      <c r="A680" s="15"/>
      <c r="B680" s="254"/>
      <c r="C680" s="255"/>
      <c r="D680" s="234" t="s">
        <v>130</v>
      </c>
      <c r="E680" s="256" t="s">
        <v>1</v>
      </c>
      <c r="F680" s="257" t="s">
        <v>133</v>
      </c>
      <c r="G680" s="255"/>
      <c r="H680" s="258">
        <v>31.5</v>
      </c>
      <c r="I680" s="259"/>
      <c r="J680" s="255"/>
      <c r="K680" s="255"/>
      <c r="L680" s="260"/>
      <c r="M680" s="261"/>
      <c r="N680" s="262"/>
      <c r="O680" s="262"/>
      <c r="P680" s="262"/>
      <c r="Q680" s="262"/>
      <c r="R680" s="262"/>
      <c r="S680" s="262"/>
      <c r="T680" s="263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64" t="s">
        <v>130</v>
      </c>
      <c r="AU680" s="264" t="s">
        <v>82</v>
      </c>
      <c r="AV680" s="15" t="s">
        <v>129</v>
      </c>
      <c r="AW680" s="15" t="s">
        <v>30</v>
      </c>
      <c r="AX680" s="15" t="s">
        <v>80</v>
      </c>
      <c r="AY680" s="264" t="s">
        <v>122</v>
      </c>
    </row>
    <row r="681" spans="1:65" s="2" customFormat="1" ht="16.5" customHeight="1">
      <c r="A681" s="39"/>
      <c r="B681" s="40"/>
      <c r="C681" s="219" t="s">
        <v>157</v>
      </c>
      <c r="D681" s="219" t="s">
        <v>124</v>
      </c>
      <c r="E681" s="220" t="s">
        <v>784</v>
      </c>
      <c r="F681" s="221" t="s">
        <v>785</v>
      </c>
      <c r="G681" s="222" t="s">
        <v>127</v>
      </c>
      <c r="H681" s="223">
        <v>215.6</v>
      </c>
      <c r="I681" s="224"/>
      <c r="J681" s="225">
        <f>ROUND(I681*H681,2)</f>
        <v>0</v>
      </c>
      <c r="K681" s="221" t="s">
        <v>128</v>
      </c>
      <c r="L681" s="45"/>
      <c r="M681" s="226" t="s">
        <v>1</v>
      </c>
      <c r="N681" s="227" t="s">
        <v>38</v>
      </c>
      <c r="O681" s="92"/>
      <c r="P681" s="228">
        <f>O681*H681</f>
        <v>0</v>
      </c>
      <c r="Q681" s="228">
        <v>0</v>
      </c>
      <c r="R681" s="228">
        <f>Q681*H681</f>
        <v>0</v>
      </c>
      <c r="S681" s="228">
        <v>0</v>
      </c>
      <c r="T681" s="229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30" t="s">
        <v>160</v>
      </c>
      <c r="AT681" s="230" t="s">
        <v>124</v>
      </c>
      <c r="AU681" s="230" t="s">
        <v>82</v>
      </c>
      <c r="AY681" s="18" t="s">
        <v>122</v>
      </c>
      <c r="BE681" s="231">
        <f>IF(N681="základní",J681,0)</f>
        <v>0</v>
      </c>
      <c r="BF681" s="231">
        <f>IF(N681="snížená",J681,0)</f>
        <v>0</v>
      </c>
      <c r="BG681" s="231">
        <f>IF(N681="zákl. přenesená",J681,0)</f>
        <v>0</v>
      </c>
      <c r="BH681" s="231">
        <f>IF(N681="sníž. přenesená",J681,0)</f>
        <v>0</v>
      </c>
      <c r="BI681" s="231">
        <f>IF(N681="nulová",J681,0)</f>
        <v>0</v>
      </c>
      <c r="BJ681" s="18" t="s">
        <v>80</v>
      </c>
      <c r="BK681" s="231">
        <f>ROUND(I681*H681,2)</f>
        <v>0</v>
      </c>
      <c r="BL681" s="18" t="s">
        <v>160</v>
      </c>
      <c r="BM681" s="230" t="s">
        <v>786</v>
      </c>
    </row>
    <row r="682" spans="1:51" s="13" customFormat="1" ht="12">
      <c r="A682" s="13"/>
      <c r="B682" s="232"/>
      <c r="C682" s="233"/>
      <c r="D682" s="234" t="s">
        <v>130</v>
      </c>
      <c r="E682" s="235" t="s">
        <v>1</v>
      </c>
      <c r="F682" s="236" t="s">
        <v>787</v>
      </c>
      <c r="G682" s="233"/>
      <c r="H682" s="237">
        <v>215.6</v>
      </c>
      <c r="I682" s="238"/>
      <c r="J682" s="233"/>
      <c r="K682" s="233"/>
      <c r="L682" s="239"/>
      <c r="M682" s="240"/>
      <c r="N682" s="241"/>
      <c r="O682" s="241"/>
      <c r="P682" s="241"/>
      <c r="Q682" s="241"/>
      <c r="R682" s="241"/>
      <c r="S682" s="241"/>
      <c r="T682" s="242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3" t="s">
        <v>130</v>
      </c>
      <c r="AU682" s="243" t="s">
        <v>82</v>
      </c>
      <c r="AV682" s="13" t="s">
        <v>82</v>
      </c>
      <c r="AW682" s="13" t="s">
        <v>30</v>
      </c>
      <c r="AX682" s="13" t="s">
        <v>73</v>
      </c>
      <c r="AY682" s="243" t="s">
        <v>122</v>
      </c>
    </row>
    <row r="683" spans="1:51" s="14" customFormat="1" ht="12">
      <c r="A683" s="14"/>
      <c r="B683" s="244"/>
      <c r="C683" s="245"/>
      <c r="D683" s="234" t="s">
        <v>130</v>
      </c>
      <c r="E683" s="246" t="s">
        <v>1</v>
      </c>
      <c r="F683" s="247" t="s">
        <v>132</v>
      </c>
      <c r="G683" s="245"/>
      <c r="H683" s="246" t="s">
        <v>1</v>
      </c>
      <c r="I683" s="248"/>
      <c r="J683" s="245"/>
      <c r="K683" s="245"/>
      <c r="L683" s="249"/>
      <c r="M683" s="250"/>
      <c r="N683" s="251"/>
      <c r="O683" s="251"/>
      <c r="P683" s="251"/>
      <c r="Q683" s="251"/>
      <c r="R683" s="251"/>
      <c r="S683" s="251"/>
      <c r="T683" s="252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3" t="s">
        <v>130</v>
      </c>
      <c r="AU683" s="253" t="s">
        <v>82</v>
      </c>
      <c r="AV683" s="14" t="s">
        <v>80</v>
      </c>
      <c r="AW683" s="14" t="s">
        <v>30</v>
      </c>
      <c r="AX683" s="14" t="s">
        <v>73</v>
      </c>
      <c r="AY683" s="253" t="s">
        <v>122</v>
      </c>
    </row>
    <row r="684" spans="1:51" s="15" customFormat="1" ht="12">
      <c r="A684" s="15"/>
      <c r="B684" s="254"/>
      <c r="C684" s="255"/>
      <c r="D684" s="234" t="s">
        <v>130</v>
      </c>
      <c r="E684" s="256" t="s">
        <v>1</v>
      </c>
      <c r="F684" s="257" t="s">
        <v>133</v>
      </c>
      <c r="G684" s="255"/>
      <c r="H684" s="258">
        <v>215.6</v>
      </c>
      <c r="I684" s="259"/>
      <c r="J684" s="255"/>
      <c r="K684" s="255"/>
      <c r="L684" s="260"/>
      <c r="M684" s="261"/>
      <c r="N684" s="262"/>
      <c r="O684" s="262"/>
      <c r="P684" s="262"/>
      <c r="Q684" s="262"/>
      <c r="R684" s="262"/>
      <c r="S684" s="262"/>
      <c r="T684" s="263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64" t="s">
        <v>130</v>
      </c>
      <c r="AU684" s="264" t="s">
        <v>82</v>
      </c>
      <c r="AV684" s="15" t="s">
        <v>129</v>
      </c>
      <c r="AW684" s="15" t="s">
        <v>30</v>
      </c>
      <c r="AX684" s="15" t="s">
        <v>80</v>
      </c>
      <c r="AY684" s="264" t="s">
        <v>122</v>
      </c>
    </row>
    <row r="685" spans="1:65" s="2" customFormat="1" ht="16.5" customHeight="1">
      <c r="A685" s="39"/>
      <c r="B685" s="40"/>
      <c r="C685" s="265" t="s">
        <v>446</v>
      </c>
      <c r="D685" s="265" t="s">
        <v>273</v>
      </c>
      <c r="E685" s="266" t="s">
        <v>788</v>
      </c>
      <c r="F685" s="267" t="s">
        <v>789</v>
      </c>
      <c r="G685" s="268" t="s">
        <v>256</v>
      </c>
      <c r="H685" s="269">
        <v>0.069</v>
      </c>
      <c r="I685" s="270"/>
      <c r="J685" s="271">
        <f>ROUND(I685*H685,2)</f>
        <v>0</v>
      </c>
      <c r="K685" s="267" t="s">
        <v>128</v>
      </c>
      <c r="L685" s="272"/>
      <c r="M685" s="273" t="s">
        <v>1</v>
      </c>
      <c r="N685" s="274" t="s">
        <v>38</v>
      </c>
      <c r="O685" s="92"/>
      <c r="P685" s="228">
        <f>O685*H685</f>
        <v>0</v>
      </c>
      <c r="Q685" s="228">
        <v>0</v>
      </c>
      <c r="R685" s="228">
        <f>Q685*H685</f>
        <v>0</v>
      </c>
      <c r="S685" s="228">
        <v>0</v>
      </c>
      <c r="T685" s="229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30" t="s">
        <v>199</v>
      </c>
      <c r="AT685" s="230" t="s">
        <v>273</v>
      </c>
      <c r="AU685" s="230" t="s">
        <v>82</v>
      </c>
      <c r="AY685" s="18" t="s">
        <v>122</v>
      </c>
      <c r="BE685" s="231">
        <f>IF(N685="základní",J685,0)</f>
        <v>0</v>
      </c>
      <c r="BF685" s="231">
        <f>IF(N685="snížená",J685,0)</f>
        <v>0</v>
      </c>
      <c r="BG685" s="231">
        <f>IF(N685="zákl. přenesená",J685,0)</f>
        <v>0</v>
      </c>
      <c r="BH685" s="231">
        <f>IF(N685="sníž. přenesená",J685,0)</f>
        <v>0</v>
      </c>
      <c r="BI685" s="231">
        <f>IF(N685="nulová",J685,0)</f>
        <v>0</v>
      </c>
      <c r="BJ685" s="18" t="s">
        <v>80</v>
      </c>
      <c r="BK685" s="231">
        <f>ROUND(I685*H685,2)</f>
        <v>0</v>
      </c>
      <c r="BL685" s="18" t="s">
        <v>160</v>
      </c>
      <c r="BM685" s="230" t="s">
        <v>790</v>
      </c>
    </row>
    <row r="686" spans="1:51" s="13" customFormat="1" ht="12">
      <c r="A686" s="13"/>
      <c r="B686" s="232"/>
      <c r="C686" s="233"/>
      <c r="D686" s="234" t="s">
        <v>130</v>
      </c>
      <c r="E686" s="235" t="s">
        <v>1</v>
      </c>
      <c r="F686" s="236" t="s">
        <v>791</v>
      </c>
      <c r="G686" s="233"/>
      <c r="H686" s="237">
        <v>0.069</v>
      </c>
      <c r="I686" s="238"/>
      <c r="J686" s="233"/>
      <c r="K686" s="233"/>
      <c r="L686" s="239"/>
      <c r="M686" s="240"/>
      <c r="N686" s="241"/>
      <c r="O686" s="241"/>
      <c r="P686" s="241"/>
      <c r="Q686" s="241"/>
      <c r="R686" s="241"/>
      <c r="S686" s="241"/>
      <c r="T686" s="242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3" t="s">
        <v>130</v>
      </c>
      <c r="AU686" s="243" t="s">
        <v>82</v>
      </c>
      <c r="AV686" s="13" t="s">
        <v>82</v>
      </c>
      <c r="AW686" s="13" t="s">
        <v>30</v>
      </c>
      <c r="AX686" s="13" t="s">
        <v>73</v>
      </c>
      <c r="AY686" s="243" t="s">
        <v>122</v>
      </c>
    </row>
    <row r="687" spans="1:51" s="15" customFormat="1" ht="12">
      <c r="A687" s="15"/>
      <c r="B687" s="254"/>
      <c r="C687" s="255"/>
      <c r="D687" s="234" t="s">
        <v>130</v>
      </c>
      <c r="E687" s="256" t="s">
        <v>1</v>
      </c>
      <c r="F687" s="257" t="s">
        <v>133</v>
      </c>
      <c r="G687" s="255"/>
      <c r="H687" s="258">
        <v>0.069</v>
      </c>
      <c r="I687" s="259"/>
      <c r="J687" s="255"/>
      <c r="K687" s="255"/>
      <c r="L687" s="260"/>
      <c r="M687" s="261"/>
      <c r="N687" s="262"/>
      <c r="O687" s="262"/>
      <c r="P687" s="262"/>
      <c r="Q687" s="262"/>
      <c r="R687" s="262"/>
      <c r="S687" s="262"/>
      <c r="T687" s="263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64" t="s">
        <v>130</v>
      </c>
      <c r="AU687" s="264" t="s">
        <v>82</v>
      </c>
      <c r="AV687" s="15" t="s">
        <v>129</v>
      </c>
      <c r="AW687" s="15" t="s">
        <v>30</v>
      </c>
      <c r="AX687" s="15" t="s">
        <v>80</v>
      </c>
      <c r="AY687" s="264" t="s">
        <v>122</v>
      </c>
    </row>
    <row r="688" spans="1:65" s="2" customFormat="1" ht="16.5" customHeight="1">
      <c r="A688" s="39"/>
      <c r="B688" s="40"/>
      <c r="C688" s="219" t="s">
        <v>792</v>
      </c>
      <c r="D688" s="219" t="s">
        <v>124</v>
      </c>
      <c r="E688" s="220" t="s">
        <v>793</v>
      </c>
      <c r="F688" s="221" t="s">
        <v>794</v>
      </c>
      <c r="G688" s="222" t="s">
        <v>127</v>
      </c>
      <c r="H688" s="223">
        <v>431.2</v>
      </c>
      <c r="I688" s="224"/>
      <c r="J688" s="225">
        <f>ROUND(I688*H688,2)</f>
        <v>0</v>
      </c>
      <c r="K688" s="221" t="s">
        <v>128</v>
      </c>
      <c r="L688" s="45"/>
      <c r="M688" s="226" t="s">
        <v>1</v>
      </c>
      <c r="N688" s="227" t="s">
        <v>38</v>
      </c>
      <c r="O688" s="92"/>
      <c r="P688" s="228">
        <f>O688*H688</f>
        <v>0</v>
      </c>
      <c r="Q688" s="228">
        <v>0</v>
      </c>
      <c r="R688" s="228">
        <f>Q688*H688</f>
        <v>0</v>
      </c>
      <c r="S688" s="228">
        <v>0</v>
      </c>
      <c r="T688" s="229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30" t="s">
        <v>160</v>
      </c>
      <c r="AT688" s="230" t="s">
        <v>124</v>
      </c>
      <c r="AU688" s="230" t="s">
        <v>82</v>
      </c>
      <c r="AY688" s="18" t="s">
        <v>122</v>
      </c>
      <c r="BE688" s="231">
        <f>IF(N688="základní",J688,0)</f>
        <v>0</v>
      </c>
      <c r="BF688" s="231">
        <f>IF(N688="snížená",J688,0)</f>
        <v>0</v>
      </c>
      <c r="BG688" s="231">
        <f>IF(N688="zákl. přenesená",J688,0)</f>
        <v>0</v>
      </c>
      <c r="BH688" s="231">
        <f>IF(N688="sníž. přenesená",J688,0)</f>
        <v>0</v>
      </c>
      <c r="BI688" s="231">
        <f>IF(N688="nulová",J688,0)</f>
        <v>0</v>
      </c>
      <c r="BJ688" s="18" t="s">
        <v>80</v>
      </c>
      <c r="BK688" s="231">
        <f>ROUND(I688*H688,2)</f>
        <v>0</v>
      </c>
      <c r="BL688" s="18" t="s">
        <v>160</v>
      </c>
      <c r="BM688" s="230" t="s">
        <v>795</v>
      </c>
    </row>
    <row r="689" spans="1:51" s="13" customFormat="1" ht="12">
      <c r="A689" s="13"/>
      <c r="B689" s="232"/>
      <c r="C689" s="233"/>
      <c r="D689" s="234" t="s">
        <v>130</v>
      </c>
      <c r="E689" s="235" t="s">
        <v>1</v>
      </c>
      <c r="F689" s="236" t="s">
        <v>796</v>
      </c>
      <c r="G689" s="233"/>
      <c r="H689" s="237">
        <v>431.2</v>
      </c>
      <c r="I689" s="238"/>
      <c r="J689" s="233"/>
      <c r="K689" s="233"/>
      <c r="L689" s="239"/>
      <c r="M689" s="240"/>
      <c r="N689" s="241"/>
      <c r="O689" s="241"/>
      <c r="P689" s="241"/>
      <c r="Q689" s="241"/>
      <c r="R689" s="241"/>
      <c r="S689" s="241"/>
      <c r="T689" s="242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3" t="s">
        <v>130</v>
      </c>
      <c r="AU689" s="243" t="s">
        <v>82</v>
      </c>
      <c r="AV689" s="13" t="s">
        <v>82</v>
      </c>
      <c r="AW689" s="13" t="s">
        <v>30</v>
      </c>
      <c r="AX689" s="13" t="s">
        <v>73</v>
      </c>
      <c r="AY689" s="243" t="s">
        <v>122</v>
      </c>
    </row>
    <row r="690" spans="1:51" s="14" customFormat="1" ht="12">
      <c r="A690" s="14"/>
      <c r="B690" s="244"/>
      <c r="C690" s="245"/>
      <c r="D690" s="234" t="s">
        <v>130</v>
      </c>
      <c r="E690" s="246" t="s">
        <v>1</v>
      </c>
      <c r="F690" s="247" t="s">
        <v>132</v>
      </c>
      <c r="G690" s="245"/>
      <c r="H690" s="246" t="s">
        <v>1</v>
      </c>
      <c r="I690" s="248"/>
      <c r="J690" s="245"/>
      <c r="K690" s="245"/>
      <c r="L690" s="249"/>
      <c r="M690" s="250"/>
      <c r="N690" s="251"/>
      <c r="O690" s="251"/>
      <c r="P690" s="251"/>
      <c r="Q690" s="251"/>
      <c r="R690" s="251"/>
      <c r="S690" s="251"/>
      <c r="T690" s="252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3" t="s">
        <v>130</v>
      </c>
      <c r="AU690" s="253" t="s">
        <v>82</v>
      </c>
      <c r="AV690" s="14" t="s">
        <v>80</v>
      </c>
      <c r="AW690" s="14" t="s">
        <v>30</v>
      </c>
      <c r="AX690" s="14" t="s">
        <v>73</v>
      </c>
      <c r="AY690" s="253" t="s">
        <v>122</v>
      </c>
    </row>
    <row r="691" spans="1:51" s="15" customFormat="1" ht="12">
      <c r="A691" s="15"/>
      <c r="B691" s="254"/>
      <c r="C691" s="255"/>
      <c r="D691" s="234" t="s">
        <v>130</v>
      </c>
      <c r="E691" s="256" t="s">
        <v>1</v>
      </c>
      <c r="F691" s="257" t="s">
        <v>133</v>
      </c>
      <c r="G691" s="255"/>
      <c r="H691" s="258">
        <v>431.2</v>
      </c>
      <c r="I691" s="259"/>
      <c r="J691" s="255"/>
      <c r="K691" s="255"/>
      <c r="L691" s="260"/>
      <c r="M691" s="261"/>
      <c r="N691" s="262"/>
      <c r="O691" s="262"/>
      <c r="P691" s="262"/>
      <c r="Q691" s="262"/>
      <c r="R691" s="262"/>
      <c r="S691" s="262"/>
      <c r="T691" s="263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64" t="s">
        <v>130</v>
      </c>
      <c r="AU691" s="264" t="s">
        <v>82</v>
      </c>
      <c r="AV691" s="15" t="s">
        <v>129</v>
      </c>
      <c r="AW691" s="15" t="s">
        <v>30</v>
      </c>
      <c r="AX691" s="15" t="s">
        <v>80</v>
      </c>
      <c r="AY691" s="264" t="s">
        <v>122</v>
      </c>
    </row>
    <row r="692" spans="1:65" s="2" customFormat="1" ht="16.5" customHeight="1">
      <c r="A692" s="39"/>
      <c r="B692" s="40"/>
      <c r="C692" s="265" t="s">
        <v>449</v>
      </c>
      <c r="D692" s="265" t="s">
        <v>273</v>
      </c>
      <c r="E692" s="266" t="s">
        <v>797</v>
      </c>
      <c r="F692" s="267" t="s">
        <v>798</v>
      </c>
      <c r="G692" s="268" t="s">
        <v>256</v>
      </c>
      <c r="H692" s="269">
        <v>0.647</v>
      </c>
      <c r="I692" s="270"/>
      <c r="J692" s="271">
        <f>ROUND(I692*H692,2)</f>
        <v>0</v>
      </c>
      <c r="K692" s="267" t="s">
        <v>128</v>
      </c>
      <c r="L692" s="272"/>
      <c r="M692" s="273" t="s">
        <v>1</v>
      </c>
      <c r="N692" s="274" t="s">
        <v>38</v>
      </c>
      <c r="O692" s="92"/>
      <c r="P692" s="228">
        <f>O692*H692</f>
        <v>0</v>
      </c>
      <c r="Q692" s="228">
        <v>0</v>
      </c>
      <c r="R692" s="228">
        <f>Q692*H692</f>
        <v>0</v>
      </c>
      <c r="S692" s="228">
        <v>0</v>
      </c>
      <c r="T692" s="229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30" t="s">
        <v>199</v>
      </c>
      <c r="AT692" s="230" t="s">
        <v>273</v>
      </c>
      <c r="AU692" s="230" t="s">
        <v>82</v>
      </c>
      <c r="AY692" s="18" t="s">
        <v>122</v>
      </c>
      <c r="BE692" s="231">
        <f>IF(N692="základní",J692,0)</f>
        <v>0</v>
      </c>
      <c r="BF692" s="231">
        <f>IF(N692="snížená",J692,0)</f>
        <v>0</v>
      </c>
      <c r="BG692" s="231">
        <f>IF(N692="zákl. přenesená",J692,0)</f>
        <v>0</v>
      </c>
      <c r="BH692" s="231">
        <f>IF(N692="sníž. přenesená",J692,0)</f>
        <v>0</v>
      </c>
      <c r="BI692" s="231">
        <f>IF(N692="nulová",J692,0)</f>
        <v>0</v>
      </c>
      <c r="BJ692" s="18" t="s">
        <v>80</v>
      </c>
      <c r="BK692" s="231">
        <f>ROUND(I692*H692,2)</f>
        <v>0</v>
      </c>
      <c r="BL692" s="18" t="s">
        <v>160</v>
      </c>
      <c r="BM692" s="230" t="s">
        <v>799</v>
      </c>
    </row>
    <row r="693" spans="1:51" s="13" customFormat="1" ht="12">
      <c r="A693" s="13"/>
      <c r="B693" s="232"/>
      <c r="C693" s="233"/>
      <c r="D693" s="234" t="s">
        <v>130</v>
      </c>
      <c r="E693" s="235" t="s">
        <v>1</v>
      </c>
      <c r="F693" s="236" t="s">
        <v>800</v>
      </c>
      <c r="G693" s="233"/>
      <c r="H693" s="237">
        <v>0.647</v>
      </c>
      <c r="I693" s="238"/>
      <c r="J693" s="233"/>
      <c r="K693" s="233"/>
      <c r="L693" s="239"/>
      <c r="M693" s="240"/>
      <c r="N693" s="241"/>
      <c r="O693" s="241"/>
      <c r="P693" s="241"/>
      <c r="Q693" s="241"/>
      <c r="R693" s="241"/>
      <c r="S693" s="241"/>
      <c r="T693" s="242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3" t="s">
        <v>130</v>
      </c>
      <c r="AU693" s="243" t="s">
        <v>82</v>
      </c>
      <c r="AV693" s="13" t="s">
        <v>82</v>
      </c>
      <c r="AW693" s="13" t="s">
        <v>30</v>
      </c>
      <c r="AX693" s="13" t="s">
        <v>73</v>
      </c>
      <c r="AY693" s="243" t="s">
        <v>122</v>
      </c>
    </row>
    <row r="694" spans="1:51" s="15" customFormat="1" ht="12">
      <c r="A694" s="15"/>
      <c r="B694" s="254"/>
      <c r="C694" s="255"/>
      <c r="D694" s="234" t="s">
        <v>130</v>
      </c>
      <c r="E694" s="256" t="s">
        <v>1</v>
      </c>
      <c r="F694" s="257" t="s">
        <v>133</v>
      </c>
      <c r="G694" s="255"/>
      <c r="H694" s="258">
        <v>0.647</v>
      </c>
      <c r="I694" s="259"/>
      <c r="J694" s="255"/>
      <c r="K694" s="255"/>
      <c r="L694" s="260"/>
      <c r="M694" s="261"/>
      <c r="N694" s="262"/>
      <c r="O694" s="262"/>
      <c r="P694" s="262"/>
      <c r="Q694" s="262"/>
      <c r="R694" s="262"/>
      <c r="S694" s="262"/>
      <c r="T694" s="263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64" t="s">
        <v>130</v>
      </c>
      <c r="AU694" s="264" t="s">
        <v>82</v>
      </c>
      <c r="AV694" s="15" t="s">
        <v>129</v>
      </c>
      <c r="AW694" s="15" t="s">
        <v>30</v>
      </c>
      <c r="AX694" s="15" t="s">
        <v>80</v>
      </c>
      <c r="AY694" s="264" t="s">
        <v>122</v>
      </c>
    </row>
    <row r="695" spans="1:65" s="2" customFormat="1" ht="16.5" customHeight="1">
      <c r="A695" s="39"/>
      <c r="B695" s="40"/>
      <c r="C695" s="219" t="s">
        <v>801</v>
      </c>
      <c r="D695" s="219" t="s">
        <v>124</v>
      </c>
      <c r="E695" s="220" t="s">
        <v>802</v>
      </c>
      <c r="F695" s="221" t="s">
        <v>803</v>
      </c>
      <c r="G695" s="222" t="s">
        <v>127</v>
      </c>
      <c r="H695" s="223">
        <v>27</v>
      </c>
      <c r="I695" s="224"/>
      <c r="J695" s="225">
        <f>ROUND(I695*H695,2)</f>
        <v>0</v>
      </c>
      <c r="K695" s="221" t="s">
        <v>128</v>
      </c>
      <c r="L695" s="45"/>
      <c r="M695" s="226" t="s">
        <v>1</v>
      </c>
      <c r="N695" s="227" t="s">
        <v>38</v>
      </c>
      <c r="O695" s="92"/>
      <c r="P695" s="228">
        <f>O695*H695</f>
        <v>0</v>
      </c>
      <c r="Q695" s="228">
        <v>0</v>
      </c>
      <c r="R695" s="228">
        <f>Q695*H695</f>
        <v>0</v>
      </c>
      <c r="S695" s="228">
        <v>0</v>
      </c>
      <c r="T695" s="229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30" t="s">
        <v>160</v>
      </c>
      <c r="AT695" s="230" t="s">
        <v>124</v>
      </c>
      <c r="AU695" s="230" t="s">
        <v>82</v>
      </c>
      <c r="AY695" s="18" t="s">
        <v>122</v>
      </c>
      <c r="BE695" s="231">
        <f>IF(N695="základní",J695,0)</f>
        <v>0</v>
      </c>
      <c r="BF695" s="231">
        <f>IF(N695="snížená",J695,0)</f>
        <v>0</v>
      </c>
      <c r="BG695" s="231">
        <f>IF(N695="zákl. přenesená",J695,0)</f>
        <v>0</v>
      </c>
      <c r="BH695" s="231">
        <f>IF(N695="sníž. přenesená",J695,0)</f>
        <v>0</v>
      </c>
      <c r="BI695" s="231">
        <f>IF(N695="nulová",J695,0)</f>
        <v>0</v>
      </c>
      <c r="BJ695" s="18" t="s">
        <v>80</v>
      </c>
      <c r="BK695" s="231">
        <f>ROUND(I695*H695,2)</f>
        <v>0</v>
      </c>
      <c r="BL695" s="18" t="s">
        <v>160</v>
      </c>
      <c r="BM695" s="230" t="s">
        <v>804</v>
      </c>
    </row>
    <row r="696" spans="1:51" s="13" customFormat="1" ht="12">
      <c r="A696" s="13"/>
      <c r="B696" s="232"/>
      <c r="C696" s="233"/>
      <c r="D696" s="234" t="s">
        <v>130</v>
      </c>
      <c r="E696" s="235" t="s">
        <v>1</v>
      </c>
      <c r="F696" s="236" t="s">
        <v>805</v>
      </c>
      <c r="G696" s="233"/>
      <c r="H696" s="237">
        <v>27</v>
      </c>
      <c r="I696" s="238"/>
      <c r="J696" s="233"/>
      <c r="K696" s="233"/>
      <c r="L696" s="239"/>
      <c r="M696" s="240"/>
      <c r="N696" s="241"/>
      <c r="O696" s="241"/>
      <c r="P696" s="241"/>
      <c r="Q696" s="241"/>
      <c r="R696" s="241"/>
      <c r="S696" s="241"/>
      <c r="T696" s="242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3" t="s">
        <v>130</v>
      </c>
      <c r="AU696" s="243" t="s">
        <v>82</v>
      </c>
      <c r="AV696" s="13" t="s">
        <v>82</v>
      </c>
      <c r="AW696" s="13" t="s">
        <v>30</v>
      </c>
      <c r="AX696" s="13" t="s">
        <v>73</v>
      </c>
      <c r="AY696" s="243" t="s">
        <v>122</v>
      </c>
    </row>
    <row r="697" spans="1:51" s="14" customFormat="1" ht="12">
      <c r="A697" s="14"/>
      <c r="B697" s="244"/>
      <c r="C697" s="245"/>
      <c r="D697" s="234" t="s">
        <v>130</v>
      </c>
      <c r="E697" s="246" t="s">
        <v>1</v>
      </c>
      <c r="F697" s="247" t="s">
        <v>806</v>
      </c>
      <c r="G697" s="245"/>
      <c r="H697" s="246" t="s">
        <v>1</v>
      </c>
      <c r="I697" s="248"/>
      <c r="J697" s="245"/>
      <c r="K697" s="245"/>
      <c r="L697" s="249"/>
      <c r="M697" s="250"/>
      <c r="N697" s="251"/>
      <c r="O697" s="251"/>
      <c r="P697" s="251"/>
      <c r="Q697" s="251"/>
      <c r="R697" s="251"/>
      <c r="S697" s="251"/>
      <c r="T697" s="252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3" t="s">
        <v>130</v>
      </c>
      <c r="AU697" s="253" t="s">
        <v>82</v>
      </c>
      <c r="AV697" s="14" t="s">
        <v>80</v>
      </c>
      <c r="AW697" s="14" t="s">
        <v>30</v>
      </c>
      <c r="AX697" s="14" t="s">
        <v>73</v>
      </c>
      <c r="AY697" s="253" t="s">
        <v>122</v>
      </c>
    </row>
    <row r="698" spans="1:51" s="15" customFormat="1" ht="12">
      <c r="A698" s="15"/>
      <c r="B698" s="254"/>
      <c r="C698" s="255"/>
      <c r="D698" s="234" t="s">
        <v>130</v>
      </c>
      <c r="E698" s="256" t="s">
        <v>1</v>
      </c>
      <c r="F698" s="257" t="s">
        <v>133</v>
      </c>
      <c r="G698" s="255"/>
      <c r="H698" s="258">
        <v>27</v>
      </c>
      <c r="I698" s="259"/>
      <c r="J698" s="255"/>
      <c r="K698" s="255"/>
      <c r="L698" s="260"/>
      <c r="M698" s="261"/>
      <c r="N698" s="262"/>
      <c r="O698" s="262"/>
      <c r="P698" s="262"/>
      <c r="Q698" s="262"/>
      <c r="R698" s="262"/>
      <c r="S698" s="262"/>
      <c r="T698" s="263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64" t="s">
        <v>130</v>
      </c>
      <c r="AU698" s="264" t="s">
        <v>82</v>
      </c>
      <c r="AV698" s="15" t="s">
        <v>129</v>
      </c>
      <c r="AW698" s="15" t="s">
        <v>30</v>
      </c>
      <c r="AX698" s="15" t="s">
        <v>80</v>
      </c>
      <c r="AY698" s="264" t="s">
        <v>122</v>
      </c>
    </row>
    <row r="699" spans="1:65" s="2" customFormat="1" ht="16.5" customHeight="1">
      <c r="A699" s="39"/>
      <c r="B699" s="40"/>
      <c r="C699" s="265" t="s">
        <v>453</v>
      </c>
      <c r="D699" s="265" t="s">
        <v>273</v>
      </c>
      <c r="E699" s="266" t="s">
        <v>807</v>
      </c>
      <c r="F699" s="267" t="s">
        <v>808</v>
      </c>
      <c r="G699" s="268" t="s">
        <v>127</v>
      </c>
      <c r="H699" s="269">
        <v>31.469</v>
      </c>
      <c r="I699" s="270"/>
      <c r="J699" s="271">
        <f>ROUND(I699*H699,2)</f>
        <v>0</v>
      </c>
      <c r="K699" s="267" t="s">
        <v>1</v>
      </c>
      <c r="L699" s="272"/>
      <c r="M699" s="273" t="s">
        <v>1</v>
      </c>
      <c r="N699" s="274" t="s">
        <v>38</v>
      </c>
      <c r="O699" s="92"/>
      <c r="P699" s="228">
        <f>O699*H699</f>
        <v>0</v>
      </c>
      <c r="Q699" s="228">
        <v>0</v>
      </c>
      <c r="R699" s="228">
        <f>Q699*H699</f>
        <v>0</v>
      </c>
      <c r="S699" s="228">
        <v>0</v>
      </c>
      <c r="T699" s="229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30" t="s">
        <v>199</v>
      </c>
      <c r="AT699" s="230" t="s">
        <v>273</v>
      </c>
      <c r="AU699" s="230" t="s">
        <v>82</v>
      </c>
      <c r="AY699" s="18" t="s">
        <v>122</v>
      </c>
      <c r="BE699" s="231">
        <f>IF(N699="základní",J699,0)</f>
        <v>0</v>
      </c>
      <c r="BF699" s="231">
        <f>IF(N699="snížená",J699,0)</f>
        <v>0</v>
      </c>
      <c r="BG699" s="231">
        <f>IF(N699="zákl. přenesená",J699,0)</f>
        <v>0</v>
      </c>
      <c r="BH699" s="231">
        <f>IF(N699="sníž. přenesená",J699,0)</f>
        <v>0</v>
      </c>
      <c r="BI699" s="231">
        <f>IF(N699="nulová",J699,0)</f>
        <v>0</v>
      </c>
      <c r="BJ699" s="18" t="s">
        <v>80</v>
      </c>
      <c r="BK699" s="231">
        <f>ROUND(I699*H699,2)</f>
        <v>0</v>
      </c>
      <c r="BL699" s="18" t="s">
        <v>160</v>
      </c>
      <c r="BM699" s="230" t="s">
        <v>809</v>
      </c>
    </row>
    <row r="700" spans="1:51" s="13" customFormat="1" ht="12">
      <c r="A700" s="13"/>
      <c r="B700" s="232"/>
      <c r="C700" s="233"/>
      <c r="D700" s="234" t="s">
        <v>130</v>
      </c>
      <c r="E700" s="235" t="s">
        <v>1</v>
      </c>
      <c r="F700" s="236" t="s">
        <v>810</v>
      </c>
      <c r="G700" s="233"/>
      <c r="H700" s="237">
        <v>31.469</v>
      </c>
      <c r="I700" s="238"/>
      <c r="J700" s="233"/>
      <c r="K700" s="233"/>
      <c r="L700" s="239"/>
      <c r="M700" s="240"/>
      <c r="N700" s="241"/>
      <c r="O700" s="241"/>
      <c r="P700" s="241"/>
      <c r="Q700" s="241"/>
      <c r="R700" s="241"/>
      <c r="S700" s="241"/>
      <c r="T700" s="242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3" t="s">
        <v>130</v>
      </c>
      <c r="AU700" s="243" t="s">
        <v>82</v>
      </c>
      <c r="AV700" s="13" t="s">
        <v>82</v>
      </c>
      <c r="AW700" s="13" t="s">
        <v>30</v>
      </c>
      <c r="AX700" s="13" t="s">
        <v>73</v>
      </c>
      <c r="AY700" s="243" t="s">
        <v>122</v>
      </c>
    </row>
    <row r="701" spans="1:51" s="15" customFormat="1" ht="12">
      <c r="A701" s="15"/>
      <c r="B701" s="254"/>
      <c r="C701" s="255"/>
      <c r="D701" s="234" t="s">
        <v>130</v>
      </c>
      <c r="E701" s="256" t="s">
        <v>1</v>
      </c>
      <c r="F701" s="257" t="s">
        <v>133</v>
      </c>
      <c r="G701" s="255"/>
      <c r="H701" s="258">
        <v>31.469</v>
      </c>
      <c r="I701" s="259"/>
      <c r="J701" s="255"/>
      <c r="K701" s="255"/>
      <c r="L701" s="260"/>
      <c r="M701" s="261"/>
      <c r="N701" s="262"/>
      <c r="O701" s="262"/>
      <c r="P701" s="262"/>
      <c r="Q701" s="262"/>
      <c r="R701" s="262"/>
      <c r="S701" s="262"/>
      <c r="T701" s="263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64" t="s">
        <v>130</v>
      </c>
      <c r="AU701" s="264" t="s">
        <v>82</v>
      </c>
      <c r="AV701" s="15" t="s">
        <v>129</v>
      </c>
      <c r="AW701" s="15" t="s">
        <v>30</v>
      </c>
      <c r="AX701" s="15" t="s">
        <v>80</v>
      </c>
      <c r="AY701" s="264" t="s">
        <v>122</v>
      </c>
    </row>
    <row r="702" spans="1:65" s="2" customFormat="1" ht="16.5" customHeight="1">
      <c r="A702" s="39"/>
      <c r="B702" s="40"/>
      <c r="C702" s="219" t="s">
        <v>811</v>
      </c>
      <c r="D702" s="219" t="s">
        <v>124</v>
      </c>
      <c r="E702" s="220" t="s">
        <v>802</v>
      </c>
      <c r="F702" s="221" t="s">
        <v>803</v>
      </c>
      <c r="G702" s="222" t="s">
        <v>127</v>
      </c>
      <c r="H702" s="223">
        <v>85.5</v>
      </c>
      <c r="I702" s="224"/>
      <c r="J702" s="225">
        <f>ROUND(I702*H702,2)</f>
        <v>0</v>
      </c>
      <c r="K702" s="221" t="s">
        <v>128</v>
      </c>
      <c r="L702" s="45"/>
      <c r="M702" s="226" t="s">
        <v>1</v>
      </c>
      <c r="N702" s="227" t="s">
        <v>38</v>
      </c>
      <c r="O702" s="92"/>
      <c r="P702" s="228">
        <f>O702*H702</f>
        <v>0</v>
      </c>
      <c r="Q702" s="228">
        <v>0</v>
      </c>
      <c r="R702" s="228">
        <f>Q702*H702</f>
        <v>0</v>
      </c>
      <c r="S702" s="228">
        <v>0</v>
      </c>
      <c r="T702" s="229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30" t="s">
        <v>160</v>
      </c>
      <c r="AT702" s="230" t="s">
        <v>124</v>
      </c>
      <c r="AU702" s="230" t="s">
        <v>82</v>
      </c>
      <c r="AY702" s="18" t="s">
        <v>122</v>
      </c>
      <c r="BE702" s="231">
        <f>IF(N702="základní",J702,0)</f>
        <v>0</v>
      </c>
      <c r="BF702" s="231">
        <f>IF(N702="snížená",J702,0)</f>
        <v>0</v>
      </c>
      <c r="BG702" s="231">
        <f>IF(N702="zákl. přenesená",J702,0)</f>
        <v>0</v>
      </c>
      <c r="BH702" s="231">
        <f>IF(N702="sníž. přenesená",J702,0)</f>
        <v>0</v>
      </c>
      <c r="BI702" s="231">
        <f>IF(N702="nulová",J702,0)</f>
        <v>0</v>
      </c>
      <c r="BJ702" s="18" t="s">
        <v>80</v>
      </c>
      <c r="BK702" s="231">
        <f>ROUND(I702*H702,2)</f>
        <v>0</v>
      </c>
      <c r="BL702" s="18" t="s">
        <v>160</v>
      </c>
      <c r="BM702" s="230" t="s">
        <v>812</v>
      </c>
    </row>
    <row r="703" spans="1:51" s="14" customFormat="1" ht="12">
      <c r="A703" s="14"/>
      <c r="B703" s="244"/>
      <c r="C703" s="245"/>
      <c r="D703" s="234" t="s">
        <v>130</v>
      </c>
      <c r="E703" s="246" t="s">
        <v>1</v>
      </c>
      <c r="F703" s="247" t="s">
        <v>813</v>
      </c>
      <c r="G703" s="245"/>
      <c r="H703" s="246" t="s">
        <v>1</v>
      </c>
      <c r="I703" s="248"/>
      <c r="J703" s="245"/>
      <c r="K703" s="245"/>
      <c r="L703" s="249"/>
      <c r="M703" s="250"/>
      <c r="N703" s="251"/>
      <c r="O703" s="251"/>
      <c r="P703" s="251"/>
      <c r="Q703" s="251"/>
      <c r="R703" s="251"/>
      <c r="S703" s="251"/>
      <c r="T703" s="252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3" t="s">
        <v>130</v>
      </c>
      <c r="AU703" s="253" t="s">
        <v>82</v>
      </c>
      <c r="AV703" s="14" t="s">
        <v>80</v>
      </c>
      <c r="AW703" s="14" t="s">
        <v>30</v>
      </c>
      <c r="AX703" s="14" t="s">
        <v>73</v>
      </c>
      <c r="AY703" s="253" t="s">
        <v>122</v>
      </c>
    </row>
    <row r="704" spans="1:51" s="13" customFormat="1" ht="12">
      <c r="A704" s="13"/>
      <c r="B704" s="232"/>
      <c r="C704" s="233"/>
      <c r="D704" s="234" t="s">
        <v>130</v>
      </c>
      <c r="E704" s="235" t="s">
        <v>1</v>
      </c>
      <c r="F704" s="236" t="s">
        <v>814</v>
      </c>
      <c r="G704" s="233"/>
      <c r="H704" s="237">
        <v>13.5</v>
      </c>
      <c r="I704" s="238"/>
      <c r="J704" s="233"/>
      <c r="K704" s="233"/>
      <c r="L704" s="239"/>
      <c r="M704" s="240"/>
      <c r="N704" s="241"/>
      <c r="O704" s="241"/>
      <c r="P704" s="241"/>
      <c r="Q704" s="241"/>
      <c r="R704" s="241"/>
      <c r="S704" s="241"/>
      <c r="T704" s="242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3" t="s">
        <v>130</v>
      </c>
      <c r="AU704" s="243" t="s">
        <v>82</v>
      </c>
      <c r="AV704" s="13" t="s">
        <v>82</v>
      </c>
      <c r="AW704" s="13" t="s">
        <v>30</v>
      </c>
      <c r="AX704" s="13" t="s">
        <v>73</v>
      </c>
      <c r="AY704" s="243" t="s">
        <v>122</v>
      </c>
    </row>
    <row r="705" spans="1:51" s="14" customFormat="1" ht="12">
      <c r="A705" s="14"/>
      <c r="B705" s="244"/>
      <c r="C705" s="245"/>
      <c r="D705" s="234" t="s">
        <v>130</v>
      </c>
      <c r="E705" s="246" t="s">
        <v>1</v>
      </c>
      <c r="F705" s="247" t="s">
        <v>815</v>
      </c>
      <c r="G705" s="245"/>
      <c r="H705" s="246" t="s">
        <v>1</v>
      </c>
      <c r="I705" s="248"/>
      <c r="J705" s="245"/>
      <c r="K705" s="245"/>
      <c r="L705" s="249"/>
      <c r="M705" s="250"/>
      <c r="N705" s="251"/>
      <c r="O705" s="251"/>
      <c r="P705" s="251"/>
      <c r="Q705" s="251"/>
      <c r="R705" s="251"/>
      <c r="S705" s="251"/>
      <c r="T705" s="252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3" t="s">
        <v>130</v>
      </c>
      <c r="AU705" s="253" t="s">
        <v>82</v>
      </c>
      <c r="AV705" s="14" t="s">
        <v>80</v>
      </c>
      <c r="AW705" s="14" t="s">
        <v>30</v>
      </c>
      <c r="AX705" s="14" t="s">
        <v>73</v>
      </c>
      <c r="AY705" s="253" t="s">
        <v>122</v>
      </c>
    </row>
    <row r="706" spans="1:51" s="13" customFormat="1" ht="12">
      <c r="A706" s="13"/>
      <c r="B706" s="232"/>
      <c r="C706" s="233"/>
      <c r="D706" s="234" t="s">
        <v>130</v>
      </c>
      <c r="E706" s="235" t="s">
        <v>1</v>
      </c>
      <c r="F706" s="236" t="s">
        <v>816</v>
      </c>
      <c r="G706" s="233"/>
      <c r="H706" s="237">
        <v>72</v>
      </c>
      <c r="I706" s="238"/>
      <c r="J706" s="233"/>
      <c r="K706" s="233"/>
      <c r="L706" s="239"/>
      <c r="M706" s="240"/>
      <c r="N706" s="241"/>
      <c r="O706" s="241"/>
      <c r="P706" s="241"/>
      <c r="Q706" s="241"/>
      <c r="R706" s="241"/>
      <c r="S706" s="241"/>
      <c r="T706" s="242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3" t="s">
        <v>130</v>
      </c>
      <c r="AU706" s="243" t="s">
        <v>82</v>
      </c>
      <c r="AV706" s="13" t="s">
        <v>82</v>
      </c>
      <c r="AW706" s="13" t="s">
        <v>30</v>
      </c>
      <c r="AX706" s="13" t="s">
        <v>73</v>
      </c>
      <c r="AY706" s="243" t="s">
        <v>122</v>
      </c>
    </row>
    <row r="707" spans="1:51" s="14" customFormat="1" ht="12">
      <c r="A707" s="14"/>
      <c r="B707" s="244"/>
      <c r="C707" s="245"/>
      <c r="D707" s="234" t="s">
        <v>130</v>
      </c>
      <c r="E707" s="246" t="s">
        <v>1</v>
      </c>
      <c r="F707" s="247" t="s">
        <v>201</v>
      </c>
      <c r="G707" s="245"/>
      <c r="H707" s="246" t="s">
        <v>1</v>
      </c>
      <c r="I707" s="248"/>
      <c r="J707" s="245"/>
      <c r="K707" s="245"/>
      <c r="L707" s="249"/>
      <c r="M707" s="250"/>
      <c r="N707" s="251"/>
      <c r="O707" s="251"/>
      <c r="P707" s="251"/>
      <c r="Q707" s="251"/>
      <c r="R707" s="251"/>
      <c r="S707" s="251"/>
      <c r="T707" s="252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3" t="s">
        <v>130</v>
      </c>
      <c r="AU707" s="253" t="s">
        <v>82</v>
      </c>
      <c r="AV707" s="14" t="s">
        <v>80</v>
      </c>
      <c r="AW707" s="14" t="s">
        <v>30</v>
      </c>
      <c r="AX707" s="14" t="s">
        <v>73</v>
      </c>
      <c r="AY707" s="253" t="s">
        <v>122</v>
      </c>
    </row>
    <row r="708" spans="1:51" s="14" customFormat="1" ht="12">
      <c r="A708" s="14"/>
      <c r="B708" s="244"/>
      <c r="C708" s="245"/>
      <c r="D708" s="234" t="s">
        <v>130</v>
      </c>
      <c r="E708" s="246" t="s">
        <v>1</v>
      </c>
      <c r="F708" s="247" t="s">
        <v>132</v>
      </c>
      <c r="G708" s="245"/>
      <c r="H708" s="246" t="s">
        <v>1</v>
      </c>
      <c r="I708" s="248"/>
      <c r="J708" s="245"/>
      <c r="K708" s="245"/>
      <c r="L708" s="249"/>
      <c r="M708" s="250"/>
      <c r="N708" s="251"/>
      <c r="O708" s="251"/>
      <c r="P708" s="251"/>
      <c r="Q708" s="251"/>
      <c r="R708" s="251"/>
      <c r="S708" s="251"/>
      <c r="T708" s="252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3" t="s">
        <v>130</v>
      </c>
      <c r="AU708" s="253" t="s">
        <v>82</v>
      </c>
      <c r="AV708" s="14" t="s">
        <v>80</v>
      </c>
      <c r="AW708" s="14" t="s">
        <v>30</v>
      </c>
      <c r="AX708" s="14" t="s">
        <v>73</v>
      </c>
      <c r="AY708" s="253" t="s">
        <v>122</v>
      </c>
    </row>
    <row r="709" spans="1:51" s="15" customFormat="1" ht="12">
      <c r="A709" s="15"/>
      <c r="B709" s="254"/>
      <c r="C709" s="255"/>
      <c r="D709" s="234" t="s">
        <v>130</v>
      </c>
      <c r="E709" s="256" t="s">
        <v>1</v>
      </c>
      <c r="F709" s="257" t="s">
        <v>133</v>
      </c>
      <c r="G709" s="255"/>
      <c r="H709" s="258">
        <v>85.5</v>
      </c>
      <c r="I709" s="259"/>
      <c r="J709" s="255"/>
      <c r="K709" s="255"/>
      <c r="L709" s="260"/>
      <c r="M709" s="261"/>
      <c r="N709" s="262"/>
      <c r="O709" s="262"/>
      <c r="P709" s="262"/>
      <c r="Q709" s="262"/>
      <c r="R709" s="262"/>
      <c r="S709" s="262"/>
      <c r="T709" s="263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64" t="s">
        <v>130</v>
      </c>
      <c r="AU709" s="264" t="s">
        <v>82</v>
      </c>
      <c r="AV709" s="15" t="s">
        <v>129</v>
      </c>
      <c r="AW709" s="15" t="s">
        <v>30</v>
      </c>
      <c r="AX709" s="15" t="s">
        <v>80</v>
      </c>
      <c r="AY709" s="264" t="s">
        <v>122</v>
      </c>
    </row>
    <row r="710" spans="1:65" s="2" customFormat="1" ht="16.5" customHeight="1">
      <c r="A710" s="39"/>
      <c r="B710" s="40"/>
      <c r="C710" s="265" t="s">
        <v>457</v>
      </c>
      <c r="D710" s="265" t="s">
        <v>273</v>
      </c>
      <c r="E710" s="266" t="s">
        <v>817</v>
      </c>
      <c r="F710" s="267" t="s">
        <v>818</v>
      </c>
      <c r="G710" s="268" t="s">
        <v>127</v>
      </c>
      <c r="H710" s="269">
        <v>99.65</v>
      </c>
      <c r="I710" s="270"/>
      <c r="J710" s="271">
        <f>ROUND(I710*H710,2)</f>
        <v>0</v>
      </c>
      <c r="K710" s="267" t="s">
        <v>1</v>
      </c>
      <c r="L710" s="272"/>
      <c r="M710" s="273" t="s">
        <v>1</v>
      </c>
      <c r="N710" s="274" t="s">
        <v>38</v>
      </c>
      <c r="O710" s="92"/>
      <c r="P710" s="228">
        <f>O710*H710</f>
        <v>0</v>
      </c>
      <c r="Q710" s="228">
        <v>0</v>
      </c>
      <c r="R710" s="228">
        <f>Q710*H710</f>
        <v>0</v>
      </c>
      <c r="S710" s="228">
        <v>0</v>
      </c>
      <c r="T710" s="229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30" t="s">
        <v>199</v>
      </c>
      <c r="AT710" s="230" t="s">
        <v>273</v>
      </c>
      <c r="AU710" s="230" t="s">
        <v>82</v>
      </c>
      <c r="AY710" s="18" t="s">
        <v>122</v>
      </c>
      <c r="BE710" s="231">
        <f>IF(N710="základní",J710,0)</f>
        <v>0</v>
      </c>
      <c r="BF710" s="231">
        <f>IF(N710="snížená",J710,0)</f>
        <v>0</v>
      </c>
      <c r="BG710" s="231">
        <f>IF(N710="zákl. přenesená",J710,0)</f>
        <v>0</v>
      </c>
      <c r="BH710" s="231">
        <f>IF(N710="sníž. přenesená",J710,0)</f>
        <v>0</v>
      </c>
      <c r="BI710" s="231">
        <f>IF(N710="nulová",J710,0)</f>
        <v>0</v>
      </c>
      <c r="BJ710" s="18" t="s">
        <v>80</v>
      </c>
      <c r="BK710" s="231">
        <f>ROUND(I710*H710,2)</f>
        <v>0</v>
      </c>
      <c r="BL710" s="18" t="s">
        <v>160</v>
      </c>
      <c r="BM710" s="230" t="s">
        <v>819</v>
      </c>
    </row>
    <row r="711" spans="1:51" s="13" customFormat="1" ht="12">
      <c r="A711" s="13"/>
      <c r="B711" s="232"/>
      <c r="C711" s="233"/>
      <c r="D711" s="234" t="s">
        <v>130</v>
      </c>
      <c r="E711" s="235" t="s">
        <v>1</v>
      </c>
      <c r="F711" s="236" t="s">
        <v>820</v>
      </c>
      <c r="G711" s="233"/>
      <c r="H711" s="237">
        <v>99.65</v>
      </c>
      <c r="I711" s="238"/>
      <c r="J711" s="233"/>
      <c r="K711" s="233"/>
      <c r="L711" s="239"/>
      <c r="M711" s="240"/>
      <c r="N711" s="241"/>
      <c r="O711" s="241"/>
      <c r="P711" s="241"/>
      <c r="Q711" s="241"/>
      <c r="R711" s="241"/>
      <c r="S711" s="241"/>
      <c r="T711" s="242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3" t="s">
        <v>130</v>
      </c>
      <c r="AU711" s="243" t="s">
        <v>82</v>
      </c>
      <c r="AV711" s="13" t="s">
        <v>82</v>
      </c>
      <c r="AW711" s="13" t="s">
        <v>30</v>
      </c>
      <c r="AX711" s="13" t="s">
        <v>73</v>
      </c>
      <c r="AY711" s="243" t="s">
        <v>122</v>
      </c>
    </row>
    <row r="712" spans="1:51" s="15" customFormat="1" ht="12">
      <c r="A712" s="15"/>
      <c r="B712" s="254"/>
      <c r="C712" s="255"/>
      <c r="D712" s="234" t="s">
        <v>130</v>
      </c>
      <c r="E712" s="256" t="s">
        <v>1</v>
      </c>
      <c r="F712" s="257" t="s">
        <v>133</v>
      </c>
      <c r="G712" s="255"/>
      <c r="H712" s="258">
        <v>99.65</v>
      </c>
      <c r="I712" s="259"/>
      <c r="J712" s="255"/>
      <c r="K712" s="255"/>
      <c r="L712" s="260"/>
      <c r="M712" s="261"/>
      <c r="N712" s="262"/>
      <c r="O712" s="262"/>
      <c r="P712" s="262"/>
      <c r="Q712" s="262"/>
      <c r="R712" s="262"/>
      <c r="S712" s="262"/>
      <c r="T712" s="263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T712" s="264" t="s">
        <v>130</v>
      </c>
      <c r="AU712" s="264" t="s">
        <v>82</v>
      </c>
      <c r="AV712" s="15" t="s">
        <v>129</v>
      </c>
      <c r="AW712" s="15" t="s">
        <v>30</v>
      </c>
      <c r="AX712" s="15" t="s">
        <v>80</v>
      </c>
      <c r="AY712" s="264" t="s">
        <v>122</v>
      </c>
    </row>
    <row r="713" spans="1:65" s="2" customFormat="1" ht="24.15" customHeight="1">
      <c r="A713" s="39"/>
      <c r="B713" s="40"/>
      <c r="C713" s="219" t="s">
        <v>467</v>
      </c>
      <c r="D713" s="219" t="s">
        <v>124</v>
      </c>
      <c r="E713" s="220" t="s">
        <v>821</v>
      </c>
      <c r="F713" s="221" t="s">
        <v>822</v>
      </c>
      <c r="G713" s="222" t="s">
        <v>127</v>
      </c>
      <c r="H713" s="223">
        <v>48</v>
      </c>
      <c r="I713" s="224"/>
      <c r="J713" s="225">
        <f>ROUND(I713*H713,2)</f>
        <v>0</v>
      </c>
      <c r="K713" s="221" t="s">
        <v>128</v>
      </c>
      <c r="L713" s="45"/>
      <c r="M713" s="226" t="s">
        <v>1</v>
      </c>
      <c r="N713" s="227" t="s">
        <v>38</v>
      </c>
      <c r="O713" s="92"/>
      <c r="P713" s="228">
        <f>O713*H713</f>
        <v>0</v>
      </c>
      <c r="Q713" s="228">
        <v>0</v>
      </c>
      <c r="R713" s="228">
        <f>Q713*H713</f>
        <v>0</v>
      </c>
      <c r="S713" s="228">
        <v>0</v>
      </c>
      <c r="T713" s="229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30" t="s">
        <v>160</v>
      </c>
      <c r="AT713" s="230" t="s">
        <v>124</v>
      </c>
      <c r="AU713" s="230" t="s">
        <v>82</v>
      </c>
      <c r="AY713" s="18" t="s">
        <v>122</v>
      </c>
      <c r="BE713" s="231">
        <f>IF(N713="základní",J713,0)</f>
        <v>0</v>
      </c>
      <c r="BF713" s="231">
        <f>IF(N713="snížená",J713,0)</f>
        <v>0</v>
      </c>
      <c r="BG713" s="231">
        <f>IF(N713="zákl. přenesená",J713,0)</f>
        <v>0</v>
      </c>
      <c r="BH713" s="231">
        <f>IF(N713="sníž. přenesená",J713,0)</f>
        <v>0</v>
      </c>
      <c r="BI713" s="231">
        <f>IF(N713="nulová",J713,0)</f>
        <v>0</v>
      </c>
      <c r="BJ713" s="18" t="s">
        <v>80</v>
      </c>
      <c r="BK713" s="231">
        <f>ROUND(I713*H713,2)</f>
        <v>0</v>
      </c>
      <c r="BL713" s="18" t="s">
        <v>160</v>
      </c>
      <c r="BM713" s="230" t="s">
        <v>823</v>
      </c>
    </row>
    <row r="714" spans="1:51" s="13" customFormat="1" ht="12">
      <c r="A714" s="13"/>
      <c r="B714" s="232"/>
      <c r="C714" s="233"/>
      <c r="D714" s="234" t="s">
        <v>130</v>
      </c>
      <c r="E714" s="235" t="s">
        <v>1</v>
      </c>
      <c r="F714" s="236" t="s">
        <v>660</v>
      </c>
      <c r="G714" s="233"/>
      <c r="H714" s="237">
        <v>48</v>
      </c>
      <c r="I714" s="238"/>
      <c r="J714" s="233"/>
      <c r="K714" s="233"/>
      <c r="L714" s="239"/>
      <c r="M714" s="240"/>
      <c r="N714" s="241"/>
      <c r="O714" s="241"/>
      <c r="P714" s="241"/>
      <c r="Q714" s="241"/>
      <c r="R714" s="241"/>
      <c r="S714" s="241"/>
      <c r="T714" s="242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3" t="s">
        <v>130</v>
      </c>
      <c r="AU714" s="243" t="s">
        <v>82</v>
      </c>
      <c r="AV714" s="13" t="s">
        <v>82</v>
      </c>
      <c r="AW714" s="13" t="s">
        <v>30</v>
      </c>
      <c r="AX714" s="13" t="s">
        <v>80</v>
      </c>
      <c r="AY714" s="243" t="s">
        <v>122</v>
      </c>
    </row>
    <row r="715" spans="1:65" s="2" customFormat="1" ht="24.15" customHeight="1">
      <c r="A715" s="39"/>
      <c r="B715" s="40"/>
      <c r="C715" s="219" t="s">
        <v>824</v>
      </c>
      <c r="D715" s="219" t="s">
        <v>124</v>
      </c>
      <c r="E715" s="220" t="s">
        <v>825</v>
      </c>
      <c r="F715" s="221" t="s">
        <v>826</v>
      </c>
      <c r="G715" s="222" t="s">
        <v>256</v>
      </c>
      <c r="H715" s="223">
        <v>1.48</v>
      </c>
      <c r="I715" s="224"/>
      <c r="J715" s="225">
        <f>ROUND(I715*H715,2)</f>
        <v>0</v>
      </c>
      <c r="K715" s="221" t="s">
        <v>128</v>
      </c>
      <c r="L715" s="45"/>
      <c r="M715" s="226" t="s">
        <v>1</v>
      </c>
      <c r="N715" s="227" t="s">
        <v>38</v>
      </c>
      <c r="O715" s="92"/>
      <c r="P715" s="228">
        <f>O715*H715</f>
        <v>0</v>
      </c>
      <c r="Q715" s="228">
        <v>0</v>
      </c>
      <c r="R715" s="228">
        <f>Q715*H715</f>
        <v>0</v>
      </c>
      <c r="S715" s="228">
        <v>0</v>
      </c>
      <c r="T715" s="229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30" t="s">
        <v>160</v>
      </c>
      <c r="AT715" s="230" t="s">
        <v>124</v>
      </c>
      <c r="AU715" s="230" t="s">
        <v>82</v>
      </c>
      <c r="AY715" s="18" t="s">
        <v>122</v>
      </c>
      <c r="BE715" s="231">
        <f>IF(N715="základní",J715,0)</f>
        <v>0</v>
      </c>
      <c r="BF715" s="231">
        <f>IF(N715="snížená",J715,0)</f>
        <v>0</v>
      </c>
      <c r="BG715" s="231">
        <f>IF(N715="zákl. přenesená",J715,0)</f>
        <v>0</v>
      </c>
      <c r="BH715" s="231">
        <f>IF(N715="sníž. přenesená",J715,0)</f>
        <v>0</v>
      </c>
      <c r="BI715" s="231">
        <f>IF(N715="nulová",J715,0)</f>
        <v>0</v>
      </c>
      <c r="BJ715" s="18" t="s">
        <v>80</v>
      </c>
      <c r="BK715" s="231">
        <f>ROUND(I715*H715,2)</f>
        <v>0</v>
      </c>
      <c r="BL715" s="18" t="s">
        <v>160</v>
      </c>
      <c r="BM715" s="230" t="s">
        <v>827</v>
      </c>
    </row>
    <row r="716" spans="1:63" s="12" customFormat="1" ht="22.8" customHeight="1">
      <c r="A716" s="12"/>
      <c r="B716" s="203"/>
      <c r="C716" s="204"/>
      <c r="D716" s="205" t="s">
        <v>72</v>
      </c>
      <c r="E716" s="217" t="s">
        <v>828</v>
      </c>
      <c r="F716" s="217" t="s">
        <v>829</v>
      </c>
      <c r="G716" s="204"/>
      <c r="H716" s="204"/>
      <c r="I716" s="207"/>
      <c r="J716" s="218">
        <f>BK716</f>
        <v>0</v>
      </c>
      <c r="K716" s="204"/>
      <c r="L716" s="209"/>
      <c r="M716" s="210"/>
      <c r="N716" s="211"/>
      <c r="O716" s="211"/>
      <c r="P716" s="212">
        <f>SUM(P717:P720)</f>
        <v>0</v>
      </c>
      <c r="Q716" s="211"/>
      <c r="R716" s="212">
        <f>SUM(R717:R720)</f>
        <v>0</v>
      </c>
      <c r="S716" s="211"/>
      <c r="T716" s="213">
        <f>SUM(T717:T720)</f>
        <v>0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R716" s="214" t="s">
        <v>82</v>
      </c>
      <c r="AT716" s="215" t="s">
        <v>72</v>
      </c>
      <c r="AU716" s="215" t="s">
        <v>80</v>
      </c>
      <c r="AY716" s="214" t="s">
        <v>122</v>
      </c>
      <c r="BK716" s="216">
        <f>SUM(BK717:BK720)</f>
        <v>0</v>
      </c>
    </row>
    <row r="717" spans="1:65" s="2" customFormat="1" ht="16.5" customHeight="1">
      <c r="A717" s="39"/>
      <c r="B717" s="40"/>
      <c r="C717" s="219" t="s">
        <v>463</v>
      </c>
      <c r="D717" s="219" t="s">
        <v>124</v>
      </c>
      <c r="E717" s="220" t="s">
        <v>830</v>
      </c>
      <c r="F717" s="221" t="s">
        <v>831</v>
      </c>
      <c r="G717" s="222" t="s">
        <v>127</v>
      </c>
      <c r="H717" s="223">
        <v>59.4</v>
      </c>
      <c r="I717" s="224"/>
      <c r="J717" s="225">
        <f>ROUND(I717*H717,2)</f>
        <v>0</v>
      </c>
      <c r="K717" s="221" t="s">
        <v>1</v>
      </c>
      <c r="L717" s="45"/>
      <c r="M717" s="226" t="s">
        <v>1</v>
      </c>
      <c r="N717" s="227" t="s">
        <v>38</v>
      </c>
      <c r="O717" s="92"/>
      <c r="P717" s="228">
        <f>O717*H717</f>
        <v>0</v>
      </c>
      <c r="Q717" s="228">
        <v>0</v>
      </c>
      <c r="R717" s="228">
        <f>Q717*H717</f>
        <v>0</v>
      </c>
      <c r="S717" s="228">
        <v>0</v>
      </c>
      <c r="T717" s="229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30" t="s">
        <v>160</v>
      </c>
      <c r="AT717" s="230" t="s">
        <v>124</v>
      </c>
      <c r="AU717" s="230" t="s">
        <v>82</v>
      </c>
      <c r="AY717" s="18" t="s">
        <v>122</v>
      </c>
      <c r="BE717" s="231">
        <f>IF(N717="základní",J717,0)</f>
        <v>0</v>
      </c>
      <c r="BF717" s="231">
        <f>IF(N717="snížená",J717,0)</f>
        <v>0</v>
      </c>
      <c r="BG717" s="231">
        <f>IF(N717="zákl. přenesená",J717,0)</f>
        <v>0</v>
      </c>
      <c r="BH717" s="231">
        <f>IF(N717="sníž. přenesená",J717,0)</f>
        <v>0</v>
      </c>
      <c r="BI717" s="231">
        <f>IF(N717="nulová",J717,0)</f>
        <v>0</v>
      </c>
      <c r="BJ717" s="18" t="s">
        <v>80</v>
      </c>
      <c r="BK717" s="231">
        <f>ROUND(I717*H717,2)</f>
        <v>0</v>
      </c>
      <c r="BL717" s="18" t="s">
        <v>160</v>
      </c>
      <c r="BM717" s="230" t="s">
        <v>832</v>
      </c>
    </row>
    <row r="718" spans="1:51" s="13" customFormat="1" ht="12">
      <c r="A718" s="13"/>
      <c r="B718" s="232"/>
      <c r="C718" s="233"/>
      <c r="D718" s="234" t="s">
        <v>130</v>
      </c>
      <c r="E718" s="235" t="s">
        <v>1</v>
      </c>
      <c r="F718" s="236" t="s">
        <v>833</v>
      </c>
      <c r="G718" s="233"/>
      <c r="H718" s="237">
        <v>59.4</v>
      </c>
      <c r="I718" s="238"/>
      <c r="J718" s="233"/>
      <c r="K718" s="233"/>
      <c r="L718" s="239"/>
      <c r="M718" s="240"/>
      <c r="N718" s="241"/>
      <c r="O718" s="241"/>
      <c r="P718" s="241"/>
      <c r="Q718" s="241"/>
      <c r="R718" s="241"/>
      <c r="S718" s="241"/>
      <c r="T718" s="242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3" t="s">
        <v>130</v>
      </c>
      <c r="AU718" s="243" t="s">
        <v>82</v>
      </c>
      <c r="AV718" s="13" t="s">
        <v>82</v>
      </c>
      <c r="AW718" s="13" t="s">
        <v>30</v>
      </c>
      <c r="AX718" s="13" t="s">
        <v>73</v>
      </c>
      <c r="AY718" s="243" t="s">
        <v>122</v>
      </c>
    </row>
    <row r="719" spans="1:51" s="14" customFormat="1" ht="12">
      <c r="A719" s="14"/>
      <c r="B719" s="244"/>
      <c r="C719" s="245"/>
      <c r="D719" s="234" t="s">
        <v>130</v>
      </c>
      <c r="E719" s="246" t="s">
        <v>1</v>
      </c>
      <c r="F719" s="247" t="s">
        <v>132</v>
      </c>
      <c r="G719" s="245"/>
      <c r="H719" s="246" t="s">
        <v>1</v>
      </c>
      <c r="I719" s="248"/>
      <c r="J719" s="245"/>
      <c r="K719" s="245"/>
      <c r="L719" s="249"/>
      <c r="M719" s="250"/>
      <c r="N719" s="251"/>
      <c r="O719" s="251"/>
      <c r="P719" s="251"/>
      <c r="Q719" s="251"/>
      <c r="R719" s="251"/>
      <c r="S719" s="251"/>
      <c r="T719" s="252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3" t="s">
        <v>130</v>
      </c>
      <c r="AU719" s="253" t="s">
        <v>82</v>
      </c>
      <c r="AV719" s="14" t="s">
        <v>80</v>
      </c>
      <c r="AW719" s="14" t="s">
        <v>30</v>
      </c>
      <c r="AX719" s="14" t="s">
        <v>73</v>
      </c>
      <c r="AY719" s="253" t="s">
        <v>122</v>
      </c>
    </row>
    <row r="720" spans="1:51" s="15" customFormat="1" ht="12">
      <c r="A720" s="15"/>
      <c r="B720" s="254"/>
      <c r="C720" s="255"/>
      <c r="D720" s="234" t="s">
        <v>130</v>
      </c>
      <c r="E720" s="256" t="s">
        <v>1</v>
      </c>
      <c r="F720" s="257" t="s">
        <v>133</v>
      </c>
      <c r="G720" s="255"/>
      <c r="H720" s="258">
        <v>59.4</v>
      </c>
      <c r="I720" s="259"/>
      <c r="J720" s="255"/>
      <c r="K720" s="255"/>
      <c r="L720" s="260"/>
      <c r="M720" s="286"/>
      <c r="N720" s="287"/>
      <c r="O720" s="287"/>
      <c r="P720" s="287"/>
      <c r="Q720" s="287"/>
      <c r="R720" s="287"/>
      <c r="S720" s="287"/>
      <c r="T720" s="288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64" t="s">
        <v>130</v>
      </c>
      <c r="AU720" s="264" t="s">
        <v>82</v>
      </c>
      <c r="AV720" s="15" t="s">
        <v>129</v>
      </c>
      <c r="AW720" s="15" t="s">
        <v>30</v>
      </c>
      <c r="AX720" s="15" t="s">
        <v>80</v>
      </c>
      <c r="AY720" s="264" t="s">
        <v>122</v>
      </c>
    </row>
    <row r="721" spans="1:31" s="2" customFormat="1" ht="6.95" customHeight="1">
      <c r="A721" s="39"/>
      <c r="B721" s="67"/>
      <c r="C721" s="68"/>
      <c r="D721" s="68"/>
      <c r="E721" s="68"/>
      <c r="F721" s="68"/>
      <c r="G721" s="68"/>
      <c r="H721" s="68"/>
      <c r="I721" s="68"/>
      <c r="J721" s="68"/>
      <c r="K721" s="68"/>
      <c r="L721" s="45"/>
      <c r="M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</row>
  </sheetData>
  <sheetProtection password="CC35" sheet="1" objects="1" scenarios="1" formatColumns="0" formatRows="0" autoFilter="0"/>
  <autoFilter ref="C128:K720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86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 xml:space="preserve">SKB1 - Most ev.č. 198 38-1  Hostičkov - Rekonstrukce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87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834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25. 1. 2024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ROUND((SUM(BE121:BE135)),2)</f>
        <v>0</v>
      </c>
      <c r="G33" s="39"/>
      <c r="H33" s="39"/>
      <c r="I33" s="156">
        <v>0.21</v>
      </c>
      <c r="J33" s="155">
        <f>ROUND(((SUM(BE121:BE135))*I33),2)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ROUND((SUM(BF121:BF135)),2)</f>
        <v>0</v>
      </c>
      <c r="G34" s="39"/>
      <c r="H34" s="39"/>
      <c r="I34" s="156">
        <v>0.12</v>
      </c>
      <c r="J34" s="155">
        <f>ROUND(((SUM(BF121:BF135))*I34),2)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ROUND((SUM(BG121:BG135)),2)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ROUND((SUM(BH121:BH135)),2)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ROUND((SUM(BI121:BI135)),2)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89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 xml:space="preserve">SKB1 - Most ev.č. 198 38-1  Hostičkov - Rekonstrukce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87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SKB102 - VON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25. 1. 2024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90</v>
      </c>
      <c r="D94" s="177"/>
      <c r="E94" s="177"/>
      <c r="F94" s="177"/>
      <c r="G94" s="177"/>
      <c r="H94" s="177"/>
      <c r="I94" s="177"/>
      <c r="J94" s="178" t="s">
        <v>91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92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93</v>
      </c>
    </row>
    <row r="97" spans="1:31" s="9" customFormat="1" ht="24.95" customHeight="1">
      <c r="A97" s="9"/>
      <c r="B97" s="180"/>
      <c r="C97" s="181"/>
      <c r="D97" s="182" t="s">
        <v>835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836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837</v>
      </c>
      <c r="E99" s="189"/>
      <c r="F99" s="189"/>
      <c r="G99" s="189"/>
      <c r="H99" s="189"/>
      <c r="I99" s="189"/>
      <c r="J99" s="190">
        <f>J129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838</v>
      </c>
      <c r="E100" s="189"/>
      <c r="F100" s="189"/>
      <c r="G100" s="189"/>
      <c r="H100" s="189"/>
      <c r="I100" s="189"/>
      <c r="J100" s="190">
        <f>J132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839</v>
      </c>
      <c r="E101" s="189"/>
      <c r="F101" s="189"/>
      <c r="G101" s="189"/>
      <c r="H101" s="189"/>
      <c r="I101" s="189"/>
      <c r="J101" s="190">
        <f>J134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107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 xml:space="preserve">SKB1 - Most ev.č. 198 38-1  Hostičkov - Rekonstrukce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87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SKB102 - VON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25. 1. 2024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33" t="s">
        <v>29</v>
      </c>
      <c r="J117" s="37" t="str">
        <f>E21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27</v>
      </c>
      <c r="D118" s="41"/>
      <c r="E118" s="41"/>
      <c r="F118" s="28" t="str">
        <f>IF(E18="","",E18)</f>
        <v>Vyplň údaj</v>
      </c>
      <c r="G118" s="41"/>
      <c r="H118" s="41"/>
      <c r="I118" s="33" t="s">
        <v>31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108</v>
      </c>
      <c r="D120" s="195" t="s">
        <v>58</v>
      </c>
      <c r="E120" s="195" t="s">
        <v>54</v>
      </c>
      <c r="F120" s="195" t="s">
        <v>55</v>
      </c>
      <c r="G120" s="195" t="s">
        <v>109</v>
      </c>
      <c r="H120" s="195" t="s">
        <v>110</v>
      </c>
      <c r="I120" s="195" t="s">
        <v>111</v>
      </c>
      <c r="J120" s="195" t="s">
        <v>91</v>
      </c>
      <c r="K120" s="196" t="s">
        <v>112</v>
      </c>
      <c r="L120" s="197"/>
      <c r="M120" s="101" t="s">
        <v>1</v>
      </c>
      <c r="N120" s="102" t="s">
        <v>37</v>
      </c>
      <c r="O120" s="102" t="s">
        <v>113</v>
      </c>
      <c r="P120" s="102" t="s">
        <v>114</v>
      </c>
      <c r="Q120" s="102" t="s">
        <v>115</v>
      </c>
      <c r="R120" s="102" t="s">
        <v>116</v>
      </c>
      <c r="S120" s="102" t="s">
        <v>117</v>
      </c>
      <c r="T120" s="103" t="s">
        <v>118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119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</f>
        <v>0</v>
      </c>
      <c r="Q121" s="105"/>
      <c r="R121" s="200">
        <f>R122</f>
        <v>0</v>
      </c>
      <c r="S121" s="105"/>
      <c r="T121" s="201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72</v>
      </c>
      <c r="AU121" s="18" t="s">
        <v>93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72</v>
      </c>
      <c r="E122" s="206" t="s">
        <v>840</v>
      </c>
      <c r="F122" s="206" t="s">
        <v>841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P123+P129+P132+P134</f>
        <v>0</v>
      </c>
      <c r="Q122" s="211"/>
      <c r="R122" s="212">
        <f>R123+R129+R132+R134</f>
        <v>0</v>
      </c>
      <c r="S122" s="211"/>
      <c r="T122" s="213">
        <f>T123+T129+T132+T134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145</v>
      </c>
      <c r="AT122" s="215" t="s">
        <v>72</v>
      </c>
      <c r="AU122" s="215" t="s">
        <v>73</v>
      </c>
      <c r="AY122" s="214" t="s">
        <v>122</v>
      </c>
      <c r="BK122" s="216">
        <f>BK123+BK129+BK132+BK134</f>
        <v>0</v>
      </c>
    </row>
    <row r="123" spans="1:63" s="12" customFormat="1" ht="22.8" customHeight="1">
      <c r="A123" s="12"/>
      <c r="B123" s="203"/>
      <c r="C123" s="204"/>
      <c r="D123" s="205" t="s">
        <v>72</v>
      </c>
      <c r="E123" s="217" t="s">
        <v>842</v>
      </c>
      <c r="F123" s="217" t="s">
        <v>843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SUM(P124:P128)</f>
        <v>0</v>
      </c>
      <c r="Q123" s="211"/>
      <c r="R123" s="212">
        <f>SUM(R124:R128)</f>
        <v>0</v>
      </c>
      <c r="S123" s="211"/>
      <c r="T123" s="213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145</v>
      </c>
      <c r="AT123" s="215" t="s">
        <v>72</v>
      </c>
      <c r="AU123" s="215" t="s">
        <v>80</v>
      </c>
      <c r="AY123" s="214" t="s">
        <v>122</v>
      </c>
      <c r="BK123" s="216">
        <f>SUM(BK124:BK128)</f>
        <v>0</v>
      </c>
    </row>
    <row r="124" spans="1:65" s="2" customFormat="1" ht="16.5" customHeight="1">
      <c r="A124" s="39"/>
      <c r="B124" s="40"/>
      <c r="C124" s="219" t="s">
        <v>80</v>
      </c>
      <c r="D124" s="219" t="s">
        <v>124</v>
      </c>
      <c r="E124" s="220" t="s">
        <v>844</v>
      </c>
      <c r="F124" s="221" t="s">
        <v>845</v>
      </c>
      <c r="G124" s="222" t="s">
        <v>846</v>
      </c>
      <c r="H124" s="223">
        <v>1</v>
      </c>
      <c r="I124" s="224"/>
      <c r="J124" s="225">
        <f>ROUND(I124*H124,2)</f>
        <v>0</v>
      </c>
      <c r="K124" s="221" t="s">
        <v>128</v>
      </c>
      <c r="L124" s="45"/>
      <c r="M124" s="226" t="s">
        <v>1</v>
      </c>
      <c r="N124" s="227" t="s">
        <v>38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129</v>
      </c>
      <c r="AT124" s="230" t="s">
        <v>124</v>
      </c>
      <c r="AU124" s="230" t="s">
        <v>82</v>
      </c>
      <c r="AY124" s="18" t="s">
        <v>122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80</v>
      </c>
      <c r="BK124" s="231">
        <f>ROUND(I124*H124,2)</f>
        <v>0</v>
      </c>
      <c r="BL124" s="18" t="s">
        <v>129</v>
      </c>
      <c r="BM124" s="230" t="s">
        <v>82</v>
      </c>
    </row>
    <row r="125" spans="1:65" s="2" customFormat="1" ht="16.5" customHeight="1">
      <c r="A125" s="39"/>
      <c r="B125" s="40"/>
      <c r="C125" s="219" t="s">
        <v>82</v>
      </c>
      <c r="D125" s="219" t="s">
        <v>124</v>
      </c>
      <c r="E125" s="220" t="s">
        <v>847</v>
      </c>
      <c r="F125" s="221" t="s">
        <v>848</v>
      </c>
      <c r="G125" s="222" t="s">
        <v>846</v>
      </c>
      <c r="H125" s="223">
        <v>1</v>
      </c>
      <c r="I125" s="224"/>
      <c r="J125" s="225">
        <f>ROUND(I125*H125,2)</f>
        <v>0</v>
      </c>
      <c r="K125" s="221" t="s">
        <v>128</v>
      </c>
      <c r="L125" s="45"/>
      <c r="M125" s="226" t="s">
        <v>1</v>
      </c>
      <c r="N125" s="227" t="s">
        <v>38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129</v>
      </c>
      <c r="AT125" s="230" t="s">
        <v>124</v>
      </c>
      <c r="AU125" s="230" t="s">
        <v>82</v>
      </c>
      <c r="AY125" s="18" t="s">
        <v>122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80</v>
      </c>
      <c r="BK125" s="231">
        <f>ROUND(I125*H125,2)</f>
        <v>0</v>
      </c>
      <c r="BL125" s="18" t="s">
        <v>129</v>
      </c>
      <c r="BM125" s="230" t="s">
        <v>129</v>
      </c>
    </row>
    <row r="126" spans="1:65" s="2" customFormat="1" ht="16.5" customHeight="1">
      <c r="A126" s="39"/>
      <c r="B126" s="40"/>
      <c r="C126" s="219" t="s">
        <v>137</v>
      </c>
      <c r="D126" s="219" t="s">
        <v>124</v>
      </c>
      <c r="E126" s="220" t="s">
        <v>849</v>
      </c>
      <c r="F126" s="221" t="s">
        <v>850</v>
      </c>
      <c r="G126" s="222" t="s">
        <v>846</v>
      </c>
      <c r="H126" s="223">
        <v>1</v>
      </c>
      <c r="I126" s="224"/>
      <c r="J126" s="225">
        <f>ROUND(I126*H126,2)</f>
        <v>0</v>
      </c>
      <c r="K126" s="221" t="s">
        <v>128</v>
      </c>
      <c r="L126" s="45"/>
      <c r="M126" s="226" t="s">
        <v>1</v>
      </c>
      <c r="N126" s="227" t="s">
        <v>38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129</v>
      </c>
      <c r="AT126" s="230" t="s">
        <v>124</v>
      </c>
      <c r="AU126" s="230" t="s">
        <v>82</v>
      </c>
      <c r="AY126" s="18" t="s">
        <v>122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80</v>
      </c>
      <c r="BK126" s="231">
        <f>ROUND(I126*H126,2)</f>
        <v>0</v>
      </c>
      <c r="BL126" s="18" t="s">
        <v>129</v>
      </c>
      <c r="BM126" s="230" t="s">
        <v>141</v>
      </c>
    </row>
    <row r="127" spans="1:65" s="2" customFormat="1" ht="16.5" customHeight="1">
      <c r="A127" s="39"/>
      <c r="B127" s="40"/>
      <c r="C127" s="219" t="s">
        <v>129</v>
      </c>
      <c r="D127" s="219" t="s">
        <v>124</v>
      </c>
      <c r="E127" s="220" t="s">
        <v>851</v>
      </c>
      <c r="F127" s="221" t="s">
        <v>852</v>
      </c>
      <c r="G127" s="222" t="s">
        <v>846</v>
      </c>
      <c r="H127" s="223">
        <v>1</v>
      </c>
      <c r="I127" s="224"/>
      <c r="J127" s="225">
        <f>ROUND(I127*H127,2)</f>
        <v>0</v>
      </c>
      <c r="K127" s="221" t="s">
        <v>128</v>
      </c>
      <c r="L127" s="45"/>
      <c r="M127" s="226" t="s">
        <v>1</v>
      </c>
      <c r="N127" s="227" t="s">
        <v>38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129</v>
      </c>
      <c r="AT127" s="230" t="s">
        <v>124</v>
      </c>
      <c r="AU127" s="230" t="s">
        <v>82</v>
      </c>
      <c r="AY127" s="18" t="s">
        <v>122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80</v>
      </c>
      <c r="BK127" s="231">
        <f>ROUND(I127*H127,2)</f>
        <v>0</v>
      </c>
      <c r="BL127" s="18" t="s">
        <v>129</v>
      </c>
      <c r="BM127" s="230" t="s">
        <v>144</v>
      </c>
    </row>
    <row r="128" spans="1:65" s="2" customFormat="1" ht="16.5" customHeight="1">
      <c r="A128" s="39"/>
      <c r="B128" s="40"/>
      <c r="C128" s="219" t="s">
        <v>145</v>
      </c>
      <c r="D128" s="219" t="s">
        <v>124</v>
      </c>
      <c r="E128" s="220" t="s">
        <v>853</v>
      </c>
      <c r="F128" s="221" t="s">
        <v>854</v>
      </c>
      <c r="G128" s="222" t="s">
        <v>846</v>
      </c>
      <c r="H128" s="223">
        <v>1</v>
      </c>
      <c r="I128" s="224"/>
      <c r="J128" s="225">
        <f>ROUND(I128*H128,2)</f>
        <v>0</v>
      </c>
      <c r="K128" s="221" t="s">
        <v>128</v>
      </c>
      <c r="L128" s="45"/>
      <c r="M128" s="226" t="s">
        <v>1</v>
      </c>
      <c r="N128" s="227" t="s">
        <v>38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129</v>
      </c>
      <c r="AT128" s="230" t="s">
        <v>124</v>
      </c>
      <c r="AU128" s="230" t="s">
        <v>82</v>
      </c>
      <c r="AY128" s="18" t="s">
        <v>122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80</v>
      </c>
      <c r="BK128" s="231">
        <f>ROUND(I128*H128,2)</f>
        <v>0</v>
      </c>
      <c r="BL128" s="18" t="s">
        <v>129</v>
      </c>
      <c r="BM128" s="230" t="s">
        <v>148</v>
      </c>
    </row>
    <row r="129" spans="1:63" s="12" customFormat="1" ht="22.8" customHeight="1">
      <c r="A129" s="12"/>
      <c r="B129" s="203"/>
      <c r="C129" s="204"/>
      <c r="D129" s="205" t="s">
        <v>72</v>
      </c>
      <c r="E129" s="217" t="s">
        <v>855</v>
      </c>
      <c r="F129" s="217" t="s">
        <v>856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SUM(P130:P131)</f>
        <v>0</v>
      </c>
      <c r="Q129" s="211"/>
      <c r="R129" s="212">
        <f>SUM(R130:R131)</f>
        <v>0</v>
      </c>
      <c r="S129" s="211"/>
      <c r="T129" s="213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145</v>
      </c>
      <c r="AT129" s="215" t="s">
        <v>72</v>
      </c>
      <c r="AU129" s="215" t="s">
        <v>80</v>
      </c>
      <c r="AY129" s="214" t="s">
        <v>122</v>
      </c>
      <c r="BK129" s="216">
        <f>SUM(BK130:BK131)</f>
        <v>0</v>
      </c>
    </row>
    <row r="130" spans="1:65" s="2" customFormat="1" ht="24.15" customHeight="1">
      <c r="A130" s="39"/>
      <c r="B130" s="40"/>
      <c r="C130" s="219" t="s">
        <v>141</v>
      </c>
      <c r="D130" s="219" t="s">
        <v>124</v>
      </c>
      <c r="E130" s="220" t="s">
        <v>857</v>
      </c>
      <c r="F130" s="221" t="s">
        <v>858</v>
      </c>
      <c r="G130" s="222" t="s">
        <v>846</v>
      </c>
      <c r="H130" s="223">
        <v>1</v>
      </c>
      <c r="I130" s="224"/>
      <c r="J130" s="225">
        <f>ROUND(I130*H130,2)</f>
        <v>0</v>
      </c>
      <c r="K130" s="221" t="s">
        <v>128</v>
      </c>
      <c r="L130" s="45"/>
      <c r="M130" s="226" t="s">
        <v>1</v>
      </c>
      <c r="N130" s="227" t="s">
        <v>38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129</v>
      </c>
      <c r="AT130" s="230" t="s">
        <v>124</v>
      </c>
      <c r="AU130" s="230" t="s">
        <v>82</v>
      </c>
      <c r="AY130" s="18" t="s">
        <v>122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80</v>
      </c>
      <c r="BK130" s="231">
        <f>ROUND(I130*H130,2)</f>
        <v>0</v>
      </c>
      <c r="BL130" s="18" t="s">
        <v>129</v>
      </c>
      <c r="BM130" s="230" t="s">
        <v>8</v>
      </c>
    </row>
    <row r="131" spans="1:65" s="2" customFormat="1" ht="16.5" customHeight="1">
      <c r="A131" s="39"/>
      <c r="B131" s="40"/>
      <c r="C131" s="219" t="s">
        <v>153</v>
      </c>
      <c r="D131" s="219" t="s">
        <v>124</v>
      </c>
      <c r="E131" s="220" t="s">
        <v>859</v>
      </c>
      <c r="F131" s="221" t="s">
        <v>860</v>
      </c>
      <c r="G131" s="222" t="s">
        <v>846</v>
      </c>
      <c r="H131" s="223">
        <v>1</v>
      </c>
      <c r="I131" s="224"/>
      <c r="J131" s="225">
        <f>ROUND(I131*H131,2)</f>
        <v>0</v>
      </c>
      <c r="K131" s="221" t="s">
        <v>128</v>
      </c>
      <c r="L131" s="45"/>
      <c r="M131" s="226" t="s">
        <v>1</v>
      </c>
      <c r="N131" s="227" t="s">
        <v>38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129</v>
      </c>
      <c r="AT131" s="230" t="s">
        <v>124</v>
      </c>
      <c r="AU131" s="230" t="s">
        <v>82</v>
      </c>
      <c r="AY131" s="18" t="s">
        <v>122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80</v>
      </c>
      <c r="BK131" s="231">
        <f>ROUND(I131*H131,2)</f>
        <v>0</v>
      </c>
      <c r="BL131" s="18" t="s">
        <v>129</v>
      </c>
      <c r="BM131" s="230" t="s">
        <v>156</v>
      </c>
    </row>
    <row r="132" spans="1:63" s="12" customFormat="1" ht="22.8" customHeight="1">
      <c r="A132" s="12"/>
      <c r="B132" s="203"/>
      <c r="C132" s="204"/>
      <c r="D132" s="205" t="s">
        <v>72</v>
      </c>
      <c r="E132" s="217" t="s">
        <v>861</v>
      </c>
      <c r="F132" s="217" t="s">
        <v>862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P133</f>
        <v>0</v>
      </c>
      <c r="Q132" s="211"/>
      <c r="R132" s="212">
        <f>R133</f>
        <v>0</v>
      </c>
      <c r="S132" s="211"/>
      <c r="T132" s="213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145</v>
      </c>
      <c r="AT132" s="215" t="s">
        <v>72</v>
      </c>
      <c r="AU132" s="215" t="s">
        <v>80</v>
      </c>
      <c r="AY132" s="214" t="s">
        <v>122</v>
      </c>
      <c r="BK132" s="216">
        <f>BK133</f>
        <v>0</v>
      </c>
    </row>
    <row r="133" spans="1:65" s="2" customFormat="1" ht="16.5" customHeight="1">
      <c r="A133" s="39"/>
      <c r="B133" s="40"/>
      <c r="C133" s="219" t="s">
        <v>144</v>
      </c>
      <c r="D133" s="219" t="s">
        <v>124</v>
      </c>
      <c r="E133" s="220" t="s">
        <v>863</v>
      </c>
      <c r="F133" s="221" t="s">
        <v>864</v>
      </c>
      <c r="G133" s="222" t="s">
        <v>846</v>
      </c>
      <c r="H133" s="223">
        <v>1</v>
      </c>
      <c r="I133" s="224"/>
      <c r="J133" s="225">
        <f>ROUND(I133*H133,2)</f>
        <v>0</v>
      </c>
      <c r="K133" s="221" t="s">
        <v>128</v>
      </c>
      <c r="L133" s="45"/>
      <c r="M133" s="226" t="s">
        <v>1</v>
      </c>
      <c r="N133" s="227" t="s">
        <v>38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129</v>
      </c>
      <c r="AT133" s="230" t="s">
        <v>124</v>
      </c>
      <c r="AU133" s="230" t="s">
        <v>82</v>
      </c>
      <c r="AY133" s="18" t="s">
        <v>122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80</v>
      </c>
      <c r="BK133" s="231">
        <f>ROUND(I133*H133,2)</f>
        <v>0</v>
      </c>
      <c r="BL133" s="18" t="s">
        <v>129</v>
      </c>
      <c r="BM133" s="230" t="s">
        <v>160</v>
      </c>
    </row>
    <row r="134" spans="1:63" s="12" customFormat="1" ht="22.8" customHeight="1">
      <c r="A134" s="12"/>
      <c r="B134" s="203"/>
      <c r="C134" s="204"/>
      <c r="D134" s="205" t="s">
        <v>72</v>
      </c>
      <c r="E134" s="217" t="s">
        <v>865</v>
      </c>
      <c r="F134" s="217" t="s">
        <v>866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P135</f>
        <v>0</v>
      </c>
      <c r="Q134" s="211"/>
      <c r="R134" s="212">
        <f>R135</f>
        <v>0</v>
      </c>
      <c r="S134" s="211"/>
      <c r="T134" s="213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145</v>
      </c>
      <c r="AT134" s="215" t="s">
        <v>72</v>
      </c>
      <c r="AU134" s="215" t="s">
        <v>80</v>
      </c>
      <c r="AY134" s="214" t="s">
        <v>122</v>
      </c>
      <c r="BK134" s="216">
        <f>BK135</f>
        <v>0</v>
      </c>
    </row>
    <row r="135" spans="1:65" s="2" customFormat="1" ht="16.5" customHeight="1">
      <c r="A135" s="39"/>
      <c r="B135" s="40"/>
      <c r="C135" s="219" t="s">
        <v>161</v>
      </c>
      <c r="D135" s="219" t="s">
        <v>124</v>
      </c>
      <c r="E135" s="220" t="s">
        <v>867</v>
      </c>
      <c r="F135" s="221" t="s">
        <v>868</v>
      </c>
      <c r="G135" s="222" t="s">
        <v>846</v>
      </c>
      <c r="H135" s="223">
        <v>1</v>
      </c>
      <c r="I135" s="224"/>
      <c r="J135" s="225">
        <f>ROUND(I135*H135,2)</f>
        <v>0</v>
      </c>
      <c r="K135" s="221" t="s">
        <v>128</v>
      </c>
      <c r="L135" s="45"/>
      <c r="M135" s="289" t="s">
        <v>1</v>
      </c>
      <c r="N135" s="290" t="s">
        <v>38</v>
      </c>
      <c r="O135" s="291"/>
      <c r="P135" s="292">
        <f>O135*H135</f>
        <v>0</v>
      </c>
      <c r="Q135" s="292">
        <v>0</v>
      </c>
      <c r="R135" s="292">
        <f>Q135*H135</f>
        <v>0</v>
      </c>
      <c r="S135" s="292">
        <v>0</v>
      </c>
      <c r="T135" s="29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129</v>
      </c>
      <c r="AT135" s="230" t="s">
        <v>124</v>
      </c>
      <c r="AU135" s="230" t="s">
        <v>82</v>
      </c>
      <c r="AY135" s="18" t="s">
        <v>122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80</v>
      </c>
      <c r="BK135" s="231">
        <f>ROUND(I135*H135,2)</f>
        <v>0</v>
      </c>
      <c r="BL135" s="18" t="s">
        <v>129</v>
      </c>
      <c r="BM135" s="230" t="s">
        <v>165</v>
      </c>
    </row>
    <row r="136" spans="1:31" s="2" customFormat="1" ht="6.95" customHeight="1">
      <c r="A136" s="39"/>
      <c r="B136" s="67"/>
      <c r="C136" s="68"/>
      <c r="D136" s="68"/>
      <c r="E136" s="68"/>
      <c r="F136" s="68"/>
      <c r="G136" s="68"/>
      <c r="H136" s="68"/>
      <c r="I136" s="68"/>
      <c r="J136" s="68"/>
      <c r="K136" s="68"/>
      <c r="L136" s="45"/>
      <c r="M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</sheetData>
  <sheetProtection password="CC35" sheet="1" objects="1" scenarios="1" formatColumns="0" formatRows="0" autoFilter="0"/>
  <autoFilter ref="C120:K13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civil</cp:lastModifiedBy>
  <dcterms:created xsi:type="dcterms:W3CDTF">2024-01-25T13:37:45Z</dcterms:created>
  <dcterms:modified xsi:type="dcterms:W3CDTF">2024-01-25T13:37:47Z</dcterms:modified>
  <cp:category/>
  <cp:version/>
  <cp:contentType/>
  <cp:contentStatus/>
</cp:coreProperties>
</file>