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68-2024 - Most ev. č. 23..." sheetId="2" r:id="rId2"/>
  </sheets>
  <definedNames>
    <definedName name="_xlnm.Print_Area" localSheetId="0">'Rekapitulace stavby'!$D$4:$AO$76,'Rekapitulace stavby'!$C$82:$AQ$103</definedName>
    <definedName name="_xlnm._FilterDatabase" localSheetId="1" hidden="1">'268-2024 - Most ev. č. 23...'!$C$140:$K$644</definedName>
    <definedName name="_xlnm.Print_Area" localSheetId="1">'268-2024 - Most ev. č. 23...'!$C$4:$J$76,'268-2024 - Most ev. č. 23...'!$C$82:$J$124,'268-2024 - Most ev. č. 23...'!$C$130:$J$644</definedName>
    <definedName name="_xlnm.Print_Titles" localSheetId="0">'Rekapitulace stavby'!$92:$92</definedName>
    <definedName name="_xlnm.Print_Titles" localSheetId="1">'268-2024 - Most ev. č. 23...'!$140:$140</definedName>
  </definedNames>
  <calcPr fullCalcOnLoad="1"/>
</workbook>
</file>

<file path=xl/sharedStrings.xml><?xml version="1.0" encoding="utf-8"?>
<sst xmlns="http://schemas.openxmlformats.org/spreadsheetml/2006/main" count="5627" uniqueCount="990">
  <si>
    <t>Export Komplet</t>
  </si>
  <si>
    <t/>
  </si>
  <si>
    <t>2.0</t>
  </si>
  <si>
    <t>ZAMOK</t>
  </si>
  <si>
    <t>False</t>
  </si>
  <si>
    <t>{b9d3e4fc-d55c-40c2-8611-de61d8c6502c}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</si>
  <si>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</si>
  <si>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</si>
  <si>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</si>
  <si>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</si>
  <si>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</si>
  <si>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</si>
  <si>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</si>
  <si>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</si>
  <si>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268/2024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</si>
  <si>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</si>
  <si>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</si>
  <si>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ev. č. 23515-1 pod obcí Ostrovec</t>
  </si>
  <si>
    <t>KSO:</t>
  </si>
  <si>
    <t>CC-CZ:</t>
  </si>
  <si>
    <t>Místo:</t>
  </si>
  <si>
    <t>Ostrovec u Terešova (716162)</t>
  </si>
  <si>
    <t>Datum:</t>
  </si>
  <si>
    <t>25. 1. 2024</t>
  </si>
  <si>
    <t>Zadavatel:</t>
  </si>
  <si>
    <t>IČ:</t>
  </si>
  <si>
    <t>Správa a údržba silnic Plzeňského kraje, p. o.</t>
  </si>
  <si>
    <t>DIČ:</t>
  </si>
  <si>
    <t>Uchazeč:</t>
  </si>
  <si>
    <t>Vyplň údaj</t>
  </si>
  <si>
    <t>Projektant:</t>
  </si>
  <si>
    <t>HM Projekt, Martin Hejduk</t>
  </si>
  <si>
    <t>True</t>
  </si>
  <si>
    <t>Zpracovatel:</t>
  </si>
  <si>
    <t>01890000</t>
  </si>
  <si>
    <t>Jan Petr</t>
  </si>
  <si>
    <t>CZ8604200451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</si>
  <si>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</si>
  <si>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</si>
  <si>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</si>
  <si>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</si>
  <si>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</si>
  <si>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</si>
  <si>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</si>
  <si>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</si>
  <si>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</si>
  <si>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</si>
  <si>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</si>
  <si>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</si>
  <si>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</si>
  <si>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</si>
  <si>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</si>
  <si>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</si>
  <si>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</si>
  <si>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</si>
  <si>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</si>
  <si>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</si>
  <si>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</si>
  <si>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</si>
  <si>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</si>
  <si>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</si>
  <si>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</si>
  <si>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</si>
  <si>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</si>
  <si>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</si>
  <si>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</si>
  <si>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</si>
  <si>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</si>
  <si>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</si>
  <si>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</si>
  <si>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</si>
  <si>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</si>
  <si>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</si>
  <si>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</si>
  <si>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</si>
  <si>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</si>
  <si>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</si>
  <si>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</si>
  <si>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</si>
  <si>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</si>
  <si>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</si>
  <si>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</si>
  <si>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</si>
  <si>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</si>
  <si>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</si>
  <si>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</si>
  <si>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</si>
  <si>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</si>
  <si>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</si>
  <si>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</si>
  <si>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</si>
  <si>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</si>
  <si>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</si>
  <si>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</si>
  <si>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</si>
  <si>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</si>
  <si>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</si>
  <si>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</si>
  <si>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</si>
  <si>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</si>
  <si>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</si>
  <si>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</si>
  <si>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</si>
  <si>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</si>
  <si>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</si>
  <si>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</si>
  <si>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</si>
  <si>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</si>
  <si>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</si>
  <si>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</si>
  <si>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</si>
  <si>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</si>
  <si>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</si>
  <si>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</si>
  <si>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</si>
  <si>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</si>
  <si>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</si>
  <si>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</si>
  <si>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</si>
  <si>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</si>
  <si>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</si>
  <si>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</si>
  <si>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</si>
  <si>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</si>
  <si>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</si>
  <si>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</si>
  <si>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</si>
  <si>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</si>
  <si>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</si>
  <si>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</si>
  <si>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</si>
  <si>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</si>
  <si>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</si>
  <si>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</si>
  <si>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</si>
  <si>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</si>
  <si>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</si>
  <si>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</si>
  <si>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</si>
  <si>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</si>
  <si>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</si>
  <si>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</si>
  <si>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</si>
  <si>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</si>
  <si>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</si>
  <si>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</si>
  <si>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</si>
  <si>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</si>
  <si>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</si>
  <si>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</si>
  <si>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</si>
  <si>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</si>
  <si>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</si>
  <si>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</si>
  <si>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-2115971048</t>
  </si>
  <si>
    <t>VV</t>
  </si>
  <si>
    <t>14,40+8,70+38,0+38,80+9,40+4,80+22,60+21,40+7,80+19,10</t>
  </si>
  <si>
    <t>Součet</t>
  </si>
  <si>
    <t>111211231</t>
  </si>
  <si>
    <t>Snesení listnatého klestu D do 30 cm ve svahu do 1:3</t>
  </si>
  <si>
    <t>kus</t>
  </si>
  <si>
    <t>2013735576</t>
  </si>
  <si>
    <t>3</t>
  </si>
  <si>
    <t>112101101</t>
  </si>
  <si>
    <t>Odstranění stromů listnatých průměru kmene do 300 mm</t>
  </si>
  <si>
    <t>396003593</t>
  </si>
  <si>
    <t>112251101</t>
  </si>
  <si>
    <t>Odstranění pařezů průměru do 300 mm</t>
  </si>
  <si>
    <t>718196195</t>
  </si>
  <si>
    <t>5</t>
  </si>
  <si>
    <t>113107213</t>
  </si>
  <si>
    <t>Odstranění podkladu z kameniva těženého tl přes 200 do 300 mm strojně pl přes 200 m2</t>
  </si>
  <si>
    <t>1127706663</t>
  </si>
  <si>
    <t>Odstranění vozovkových vrstev z kameniva nestmeleného</t>
  </si>
  <si>
    <t>279,3</t>
  </si>
  <si>
    <t>6</t>
  </si>
  <si>
    <t>113151111</t>
  </si>
  <si>
    <t>Rozebrání zpevněných ploch ze silničních dílců</t>
  </si>
  <si>
    <t>1644642285</t>
  </si>
  <si>
    <t>pod skruž v korytě potoka, panely tl. 150 mm</t>
  </si>
  <si>
    <t>35,3</t>
  </si>
  <si>
    <t>7</t>
  </si>
  <si>
    <t>113154124.R01</t>
  </si>
  <si>
    <t>Frézování živičného krytu tl 100 mm pruh pl do 500 m2 bez překážek v trase</t>
  </si>
  <si>
    <t>2133573921</t>
  </si>
  <si>
    <t>Odstranění vozovky frézováním</t>
  </si>
  <si>
    <t>8</t>
  </si>
  <si>
    <t>115101202</t>
  </si>
  <si>
    <t>Čerpání vody na dopravní výšku do 10 m průměrný přítok přes 500 do 1 000 l/min</t>
  </si>
  <si>
    <t>hod</t>
  </si>
  <si>
    <t>-98908859</t>
  </si>
  <si>
    <t>9</t>
  </si>
  <si>
    <t>121151113</t>
  </si>
  <si>
    <t>Sejmutí ornice strojně při souvislé ploše přes 100 do 500 m2, tl. vrstvy do 200 mm</t>
  </si>
  <si>
    <t>563625633</t>
  </si>
  <si>
    <t>tl. 150 mm, souvislé plochy do 500 m2</t>
  </si>
  <si>
    <t>"most a komunikace" 443,90+30,60+20,70+15,70+42,40</t>
  </si>
  <si>
    <t>"přístupová cesta k lávce" 267,50</t>
  </si>
  <si>
    <t>10</t>
  </si>
  <si>
    <t>122251104</t>
  </si>
  <si>
    <t>Odkopávky a prokopávky nezapažené v hornině třídy těžitelnosti I skupiny 3 objem do 500 m3 strojně</t>
  </si>
  <si>
    <t>m3</t>
  </si>
  <si>
    <t>-1307821809</t>
  </si>
  <si>
    <t>"pro dlažbu" 0,50*(4,10+3,40+1,20*1,10)</t>
  </si>
  <si>
    <t>"vývařiště" 2*9,90*3,20</t>
  </si>
  <si>
    <t>"betonové prahy pod mostem" 0,50*(5,97+5,98)</t>
  </si>
  <si>
    <t>"pro kci vozovky" (12,20+48,20+7,80+5,60)*0,39</t>
  </si>
  <si>
    <t>"pro sanaci" 327,0*0,50</t>
  </si>
  <si>
    <t>"pro zádlažbu za římsami" 4*0,50*5,0</t>
  </si>
  <si>
    <t>11</t>
  </si>
  <si>
    <t>162201401</t>
  </si>
  <si>
    <t>Vodorovné přemístění větví stromů listnatých do 1 km D kmene do 300 mm</t>
  </si>
  <si>
    <t>464176778</t>
  </si>
  <si>
    <t>12</t>
  </si>
  <si>
    <t>162301501</t>
  </si>
  <si>
    <t>Vodorovné přemístění křovin do 5 km D kmene do 100 mm</t>
  </si>
  <si>
    <t>-1691278194</t>
  </si>
  <si>
    <t>13</t>
  </si>
  <si>
    <t>171151103</t>
  </si>
  <si>
    <t>Uložení sypaniny z hornin soudržných do násypů zhutněných strojně</t>
  </si>
  <si>
    <t>-713003071</t>
  </si>
  <si>
    <t>úprava násypového tělesa komunikace</t>
  </si>
  <si>
    <t>355,6</t>
  </si>
  <si>
    <t>Obsyp křídel z nakupované zeminy</t>
  </si>
  <si>
    <t>3,14/3*6,50*6,50*3,80</t>
  </si>
  <si>
    <t>Zásyp z nakupované zeminy (vhodné) kolem vývařiště</t>
  </si>
  <si>
    <t>2*(1,20+0,80)*3,20+4*2,30*0,90*0,80</t>
  </si>
  <si>
    <t>14</t>
  </si>
  <si>
    <t>171153101.R01</t>
  </si>
  <si>
    <t>Zemní hrázky z horniny třídy těžitelnosti I a II skupiny 1 až 4 - zřízení</t>
  </si>
  <si>
    <t>-1051263877</t>
  </si>
  <si>
    <t>2*1,0*1,2*13,0</t>
  </si>
  <si>
    <t>M</t>
  </si>
  <si>
    <t>10364100</t>
  </si>
  <si>
    <t>zemina pro terénní úpravy - tříděná</t>
  </si>
  <si>
    <t>t</t>
  </si>
  <si>
    <t>-370410922</t>
  </si>
  <si>
    <t>187,466*1,9</t>
  </si>
  <si>
    <t>16</t>
  </si>
  <si>
    <t>171153101.R0ě</t>
  </si>
  <si>
    <t>Zemní hrázky z horniny třídy těžitelnosti I a II skupiny 1 až 4 - odstranění</t>
  </si>
  <si>
    <t>-1661268823</t>
  </si>
  <si>
    <t>17</t>
  </si>
  <si>
    <t>181111122</t>
  </si>
  <si>
    <t>Plošná úprava terénu v zemině skupiny 1 až 4 s urovnáním povrchu bez doplnění ornice souvislé plochy do 500 m2 při nerovnostech terénu přes 100 do 150 mm na svahu přes 1:5 do 1:2</t>
  </si>
  <si>
    <t>-1820993553</t>
  </si>
  <si>
    <t>Ohumusování a osetí svahů travním semenem</t>
  </si>
  <si>
    <t>"přístupová cesta k lávce-uvedení terénu do původního stavu" 267,50</t>
  </si>
  <si>
    <t>18</t>
  </si>
  <si>
    <t>181411122</t>
  </si>
  <si>
    <t>Založení lučního trávníku výsevem pl do 1000 m2 ve svahu přes 1:5 do 1:2</t>
  </si>
  <si>
    <t>-1121470457</t>
  </si>
  <si>
    <t>19</t>
  </si>
  <si>
    <t>00572470</t>
  </si>
  <si>
    <t>osivo směs travní univerzál</t>
  </si>
  <si>
    <t>kg</t>
  </si>
  <si>
    <t>-461017034</t>
  </si>
  <si>
    <t>820,8*0,02 "Přepočtené koeficientem množství</t>
  </si>
  <si>
    <t>20</t>
  </si>
  <si>
    <t>181912112</t>
  </si>
  <si>
    <t>Úprava pláně v hornině třídy těžitelnosti I skupiny 3 se zhutněním ručně</t>
  </si>
  <si>
    <t>25935790</t>
  </si>
  <si>
    <t>327,0+36,40+1,20+30,0+36,10+30,90+1,80+2*(2,50*1,80)+74,0+68,0+14,0+42,0+2*1,30*2,0</t>
  </si>
  <si>
    <t>Zakládání</t>
  </si>
  <si>
    <t>212341111.R00</t>
  </si>
  <si>
    <t>Obetonování drenážních trub betonem drenážním</t>
  </si>
  <si>
    <t>-735354090</t>
  </si>
  <si>
    <t>2*0,30*0,30*4,90</t>
  </si>
  <si>
    <t>22</t>
  </si>
  <si>
    <t>212341111.R01</t>
  </si>
  <si>
    <t>Bednění obetonování drenáže - zřízení</t>
  </si>
  <si>
    <t>2117656079</t>
  </si>
  <si>
    <t>2*0,30*4,90</t>
  </si>
  <si>
    <t>23</t>
  </si>
  <si>
    <t>212341111.R02</t>
  </si>
  <si>
    <t>Bednění obetonování drenáže - odstranění</t>
  </si>
  <si>
    <t>1636540265</t>
  </si>
  <si>
    <t>24</t>
  </si>
  <si>
    <t>212341111.R03</t>
  </si>
  <si>
    <t>Dodávka a montáž těsnící folie</t>
  </si>
  <si>
    <t>-958121492</t>
  </si>
  <si>
    <t>2*0,90*4,90</t>
  </si>
  <si>
    <t>25</t>
  </si>
  <si>
    <t>212750103.R01</t>
  </si>
  <si>
    <t>Trativod z drenážních trubek PVC-U SN 8 perforace 360° včetně lože otevřený výkop DN 160 pro budovy plocha pro vtékání vody min. 80 cm2/m</t>
  </si>
  <si>
    <t>m</t>
  </si>
  <si>
    <t>207990249</t>
  </si>
  <si>
    <t>P</t>
  </si>
  <si>
    <t>Poznámka k položce:
perforovaná (vyústění bez perforace)</t>
  </si>
  <si>
    <t>2*5,60</t>
  </si>
  <si>
    <t>26</t>
  </si>
  <si>
    <t>213141112</t>
  </si>
  <si>
    <t>Zřízení vrstvy z geotextilie v rovině nebo ve sklonu do 1:5 š přes 3 do 6 m</t>
  </si>
  <si>
    <t>-601208303</t>
  </si>
  <si>
    <t>2*0,50*4,90+4*1,30+3,40+3,60+3,40+3,10+0,62+0,58+0,56+0,50+2*0,50*4,90+2*0,5*4,90</t>
  </si>
  <si>
    <t>27</t>
  </si>
  <si>
    <t>69311081</t>
  </si>
  <si>
    <t>geotextilie netkaná separační, ochranná, filtrační, drenážní PES 300g/m2</t>
  </si>
  <si>
    <t>922197393</t>
  </si>
  <si>
    <t>35,66*1,1845 "Přepočtené koeficientem množství</t>
  </si>
  <si>
    <t>28</t>
  </si>
  <si>
    <t>225511114</t>
  </si>
  <si>
    <t>Vrty maloprofilové D přes 195 do 245 mm hornina III</t>
  </si>
  <si>
    <t>-804852218</t>
  </si>
  <si>
    <t xml:space="preserve"> 8*7,0+8*7,5</t>
  </si>
  <si>
    <t>29</t>
  </si>
  <si>
    <t>274311128</t>
  </si>
  <si>
    <t>Základové pasy, prahy, věnce a ostruhy z betonu prostého C 30/37</t>
  </si>
  <si>
    <t>-1129163647</t>
  </si>
  <si>
    <t>z betonu prostého, tř. betonu C30/37, ochrana opěr</t>
  </si>
  <si>
    <t>2*0,50*6,0</t>
  </si>
  <si>
    <t>30</t>
  </si>
  <si>
    <t>274311128.R01</t>
  </si>
  <si>
    <t>Vyrovnání z betonu prostého C 30/37</t>
  </si>
  <si>
    <t>-1015714527</t>
  </si>
  <si>
    <t>vyrovnání podkladu pod úložnými prahy a křídly tl. prům 50 mm, tř. betonu C30/37</t>
  </si>
  <si>
    <t>(8,97+8,70)*0,05</t>
  </si>
  <si>
    <t>31</t>
  </si>
  <si>
    <t>274321118</t>
  </si>
  <si>
    <t>Základové pasy, prahy, věnce a ostruhy mostních konstrukcí ze ŽB C 30/37</t>
  </si>
  <si>
    <t>1281574344</t>
  </si>
  <si>
    <t>Úložné prahy a křídla ze žb</t>
  </si>
  <si>
    <t>0,45*(5,98+5,97)+2,0*1,037+1,90*0,972+1,82*1,018+1,81*0,917</t>
  </si>
  <si>
    <t>32</t>
  </si>
  <si>
    <t>274354111.R01</t>
  </si>
  <si>
    <t>Bednění základových prahů - zřízení</t>
  </si>
  <si>
    <t>1279334060</t>
  </si>
  <si>
    <t>Bednění úložných prahů a křídel</t>
  </si>
  <si>
    <t>4*0,45+0,50*(5,98+5,97)+2*0,50*4,90+2*3,57+2*3,34+2*3,38+2*3,35+1,047*0,586+0,526*0,573+0,982*0,586+0,461*0,514+1,019*0,550+0,517*0,538+0,878*0,550</t>
  </si>
  <si>
    <t>+0,455*0,534</t>
  </si>
  <si>
    <t>33</t>
  </si>
  <si>
    <t>274354211.R01</t>
  </si>
  <si>
    <t>Bednění základových prahů - odstranění</t>
  </si>
  <si>
    <t>339751273</t>
  </si>
  <si>
    <t>34</t>
  </si>
  <si>
    <t>274361116</t>
  </si>
  <si>
    <t>Výztuž základových pasů, prahů, věnců a ostruh z betonářské oceli 10 505</t>
  </si>
  <si>
    <t>1346398138</t>
  </si>
  <si>
    <t>35</t>
  </si>
  <si>
    <t>274R001</t>
  </si>
  <si>
    <t>Bednění prahů pod mostem - zřízení</t>
  </si>
  <si>
    <t>1848896349</t>
  </si>
  <si>
    <t>4*0,50+2*1,0*6,0</t>
  </si>
  <si>
    <t>36</t>
  </si>
  <si>
    <t>274R002</t>
  </si>
  <si>
    <t>Bednění prahů pod mostem - odstranění</t>
  </si>
  <si>
    <t>504359937</t>
  </si>
  <si>
    <t>37</t>
  </si>
  <si>
    <t>283111113</t>
  </si>
  <si>
    <t>Zřízení trubkových mikropilot svislých část hladká D přes 105 do 115 mm</t>
  </si>
  <si>
    <t>-1923067344</t>
  </si>
  <si>
    <t>Poznámka k položce:
včetně vyplnění mikropilot cementovou zálivkou - zálivka tř. 32,5
výměra zálivky:
3.14*0.046*0.046*(8*7.21+8*7.71)+3.14*0.125*0.125*(8*4.50+8*5.0) = 4,522 m3</t>
  </si>
  <si>
    <t>8*7,21+8*7,71</t>
  </si>
  <si>
    <t>38</t>
  </si>
  <si>
    <t>14011080</t>
  </si>
  <si>
    <t>trubka ocelová bezešvá hladká jakost 11 353 108x16mm</t>
  </si>
  <si>
    <t>1978460901</t>
  </si>
  <si>
    <t>119,36*1,1 "Přepočtené koeficientem množství</t>
  </si>
  <si>
    <t>39</t>
  </si>
  <si>
    <t>283131113</t>
  </si>
  <si>
    <t>Zřízení hlav trubkových mikropilot namáhaných tlakem i tahem, průměru přes 105 do 115 mm</t>
  </si>
  <si>
    <t>1969648350</t>
  </si>
  <si>
    <t>z oceli S355JR , trubky profil 108x16 mm, vč. hlav, manžet a zátek</t>
  </si>
  <si>
    <t>2*8</t>
  </si>
  <si>
    <t>40</t>
  </si>
  <si>
    <t>13611258</t>
  </si>
  <si>
    <t xml:space="preserve">plech ocelový hladký jakost S235JR- hlava mikropiloty
</t>
  </si>
  <si>
    <t>743405101</t>
  </si>
  <si>
    <t>2*8*0,16*0,16*0,025*7,850</t>
  </si>
  <si>
    <t>41</t>
  </si>
  <si>
    <t>291211111</t>
  </si>
  <si>
    <t>Zřízení plochy ze silničních panelů do lože tl 50 mm z kameniva</t>
  </si>
  <si>
    <t>-285800597</t>
  </si>
  <si>
    <t>42</t>
  </si>
  <si>
    <t>59381136</t>
  </si>
  <si>
    <t>panel silniční 2,00x1,00x0,15m</t>
  </si>
  <si>
    <t>-166116065</t>
  </si>
  <si>
    <t>35,3*0,25 "Přepočtené koeficientem množství</t>
  </si>
  <si>
    <t>Svislé a kompletní konstrukce</t>
  </si>
  <si>
    <t>43</t>
  </si>
  <si>
    <t>317171126</t>
  </si>
  <si>
    <t>Kotvení monolitického betonu římsy do mostovky kotvou do vývrtu</t>
  </si>
  <si>
    <t>-1146806208</t>
  </si>
  <si>
    <t>2*15</t>
  </si>
  <si>
    <t>44</t>
  </si>
  <si>
    <t>317171126.R01</t>
  </si>
  <si>
    <t>Vrtání + lepení římsových kotev na chem. kotvu</t>
  </si>
  <si>
    <t>-1633519576</t>
  </si>
  <si>
    <t>30*0,17</t>
  </si>
  <si>
    <t>45</t>
  </si>
  <si>
    <t>317321118</t>
  </si>
  <si>
    <t>Mostní římsy ze ŽB C 30/37</t>
  </si>
  <si>
    <t>836900791</t>
  </si>
  <si>
    <t>(0,27+0,30)*14,40</t>
  </si>
  <si>
    <t>46</t>
  </si>
  <si>
    <t>317353121</t>
  </si>
  <si>
    <t>Bednění mostních říms všech tvarů - zřízení</t>
  </si>
  <si>
    <t>1877444157</t>
  </si>
  <si>
    <t>(0,22+0,80+0,25+0,83)*14,40+2*0,25+2*0,28</t>
  </si>
  <si>
    <t>47</t>
  </si>
  <si>
    <t>317353221</t>
  </si>
  <si>
    <t>Bednění mostních říms všech tvarů - odstranění</t>
  </si>
  <si>
    <t>328143009</t>
  </si>
  <si>
    <t>48</t>
  </si>
  <si>
    <t>317361116</t>
  </si>
  <si>
    <t>Výztuž mostních říms z betonářské oceli 10 505</t>
  </si>
  <si>
    <t>-996165798</t>
  </si>
  <si>
    <t>1,25</t>
  </si>
  <si>
    <t>49</t>
  </si>
  <si>
    <t>334323118.R01</t>
  </si>
  <si>
    <t>Nosná konstrukce ze ŽB C 30/37</t>
  </si>
  <si>
    <t>1429624862</t>
  </si>
  <si>
    <t>2,42*6,90+2*2,53*0,35</t>
  </si>
  <si>
    <t>50</t>
  </si>
  <si>
    <t>334351112.R01</t>
  </si>
  <si>
    <t>Bednění nosných konstrukcí - zřízení</t>
  </si>
  <si>
    <t>947948591</t>
  </si>
  <si>
    <t>3,05+2*2,65+3,55+35,30</t>
  </si>
  <si>
    <t>51</t>
  </si>
  <si>
    <t>334351211.R01</t>
  </si>
  <si>
    <t>Bednění nosných konstrukcí - odstranění</t>
  </si>
  <si>
    <t>1351321064</t>
  </si>
  <si>
    <t>52</t>
  </si>
  <si>
    <t>334361216.R01</t>
  </si>
  <si>
    <t>Výztuž nosných konstrukcí z betonářské oceli 10 505</t>
  </si>
  <si>
    <t>928403724</t>
  </si>
  <si>
    <t>53</t>
  </si>
  <si>
    <t>334951113.R01</t>
  </si>
  <si>
    <t>Skruž pro bednění NK</t>
  </si>
  <si>
    <t>-1384967556</t>
  </si>
  <si>
    <t>Poznámka k položce:
vč. VTD, dodání, zřízení a odstranění</t>
  </si>
  <si>
    <t>35,30*3,33</t>
  </si>
  <si>
    <t>54</t>
  </si>
  <si>
    <t>388995215.R01</t>
  </si>
  <si>
    <t>Prostupy pro drenáž skrz křídla DN 180</t>
  </si>
  <si>
    <t>950097666</t>
  </si>
  <si>
    <t>Prostupy pro drenáž skrz křídla</t>
  </si>
  <si>
    <t>0,52+0,53</t>
  </si>
  <si>
    <t>Vodorovné konstrukce</t>
  </si>
  <si>
    <t>55</t>
  </si>
  <si>
    <t>451317777</t>
  </si>
  <si>
    <t>Podklad nebo lože pod dlažbu vodorovný nebo do sklonu 1:5 z betonu prostého tl přes 50 do 100 mm</t>
  </si>
  <si>
    <t>1734496027</t>
  </si>
  <si>
    <t>"pod kam. dlažbou" 54,82</t>
  </si>
  <si>
    <t>56</t>
  </si>
  <si>
    <t>451319777</t>
  </si>
  <si>
    <t>Příplatek ZKD 10 mm tl u podkladu nebo lože pod dlažbu z betonu</t>
  </si>
  <si>
    <t>-1691598927</t>
  </si>
  <si>
    <t>"pod kam. dlažbou" 54,82*5</t>
  </si>
  <si>
    <t>57</t>
  </si>
  <si>
    <t>451576121</t>
  </si>
  <si>
    <t>Podkladní a výplňová vrstva ze štěrkopísku tl do 200 mm</t>
  </si>
  <si>
    <t>1630338534</t>
  </si>
  <si>
    <t>ochrana těsnící fólie, tl. 2x150 mm</t>
  </si>
  <si>
    <t>4*0,70*4,90</t>
  </si>
  <si>
    <t>58</t>
  </si>
  <si>
    <t>452312131</t>
  </si>
  <si>
    <t>Sedlové lože z betonu prostého tř. C 12/15 otevřený výkop</t>
  </si>
  <si>
    <t>-34393120</t>
  </si>
  <si>
    <t>Podkladní beton pod drenáž</t>
  </si>
  <si>
    <t>2*0,30*0,15*4,90</t>
  </si>
  <si>
    <t>59</t>
  </si>
  <si>
    <t>452351101</t>
  </si>
  <si>
    <t>Bednění podkladních desek nebo bloků nebo sedlového lože otevřený výkop</t>
  </si>
  <si>
    <t>-1259912723</t>
  </si>
  <si>
    <t>2*0,15*4,90</t>
  </si>
  <si>
    <t>60</t>
  </si>
  <si>
    <t>465513157</t>
  </si>
  <si>
    <t>Dlažba svahu u opěr z upraveného lomového žulového kamene tl 200 mm do lože C 25/30 pl přes 10 m2</t>
  </si>
  <si>
    <t>-1702333397</t>
  </si>
  <si>
    <t>2,50+3,30+0,30+2,0+2,40+1,2*(2,70+3,50)+5,50+1,20*2,90+5,80+1,20*2,70+1,90+4,40+1,20*2,80+0,30+2,0+2,70+1,20*3,50</t>
  </si>
  <si>
    <t>Komunikace pozemní</t>
  </si>
  <si>
    <t>61</t>
  </si>
  <si>
    <t>564851111.1</t>
  </si>
  <si>
    <t>Podklad ze štěrkodrtě ŠD plochy přes 100 m2 tl 150 mm (ŠDA)</t>
  </si>
  <si>
    <t>-1206996340</t>
  </si>
  <si>
    <t>"šda" 333,8</t>
  </si>
  <si>
    <t>62</t>
  </si>
  <si>
    <t>564851111.2</t>
  </si>
  <si>
    <t>Podklad ze štěrkodrtě ŠD plochy přes 100 m2 tl 150 mm</t>
  </si>
  <si>
    <t>1113907944</t>
  </si>
  <si>
    <t>"šdb" 352,3</t>
  </si>
  <si>
    <t>63</t>
  </si>
  <si>
    <t>565135121</t>
  </si>
  <si>
    <t>Asfaltový beton vrstva podkladní ACP 16+ (obalované kamenivo OKS) tl 50 mm š přes 3 m</t>
  </si>
  <si>
    <t>-716444632</t>
  </si>
  <si>
    <t>Podkladní vrstva z ACP16+</t>
  </si>
  <si>
    <t>318,3</t>
  </si>
  <si>
    <t>64</t>
  </si>
  <si>
    <t>567911111.R01</t>
  </si>
  <si>
    <t xml:space="preserve">Přechodový klín z mezerovitého betonu MCB </t>
  </si>
  <si>
    <t>199244930</t>
  </si>
  <si>
    <t>Přechodový klín z mezerovitého betonu</t>
  </si>
  <si>
    <t>2*0,70*4,90</t>
  </si>
  <si>
    <t>65</t>
  </si>
  <si>
    <t>569903311</t>
  </si>
  <si>
    <t>Zřízení zemních krajnic z hornin jakékoliv třídy se zhutněním</t>
  </si>
  <si>
    <t>362049192</t>
  </si>
  <si>
    <t>66</t>
  </si>
  <si>
    <t>569903311.R01</t>
  </si>
  <si>
    <t>Krajnice z frézované asfaltové drtě tl. 150 mm</t>
  </si>
  <si>
    <t>-419963588</t>
  </si>
  <si>
    <t>(36,40+1,20+30,0+36,10+30,90+1,80)*0,15</t>
  </si>
  <si>
    <t>67</t>
  </si>
  <si>
    <t>571905111</t>
  </si>
  <si>
    <t>Posyp podkladu nebo krytu s rozprostřením a zhutněním kamenivem drceným nebo těženým, v množství přes 20 do 25 kg/m2</t>
  </si>
  <si>
    <t>1043991523</t>
  </si>
  <si>
    <t>PDK 4/8, tl. min. 10 mm</t>
  </si>
  <si>
    <t>min. : 0,010*2000 kg/m3 = 20 kg/m2</t>
  </si>
  <si>
    <t>3000</t>
  </si>
  <si>
    <t>68</t>
  </si>
  <si>
    <t>573211107</t>
  </si>
  <si>
    <t>Postřik živičný spojovací z asfaltu v množství 0,30 kg/m2</t>
  </si>
  <si>
    <t>-1527732705</t>
  </si>
  <si>
    <t>Spojovací postřik PS-CP</t>
  </si>
  <si>
    <t>347</t>
  </si>
  <si>
    <t>69</t>
  </si>
  <si>
    <t>573421113.R01</t>
  </si>
  <si>
    <t>Nátěr živičný uzavírací v množství 1,5 kg/m2</t>
  </si>
  <si>
    <t>961726073</t>
  </si>
  <si>
    <t>š. prům. 3,0m, dl. cca 1000 m, výsprava za koncem úpravy vozovky směrem k Jankovskému mlýnu</t>
  </si>
  <si>
    <t>1000*3</t>
  </si>
  <si>
    <t>70</t>
  </si>
  <si>
    <t>574381111.R01</t>
  </si>
  <si>
    <t>Vyrovnávka z frézované asfaltové drtě</t>
  </si>
  <si>
    <t>-128012844</t>
  </si>
  <si>
    <t>20% z plochy vozovky, tl. prům. 50 mm, výsprava za koncem úpravy vozovky směrem k Jankovskému mlýnu</t>
  </si>
  <si>
    <t>3000*0,2</t>
  </si>
  <si>
    <t>71</t>
  </si>
  <si>
    <t>574541111</t>
  </si>
  <si>
    <t>Penetrační makadam PM s rozprostřením kameniva na sucho, s prolitím živicí, s posypem drtí a se zhutněním jemný (PMJ) z kameniva hrubého drceného, po zhutnění tl. 50 mm</t>
  </si>
  <si>
    <t>-471813977</t>
  </si>
  <si>
    <t>tl. 50 mm, š. prům. 3,0m, dl. cca 1000 m, výsprava za koncem úpravy vozovky směrem k Jankovskému mlýnu</t>
  </si>
  <si>
    <t>Obsahuje :</t>
  </si>
  <si>
    <t>kamenivo drcené hrubé frakce 16/22</t>
  </si>
  <si>
    <t>Prolití asfaltem 2,0 kg/m2</t>
  </si>
  <si>
    <t>kamenivo drcené hrubé frakce 8/11</t>
  </si>
  <si>
    <t>72</t>
  </si>
  <si>
    <t>576143321.R01</t>
  </si>
  <si>
    <t>Ochranná vrstva izolace z MA 16 IV tl. 45 mm</t>
  </si>
  <si>
    <t>-505577257</t>
  </si>
  <si>
    <t>73</t>
  </si>
  <si>
    <t>577134121</t>
  </si>
  <si>
    <t>Asfaltový beton vrstva obrusná ACO 11 (ABS) tř. I tl 40 mm š přes 3 m z nemodifikovaného asfaltu</t>
  </si>
  <si>
    <t>1085714306</t>
  </si>
  <si>
    <t>Obrusná vrstva z ACO 11</t>
  </si>
  <si>
    <t>74</t>
  </si>
  <si>
    <t>599142111.R01</t>
  </si>
  <si>
    <t>Úprava dilatačních nebo pracovních spár  - začištění, proškrábnutí a penetrační nátěr, těsnění trvale pružným tmelem š. 20 mm, hl. 50 mm, barva šedá, vč. těsnícího profilu</t>
  </si>
  <si>
    <t>-873345327</t>
  </si>
  <si>
    <t>2*1,44+2*1,33+2*0,53+2*0,46+0,58+0,52+0,54+0,54+2*5,97+2*4,90+2*1,78+2*1,83</t>
  </si>
  <si>
    <t>Úpravy povrchů, podlahy a osazování výplní</t>
  </si>
  <si>
    <t>75</t>
  </si>
  <si>
    <t>622635041.R01</t>
  </si>
  <si>
    <t>Oprava a přespárování pohledových ploch kamenných opěr</t>
  </si>
  <si>
    <t>-2084790012</t>
  </si>
  <si>
    <t>2*5,90+2*5,70+2,0*(5,97+5,98)</t>
  </si>
  <si>
    <t>76</t>
  </si>
  <si>
    <t>622635041.R02</t>
  </si>
  <si>
    <t>Očištění pohledových ploch kamenných opěr pískováním</t>
  </si>
  <si>
    <t>1185804176</t>
  </si>
  <si>
    <t>77</t>
  </si>
  <si>
    <t>622635041.R03</t>
  </si>
  <si>
    <t>Úprava ploch kamenných kcí po odbourání začištěním</t>
  </si>
  <si>
    <t>-897953027</t>
  </si>
  <si>
    <t>8,97+8,70+(3,75+3,85)*4,90</t>
  </si>
  <si>
    <t>78</t>
  </si>
  <si>
    <t>622635041.R04</t>
  </si>
  <si>
    <t>Pečetící vrstva pod izolaci na NK</t>
  </si>
  <si>
    <t>-1137073162</t>
  </si>
  <si>
    <t>27,2</t>
  </si>
  <si>
    <t>79</t>
  </si>
  <si>
    <t>622635041.R05</t>
  </si>
  <si>
    <t>Sanace z lomového kamene fr. 63-128 se zatažením horního povrchu fr. 16-32, čerpání pouze se souhlasem TDI</t>
  </si>
  <si>
    <t>-213622932</t>
  </si>
  <si>
    <t>327</t>
  </si>
  <si>
    <t>80</t>
  </si>
  <si>
    <t>628611102</t>
  </si>
  <si>
    <t>Nátěr betonu mostu epoxidový 2x ochranný nepružný OS-B</t>
  </si>
  <si>
    <t>1623328589</t>
  </si>
  <si>
    <t>v místě obrubníkové hrany říms</t>
  </si>
  <si>
    <t>2*0,30*14,40</t>
  </si>
  <si>
    <t>81</t>
  </si>
  <si>
    <t>628611131.R00</t>
  </si>
  <si>
    <t>Ochranný nátěr typ S2</t>
  </si>
  <si>
    <t>2070002784</t>
  </si>
  <si>
    <t>boky a spodní část NK</t>
  </si>
  <si>
    <t>(0,47+0,28+0,40+0,28)*5,90</t>
  </si>
  <si>
    <t>82</t>
  </si>
  <si>
    <t>628611141.R01</t>
  </si>
  <si>
    <t>Nátěr betonu mostu ochranný (1xNPe+2xNA)</t>
  </si>
  <si>
    <t>1267249034</t>
  </si>
  <si>
    <t>2*0,50*4,90+4*1,30+3,40+3,60+3,40+3,10+0,62+0,58+0,56+0,50+2*0,50*4,90</t>
  </si>
  <si>
    <t>83</t>
  </si>
  <si>
    <t>628612101.R01</t>
  </si>
  <si>
    <t>Nátěr mostních říms penetrační</t>
  </si>
  <si>
    <t>-404871684</t>
  </si>
  <si>
    <t>v místě obrubníkové hrany říms ve styku s vozovkou</t>
  </si>
  <si>
    <t>(0,07+0,09)*14,40</t>
  </si>
  <si>
    <t>84</t>
  </si>
  <si>
    <t>628612101.R02</t>
  </si>
  <si>
    <t>Nátěr mostních říms hydrofobní</t>
  </si>
  <si>
    <t>-354136880</t>
  </si>
  <si>
    <t>ostatní plochy mimo typ S4</t>
  </si>
  <si>
    <t>(1,45+1,47)*14,40</t>
  </si>
  <si>
    <t>Trubní vedení</t>
  </si>
  <si>
    <t>85</t>
  </si>
  <si>
    <t>894201112.R01</t>
  </si>
  <si>
    <t>Podkladní beton vývařiště z betonu prostého, tř. betonu C12/15</t>
  </si>
  <si>
    <t>-1272294752</t>
  </si>
  <si>
    <t>2*(2,50*1,80*0,15)</t>
  </si>
  <si>
    <t>86</t>
  </si>
  <si>
    <t>894201131.R01</t>
  </si>
  <si>
    <t>Vývařiště z betonu prostého, tř. betonu C30/37</t>
  </si>
  <si>
    <t>-1927201252</t>
  </si>
  <si>
    <t>2*((0,42+0,25)*1,10+2*1,70*0,25)</t>
  </si>
  <si>
    <t>87</t>
  </si>
  <si>
    <t>894R001</t>
  </si>
  <si>
    <t>Bednění podkladního betonu vývařiště - zřízení</t>
  </si>
  <si>
    <t>-1394223028</t>
  </si>
  <si>
    <t>2*(2*2,50*0,15+2*1,80*0,15)</t>
  </si>
  <si>
    <t>88</t>
  </si>
  <si>
    <t>894R002</t>
  </si>
  <si>
    <t>97582606</t>
  </si>
  <si>
    <t>89</t>
  </si>
  <si>
    <t>894R003</t>
  </si>
  <si>
    <t>Bednění obvodu vývařišť - zřízení</t>
  </si>
  <si>
    <t>-1330057884</t>
  </si>
  <si>
    <t>2*(4*1,65+2*6,80*0,25+2*0,75*1,10+2*2,40*1,10)</t>
  </si>
  <si>
    <t>90</t>
  </si>
  <si>
    <t>894R004</t>
  </si>
  <si>
    <t>Bednění obvodu vývařišť - odstranění</t>
  </si>
  <si>
    <t>1328528170</t>
  </si>
  <si>
    <t>Ostatní konstrukce a práce, bourání</t>
  </si>
  <si>
    <t>91</t>
  </si>
  <si>
    <t>113156201</t>
  </si>
  <si>
    <t>Bezprašné tryskání ocelovými broky vodorovných ploch od 10 m2 do 150 m2</t>
  </si>
  <si>
    <t>1745121016</t>
  </si>
  <si>
    <t>tryskání ocelovými broky (odstranění cem. mléka)</t>
  </si>
  <si>
    <t>Úprava horního povrchu NK brokováním</t>
  </si>
  <si>
    <t>92</t>
  </si>
  <si>
    <t>900R001</t>
  </si>
  <si>
    <t>Dodávka a montáž provizorní lávky pro pěší vč její pozdější demontáže</t>
  </si>
  <si>
    <t>-370146770</t>
  </si>
  <si>
    <t>Poznámka k položce:
Provizorní lávka pro pěší:
z impregnovaného smrkového dřeva, dl. 12,0 m, š. 2,4 m s oboustranným dvoumadlovým zábradlím v. min. 1,1m, uložení lávky na betonové panely (3,90 m3) se štěrkovým podsypem (2,0 m3), ochrana panelů stětovnicemi o celkové ploše 53,4m2, přístupová cesta k lávce z frézované asfaltové drtě dl. cca 45,91m, š. 2,0m, násypové těleso přístupové cesty z méně vhodné zeminy v množství 220,8 m3
položka obsahuje i demontáž lávky vč. předmostí a cesty.</t>
  </si>
  <si>
    <t>93</t>
  </si>
  <si>
    <t>900R002</t>
  </si>
  <si>
    <t>Dodávka a montáž vlysů do bednění pro tvorbu letopočtu a loga zhotovitele na římsy</t>
  </si>
  <si>
    <t>-232673827</t>
  </si>
  <si>
    <t>94</t>
  </si>
  <si>
    <t>900R003</t>
  </si>
  <si>
    <t>Provedení vrtů pro kotvení svodidel</t>
  </si>
  <si>
    <t>265217707</t>
  </si>
  <si>
    <t>"zábradelní svodilo (profil 28 mm, hl. 160 mm)" 4*14*0,16</t>
  </si>
  <si>
    <t>95</t>
  </si>
  <si>
    <t>900R004</t>
  </si>
  <si>
    <t>Podlití patních desek svodidel polymerní maltou</t>
  </si>
  <si>
    <t>2002519693</t>
  </si>
  <si>
    <t>(0,42*0,28*14)*0,01</t>
  </si>
  <si>
    <t>96</t>
  </si>
  <si>
    <t>900R005</t>
  </si>
  <si>
    <t>Bednění podlití patních desek - zřízení</t>
  </si>
  <si>
    <t>457002684</t>
  </si>
  <si>
    <t>(2*0,42+2*0,28)*14*0,01</t>
  </si>
  <si>
    <t>97</t>
  </si>
  <si>
    <t>900R006</t>
  </si>
  <si>
    <t>Bednění podlití patních desek - odstranění</t>
  </si>
  <si>
    <t>1150776226</t>
  </si>
  <si>
    <t>98</t>
  </si>
  <si>
    <t>900R007</t>
  </si>
  <si>
    <t>Kotvení patních desek svodidel na chemickou kotvu</t>
  </si>
  <si>
    <t>-876239174</t>
  </si>
  <si>
    <t>8,96</t>
  </si>
  <si>
    <t>99</t>
  </si>
  <si>
    <t>911331131</t>
  </si>
  <si>
    <t>Svodidlo ocelové jednostranné zádržnosti H1 se zaberaněním sloupků v rozmezí do 2 m</t>
  </si>
  <si>
    <t>-1785846983</t>
  </si>
  <si>
    <t>st. zadržení H1, min. výška 0,75 m, vč. povrch. úpravy, VTD a dodání a směrových sloupků</t>
  </si>
  <si>
    <t>4*20</t>
  </si>
  <si>
    <t>100</t>
  </si>
  <si>
    <t>911334111</t>
  </si>
  <si>
    <t xml:space="preserve">Svodidlo ocelové zábradelní zádržnosti H2 kotvené do římsy </t>
  </si>
  <si>
    <t>-888325681</t>
  </si>
  <si>
    <t>st. zadržení H2, min. výška 1,25 m, vč. povrch. úpravy, VTD a dodání a směrových sloupků</t>
  </si>
  <si>
    <t>2*14,4</t>
  </si>
  <si>
    <t>101</t>
  </si>
  <si>
    <t>912221111.R01</t>
  </si>
  <si>
    <t>Beranění sloupků silničního ocelového svodidla hl. 1,2 m</t>
  </si>
  <si>
    <t>-543921448</t>
  </si>
  <si>
    <t>4*10*1,20</t>
  </si>
  <si>
    <t>102</t>
  </si>
  <si>
    <t>914111112</t>
  </si>
  <si>
    <t>Montáž svislé dopravní značky do velikosti 1 m2 páskováním na sloup</t>
  </si>
  <si>
    <t>-1131760834</t>
  </si>
  <si>
    <t>"P7" 1</t>
  </si>
  <si>
    <t>"P8" 1</t>
  </si>
  <si>
    <t>103</t>
  </si>
  <si>
    <t>40445612</t>
  </si>
  <si>
    <t>značky upravující přednost P2, P3, P8 750mm</t>
  </si>
  <si>
    <t>651661308</t>
  </si>
  <si>
    <t>104</t>
  </si>
  <si>
    <t>40445618</t>
  </si>
  <si>
    <t>značky upravující přednost P7 700mm</t>
  </si>
  <si>
    <t>-1018743408</t>
  </si>
  <si>
    <t>105</t>
  </si>
  <si>
    <t>914112111</t>
  </si>
  <si>
    <t>Tabulka s označením evidenčního čísla mostu</t>
  </si>
  <si>
    <t>1825782994</t>
  </si>
  <si>
    <t>106</t>
  </si>
  <si>
    <t>914112111.R01</t>
  </si>
  <si>
    <t>Tabulka s označením názvu toku</t>
  </si>
  <si>
    <t>2004482266</t>
  </si>
  <si>
    <t>107</t>
  </si>
  <si>
    <t>914511113</t>
  </si>
  <si>
    <t>Montáž sloupku dopravních značek délky do 3,5 m s betonovým základem a patkou D 70 mm</t>
  </si>
  <si>
    <t>-570199602</t>
  </si>
  <si>
    <t>108</t>
  </si>
  <si>
    <t>40445230</t>
  </si>
  <si>
    <t>sloupek pro dopravní značku Zn D 70mm v 3,5m</t>
  </si>
  <si>
    <t>-1442752196</t>
  </si>
  <si>
    <t>109</t>
  </si>
  <si>
    <t>40445241</t>
  </si>
  <si>
    <t>patka pro sloupek Al D 70mm</t>
  </si>
  <si>
    <t>473329966</t>
  </si>
  <si>
    <t>110</t>
  </si>
  <si>
    <t>916131113</t>
  </si>
  <si>
    <t>Osazení silničního obrubníku betonového ležatého s boční opěrou do lože z betonu prostého</t>
  </si>
  <si>
    <t>1552665200</t>
  </si>
  <si>
    <t>Poznámka k položce:
včetně lože z betonu</t>
  </si>
  <si>
    <t>Silniční obrubník 150x300 - zádlažba za římsami</t>
  </si>
  <si>
    <t>4*5,0</t>
  </si>
  <si>
    <t>111</t>
  </si>
  <si>
    <t>59217034</t>
  </si>
  <si>
    <t>obrubník betonový silniční 1000x150x300mm</t>
  </si>
  <si>
    <t>-636711769</t>
  </si>
  <si>
    <t>20*1,02 "Přepočtené koeficientem množství</t>
  </si>
  <si>
    <t>112</t>
  </si>
  <si>
    <t>916231113</t>
  </si>
  <si>
    <t>Osazení chodníkového obrubníku betonového ležatého s boční opěrou do lože z betonu prostého</t>
  </si>
  <si>
    <t>1829942892</t>
  </si>
  <si>
    <t>zádlažby za římsami a skluzy</t>
  </si>
  <si>
    <t>6,60+1,80+2,70+3,90+4,10+6,70+7,20+6,90+2,70+0,40+3,30+3,0+1,20*(3,50+5,80+5,80+3,50+3,40+3,40+5,90+5,80+1,10+1,0)</t>
  </si>
  <si>
    <t>113</t>
  </si>
  <si>
    <t>59217017</t>
  </si>
  <si>
    <t>obrubník betonový chodníkový 1000x100x250mm</t>
  </si>
  <si>
    <t>-1219228201</t>
  </si>
  <si>
    <t>96,34*1,02 "Přepočtené koeficientem množství</t>
  </si>
  <si>
    <t>114</t>
  </si>
  <si>
    <t>919112111</t>
  </si>
  <si>
    <t>Řezání dilatačních spár š 4 mm hl do 60 mm příčných nebo podélných v živičném krytu</t>
  </si>
  <si>
    <t>636970669</t>
  </si>
  <si>
    <t>Řezání asfaltu hl. do 40 mm</t>
  </si>
  <si>
    <t>2*5</t>
  </si>
  <si>
    <t>Řezání asfaltu hl. do 25 mm</t>
  </si>
  <si>
    <t>115</t>
  </si>
  <si>
    <t>919112211</t>
  </si>
  <si>
    <t>Řezání spár pro vytvoření komůrky š 10 mm hl 15 mm pro těsnící zálivku v živičném krytu</t>
  </si>
  <si>
    <t>2136699284</t>
  </si>
  <si>
    <t xml:space="preserve">tl. 15mm, podél říms (vč. zádlažeb)+příčné proříznuté spáry </t>
  </si>
  <si>
    <t>2*14,40+4*5,0+2*5,0</t>
  </si>
  <si>
    <t>116</t>
  </si>
  <si>
    <t>919122111</t>
  </si>
  <si>
    <t>Těsnění spár zálivkou za tepla pro komůrky š 10 mm hl 20 mm s těsnicím profilem</t>
  </si>
  <si>
    <t>-1442588901</t>
  </si>
  <si>
    <t>117</t>
  </si>
  <si>
    <t>919735112</t>
  </si>
  <si>
    <t>Řezání stávajícího živičného krytu hl přes 50 do 100 mm</t>
  </si>
  <si>
    <t>-1089889908</t>
  </si>
  <si>
    <t>3,92+3,20</t>
  </si>
  <si>
    <t>118</t>
  </si>
  <si>
    <t>935921111.R01</t>
  </si>
  <si>
    <t>Odvodňovací proužek z drenážního polymerbetonu</t>
  </si>
  <si>
    <t>-1863055458</t>
  </si>
  <si>
    <t>(0,15*7,60+3*0,40*0,50)*0,045</t>
  </si>
  <si>
    <t>119</t>
  </si>
  <si>
    <t>936941132.R01</t>
  </si>
  <si>
    <t>Odvodňovací trubičky izolace nerez tr. průměr 50 mm, vč. talířů</t>
  </si>
  <si>
    <t>1836784670</t>
  </si>
  <si>
    <t>3*0,52</t>
  </si>
  <si>
    <t>120</t>
  </si>
  <si>
    <t>943111111.R01</t>
  </si>
  <si>
    <t>Montáž lešení prostorového zatížení do 200 kg/m2 v do 10 m</t>
  </si>
  <si>
    <t>1690800161</t>
  </si>
  <si>
    <t>2*(2,30+2,70)*1,0+2*2,20*1,0*8,0</t>
  </si>
  <si>
    <t>121</t>
  </si>
  <si>
    <t>943111211.R01</t>
  </si>
  <si>
    <t>Příplatek k lešení prostorovému v do 10 m za první a ZKD den použití</t>
  </si>
  <si>
    <t>-501935304</t>
  </si>
  <si>
    <t>45,2*30 "Přepočtené koeficientem množství</t>
  </si>
  <si>
    <t>122</t>
  </si>
  <si>
    <t>943111811.R01</t>
  </si>
  <si>
    <t>Demontáž lešení prostorového zatížení do 200 kg/m2 v do 10 m</t>
  </si>
  <si>
    <t>663472818</t>
  </si>
  <si>
    <t>123</t>
  </si>
  <si>
    <t>952902121.R01</t>
  </si>
  <si>
    <t>Čištění vozovek zametení drsných povrvhů</t>
  </si>
  <si>
    <t>-1970654362</t>
  </si>
  <si>
    <t>124</t>
  </si>
  <si>
    <t>952902131.R01</t>
  </si>
  <si>
    <t>Čištění vozovek omytí drsných povrchů</t>
  </si>
  <si>
    <t>261775378</t>
  </si>
  <si>
    <t>125</t>
  </si>
  <si>
    <t>961041211</t>
  </si>
  <si>
    <t>Bourání mostních základů z betonu prostého</t>
  </si>
  <si>
    <t>892279133</t>
  </si>
  <si>
    <t>"betonové prahy pod mostem" 0,20*5,98+0,25*5,97</t>
  </si>
  <si>
    <t>126</t>
  </si>
  <si>
    <t>962051111</t>
  </si>
  <si>
    <t>Bourání mostních zdí a pilířů z ŽB</t>
  </si>
  <si>
    <t>1255647738</t>
  </si>
  <si>
    <t>"nabetonávka na mostinách Zores" 6,90*5,70*0,09</t>
  </si>
  <si>
    <t>127</t>
  </si>
  <si>
    <t>963071112</t>
  </si>
  <si>
    <t>Demontáž ocelových prvků mostů šroubovaných nebo svařovaných přes 100 kg</t>
  </si>
  <si>
    <t>-1038538354</t>
  </si>
  <si>
    <t>"zábradelní svodidla" (14*0,0188*1,80+4*6,90*0,0188+2*0,00734*14,90+2*20,0*0,030)*1000</t>
  </si>
  <si>
    <t>"mostiny ZORES" (9,70*5,60*0,040)*1000</t>
  </si>
  <si>
    <t>128</t>
  </si>
  <si>
    <t>964072221.R01</t>
  </si>
  <si>
    <t>Vybourání válcovaných nosníků dl do 4 m hmotnosti do 20 kg/m</t>
  </si>
  <si>
    <t>-1021020464</t>
  </si>
  <si>
    <t>"I 260" 4*6,90*0,0419</t>
  </si>
  <si>
    <t>"I 300" 4*6,90*0,0542</t>
  </si>
  <si>
    <t>129</t>
  </si>
  <si>
    <t>966006211</t>
  </si>
  <si>
    <t>Odstranění svislých dopravních značek ze sloupů, sloupků nebo konzol</t>
  </si>
  <si>
    <t>663977154</t>
  </si>
  <si>
    <t>"B13" 2</t>
  </si>
  <si>
    <t>"E5" 2</t>
  </si>
  <si>
    <t>"ev.č." 2</t>
  </si>
  <si>
    <t>130</t>
  </si>
  <si>
    <t>966006221.R01</t>
  </si>
  <si>
    <t>Odstranění sloupku dopravní značky</t>
  </si>
  <si>
    <t>2106387057</t>
  </si>
  <si>
    <t>131</t>
  </si>
  <si>
    <t>966023211.R01</t>
  </si>
  <si>
    <t>Odstranění kcí z kamene na MC</t>
  </si>
  <si>
    <t>-1600973952</t>
  </si>
  <si>
    <t>"opěry" (1,50+1,60)*4,90+2*3,32*0,57+2*3,15*0,55</t>
  </si>
  <si>
    <t>"římsy" 4*1,30*0,25</t>
  </si>
  <si>
    <t>997</t>
  </si>
  <si>
    <t>Přesun sutě</t>
  </si>
  <si>
    <t>132</t>
  </si>
  <si>
    <t>997013111</t>
  </si>
  <si>
    <t>Vnitrostaveništní doprava suti a vybouraných hmot pro budovy v do 6 m s použitím mechanizace</t>
  </si>
  <si>
    <t>-667810497</t>
  </si>
  <si>
    <t>133</t>
  </si>
  <si>
    <t>997013501</t>
  </si>
  <si>
    <t>Odvoz suti a vybouraných hmot na skládku nebo meziskládku do 1 km se složením</t>
  </si>
  <si>
    <t>-713057543</t>
  </si>
  <si>
    <t>134</t>
  </si>
  <si>
    <t>997013509</t>
  </si>
  <si>
    <t>Příplatek k odvozu suti a vybouraných hmot na skládku ZKD 1 km přes 1 km</t>
  </si>
  <si>
    <t>-558791099</t>
  </si>
  <si>
    <t>300,511*30 "Přepočtené koeficientem množství</t>
  </si>
  <si>
    <t>135</t>
  </si>
  <si>
    <t>997013847</t>
  </si>
  <si>
    <t>Poplatek za uložení stavebního odpadu na skládce (skládkovné) asfaltového s obsahem dehtu zatříděného do Katalogu odpadů pod kódem 17 03 01</t>
  </si>
  <si>
    <t>-2045760546</t>
  </si>
  <si>
    <t>64,239</t>
  </si>
  <si>
    <t>136</t>
  </si>
  <si>
    <t>997013861</t>
  </si>
  <si>
    <t>Poplatek za uložení stavebního odpadu na recyklační skládce (skládkovné) z prostého betonu kód odpadu 17 01 01</t>
  </si>
  <si>
    <t>-1073032487</t>
  </si>
  <si>
    <t>137</t>
  </si>
  <si>
    <t>997013862</t>
  </si>
  <si>
    <t>Poplatek za uložení stavebního odpadu na recyklační skládce (skládkovné) z armovaného betonu kód odpadu 17 01 01</t>
  </si>
  <si>
    <t>210216966</t>
  </si>
  <si>
    <t>12,532+8,496</t>
  </si>
  <si>
    <t>138</t>
  </si>
  <si>
    <t>997013871</t>
  </si>
  <si>
    <t>Poplatek za uložení stavebního odpadu na recyklační skládce (skládkovné) směsného stavebního a demoličního kód odpadu 17 09 04</t>
  </si>
  <si>
    <t>1298097109</t>
  </si>
  <si>
    <t>4,584+3,336+0,024+0,01</t>
  </si>
  <si>
    <t>139</t>
  </si>
  <si>
    <t>997013873</t>
  </si>
  <si>
    <t>Poplatek za uložení stavebního odpadu na recyklační skládce (skládkovné) zeminy a kamení zatříděného do Katalogu odpadů pod kódem 17 05 04</t>
  </si>
  <si>
    <t>-870145173</t>
  </si>
  <si>
    <t>61,724+136,65</t>
  </si>
  <si>
    <t>998</t>
  </si>
  <si>
    <t>Přesun hmot</t>
  </si>
  <si>
    <t>140</t>
  </si>
  <si>
    <t>998212111</t>
  </si>
  <si>
    <t>Přesun hmot pro mosty zděné, monolitické betonové nebo ocelové v do 20 m</t>
  </si>
  <si>
    <t>172736160</t>
  </si>
  <si>
    <t>141</t>
  </si>
  <si>
    <t>998212191</t>
  </si>
  <si>
    <t>Příplatek k přesunu hmot pro mosty zděné nebo monolitické za zvětšený přesun do 1000 m</t>
  </si>
  <si>
    <t>-1396473877</t>
  </si>
  <si>
    <t>PSV</t>
  </si>
  <si>
    <t>Práce a dodávky PSV</t>
  </si>
  <si>
    <t>711</t>
  </si>
  <si>
    <t>Izolace proti vodě, vlhkosti a plynům</t>
  </si>
  <si>
    <t>142</t>
  </si>
  <si>
    <t>711111001</t>
  </si>
  <si>
    <t>Provedení izolace proti zemní vlhkosti vodorovné za studena nátěrem penetračním</t>
  </si>
  <si>
    <t>-617230432</t>
  </si>
  <si>
    <t>Izolace z NAIP tl. 5 mm</t>
  </si>
  <si>
    <t>27,20+2*7,6*1,0+2*4,90*1,50+4*0,5*1,70</t>
  </si>
  <si>
    <t>Ochrana izolace z NAIP s hliníkovou vložkou (foalbit) - pod římsami</t>
  </si>
  <si>
    <t>5,0+4,8</t>
  </si>
  <si>
    <t>143</t>
  </si>
  <si>
    <t>11163150</t>
  </si>
  <si>
    <t>lak penetrační asfaltový</t>
  </si>
  <si>
    <t>353625922</t>
  </si>
  <si>
    <t>Poznámka k položce:
Spotřeba 0,3-0,4kg/m2</t>
  </si>
  <si>
    <t>70,3*0,00033 "Přepočtené koeficientem množství</t>
  </si>
  <si>
    <t>144</t>
  </si>
  <si>
    <t>711141559</t>
  </si>
  <si>
    <t>Provedení izolace proti zemní vlhkosti pásy přitavením vodorovné NAIP</t>
  </si>
  <si>
    <t>1474922570</t>
  </si>
  <si>
    <t>145</t>
  </si>
  <si>
    <t>62855002</t>
  </si>
  <si>
    <t>pás asfaltový natavitelný modifikovaný SBS tl 5,0mm s vložkou z polyesterové rohože a spalitelnou PE fólií nebo jemnozrnným minerálním posypem na horním povrchu</t>
  </si>
  <si>
    <t>-816845619</t>
  </si>
  <si>
    <t>70,3*1,1655 "Přepočtené koeficientem množství</t>
  </si>
  <si>
    <t>146</t>
  </si>
  <si>
    <t>998711101</t>
  </si>
  <si>
    <t>Přesun hmot tonážní pro izolace proti vodě, vlhkosti a plynům v objektech v do 6 m</t>
  </si>
  <si>
    <t>1920330423</t>
  </si>
  <si>
    <t>Vedlejší rozpočtové náklady</t>
  </si>
  <si>
    <t>VRN1</t>
  </si>
  <si>
    <t>Průzkumné, geodetické a projektové práce</t>
  </si>
  <si>
    <t>147</t>
  </si>
  <si>
    <t>012103000</t>
  </si>
  <si>
    <t>Geodetické práce před výstavbou</t>
  </si>
  <si>
    <t>kpl</t>
  </si>
  <si>
    <t>1024</t>
  </si>
  <si>
    <t>-377385946</t>
  </si>
  <si>
    <t>148</t>
  </si>
  <si>
    <t>012203000</t>
  </si>
  <si>
    <t>Geodetické práce při provádění stavby</t>
  </si>
  <si>
    <t>-472392066</t>
  </si>
  <si>
    <t>149</t>
  </si>
  <si>
    <t>012303000</t>
  </si>
  <si>
    <t>Geodetické práce po výstavbě</t>
  </si>
  <si>
    <t>-1633855478</t>
  </si>
  <si>
    <t>150</t>
  </si>
  <si>
    <t>013244000</t>
  </si>
  <si>
    <t>Dokumentace pro provádění stavby</t>
  </si>
  <si>
    <t>1003525761</t>
  </si>
  <si>
    <t>realizační dokumentace stavby</t>
  </si>
  <si>
    <t>151</t>
  </si>
  <si>
    <t>013254000</t>
  </si>
  <si>
    <t>Dokumentace skutečného provedení stavby</t>
  </si>
  <si>
    <t>1843562364</t>
  </si>
  <si>
    <t>dokumentace skutečného provedení</t>
  </si>
  <si>
    <t>152</t>
  </si>
  <si>
    <t>013254000.R01</t>
  </si>
  <si>
    <t>Geometrický plán</t>
  </si>
  <si>
    <t>ks</t>
  </si>
  <si>
    <t>-26276638</t>
  </si>
  <si>
    <t>VRN3</t>
  </si>
  <si>
    <t>153</t>
  </si>
  <si>
    <t>030001000</t>
  </si>
  <si>
    <t>-170335070</t>
  </si>
  <si>
    <t>VRN4</t>
  </si>
  <si>
    <t>Inženýrská činnost</t>
  </si>
  <si>
    <t>154</t>
  </si>
  <si>
    <t>043002000</t>
  </si>
  <si>
    <t>Zkoušky a ostatní měření</t>
  </si>
  <si>
    <t>1479245522</t>
  </si>
  <si>
    <t>155</t>
  </si>
  <si>
    <t>043002000.R00</t>
  </si>
  <si>
    <t>Zkoušení materiálů nezávislou zkušebnou (čerpání se souhlasem TDI)</t>
  </si>
  <si>
    <t>-340384654</t>
  </si>
  <si>
    <t>156</t>
  </si>
  <si>
    <t>043002000.R01</t>
  </si>
  <si>
    <t>Mostní list</t>
  </si>
  <si>
    <t>778771885</t>
  </si>
  <si>
    <t>157</t>
  </si>
  <si>
    <t>043002000.R02</t>
  </si>
  <si>
    <t>1. hlavní mostní prohlídka</t>
  </si>
  <si>
    <t>1676290968</t>
  </si>
  <si>
    <t>VRN7</t>
  </si>
  <si>
    <t>158</t>
  </si>
  <si>
    <t>072103001</t>
  </si>
  <si>
    <t>Projednání DIO a zajištění DIR komunikace II.a III. třídy</t>
  </si>
  <si>
    <t>832705662</t>
  </si>
  <si>
    <t>dopravní značení na staveništi a objízdné trase</t>
  </si>
  <si>
    <t>VRN9</t>
  </si>
  <si>
    <t>159</t>
  </si>
  <si>
    <t>091003000.R01</t>
  </si>
  <si>
    <t>Pamětní deska</t>
  </si>
  <si>
    <t>1136443478</t>
  </si>
  <si>
    <t>160</t>
  </si>
  <si>
    <t>0900R008</t>
  </si>
  <si>
    <t>Ostatní požadavky - 1ks informační tabule + 4 ks dle grafického manuálu</t>
  </si>
  <si>
    <t>soubor</t>
  </si>
  <si>
    <t>1865425771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</si>
</sst>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  <protection/>
    </xf>
    <xf numFmtId="49" fontId="36" fillId="0" borderId="23" xfId="0" applyNumberFormat="1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left" vertical="center" wrapText="1"/>
      <protection/>
    </xf>
    <xf numFmtId="0" fontId="36" fillId="0" borderId="23" xfId="0" applyFont="1" applyBorder="1" applyAlignment="1" applyProtection="1">
      <alignment horizontal="center" vertical="center" wrapText="1"/>
      <protection/>
    </xf>
    <xf numFmtId="167" fontId="36" fillId="0" borderId="23" xfId="0" applyNumberFormat="1" applyFont="1" applyBorder="1" applyAlignment="1" applyProtection="1">
      <alignment vertical="center"/>
      <protection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ROUND(AG97,2)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40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41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42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43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44</v>
      </c>
      <c r="E32" s="49"/>
      <c r="F32" s="32" t="s">
        <v>45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ROUND(AZ94+SUM(CD97:CD101),2)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ROUND(AV94+SUM(BY97:BY101),2)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46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ROUND(BA94+SUM(CE97:CE101),2)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ROUND(AW94+SUM(BZ97:BZ101),2)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47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ROUND(BB94+SUM(CF97:CF101),2)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48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ROUND(BC94+SUM(CG97:CG101),2)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49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ROUND(BD94+SUM(CH97:CH101),2)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50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51</v>
      </c>
      <c r="U38" s="56"/>
      <c r="V38" s="56"/>
      <c r="W38" s="56"/>
      <c r="X38" s="58" t="s">
        <v>52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53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54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55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56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55</v>
      </c>
      <c r="AI60" s="45"/>
      <c r="AJ60" s="45"/>
      <c r="AK60" s="45"/>
      <c r="AL60" s="45"/>
      <c r="AM60" s="66" t="s">
        <v>56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58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55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56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55</v>
      </c>
      <c r="AI75" s="45"/>
      <c r="AJ75" s="45"/>
      <c r="AK75" s="45"/>
      <c r="AL75" s="45"/>
      <c r="AM75" s="66" t="s">
        <v>56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59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268/2024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Most ev. č. 23515-1 pod obcí Ostrovec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Ostrovec u Terešova (716162)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25. 1. 2024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Správa a údržba silnic Plzeňského kraje, p. o.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30</v>
      </c>
      <c r="AJ89" s="42"/>
      <c r="AK89" s="42"/>
      <c r="AL89" s="42"/>
      <c r="AM89" s="82" t="str">
        <f>IF(E17="","",E17)</f>
        <v>HM Projekt, Martin Hejduk</v>
      </c>
      <c r="AN89" s="73"/>
      <c r="AO89" s="73"/>
      <c r="AP89" s="73"/>
      <c r="AQ89" s="42"/>
      <c r="AR89" s="43"/>
      <c r="AS89" s="83" t="s">
        <v>60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33</v>
      </c>
      <c r="AJ90" s="42"/>
      <c r="AK90" s="42"/>
      <c r="AL90" s="42"/>
      <c r="AM90" s="82" t="str">
        <f>IF(E20="","",E20)</f>
        <v>Jan Petr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61</v>
      </c>
      <c r="D92" s="96"/>
      <c r="E92" s="96"/>
      <c r="F92" s="96"/>
      <c r="G92" s="96"/>
      <c r="H92" s="97"/>
      <c r="I92" s="98" t="s">
        <v>62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63</v>
      </c>
      <c r="AH92" s="96"/>
      <c r="AI92" s="96"/>
      <c r="AJ92" s="96"/>
      <c r="AK92" s="96"/>
      <c r="AL92" s="96"/>
      <c r="AM92" s="96"/>
      <c r="AN92" s="98" t="s">
        <v>64</v>
      </c>
      <c r="AO92" s="96"/>
      <c r="AP92" s="100"/>
      <c r="AQ92" s="101" t="s">
        <v>65</v>
      </c>
      <c r="AR92" s="43"/>
      <c r="AS92" s="102" t="s">
        <v>66</v>
      </c>
      <c r="AT92" s="103" t="s">
        <v>67</v>
      </c>
      <c r="AU92" s="103" t="s">
        <v>68</v>
      </c>
      <c r="AV92" s="103" t="s">
        <v>69</v>
      </c>
      <c r="AW92" s="103" t="s">
        <v>70</v>
      </c>
      <c r="AX92" s="103" t="s">
        <v>71</v>
      </c>
      <c r="AY92" s="103" t="s">
        <v>72</v>
      </c>
      <c r="AZ92" s="103" t="s">
        <v>73</v>
      </c>
      <c r="BA92" s="103" t="s">
        <v>74</v>
      </c>
      <c r="BB92" s="103" t="s">
        <v>75</v>
      </c>
      <c r="BC92" s="103" t="s">
        <v>76</v>
      </c>
      <c r="BD92" s="104" t="s">
        <v>77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78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ROUND(AG95,2)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ROUND(AS95,2)</f>
        <v>0</v>
      </c>
      <c r="AT94" s="116">
        <f>ROUND(SUM(AV94:AW94),2)</f>
        <v>0</v>
      </c>
      <c r="AU94" s="117">
        <f>ROUND(AU95,5)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ROUND(AZ95,2)</f>
        <v>0</v>
      </c>
      <c r="BA94" s="116">
        <f>ROUND(BA95,2)</f>
        <v>0</v>
      </c>
      <c r="BB94" s="116">
        <f>ROUND(BB95,2)</f>
        <v>0</v>
      </c>
      <c r="BC94" s="116">
        <f>ROUND(BC95,2)</f>
        <v>0</v>
      </c>
      <c r="BD94" s="118">
        <f>ROUND(BD95,2)</f>
        <v>0</v>
      </c>
      <c r="BE94" s="6"/>
      <c r="BS94" s="119" t="s">
        <v>79</v>
      </c>
      <c r="BT94" s="119" t="s">
        <v>80</v>
      </c>
      <c r="BV94" s="119" t="s">
        <v>81</v>
      </c>
      <c r="BW94" s="119" t="s">
        <v>5</v>
      </c>
      <c r="BX94" s="119" t="s">
        <v>82</v>
      </c>
      <c r="CL94" s="119" t="s">
        <v>1</v>
      </c>
    </row>
    <row r="95" spans="1:90" s="7" customFormat="1" ht="24.75" customHeight="1">
      <c r="A95" s="120" t="s">
        <v>83</v>
      </c>
      <c r="B95" s="121"/>
      <c r="C95" s="122"/>
      <c r="D95" s="123" t="s">
        <v>14</v>
      </c>
      <c r="E95" s="123"/>
      <c r="F95" s="123"/>
      <c r="G95" s="123"/>
      <c r="H95" s="123"/>
      <c r="I95" s="124"/>
      <c r="J95" s="123" t="s">
        <v>17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'268-2024 - Most ev. č. 23...'!J30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'268-2024 - Most ev. č. 23...'!P141</f>
        <v>0</v>
      </c>
      <c r="AV95" s="129">
        <f>'268-2024 - Most ev. č. 23...'!J33</f>
        <v>0</v>
      </c>
      <c r="AW95" s="129">
        <f>'268-2024 - Most ev. č. 23...'!J34</f>
        <v>0</v>
      </c>
      <c r="AX95" s="129">
        <f>'268-2024 - Most ev. č. 23...'!J35</f>
        <v>0</v>
      </c>
      <c r="AY95" s="129">
        <f>'268-2024 - Most ev. č. 23...'!J36</f>
        <v>0</v>
      </c>
      <c r="AZ95" s="129">
        <f>'268-2024 - Most ev. č. 23...'!F33</f>
        <v>0</v>
      </c>
      <c r="BA95" s="129">
        <f>'268-2024 - Most ev. č. 23...'!F34</f>
        <v>0</v>
      </c>
      <c r="BB95" s="129">
        <f>'268-2024 - Most ev. č. 23...'!F35</f>
        <v>0</v>
      </c>
      <c r="BC95" s="129">
        <f>'268-2024 - Most ev. č. 23...'!F36</f>
        <v>0</v>
      </c>
      <c r="BD95" s="131">
        <f>'268-2024 - Most ev. č. 23...'!F37</f>
        <v>0</v>
      </c>
      <c r="BE95" s="7"/>
      <c r="BT95" s="132" t="s">
        <v>85</v>
      </c>
      <c r="BU95" s="132" t="s">
        <v>86</v>
      </c>
      <c r="BV95" s="132" t="s">
        <v>81</v>
      </c>
      <c r="BW95" s="132" t="s">
        <v>5</v>
      </c>
      <c r="BX95" s="132" t="s">
        <v>82</v>
      </c>
      <c r="CL95" s="132" t="s">
        <v>1</v>
      </c>
    </row>
    <row r="96" spans="2:44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0"/>
    </row>
    <row r="97" spans="1:57" s="2" customFormat="1" ht="30" customHeight="1">
      <c r="A97" s="40"/>
      <c r="B97" s="41"/>
      <c r="C97" s="109" t="s">
        <v>87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112">
        <f>ROUND(SUM(AG98:AG101),2)</f>
        <v>0</v>
      </c>
      <c r="AH97" s="112"/>
      <c r="AI97" s="112"/>
      <c r="AJ97" s="112"/>
      <c r="AK97" s="112"/>
      <c r="AL97" s="112"/>
      <c r="AM97" s="112"/>
      <c r="AN97" s="112">
        <f>ROUND(SUM(AN98:AN101),2)</f>
        <v>0</v>
      </c>
      <c r="AO97" s="112"/>
      <c r="AP97" s="112"/>
      <c r="AQ97" s="133"/>
      <c r="AR97" s="43"/>
      <c r="AS97" s="102" t="s">
        <v>88</v>
      </c>
      <c r="AT97" s="103" t="s">
        <v>89</v>
      </c>
      <c r="AU97" s="103" t="s">
        <v>44</v>
      </c>
      <c r="AV97" s="104" t="s">
        <v>67</v>
      </c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89" s="2" customFormat="1" ht="19.9" customHeight="1">
      <c r="A98" s="40"/>
      <c r="B98" s="41"/>
      <c r="C98" s="42"/>
      <c r="D98" s="134" t="s">
        <v>90</v>
      </c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42"/>
      <c r="AD98" s="42"/>
      <c r="AE98" s="42"/>
      <c r="AF98" s="42"/>
      <c r="AG98" s="135">
        <f>ROUND(AG94*AS98,2)</f>
        <v>0</v>
      </c>
      <c r="AH98" s="136"/>
      <c r="AI98" s="136"/>
      <c r="AJ98" s="136"/>
      <c r="AK98" s="136"/>
      <c r="AL98" s="136"/>
      <c r="AM98" s="136"/>
      <c r="AN98" s="136">
        <f>ROUND(AG98+AV98,2)</f>
        <v>0</v>
      </c>
      <c r="AO98" s="136"/>
      <c r="AP98" s="136"/>
      <c r="AQ98" s="42"/>
      <c r="AR98" s="43"/>
      <c r="AS98" s="137">
        <v>0</v>
      </c>
      <c r="AT98" s="138" t="s">
        <v>91</v>
      </c>
      <c r="AU98" s="138" t="s">
        <v>45</v>
      </c>
      <c r="AV98" s="139">
        <f>ROUND(IF(AU98="základní",AG98*L32,IF(AU98="snížená",AG98*L33,0)),2)</f>
        <v>0</v>
      </c>
      <c r="AW98" s="40"/>
      <c r="AX98" s="40"/>
      <c r="AY98" s="40"/>
      <c r="AZ98" s="40"/>
      <c r="BA98" s="40"/>
      <c r="BB98" s="40"/>
      <c r="BC98" s="40"/>
      <c r="BD98" s="40"/>
      <c r="BE98" s="40"/>
      <c r="BV98" s="17" t="s">
        <v>92</v>
      </c>
      <c r="BY98" s="140">
        <f>IF(AU98="základní",AV98,0)</f>
        <v>0</v>
      </c>
      <c r="BZ98" s="140">
        <f>IF(AU98="snížená",AV98,0)</f>
        <v>0</v>
      </c>
      <c r="CA98" s="140">
        <v>0</v>
      </c>
      <c r="CB98" s="140">
        <v>0</v>
      </c>
      <c r="CC98" s="140">
        <v>0</v>
      </c>
      <c r="CD98" s="140">
        <f>IF(AU98="základní",AG98,0)</f>
        <v>0</v>
      </c>
      <c r="CE98" s="140">
        <f>IF(AU98="snížená",AG98,0)</f>
        <v>0</v>
      </c>
      <c r="CF98" s="140">
        <f>IF(AU98="zákl. přenesená",AG98,0)</f>
        <v>0</v>
      </c>
      <c r="CG98" s="140">
        <f>IF(AU98="sníž. přenesená",AG98,0)</f>
        <v>0</v>
      </c>
      <c r="CH98" s="140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čast",1,IF(AT98="investiční čast",2,3))</f>
        <v>1</v>
      </c>
      <c r="CK98" s="17" t="str">
        <f>IF(D98="Vyplň vlastní","","x")</f>
        <v>x</v>
      </c>
    </row>
    <row r="99" spans="1:89" s="2" customFormat="1" ht="19.9" customHeight="1">
      <c r="A99" s="40"/>
      <c r="B99" s="41"/>
      <c r="C99" s="42"/>
      <c r="D99" s="141" t="s">
        <v>93</v>
      </c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42"/>
      <c r="AD99" s="42"/>
      <c r="AE99" s="42"/>
      <c r="AF99" s="42"/>
      <c r="AG99" s="135">
        <f>ROUND(AG94*AS99,2)</f>
        <v>0</v>
      </c>
      <c r="AH99" s="136"/>
      <c r="AI99" s="136"/>
      <c r="AJ99" s="136"/>
      <c r="AK99" s="136"/>
      <c r="AL99" s="136"/>
      <c r="AM99" s="136"/>
      <c r="AN99" s="136">
        <f>ROUND(AG99+AV99,2)</f>
        <v>0</v>
      </c>
      <c r="AO99" s="136"/>
      <c r="AP99" s="136"/>
      <c r="AQ99" s="42"/>
      <c r="AR99" s="43"/>
      <c r="AS99" s="137">
        <v>0</v>
      </c>
      <c r="AT99" s="138" t="s">
        <v>91</v>
      </c>
      <c r="AU99" s="138" t="s">
        <v>45</v>
      </c>
      <c r="AV99" s="139">
        <f>ROUND(IF(AU99="základní",AG99*L32,IF(AU99="snížená",AG99*L33,0)),2)</f>
        <v>0</v>
      </c>
      <c r="AW99" s="40"/>
      <c r="AX99" s="40"/>
      <c r="AY99" s="40"/>
      <c r="AZ99" s="40"/>
      <c r="BA99" s="40"/>
      <c r="BB99" s="40"/>
      <c r="BC99" s="40"/>
      <c r="BD99" s="40"/>
      <c r="BE99" s="40"/>
      <c r="BV99" s="17" t="s">
        <v>94</v>
      </c>
      <c r="BY99" s="140">
        <f>IF(AU99="základní",AV99,0)</f>
        <v>0</v>
      </c>
      <c r="BZ99" s="140">
        <f>IF(AU99="snížená",AV99,0)</f>
        <v>0</v>
      </c>
      <c r="CA99" s="140">
        <v>0</v>
      </c>
      <c r="CB99" s="140">
        <v>0</v>
      </c>
      <c r="CC99" s="140">
        <v>0</v>
      </c>
      <c r="CD99" s="140">
        <f>IF(AU99="základní",AG99,0)</f>
        <v>0</v>
      </c>
      <c r="CE99" s="140">
        <f>IF(AU99="snížená",AG99,0)</f>
        <v>0</v>
      </c>
      <c r="CF99" s="140">
        <f>IF(AU99="zákl. přenesená",AG99,0)</f>
        <v>0</v>
      </c>
      <c r="CG99" s="140">
        <f>IF(AU99="sníž. přenesená",AG99,0)</f>
        <v>0</v>
      </c>
      <c r="CH99" s="140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/>
      </c>
    </row>
    <row r="100" spans="1:89" s="2" customFormat="1" ht="19.9" customHeight="1">
      <c r="A100" s="40"/>
      <c r="B100" s="41"/>
      <c r="C100" s="42"/>
      <c r="D100" s="141" t="s">
        <v>93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42"/>
      <c r="AD100" s="42"/>
      <c r="AE100" s="42"/>
      <c r="AF100" s="42"/>
      <c r="AG100" s="135">
        <f>ROUND(AG94*AS100,2)</f>
        <v>0</v>
      </c>
      <c r="AH100" s="136"/>
      <c r="AI100" s="136"/>
      <c r="AJ100" s="136"/>
      <c r="AK100" s="136"/>
      <c r="AL100" s="136"/>
      <c r="AM100" s="136"/>
      <c r="AN100" s="136">
        <f>ROUND(AG100+AV100,2)</f>
        <v>0</v>
      </c>
      <c r="AO100" s="136"/>
      <c r="AP100" s="136"/>
      <c r="AQ100" s="42"/>
      <c r="AR100" s="43"/>
      <c r="AS100" s="137">
        <v>0</v>
      </c>
      <c r="AT100" s="138" t="s">
        <v>91</v>
      </c>
      <c r="AU100" s="138" t="s">
        <v>45</v>
      </c>
      <c r="AV100" s="139">
        <f>ROUND(IF(AU100="základní",AG100*L32,IF(AU100="snížená",AG100*L33,0)),2)</f>
        <v>0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V100" s="17" t="s">
        <v>94</v>
      </c>
      <c r="BY100" s="140">
        <f>IF(AU100="základní",AV100,0)</f>
        <v>0</v>
      </c>
      <c r="BZ100" s="140">
        <f>IF(AU100="snížená",AV100,0)</f>
        <v>0</v>
      </c>
      <c r="CA100" s="140">
        <v>0</v>
      </c>
      <c r="CB100" s="140">
        <v>0</v>
      </c>
      <c r="CC100" s="140">
        <v>0</v>
      </c>
      <c r="CD100" s="140">
        <f>IF(AU100="základní",AG100,0)</f>
        <v>0</v>
      </c>
      <c r="CE100" s="140">
        <f>IF(AU100="snížená",AG100,0)</f>
        <v>0</v>
      </c>
      <c r="CF100" s="140">
        <f>IF(AU100="zákl. přenesená",AG100,0)</f>
        <v>0</v>
      </c>
      <c r="CG100" s="140">
        <f>IF(AU100="sníž. přenesená",AG100,0)</f>
        <v>0</v>
      </c>
      <c r="CH100" s="140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1:89" s="2" customFormat="1" ht="19.9" customHeight="1">
      <c r="A101" s="40"/>
      <c r="B101" s="41"/>
      <c r="C101" s="42"/>
      <c r="D101" s="141" t="s">
        <v>93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42"/>
      <c r="AD101" s="42"/>
      <c r="AE101" s="42"/>
      <c r="AF101" s="42"/>
      <c r="AG101" s="135">
        <f>ROUND(AG94*AS101,2)</f>
        <v>0</v>
      </c>
      <c r="AH101" s="136"/>
      <c r="AI101" s="136"/>
      <c r="AJ101" s="136"/>
      <c r="AK101" s="136"/>
      <c r="AL101" s="136"/>
      <c r="AM101" s="136"/>
      <c r="AN101" s="136">
        <f>ROUND(AG101+AV101,2)</f>
        <v>0</v>
      </c>
      <c r="AO101" s="136"/>
      <c r="AP101" s="136"/>
      <c r="AQ101" s="42"/>
      <c r="AR101" s="43"/>
      <c r="AS101" s="142">
        <v>0</v>
      </c>
      <c r="AT101" s="143" t="s">
        <v>91</v>
      </c>
      <c r="AU101" s="143" t="s">
        <v>45</v>
      </c>
      <c r="AV101" s="144">
        <f>ROUND(IF(AU101="základní",AG101*L32,IF(AU101="snížená",AG101*L33,0)),2)</f>
        <v>0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V101" s="17" t="s">
        <v>94</v>
      </c>
      <c r="BY101" s="140">
        <f>IF(AU101="základní",AV101,0)</f>
        <v>0</v>
      </c>
      <c r="BZ101" s="140">
        <f>IF(AU101="snížená",AV101,0)</f>
        <v>0</v>
      </c>
      <c r="CA101" s="140">
        <v>0</v>
      </c>
      <c r="CB101" s="140">
        <v>0</v>
      </c>
      <c r="CC101" s="140">
        <v>0</v>
      </c>
      <c r="CD101" s="140">
        <f>IF(AU101="základní",AG101,0)</f>
        <v>0</v>
      </c>
      <c r="CE101" s="140">
        <f>IF(AU101="snížená",AG101,0)</f>
        <v>0</v>
      </c>
      <c r="CF101" s="140">
        <f>IF(AU101="zákl. přenesená",AG101,0)</f>
        <v>0</v>
      </c>
      <c r="CG101" s="140">
        <f>IF(AU101="sníž. přenesená",AG101,0)</f>
        <v>0</v>
      </c>
      <c r="CH101" s="140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57" s="2" customFormat="1" ht="10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3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s="2" customFormat="1" ht="30" customHeight="1">
      <c r="A103" s="40"/>
      <c r="B103" s="41"/>
      <c r="C103" s="145" t="s">
        <v>95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7">
        <f>ROUND(AG94+AG97,2)</f>
        <v>0</v>
      </c>
      <c r="AH103" s="147"/>
      <c r="AI103" s="147"/>
      <c r="AJ103" s="147"/>
      <c r="AK103" s="147"/>
      <c r="AL103" s="147"/>
      <c r="AM103" s="147"/>
      <c r="AN103" s="147">
        <f>ROUND(AN94+AN97,2)</f>
        <v>0</v>
      </c>
      <c r="AO103" s="147"/>
      <c r="AP103" s="147"/>
      <c r="AQ103" s="146"/>
      <c r="AR103" s="43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s="2" customFormat="1" ht="6.95" customHeight="1">
      <c r="A104" s="40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43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</sheetData>
  <sheetProtection password="CC35" sheet="1" objects="1" scenarios="1" formatColumns="0" formatRows="0"/>
  <mergeCells count="60">
    <mergeCell ref="L85:AJ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68-2024 - Most ev. č. 23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20"/>
      <c r="AT3" s="17" t="s">
        <v>96</v>
      </c>
    </row>
    <row r="4" spans="2:46" s="1" customFormat="1" ht="24.95" customHeight="1">
      <c r="B4" s="20"/>
      <c r="D4" s="150" t="s">
        <v>97</v>
      </c>
      <c r="L4" s="20"/>
      <c r="M4" s="151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40"/>
      <c r="B6" s="43"/>
      <c r="C6" s="40"/>
      <c r="D6" s="152" t="s">
        <v>16</v>
      </c>
      <c r="E6" s="40"/>
      <c r="F6" s="40"/>
      <c r="G6" s="40"/>
      <c r="H6" s="40"/>
      <c r="I6" s="40"/>
      <c r="J6" s="40"/>
      <c r="K6" s="40"/>
      <c r="L6" s="65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3"/>
      <c r="C7" s="40"/>
      <c r="D7" s="40"/>
      <c r="E7" s="153" t="s">
        <v>17</v>
      </c>
      <c r="F7" s="40"/>
      <c r="G7" s="40"/>
      <c r="H7" s="40"/>
      <c r="I7" s="40"/>
      <c r="J7" s="40"/>
      <c r="K7" s="40"/>
      <c r="L7" s="65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3"/>
      <c r="C8" s="40"/>
      <c r="D8" s="40"/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3"/>
      <c r="C9" s="40"/>
      <c r="D9" s="152" t="s">
        <v>18</v>
      </c>
      <c r="E9" s="40"/>
      <c r="F9" s="154" t="s">
        <v>1</v>
      </c>
      <c r="G9" s="40"/>
      <c r="H9" s="40"/>
      <c r="I9" s="152" t="s">
        <v>19</v>
      </c>
      <c r="J9" s="154" t="s">
        <v>1</v>
      </c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3"/>
      <c r="C10" s="40"/>
      <c r="D10" s="152" t="s">
        <v>20</v>
      </c>
      <c r="E10" s="40"/>
      <c r="F10" s="154" t="s">
        <v>21</v>
      </c>
      <c r="G10" s="40"/>
      <c r="H10" s="40"/>
      <c r="I10" s="152" t="s">
        <v>22</v>
      </c>
      <c r="J10" s="155" t="str">
        <f>'Rekapitulace stavby'!AN8</f>
        <v>25. 1. 2024</v>
      </c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3"/>
      <c r="C11" s="40"/>
      <c r="D11" s="40"/>
      <c r="E11" s="40"/>
      <c r="F11" s="40"/>
      <c r="G11" s="40"/>
      <c r="H11" s="40"/>
      <c r="I11" s="40"/>
      <c r="J11" s="40"/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2" t="s">
        <v>24</v>
      </c>
      <c r="E12" s="40"/>
      <c r="F12" s="40"/>
      <c r="G12" s="40"/>
      <c r="H12" s="40"/>
      <c r="I12" s="152" t="s">
        <v>25</v>
      </c>
      <c r="J12" s="154" t="s">
        <v>1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3"/>
      <c r="C13" s="40"/>
      <c r="D13" s="40"/>
      <c r="E13" s="154" t="s">
        <v>26</v>
      </c>
      <c r="F13" s="40"/>
      <c r="G13" s="40"/>
      <c r="H13" s="40"/>
      <c r="I13" s="152" t="s">
        <v>27</v>
      </c>
      <c r="J13" s="154" t="s">
        <v>1</v>
      </c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3"/>
      <c r="C14" s="40"/>
      <c r="D14" s="40"/>
      <c r="E14" s="40"/>
      <c r="F14" s="40"/>
      <c r="G14" s="40"/>
      <c r="H14" s="40"/>
      <c r="I14" s="40"/>
      <c r="J14" s="40"/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3"/>
      <c r="C15" s="40"/>
      <c r="D15" s="152" t="s">
        <v>28</v>
      </c>
      <c r="E15" s="40"/>
      <c r="F15" s="40"/>
      <c r="G15" s="40"/>
      <c r="H15" s="40"/>
      <c r="I15" s="152" t="s">
        <v>25</v>
      </c>
      <c r="J15" s="33" t="str">
        <f>'Rekapitulace stavby'!AN13</f>
        <v>Vyplň údaj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3"/>
      <c r="C16" s="40"/>
      <c r="D16" s="40"/>
      <c r="E16" s="33" t="str">
        <f>'Rekapitulace stavby'!E14</f>
        <v>Vyplň údaj</v>
      </c>
      <c r="F16" s="154"/>
      <c r="G16" s="154"/>
      <c r="H16" s="154"/>
      <c r="I16" s="152" t="s">
        <v>27</v>
      </c>
      <c r="J16" s="33" t="str">
        <f>'Rekapitulace stavby'!AN14</f>
        <v>Vyplň údaj</v>
      </c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3"/>
      <c r="C17" s="40"/>
      <c r="D17" s="40"/>
      <c r="E17" s="40"/>
      <c r="F17" s="40"/>
      <c r="G17" s="40"/>
      <c r="H17" s="40"/>
      <c r="I17" s="40"/>
      <c r="J17" s="40"/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3"/>
      <c r="C18" s="40"/>
      <c r="D18" s="152" t="s">
        <v>30</v>
      </c>
      <c r="E18" s="40"/>
      <c r="F18" s="40"/>
      <c r="G18" s="40"/>
      <c r="H18" s="40"/>
      <c r="I18" s="152" t="s">
        <v>25</v>
      </c>
      <c r="J18" s="154" t="s">
        <v>1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3"/>
      <c r="C19" s="40"/>
      <c r="D19" s="40"/>
      <c r="E19" s="154" t="s">
        <v>31</v>
      </c>
      <c r="F19" s="40"/>
      <c r="G19" s="40"/>
      <c r="H19" s="40"/>
      <c r="I19" s="152" t="s">
        <v>27</v>
      </c>
      <c r="J19" s="154" t="s">
        <v>1</v>
      </c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3"/>
      <c r="C21" s="40"/>
      <c r="D21" s="152" t="s">
        <v>33</v>
      </c>
      <c r="E21" s="40"/>
      <c r="F21" s="40"/>
      <c r="G21" s="40"/>
      <c r="H21" s="40"/>
      <c r="I21" s="152" t="s">
        <v>25</v>
      </c>
      <c r="J21" s="154" t="s">
        <v>34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3"/>
      <c r="C22" s="40"/>
      <c r="D22" s="40"/>
      <c r="E22" s="154" t="s">
        <v>35</v>
      </c>
      <c r="F22" s="40"/>
      <c r="G22" s="40"/>
      <c r="H22" s="40"/>
      <c r="I22" s="152" t="s">
        <v>27</v>
      </c>
      <c r="J22" s="154" t="s">
        <v>36</v>
      </c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3"/>
      <c r="C24" s="40"/>
      <c r="D24" s="152" t="s">
        <v>37</v>
      </c>
      <c r="E24" s="40"/>
      <c r="F24" s="40"/>
      <c r="G24" s="40"/>
      <c r="H24" s="40"/>
      <c r="I24" s="40"/>
      <c r="J24" s="40"/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16.5" customHeight="1">
      <c r="A25" s="156"/>
      <c r="B25" s="157"/>
      <c r="C25" s="156"/>
      <c r="D25" s="156"/>
      <c r="E25" s="158" t="s">
        <v>1</v>
      </c>
      <c r="F25" s="158"/>
      <c r="G25" s="158"/>
      <c r="H25" s="158"/>
      <c r="I25" s="156"/>
      <c r="J25" s="156"/>
      <c r="K25" s="156"/>
      <c r="L25" s="159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</row>
    <row r="26" spans="1:31" s="2" customFormat="1" ht="6.95" customHeight="1">
      <c r="A26" s="40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3"/>
      <c r="C27" s="40"/>
      <c r="D27" s="160"/>
      <c r="E27" s="160"/>
      <c r="F27" s="160"/>
      <c r="G27" s="160"/>
      <c r="H27" s="160"/>
      <c r="I27" s="160"/>
      <c r="J27" s="160"/>
      <c r="K27" s="160"/>
      <c r="L27" s="65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4.4" customHeight="1">
      <c r="A28" s="40"/>
      <c r="B28" s="43"/>
      <c r="C28" s="40"/>
      <c r="D28" s="154" t="s">
        <v>98</v>
      </c>
      <c r="E28" s="40"/>
      <c r="F28" s="40"/>
      <c r="G28" s="40"/>
      <c r="H28" s="40"/>
      <c r="I28" s="40"/>
      <c r="J28" s="161">
        <f>J94</f>
        <v>0</v>
      </c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14.4" customHeight="1">
      <c r="A29" s="40"/>
      <c r="B29" s="43"/>
      <c r="C29" s="40"/>
      <c r="D29" s="162" t="s">
        <v>90</v>
      </c>
      <c r="E29" s="40"/>
      <c r="F29" s="40"/>
      <c r="G29" s="40"/>
      <c r="H29" s="40"/>
      <c r="I29" s="40"/>
      <c r="J29" s="161">
        <f>J116</f>
        <v>0</v>
      </c>
      <c r="K29" s="40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3"/>
      <c r="C30" s="40"/>
      <c r="D30" s="163" t="s">
        <v>40</v>
      </c>
      <c r="E30" s="40"/>
      <c r="F30" s="40"/>
      <c r="G30" s="40"/>
      <c r="H30" s="40"/>
      <c r="I30" s="40"/>
      <c r="J30" s="164">
        <f>ROUND(J28+J29,2)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3"/>
      <c r="C31" s="40"/>
      <c r="D31" s="160"/>
      <c r="E31" s="160"/>
      <c r="F31" s="160"/>
      <c r="G31" s="160"/>
      <c r="H31" s="160"/>
      <c r="I31" s="160"/>
      <c r="J31" s="160"/>
      <c r="K31" s="16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3"/>
      <c r="C32" s="40"/>
      <c r="D32" s="40"/>
      <c r="E32" s="40"/>
      <c r="F32" s="165" t="s">
        <v>42</v>
      </c>
      <c r="G32" s="40"/>
      <c r="H32" s="40"/>
      <c r="I32" s="165" t="s">
        <v>41</v>
      </c>
      <c r="J32" s="165" t="s">
        <v>43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3"/>
      <c r="C33" s="40"/>
      <c r="D33" s="166" t="s">
        <v>44</v>
      </c>
      <c r="E33" s="152" t="s">
        <v>45</v>
      </c>
      <c r="F33" s="167">
        <f>ROUND((SUM(BE116:BE123)+SUM(BE141:BE644)),2)</f>
        <v>0</v>
      </c>
      <c r="G33" s="40"/>
      <c r="H33" s="40"/>
      <c r="I33" s="168">
        <v>0.21</v>
      </c>
      <c r="J33" s="167">
        <f>ROUND(((SUM(BE116:BE123)+SUM(BE141:BE644))*I33),2)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152" t="s">
        <v>46</v>
      </c>
      <c r="F34" s="167">
        <f>ROUND((SUM(BF116:BF123)+SUM(BF141:BF644)),2)</f>
        <v>0</v>
      </c>
      <c r="G34" s="40"/>
      <c r="H34" s="40"/>
      <c r="I34" s="168">
        <v>0.15</v>
      </c>
      <c r="J34" s="167">
        <f>ROUND(((SUM(BF116:BF123)+SUM(BF141:BF644))*I34),2)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3"/>
      <c r="C35" s="40"/>
      <c r="D35" s="40"/>
      <c r="E35" s="152" t="s">
        <v>47</v>
      </c>
      <c r="F35" s="167">
        <f>ROUND((SUM(BG116:BG123)+SUM(BG141:BG644)),2)</f>
        <v>0</v>
      </c>
      <c r="G35" s="40"/>
      <c r="H35" s="40"/>
      <c r="I35" s="168">
        <v>0.21</v>
      </c>
      <c r="J35" s="167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3"/>
      <c r="C36" s="40"/>
      <c r="D36" s="40"/>
      <c r="E36" s="152" t="s">
        <v>48</v>
      </c>
      <c r="F36" s="167">
        <f>ROUND((SUM(BH116:BH123)+SUM(BH141:BH644)),2)</f>
        <v>0</v>
      </c>
      <c r="G36" s="40"/>
      <c r="H36" s="40"/>
      <c r="I36" s="168">
        <v>0.15</v>
      </c>
      <c r="J36" s="167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2" t="s">
        <v>49</v>
      </c>
      <c r="F37" s="167">
        <f>ROUND((SUM(BI116:BI123)+SUM(BI141:BI644)),2)</f>
        <v>0</v>
      </c>
      <c r="G37" s="40"/>
      <c r="H37" s="40"/>
      <c r="I37" s="168">
        <v>0</v>
      </c>
      <c r="J37" s="167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3"/>
      <c r="C39" s="169"/>
      <c r="D39" s="170" t="s">
        <v>50</v>
      </c>
      <c r="E39" s="171"/>
      <c r="F39" s="171"/>
      <c r="G39" s="172" t="s">
        <v>51</v>
      </c>
      <c r="H39" s="173" t="s">
        <v>52</v>
      </c>
      <c r="I39" s="171"/>
      <c r="J39" s="174">
        <f>SUM(J30:J37)</f>
        <v>0</v>
      </c>
      <c r="K39" s="175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76" t="s">
        <v>53</v>
      </c>
      <c r="E50" s="177"/>
      <c r="F50" s="177"/>
      <c r="G50" s="176" t="s">
        <v>54</v>
      </c>
      <c r="H50" s="177"/>
      <c r="I50" s="177"/>
      <c r="J50" s="177"/>
      <c r="K50" s="177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78" t="s">
        <v>55</v>
      </c>
      <c r="E61" s="179"/>
      <c r="F61" s="180" t="s">
        <v>56</v>
      </c>
      <c r="G61" s="178" t="s">
        <v>55</v>
      </c>
      <c r="H61" s="179"/>
      <c r="I61" s="179"/>
      <c r="J61" s="181" t="s">
        <v>56</v>
      </c>
      <c r="K61" s="179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76" t="s">
        <v>57</v>
      </c>
      <c r="E65" s="182"/>
      <c r="F65" s="182"/>
      <c r="G65" s="176" t="s">
        <v>58</v>
      </c>
      <c r="H65" s="182"/>
      <c r="I65" s="182"/>
      <c r="J65" s="182"/>
      <c r="K65" s="182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78" t="s">
        <v>55</v>
      </c>
      <c r="E76" s="179"/>
      <c r="F76" s="180" t="s">
        <v>56</v>
      </c>
      <c r="G76" s="178" t="s">
        <v>55</v>
      </c>
      <c r="H76" s="179"/>
      <c r="I76" s="179"/>
      <c r="J76" s="181" t="s">
        <v>56</v>
      </c>
      <c r="K76" s="179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99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8" t="str">
        <f>E7</f>
        <v>Most ev. č. 23515-1 pod obcí Ostrovec</v>
      </c>
      <c r="F85" s="42"/>
      <c r="G85" s="42"/>
      <c r="H85" s="4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2" t="s">
        <v>20</v>
      </c>
      <c r="D87" s="42"/>
      <c r="E87" s="42"/>
      <c r="F87" s="27" t="str">
        <f>F10</f>
        <v>Ostrovec u Terešova (716162)</v>
      </c>
      <c r="G87" s="42"/>
      <c r="H87" s="42"/>
      <c r="I87" s="32" t="s">
        <v>22</v>
      </c>
      <c r="J87" s="81" t="str">
        <f>IF(J10="","",J10)</f>
        <v>25. 1. 2024</v>
      </c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2" t="s">
        <v>24</v>
      </c>
      <c r="D89" s="42"/>
      <c r="E89" s="42"/>
      <c r="F89" s="27" t="str">
        <f>E13</f>
        <v>Správa a údržba silnic Plzeňského kraje, p. o.</v>
      </c>
      <c r="G89" s="42"/>
      <c r="H89" s="42"/>
      <c r="I89" s="32" t="s">
        <v>30</v>
      </c>
      <c r="J89" s="36" t="str">
        <f>E19</f>
        <v>HM Projekt, Martin Hejduk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2" t="s">
        <v>28</v>
      </c>
      <c r="D90" s="42"/>
      <c r="E90" s="42"/>
      <c r="F90" s="27" t="str">
        <f>IF(E16="","",E16)</f>
        <v>Vyplň údaj</v>
      </c>
      <c r="G90" s="42"/>
      <c r="H90" s="42"/>
      <c r="I90" s="32" t="s">
        <v>33</v>
      </c>
      <c r="J90" s="36" t="str">
        <f>E22</f>
        <v>Jan Petr</v>
      </c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9.25" customHeight="1">
      <c r="A92" s="40"/>
      <c r="B92" s="41"/>
      <c r="C92" s="187" t="s">
        <v>100</v>
      </c>
      <c r="D92" s="146"/>
      <c r="E92" s="146"/>
      <c r="F92" s="146"/>
      <c r="G92" s="146"/>
      <c r="H92" s="146"/>
      <c r="I92" s="146"/>
      <c r="J92" s="188" t="s">
        <v>101</v>
      </c>
      <c r="K92" s="146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47" s="2" customFormat="1" ht="22.8" customHeight="1">
      <c r="A94" s="40"/>
      <c r="B94" s="41"/>
      <c r="C94" s="189" t="s">
        <v>102</v>
      </c>
      <c r="D94" s="42"/>
      <c r="E94" s="42"/>
      <c r="F94" s="42"/>
      <c r="G94" s="42"/>
      <c r="H94" s="42"/>
      <c r="I94" s="42"/>
      <c r="J94" s="112">
        <f>J141</f>
        <v>0</v>
      </c>
      <c r="K94" s="42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U94" s="17" t="s">
        <v>103</v>
      </c>
    </row>
    <row r="95" spans="1:31" s="9" customFormat="1" ht="24.95" customHeight="1">
      <c r="A95" s="9"/>
      <c r="B95" s="190"/>
      <c r="C95" s="191"/>
      <c r="D95" s="192" t="s">
        <v>104</v>
      </c>
      <c r="E95" s="193"/>
      <c r="F95" s="193"/>
      <c r="G95" s="193"/>
      <c r="H95" s="193"/>
      <c r="I95" s="193"/>
      <c r="J95" s="194">
        <f>J142</f>
        <v>0</v>
      </c>
      <c r="K95" s="191"/>
      <c r="L95" s="19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6"/>
      <c r="C96" s="197"/>
      <c r="D96" s="198" t="s">
        <v>105</v>
      </c>
      <c r="E96" s="199"/>
      <c r="F96" s="199"/>
      <c r="G96" s="199"/>
      <c r="H96" s="199"/>
      <c r="I96" s="199"/>
      <c r="J96" s="200">
        <f>J143</f>
        <v>0</v>
      </c>
      <c r="K96" s="197"/>
      <c r="L96" s="20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6"/>
      <c r="C97" s="197"/>
      <c r="D97" s="198" t="s">
        <v>106</v>
      </c>
      <c r="E97" s="199"/>
      <c r="F97" s="199"/>
      <c r="G97" s="199"/>
      <c r="H97" s="199"/>
      <c r="I97" s="199"/>
      <c r="J97" s="200">
        <f>J211</f>
        <v>0</v>
      </c>
      <c r="K97" s="197"/>
      <c r="L97" s="20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6"/>
      <c r="C98" s="197"/>
      <c r="D98" s="198" t="s">
        <v>107</v>
      </c>
      <c r="E98" s="199"/>
      <c r="F98" s="199"/>
      <c r="G98" s="199"/>
      <c r="H98" s="199"/>
      <c r="I98" s="199"/>
      <c r="J98" s="200">
        <f>J285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97"/>
      <c r="D99" s="198" t="s">
        <v>108</v>
      </c>
      <c r="E99" s="199"/>
      <c r="F99" s="199"/>
      <c r="G99" s="199"/>
      <c r="H99" s="199"/>
      <c r="I99" s="199"/>
      <c r="J99" s="200">
        <f>J322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97"/>
      <c r="D100" s="198" t="s">
        <v>109</v>
      </c>
      <c r="E100" s="199"/>
      <c r="F100" s="199"/>
      <c r="G100" s="199"/>
      <c r="H100" s="199"/>
      <c r="I100" s="199"/>
      <c r="J100" s="200">
        <f>J343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97"/>
      <c r="D101" s="198" t="s">
        <v>110</v>
      </c>
      <c r="E101" s="199"/>
      <c r="F101" s="199"/>
      <c r="G101" s="199"/>
      <c r="H101" s="199"/>
      <c r="I101" s="199"/>
      <c r="J101" s="200">
        <f>J395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97"/>
      <c r="D102" s="198" t="s">
        <v>111</v>
      </c>
      <c r="E102" s="199"/>
      <c r="F102" s="199"/>
      <c r="G102" s="199"/>
      <c r="H102" s="199"/>
      <c r="I102" s="199"/>
      <c r="J102" s="200">
        <f>J430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97"/>
      <c r="D103" s="198" t="s">
        <v>112</v>
      </c>
      <c r="E103" s="199"/>
      <c r="F103" s="199"/>
      <c r="G103" s="199"/>
      <c r="H103" s="199"/>
      <c r="I103" s="199"/>
      <c r="J103" s="200">
        <f>J449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97"/>
      <c r="D104" s="198" t="s">
        <v>113</v>
      </c>
      <c r="E104" s="199"/>
      <c r="F104" s="199"/>
      <c r="G104" s="199"/>
      <c r="H104" s="199"/>
      <c r="I104" s="199"/>
      <c r="J104" s="200">
        <f>J572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97"/>
      <c r="D105" s="198" t="s">
        <v>114</v>
      </c>
      <c r="E105" s="199"/>
      <c r="F105" s="199"/>
      <c r="G105" s="199"/>
      <c r="H105" s="199"/>
      <c r="I105" s="199"/>
      <c r="J105" s="200">
        <f>J590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115</v>
      </c>
      <c r="E106" s="193"/>
      <c r="F106" s="193"/>
      <c r="G106" s="193"/>
      <c r="H106" s="193"/>
      <c r="I106" s="193"/>
      <c r="J106" s="194">
        <f>J593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6"/>
      <c r="C107" s="197"/>
      <c r="D107" s="198" t="s">
        <v>116</v>
      </c>
      <c r="E107" s="199"/>
      <c r="F107" s="199"/>
      <c r="G107" s="199"/>
      <c r="H107" s="199"/>
      <c r="I107" s="199"/>
      <c r="J107" s="200">
        <f>J594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117</v>
      </c>
      <c r="E108" s="193"/>
      <c r="F108" s="193"/>
      <c r="G108" s="193"/>
      <c r="H108" s="193"/>
      <c r="I108" s="193"/>
      <c r="J108" s="194">
        <f>J613</f>
        <v>0</v>
      </c>
      <c r="K108" s="191"/>
      <c r="L108" s="19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6"/>
      <c r="C109" s="197"/>
      <c r="D109" s="198" t="s">
        <v>118</v>
      </c>
      <c r="E109" s="199"/>
      <c r="F109" s="199"/>
      <c r="G109" s="199"/>
      <c r="H109" s="199"/>
      <c r="I109" s="199"/>
      <c r="J109" s="200">
        <f>J614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6"/>
      <c r="C110" s="197"/>
      <c r="D110" s="198" t="s">
        <v>119</v>
      </c>
      <c r="E110" s="199"/>
      <c r="F110" s="199"/>
      <c r="G110" s="199"/>
      <c r="H110" s="199"/>
      <c r="I110" s="199"/>
      <c r="J110" s="200">
        <f>J630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6"/>
      <c r="C111" s="197"/>
      <c r="D111" s="198" t="s">
        <v>120</v>
      </c>
      <c r="E111" s="199"/>
      <c r="F111" s="199"/>
      <c r="G111" s="199"/>
      <c r="H111" s="199"/>
      <c r="I111" s="199"/>
      <c r="J111" s="200">
        <f>J632</f>
        <v>0</v>
      </c>
      <c r="K111" s="197"/>
      <c r="L111" s="20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6"/>
      <c r="C112" s="197"/>
      <c r="D112" s="198" t="s">
        <v>121</v>
      </c>
      <c r="E112" s="199"/>
      <c r="F112" s="199"/>
      <c r="G112" s="199"/>
      <c r="H112" s="199"/>
      <c r="I112" s="199"/>
      <c r="J112" s="200">
        <f>J637</f>
        <v>0</v>
      </c>
      <c r="K112" s="197"/>
      <c r="L112" s="20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6"/>
      <c r="C113" s="197"/>
      <c r="D113" s="198" t="s">
        <v>122</v>
      </c>
      <c r="E113" s="199"/>
      <c r="F113" s="199"/>
      <c r="G113" s="199"/>
      <c r="H113" s="199"/>
      <c r="I113" s="199"/>
      <c r="J113" s="200">
        <f>J642</f>
        <v>0</v>
      </c>
      <c r="K113" s="197"/>
      <c r="L113" s="20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9.25" customHeight="1">
      <c r="A116" s="40"/>
      <c r="B116" s="41"/>
      <c r="C116" s="189" t="s">
        <v>123</v>
      </c>
      <c r="D116" s="42"/>
      <c r="E116" s="42"/>
      <c r="F116" s="42"/>
      <c r="G116" s="42"/>
      <c r="H116" s="42"/>
      <c r="I116" s="42"/>
      <c r="J116" s="202">
        <f>ROUND(J117+J118+J119+J120+J121+J122,2)</f>
        <v>0</v>
      </c>
      <c r="K116" s="42"/>
      <c r="L116" s="65"/>
      <c r="N116" s="203" t="s">
        <v>44</v>
      </c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65" s="2" customFormat="1" ht="18" customHeight="1">
      <c r="A117" s="40"/>
      <c r="B117" s="41"/>
      <c r="C117" s="42"/>
      <c r="D117" s="141" t="s">
        <v>124</v>
      </c>
      <c r="E117" s="134"/>
      <c r="F117" s="134"/>
      <c r="G117" s="42"/>
      <c r="H117" s="42"/>
      <c r="I117" s="42"/>
      <c r="J117" s="135">
        <v>0</v>
      </c>
      <c r="K117" s="42"/>
      <c r="L117" s="204"/>
      <c r="M117" s="205"/>
      <c r="N117" s="206" t="s">
        <v>46</v>
      </c>
      <c r="O117" s="205"/>
      <c r="P117" s="205"/>
      <c r="Q117" s="205"/>
      <c r="R117" s="205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8" t="s">
        <v>125</v>
      </c>
      <c r="AZ117" s="205"/>
      <c r="BA117" s="205"/>
      <c r="BB117" s="205"/>
      <c r="BC117" s="205"/>
      <c r="BD117" s="205"/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208" t="s">
        <v>96</v>
      </c>
      <c r="BK117" s="205"/>
      <c r="BL117" s="205"/>
      <c r="BM117" s="205"/>
    </row>
    <row r="118" spans="1:65" s="2" customFormat="1" ht="18" customHeight="1">
      <c r="A118" s="40"/>
      <c r="B118" s="41"/>
      <c r="C118" s="42"/>
      <c r="D118" s="141" t="s">
        <v>126</v>
      </c>
      <c r="E118" s="134"/>
      <c r="F118" s="134"/>
      <c r="G118" s="42"/>
      <c r="H118" s="42"/>
      <c r="I118" s="42"/>
      <c r="J118" s="135">
        <v>0</v>
      </c>
      <c r="K118" s="42"/>
      <c r="L118" s="204"/>
      <c r="M118" s="205"/>
      <c r="N118" s="206" t="s">
        <v>46</v>
      </c>
      <c r="O118" s="205"/>
      <c r="P118" s="205"/>
      <c r="Q118" s="205"/>
      <c r="R118" s="205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8" t="s">
        <v>125</v>
      </c>
      <c r="AZ118" s="205"/>
      <c r="BA118" s="205"/>
      <c r="BB118" s="205"/>
      <c r="BC118" s="205"/>
      <c r="BD118" s="205"/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208" t="s">
        <v>96</v>
      </c>
      <c r="BK118" s="205"/>
      <c r="BL118" s="205"/>
      <c r="BM118" s="205"/>
    </row>
    <row r="119" spans="1:65" s="2" customFormat="1" ht="18" customHeight="1">
      <c r="A119" s="40"/>
      <c r="B119" s="41"/>
      <c r="C119" s="42"/>
      <c r="D119" s="141" t="s">
        <v>127</v>
      </c>
      <c r="E119" s="134"/>
      <c r="F119" s="134"/>
      <c r="G119" s="42"/>
      <c r="H119" s="42"/>
      <c r="I119" s="42"/>
      <c r="J119" s="135">
        <v>0</v>
      </c>
      <c r="K119" s="42"/>
      <c r="L119" s="204"/>
      <c r="M119" s="205"/>
      <c r="N119" s="206" t="s">
        <v>46</v>
      </c>
      <c r="O119" s="205"/>
      <c r="P119" s="205"/>
      <c r="Q119" s="205"/>
      <c r="R119" s="205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8" t="s">
        <v>125</v>
      </c>
      <c r="AZ119" s="205"/>
      <c r="BA119" s="205"/>
      <c r="BB119" s="205"/>
      <c r="BC119" s="205"/>
      <c r="BD119" s="205"/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208" t="s">
        <v>96</v>
      </c>
      <c r="BK119" s="205"/>
      <c r="BL119" s="205"/>
      <c r="BM119" s="205"/>
    </row>
    <row r="120" spans="1:65" s="2" customFormat="1" ht="18" customHeight="1">
      <c r="A120" s="40"/>
      <c r="B120" s="41"/>
      <c r="C120" s="42"/>
      <c r="D120" s="141" t="s">
        <v>128</v>
      </c>
      <c r="E120" s="134"/>
      <c r="F120" s="134"/>
      <c r="G120" s="42"/>
      <c r="H120" s="42"/>
      <c r="I120" s="42"/>
      <c r="J120" s="135">
        <v>0</v>
      </c>
      <c r="K120" s="42"/>
      <c r="L120" s="204"/>
      <c r="M120" s="205"/>
      <c r="N120" s="206" t="s">
        <v>46</v>
      </c>
      <c r="O120" s="205"/>
      <c r="P120" s="205"/>
      <c r="Q120" s="205"/>
      <c r="R120" s="205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8" t="s">
        <v>125</v>
      </c>
      <c r="AZ120" s="205"/>
      <c r="BA120" s="205"/>
      <c r="BB120" s="205"/>
      <c r="BC120" s="205"/>
      <c r="BD120" s="205"/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208" t="s">
        <v>96</v>
      </c>
      <c r="BK120" s="205"/>
      <c r="BL120" s="205"/>
      <c r="BM120" s="205"/>
    </row>
    <row r="121" spans="1:65" s="2" customFormat="1" ht="18" customHeight="1">
      <c r="A121" s="40"/>
      <c r="B121" s="41"/>
      <c r="C121" s="42"/>
      <c r="D121" s="141" t="s">
        <v>129</v>
      </c>
      <c r="E121" s="134"/>
      <c r="F121" s="134"/>
      <c r="G121" s="42"/>
      <c r="H121" s="42"/>
      <c r="I121" s="42"/>
      <c r="J121" s="135">
        <v>0</v>
      </c>
      <c r="K121" s="42"/>
      <c r="L121" s="204"/>
      <c r="M121" s="205"/>
      <c r="N121" s="206" t="s">
        <v>46</v>
      </c>
      <c r="O121" s="205"/>
      <c r="P121" s="205"/>
      <c r="Q121" s="205"/>
      <c r="R121" s="205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8" t="s">
        <v>125</v>
      </c>
      <c r="AZ121" s="205"/>
      <c r="BA121" s="205"/>
      <c r="BB121" s="205"/>
      <c r="BC121" s="205"/>
      <c r="BD121" s="205"/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208" t="s">
        <v>96</v>
      </c>
      <c r="BK121" s="205"/>
      <c r="BL121" s="205"/>
      <c r="BM121" s="205"/>
    </row>
    <row r="122" spans="1:65" s="2" customFormat="1" ht="18" customHeight="1">
      <c r="A122" s="40"/>
      <c r="B122" s="41"/>
      <c r="C122" s="42"/>
      <c r="D122" s="134" t="s">
        <v>130</v>
      </c>
      <c r="E122" s="42"/>
      <c r="F122" s="42"/>
      <c r="G122" s="42"/>
      <c r="H122" s="42"/>
      <c r="I122" s="42"/>
      <c r="J122" s="135">
        <f>ROUND(J28*T122,2)</f>
        <v>0</v>
      </c>
      <c r="K122" s="42"/>
      <c r="L122" s="204"/>
      <c r="M122" s="205"/>
      <c r="N122" s="206" t="s">
        <v>46</v>
      </c>
      <c r="O122" s="205"/>
      <c r="P122" s="205"/>
      <c r="Q122" s="205"/>
      <c r="R122" s="205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8" t="s">
        <v>131</v>
      </c>
      <c r="AZ122" s="205"/>
      <c r="BA122" s="205"/>
      <c r="BB122" s="205"/>
      <c r="BC122" s="205"/>
      <c r="BD122" s="205"/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208" t="s">
        <v>96</v>
      </c>
      <c r="BK122" s="205"/>
      <c r="BL122" s="205"/>
      <c r="BM122" s="205"/>
    </row>
    <row r="123" spans="1:31" s="2" customFormat="1" ht="12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29.25" customHeight="1">
      <c r="A124" s="40"/>
      <c r="B124" s="41"/>
      <c r="C124" s="145" t="s">
        <v>95</v>
      </c>
      <c r="D124" s="146"/>
      <c r="E124" s="146"/>
      <c r="F124" s="146"/>
      <c r="G124" s="146"/>
      <c r="H124" s="146"/>
      <c r="I124" s="146"/>
      <c r="J124" s="147">
        <f>ROUND(J94+J116,2)</f>
        <v>0</v>
      </c>
      <c r="K124" s="146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9" spans="1:31" s="2" customFormat="1" ht="6.95" customHeight="1">
      <c r="A129" s="40"/>
      <c r="B129" s="70"/>
      <c r="C129" s="71"/>
      <c r="D129" s="71"/>
      <c r="E129" s="71"/>
      <c r="F129" s="71"/>
      <c r="G129" s="71"/>
      <c r="H129" s="71"/>
      <c r="I129" s="71"/>
      <c r="J129" s="71"/>
      <c r="K129" s="71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24.95" customHeight="1">
      <c r="A130" s="40"/>
      <c r="B130" s="41"/>
      <c r="C130" s="23" t="s">
        <v>132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6.95" customHeight="1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2" customHeight="1">
      <c r="A132" s="40"/>
      <c r="B132" s="41"/>
      <c r="C132" s="32" t="s">
        <v>16</v>
      </c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6.5" customHeight="1">
      <c r="A133" s="40"/>
      <c r="B133" s="41"/>
      <c r="C133" s="42"/>
      <c r="D133" s="42"/>
      <c r="E133" s="78" t="str">
        <f>E7</f>
        <v>Most ev. č. 23515-1 pod obcí Ostrovec</v>
      </c>
      <c r="F133" s="42"/>
      <c r="G133" s="42"/>
      <c r="H133" s="42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6.95" customHeight="1">
      <c r="A134" s="40"/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12" customHeight="1">
      <c r="A135" s="40"/>
      <c r="B135" s="41"/>
      <c r="C135" s="32" t="s">
        <v>20</v>
      </c>
      <c r="D135" s="42"/>
      <c r="E135" s="42"/>
      <c r="F135" s="27" t="str">
        <f>F10</f>
        <v>Ostrovec u Terešova (716162)</v>
      </c>
      <c r="G135" s="42"/>
      <c r="H135" s="42"/>
      <c r="I135" s="32" t="s">
        <v>22</v>
      </c>
      <c r="J135" s="81" t="str">
        <f>IF(J10="","",J10)</f>
        <v>25. 1. 2024</v>
      </c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25.65" customHeight="1">
      <c r="A137" s="40"/>
      <c r="B137" s="41"/>
      <c r="C137" s="32" t="s">
        <v>24</v>
      </c>
      <c r="D137" s="42"/>
      <c r="E137" s="42"/>
      <c r="F137" s="27" t="str">
        <f>E13</f>
        <v>Správa a údržba silnic Plzeňského kraje, p. o.</v>
      </c>
      <c r="G137" s="42"/>
      <c r="H137" s="42"/>
      <c r="I137" s="32" t="s">
        <v>30</v>
      </c>
      <c r="J137" s="36" t="str">
        <f>E19</f>
        <v>HM Projekt, Martin Hejduk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5.15" customHeight="1">
      <c r="A138" s="40"/>
      <c r="B138" s="41"/>
      <c r="C138" s="32" t="s">
        <v>28</v>
      </c>
      <c r="D138" s="42"/>
      <c r="E138" s="42"/>
      <c r="F138" s="27" t="str">
        <f>IF(E16="","",E16)</f>
        <v>Vyplň údaj</v>
      </c>
      <c r="G138" s="42"/>
      <c r="H138" s="42"/>
      <c r="I138" s="32" t="s">
        <v>33</v>
      </c>
      <c r="J138" s="36" t="str">
        <f>E22</f>
        <v>Jan Petr</v>
      </c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10.3" customHeight="1">
      <c r="A139" s="40"/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11" customFormat="1" ht="29.25" customHeight="1">
      <c r="A140" s="210"/>
      <c r="B140" s="211"/>
      <c r="C140" s="212" t="s">
        <v>133</v>
      </c>
      <c r="D140" s="213" t="s">
        <v>65</v>
      </c>
      <c r="E140" s="213" t="s">
        <v>61</v>
      </c>
      <c r="F140" s="213" t="s">
        <v>62</v>
      </c>
      <c r="G140" s="213" t="s">
        <v>134</v>
      </c>
      <c r="H140" s="213" t="s">
        <v>135</v>
      </c>
      <c r="I140" s="213" t="s">
        <v>136</v>
      </c>
      <c r="J140" s="214" t="s">
        <v>101</v>
      </c>
      <c r="K140" s="215" t="s">
        <v>137</v>
      </c>
      <c r="L140" s="216"/>
      <c r="M140" s="102" t="s">
        <v>1</v>
      </c>
      <c r="N140" s="103" t="s">
        <v>44</v>
      </c>
      <c r="O140" s="103" t="s">
        <v>138</v>
      </c>
      <c r="P140" s="103" t="s">
        <v>139</v>
      </c>
      <c r="Q140" s="103" t="s">
        <v>140</v>
      </c>
      <c r="R140" s="103" t="s">
        <v>141</v>
      </c>
      <c r="S140" s="103" t="s">
        <v>142</v>
      </c>
      <c r="T140" s="104" t="s">
        <v>143</v>
      </c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</row>
    <row r="141" spans="1:63" s="2" customFormat="1" ht="22.8" customHeight="1">
      <c r="A141" s="40"/>
      <c r="B141" s="41"/>
      <c r="C141" s="109" t="s">
        <v>144</v>
      </c>
      <c r="D141" s="42"/>
      <c r="E141" s="42"/>
      <c r="F141" s="42"/>
      <c r="G141" s="42"/>
      <c r="H141" s="42"/>
      <c r="I141" s="42"/>
      <c r="J141" s="217">
        <f>BK141</f>
        <v>0</v>
      </c>
      <c r="K141" s="42"/>
      <c r="L141" s="43"/>
      <c r="M141" s="105"/>
      <c r="N141" s="218"/>
      <c r="O141" s="106"/>
      <c r="P141" s="219">
        <f>P142+P593+P613</f>
        <v>0</v>
      </c>
      <c r="Q141" s="106"/>
      <c r="R141" s="219">
        <f>R142+R593+R613</f>
        <v>1139.51167079</v>
      </c>
      <c r="S141" s="106"/>
      <c r="T141" s="220">
        <f>T142+T593+T613</f>
        <v>300.510688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7" t="s">
        <v>79</v>
      </c>
      <c r="AU141" s="17" t="s">
        <v>103</v>
      </c>
      <c r="BK141" s="221">
        <f>BK142+BK593+BK613</f>
        <v>0</v>
      </c>
    </row>
    <row r="142" spans="1:63" s="12" customFormat="1" ht="25.9" customHeight="1">
      <c r="A142" s="12"/>
      <c r="B142" s="222"/>
      <c r="C142" s="223"/>
      <c r="D142" s="224" t="s">
        <v>79</v>
      </c>
      <c r="E142" s="225" t="s">
        <v>145</v>
      </c>
      <c r="F142" s="225" t="s">
        <v>146</v>
      </c>
      <c r="G142" s="223"/>
      <c r="H142" s="223"/>
      <c r="I142" s="226"/>
      <c r="J142" s="227">
        <f>BK142</f>
        <v>0</v>
      </c>
      <c r="K142" s="223"/>
      <c r="L142" s="228"/>
      <c r="M142" s="229"/>
      <c r="N142" s="230"/>
      <c r="O142" s="230"/>
      <c r="P142" s="231">
        <f>P143+P211+P285+P322+P343+P395+P430+P449+P572+P590</f>
        <v>0</v>
      </c>
      <c r="Q142" s="230"/>
      <c r="R142" s="231">
        <f>R143+R211+R285+R322+R343+R395+R430+R449+R572+R590</f>
        <v>1138.93616679</v>
      </c>
      <c r="S142" s="230"/>
      <c r="T142" s="232">
        <f>T143+T211+T285+T322+T343+T395+T430+T449+T572+T590</f>
        <v>300.510688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3" t="s">
        <v>85</v>
      </c>
      <c r="AT142" s="234" t="s">
        <v>79</v>
      </c>
      <c r="AU142" s="234" t="s">
        <v>80</v>
      </c>
      <c r="AY142" s="233" t="s">
        <v>147</v>
      </c>
      <c r="BK142" s="235">
        <f>BK143+BK211+BK285+BK322+BK343+BK395+BK430+BK449+BK572+BK590</f>
        <v>0</v>
      </c>
    </row>
    <row r="143" spans="1:63" s="12" customFormat="1" ht="22.8" customHeight="1">
      <c r="A143" s="12"/>
      <c r="B143" s="222"/>
      <c r="C143" s="223"/>
      <c r="D143" s="224" t="s">
        <v>79</v>
      </c>
      <c r="E143" s="236" t="s">
        <v>85</v>
      </c>
      <c r="F143" s="236" t="s">
        <v>148</v>
      </c>
      <c r="G143" s="223"/>
      <c r="H143" s="223"/>
      <c r="I143" s="226"/>
      <c r="J143" s="237">
        <f>BK143</f>
        <v>0</v>
      </c>
      <c r="K143" s="223"/>
      <c r="L143" s="228"/>
      <c r="M143" s="229"/>
      <c r="N143" s="230"/>
      <c r="O143" s="230"/>
      <c r="P143" s="231">
        <f>SUM(P144:P210)</f>
        <v>0</v>
      </c>
      <c r="Q143" s="230"/>
      <c r="R143" s="231">
        <f>SUM(R144:R210)</f>
        <v>356.246553</v>
      </c>
      <c r="S143" s="230"/>
      <c r="T143" s="232">
        <f>SUM(T144:T210)</f>
        <v>216.4205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3" t="s">
        <v>85</v>
      </c>
      <c r="AT143" s="234" t="s">
        <v>79</v>
      </c>
      <c r="AU143" s="234" t="s">
        <v>85</v>
      </c>
      <c r="AY143" s="233" t="s">
        <v>147</v>
      </c>
      <c r="BK143" s="235">
        <f>SUM(BK144:BK210)</f>
        <v>0</v>
      </c>
    </row>
    <row r="144" spans="1:65" s="2" customFormat="1" ht="33" customHeight="1">
      <c r="A144" s="40"/>
      <c r="B144" s="41"/>
      <c r="C144" s="238" t="s">
        <v>85</v>
      </c>
      <c r="D144" s="238" t="s">
        <v>149</v>
      </c>
      <c r="E144" s="239" t="s">
        <v>150</v>
      </c>
      <c r="F144" s="240" t="s">
        <v>151</v>
      </c>
      <c r="G144" s="241" t="s">
        <v>152</v>
      </c>
      <c r="H144" s="242">
        <v>185</v>
      </c>
      <c r="I144" s="243"/>
      <c r="J144" s="244">
        <f>ROUND(I144*H144,2)</f>
        <v>0</v>
      </c>
      <c r="K144" s="245"/>
      <c r="L144" s="43"/>
      <c r="M144" s="246" t="s">
        <v>1</v>
      </c>
      <c r="N144" s="247" t="s">
        <v>45</v>
      </c>
      <c r="O144" s="93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0" t="s">
        <v>153</v>
      </c>
      <c r="AT144" s="250" t="s">
        <v>149</v>
      </c>
      <c r="AU144" s="250" t="s">
        <v>96</v>
      </c>
      <c r="AY144" s="17" t="s">
        <v>147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7" t="s">
        <v>85</v>
      </c>
      <c r="BK144" s="140">
        <f>ROUND(I144*H144,2)</f>
        <v>0</v>
      </c>
      <c r="BL144" s="17" t="s">
        <v>153</v>
      </c>
      <c r="BM144" s="250" t="s">
        <v>154</v>
      </c>
    </row>
    <row r="145" spans="1:51" s="13" customFormat="1" ht="12">
      <c r="A145" s="13"/>
      <c r="B145" s="251"/>
      <c r="C145" s="252"/>
      <c r="D145" s="253" t="s">
        <v>155</v>
      </c>
      <c r="E145" s="254" t="s">
        <v>1</v>
      </c>
      <c r="F145" s="255" t="s">
        <v>156</v>
      </c>
      <c r="G145" s="252"/>
      <c r="H145" s="256">
        <v>185</v>
      </c>
      <c r="I145" s="257"/>
      <c r="J145" s="252"/>
      <c r="K145" s="252"/>
      <c r="L145" s="258"/>
      <c r="M145" s="259"/>
      <c r="N145" s="260"/>
      <c r="O145" s="260"/>
      <c r="P145" s="260"/>
      <c r="Q145" s="260"/>
      <c r="R145" s="260"/>
      <c r="S145" s="260"/>
      <c r="T145" s="26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2" t="s">
        <v>155</v>
      </c>
      <c r="AU145" s="262" t="s">
        <v>96</v>
      </c>
      <c r="AV145" s="13" t="s">
        <v>96</v>
      </c>
      <c r="AW145" s="13" t="s">
        <v>32</v>
      </c>
      <c r="AX145" s="13" t="s">
        <v>80</v>
      </c>
      <c r="AY145" s="262" t="s">
        <v>147</v>
      </c>
    </row>
    <row r="146" spans="1:51" s="14" customFormat="1" ht="12">
      <c r="A146" s="14"/>
      <c r="B146" s="263"/>
      <c r="C146" s="264"/>
      <c r="D146" s="253" t="s">
        <v>155</v>
      </c>
      <c r="E146" s="265" t="s">
        <v>1</v>
      </c>
      <c r="F146" s="266" t="s">
        <v>157</v>
      </c>
      <c r="G146" s="264"/>
      <c r="H146" s="267">
        <v>185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3" t="s">
        <v>155</v>
      </c>
      <c r="AU146" s="273" t="s">
        <v>96</v>
      </c>
      <c r="AV146" s="14" t="s">
        <v>153</v>
      </c>
      <c r="AW146" s="14" t="s">
        <v>32</v>
      </c>
      <c r="AX146" s="14" t="s">
        <v>85</v>
      </c>
      <c r="AY146" s="273" t="s">
        <v>147</v>
      </c>
    </row>
    <row r="147" spans="1:65" s="2" customFormat="1" ht="21.75" customHeight="1">
      <c r="A147" s="40"/>
      <c r="B147" s="41"/>
      <c r="C147" s="238" t="s">
        <v>96</v>
      </c>
      <c r="D147" s="238" t="s">
        <v>149</v>
      </c>
      <c r="E147" s="239" t="s">
        <v>158</v>
      </c>
      <c r="F147" s="240" t="s">
        <v>159</v>
      </c>
      <c r="G147" s="241" t="s">
        <v>160</v>
      </c>
      <c r="H147" s="242">
        <v>26</v>
      </c>
      <c r="I147" s="243"/>
      <c r="J147" s="244">
        <f>ROUND(I147*H147,2)</f>
        <v>0</v>
      </c>
      <c r="K147" s="245"/>
      <c r="L147" s="43"/>
      <c r="M147" s="246" t="s">
        <v>1</v>
      </c>
      <c r="N147" s="247" t="s">
        <v>45</v>
      </c>
      <c r="O147" s="93"/>
      <c r="P147" s="248">
        <f>O147*H147</f>
        <v>0</v>
      </c>
      <c r="Q147" s="248">
        <v>0</v>
      </c>
      <c r="R147" s="248">
        <f>Q147*H147</f>
        <v>0</v>
      </c>
      <c r="S147" s="248">
        <v>0</v>
      </c>
      <c r="T147" s="24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0" t="s">
        <v>153</v>
      </c>
      <c r="AT147" s="250" t="s">
        <v>149</v>
      </c>
      <c r="AU147" s="250" t="s">
        <v>96</v>
      </c>
      <c r="AY147" s="17" t="s">
        <v>147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7" t="s">
        <v>85</v>
      </c>
      <c r="BK147" s="140">
        <f>ROUND(I147*H147,2)</f>
        <v>0</v>
      </c>
      <c r="BL147" s="17" t="s">
        <v>153</v>
      </c>
      <c r="BM147" s="250" t="s">
        <v>161</v>
      </c>
    </row>
    <row r="148" spans="1:65" s="2" customFormat="1" ht="24.15" customHeight="1">
      <c r="A148" s="40"/>
      <c r="B148" s="41"/>
      <c r="C148" s="238" t="s">
        <v>162</v>
      </c>
      <c r="D148" s="238" t="s">
        <v>149</v>
      </c>
      <c r="E148" s="239" t="s">
        <v>163</v>
      </c>
      <c r="F148" s="240" t="s">
        <v>164</v>
      </c>
      <c r="G148" s="241" t="s">
        <v>160</v>
      </c>
      <c r="H148" s="242">
        <v>26</v>
      </c>
      <c r="I148" s="243"/>
      <c r="J148" s="244">
        <f>ROUND(I148*H148,2)</f>
        <v>0</v>
      </c>
      <c r="K148" s="245"/>
      <c r="L148" s="43"/>
      <c r="M148" s="246" t="s">
        <v>1</v>
      </c>
      <c r="N148" s="247" t="s">
        <v>45</v>
      </c>
      <c r="O148" s="93"/>
      <c r="P148" s="248">
        <f>O148*H148</f>
        <v>0</v>
      </c>
      <c r="Q148" s="248">
        <v>0</v>
      </c>
      <c r="R148" s="248">
        <f>Q148*H148</f>
        <v>0</v>
      </c>
      <c r="S148" s="248">
        <v>0</v>
      </c>
      <c r="T148" s="24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0" t="s">
        <v>153</v>
      </c>
      <c r="AT148" s="250" t="s">
        <v>149</v>
      </c>
      <c r="AU148" s="250" t="s">
        <v>96</v>
      </c>
      <c r="AY148" s="17" t="s">
        <v>147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7" t="s">
        <v>85</v>
      </c>
      <c r="BK148" s="140">
        <f>ROUND(I148*H148,2)</f>
        <v>0</v>
      </c>
      <c r="BL148" s="17" t="s">
        <v>153</v>
      </c>
      <c r="BM148" s="250" t="s">
        <v>165</v>
      </c>
    </row>
    <row r="149" spans="1:65" s="2" customFormat="1" ht="16.5" customHeight="1">
      <c r="A149" s="40"/>
      <c r="B149" s="41"/>
      <c r="C149" s="238" t="s">
        <v>153</v>
      </c>
      <c r="D149" s="238" t="s">
        <v>149</v>
      </c>
      <c r="E149" s="239" t="s">
        <v>166</v>
      </c>
      <c r="F149" s="240" t="s">
        <v>167</v>
      </c>
      <c r="G149" s="241" t="s">
        <v>160</v>
      </c>
      <c r="H149" s="242">
        <v>26</v>
      </c>
      <c r="I149" s="243"/>
      <c r="J149" s="244">
        <f>ROUND(I149*H149,2)</f>
        <v>0</v>
      </c>
      <c r="K149" s="245"/>
      <c r="L149" s="43"/>
      <c r="M149" s="246" t="s">
        <v>1</v>
      </c>
      <c r="N149" s="247" t="s">
        <v>45</v>
      </c>
      <c r="O149" s="93"/>
      <c r="P149" s="248">
        <f>O149*H149</f>
        <v>0</v>
      </c>
      <c r="Q149" s="248">
        <v>0</v>
      </c>
      <c r="R149" s="248">
        <f>Q149*H149</f>
        <v>0</v>
      </c>
      <c r="S149" s="248">
        <v>0</v>
      </c>
      <c r="T149" s="24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0" t="s">
        <v>153</v>
      </c>
      <c r="AT149" s="250" t="s">
        <v>149</v>
      </c>
      <c r="AU149" s="250" t="s">
        <v>96</v>
      </c>
      <c r="AY149" s="17" t="s">
        <v>147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85</v>
      </c>
      <c r="BK149" s="140">
        <f>ROUND(I149*H149,2)</f>
        <v>0</v>
      </c>
      <c r="BL149" s="17" t="s">
        <v>153</v>
      </c>
      <c r="BM149" s="250" t="s">
        <v>168</v>
      </c>
    </row>
    <row r="150" spans="1:65" s="2" customFormat="1" ht="24.15" customHeight="1">
      <c r="A150" s="40"/>
      <c r="B150" s="41"/>
      <c r="C150" s="238" t="s">
        <v>169</v>
      </c>
      <c r="D150" s="238" t="s">
        <v>149</v>
      </c>
      <c r="E150" s="239" t="s">
        <v>170</v>
      </c>
      <c r="F150" s="240" t="s">
        <v>171</v>
      </c>
      <c r="G150" s="241" t="s">
        <v>152</v>
      </c>
      <c r="H150" s="242">
        <v>279.3</v>
      </c>
      <c r="I150" s="243"/>
      <c r="J150" s="244">
        <f>ROUND(I150*H150,2)</f>
        <v>0</v>
      </c>
      <c r="K150" s="245"/>
      <c r="L150" s="43"/>
      <c r="M150" s="246" t="s">
        <v>1</v>
      </c>
      <c r="N150" s="247" t="s">
        <v>45</v>
      </c>
      <c r="O150" s="93"/>
      <c r="P150" s="248">
        <f>O150*H150</f>
        <v>0</v>
      </c>
      <c r="Q150" s="248">
        <v>0</v>
      </c>
      <c r="R150" s="248">
        <f>Q150*H150</f>
        <v>0</v>
      </c>
      <c r="S150" s="248">
        <v>0.5</v>
      </c>
      <c r="T150" s="249">
        <f>S150*H150</f>
        <v>139.65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0" t="s">
        <v>153</v>
      </c>
      <c r="AT150" s="250" t="s">
        <v>149</v>
      </c>
      <c r="AU150" s="250" t="s">
        <v>96</v>
      </c>
      <c r="AY150" s="17" t="s">
        <v>147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7" t="s">
        <v>85</v>
      </c>
      <c r="BK150" s="140">
        <f>ROUND(I150*H150,2)</f>
        <v>0</v>
      </c>
      <c r="BL150" s="17" t="s">
        <v>153</v>
      </c>
      <c r="BM150" s="250" t="s">
        <v>172</v>
      </c>
    </row>
    <row r="151" spans="1:51" s="15" customFormat="1" ht="12">
      <c r="A151" s="15"/>
      <c r="B151" s="274"/>
      <c r="C151" s="275"/>
      <c r="D151" s="253" t="s">
        <v>155</v>
      </c>
      <c r="E151" s="276" t="s">
        <v>1</v>
      </c>
      <c r="F151" s="277" t="s">
        <v>173</v>
      </c>
      <c r="G151" s="275"/>
      <c r="H151" s="276" t="s">
        <v>1</v>
      </c>
      <c r="I151" s="278"/>
      <c r="J151" s="275"/>
      <c r="K151" s="275"/>
      <c r="L151" s="279"/>
      <c r="M151" s="280"/>
      <c r="N151" s="281"/>
      <c r="O151" s="281"/>
      <c r="P151" s="281"/>
      <c r="Q151" s="281"/>
      <c r="R151" s="281"/>
      <c r="S151" s="281"/>
      <c r="T151" s="28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3" t="s">
        <v>155</v>
      </c>
      <c r="AU151" s="283" t="s">
        <v>96</v>
      </c>
      <c r="AV151" s="15" t="s">
        <v>85</v>
      </c>
      <c r="AW151" s="15" t="s">
        <v>32</v>
      </c>
      <c r="AX151" s="15" t="s">
        <v>80</v>
      </c>
      <c r="AY151" s="283" t="s">
        <v>147</v>
      </c>
    </row>
    <row r="152" spans="1:51" s="13" customFormat="1" ht="12">
      <c r="A152" s="13"/>
      <c r="B152" s="251"/>
      <c r="C152" s="252"/>
      <c r="D152" s="253" t="s">
        <v>155</v>
      </c>
      <c r="E152" s="254" t="s">
        <v>1</v>
      </c>
      <c r="F152" s="255" t="s">
        <v>174</v>
      </c>
      <c r="G152" s="252"/>
      <c r="H152" s="256">
        <v>279.3</v>
      </c>
      <c r="I152" s="257"/>
      <c r="J152" s="252"/>
      <c r="K152" s="252"/>
      <c r="L152" s="258"/>
      <c r="M152" s="259"/>
      <c r="N152" s="260"/>
      <c r="O152" s="260"/>
      <c r="P152" s="260"/>
      <c r="Q152" s="260"/>
      <c r="R152" s="260"/>
      <c r="S152" s="260"/>
      <c r="T152" s="26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2" t="s">
        <v>155</v>
      </c>
      <c r="AU152" s="262" t="s">
        <v>96</v>
      </c>
      <c r="AV152" s="13" t="s">
        <v>96</v>
      </c>
      <c r="AW152" s="13" t="s">
        <v>32</v>
      </c>
      <c r="AX152" s="13" t="s">
        <v>80</v>
      </c>
      <c r="AY152" s="262" t="s">
        <v>147</v>
      </c>
    </row>
    <row r="153" spans="1:51" s="14" customFormat="1" ht="12">
      <c r="A153" s="14"/>
      <c r="B153" s="263"/>
      <c r="C153" s="264"/>
      <c r="D153" s="253" t="s">
        <v>155</v>
      </c>
      <c r="E153" s="265" t="s">
        <v>1</v>
      </c>
      <c r="F153" s="266" t="s">
        <v>157</v>
      </c>
      <c r="G153" s="264"/>
      <c r="H153" s="267">
        <v>279.3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3" t="s">
        <v>155</v>
      </c>
      <c r="AU153" s="273" t="s">
        <v>96</v>
      </c>
      <c r="AV153" s="14" t="s">
        <v>153</v>
      </c>
      <c r="AW153" s="14" t="s">
        <v>32</v>
      </c>
      <c r="AX153" s="14" t="s">
        <v>85</v>
      </c>
      <c r="AY153" s="273" t="s">
        <v>147</v>
      </c>
    </row>
    <row r="154" spans="1:65" s="2" customFormat="1" ht="16.5" customHeight="1">
      <c r="A154" s="40"/>
      <c r="B154" s="41"/>
      <c r="C154" s="238" t="s">
        <v>175</v>
      </c>
      <c r="D154" s="238" t="s">
        <v>149</v>
      </c>
      <c r="E154" s="239" t="s">
        <v>176</v>
      </c>
      <c r="F154" s="240" t="s">
        <v>177</v>
      </c>
      <c r="G154" s="241" t="s">
        <v>152</v>
      </c>
      <c r="H154" s="242">
        <v>35.3</v>
      </c>
      <c r="I154" s="243"/>
      <c r="J154" s="244">
        <f>ROUND(I154*H154,2)</f>
        <v>0</v>
      </c>
      <c r="K154" s="245"/>
      <c r="L154" s="43"/>
      <c r="M154" s="246" t="s">
        <v>1</v>
      </c>
      <c r="N154" s="247" t="s">
        <v>45</v>
      </c>
      <c r="O154" s="93"/>
      <c r="P154" s="248">
        <f>O154*H154</f>
        <v>0</v>
      </c>
      <c r="Q154" s="248">
        <v>0</v>
      </c>
      <c r="R154" s="248">
        <f>Q154*H154</f>
        <v>0</v>
      </c>
      <c r="S154" s="248">
        <v>0.355</v>
      </c>
      <c r="T154" s="249">
        <f>S154*H154</f>
        <v>12.531499999999998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0" t="s">
        <v>153</v>
      </c>
      <c r="AT154" s="250" t="s">
        <v>149</v>
      </c>
      <c r="AU154" s="250" t="s">
        <v>96</v>
      </c>
      <c r="AY154" s="17" t="s">
        <v>147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7" t="s">
        <v>85</v>
      </c>
      <c r="BK154" s="140">
        <f>ROUND(I154*H154,2)</f>
        <v>0</v>
      </c>
      <c r="BL154" s="17" t="s">
        <v>153</v>
      </c>
      <c r="BM154" s="250" t="s">
        <v>178</v>
      </c>
    </row>
    <row r="155" spans="1:51" s="15" customFormat="1" ht="12">
      <c r="A155" s="15"/>
      <c r="B155" s="274"/>
      <c r="C155" s="275"/>
      <c r="D155" s="253" t="s">
        <v>155</v>
      </c>
      <c r="E155" s="276" t="s">
        <v>1</v>
      </c>
      <c r="F155" s="277" t="s">
        <v>179</v>
      </c>
      <c r="G155" s="275"/>
      <c r="H155" s="276" t="s">
        <v>1</v>
      </c>
      <c r="I155" s="278"/>
      <c r="J155" s="275"/>
      <c r="K155" s="275"/>
      <c r="L155" s="279"/>
      <c r="M155" s="280"/>
      <c r="N155" s="281"/>
      <c r="O155" s="281"/>
      <c r="P155" s="281"/>
      <c r="Q155" s="281"/>
      <c r="R155" s="281"/>
      <c r="S155" s="281"/>
      <c r="T155" s="28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3" t="s">
        <v>155</v>
      </c>
      <c r="AU155" s="283" t="s">
        <v>96</v>
      </c>
      <c r="AV155" s="15" t="s">
        <v>85</v>
      </c>
      <c r="AW155" s="15" t="s">
        <v>32</v>
      </c>
      <c r="AX155" s="15" t="s">
        <v>80</v>
      </c>
      <c r="AY155" s="283" t="s">
        <v>147</v>
      </c>
    </row>
    <row r="156" spans="1:51" s="13" customFormat="1" ht="12">
      <c r="A156" s="13"/>
      <c r="B156" s="251"/>
      <c r="C156" s="252"/>
      <c r="D156" s="253" t="s">
        <v>155</v>
      </c>
      <c r="E156" s="254" t="s">
        <v>1</v>
      </c>
      <c r="F156" s="255" t="s">
        <v>180</v>
      </c>
      <c r="G156" s="252"/>
      <c r="H156" s="256">
        <v>35.3</v>
      </c>
      <c r="I156" s="257"/>
      <c r="J156" s="252"/>
      <c r="K156" s="252"/>
      <c r="L156" s="258"/>
      <c r="M156" s="259"/>
      <c r="N156" s="260"/>
      <c r="O156" s="260"/>
      <c r="P156" s="260"/>
      <c r="Q156" s="260"/>
      <c r="R156" s="260"/>
      <c r="S156" s="260"/>
      <c r="T156" s="26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2" t="s">
        <v>155</v>
      </c>
      <c r="AU156" s="262" t="s">
        <v>96</v>
      </c>
      <c r="AV156" s="13" t="s">
        <v>96</v>
      </c>
      <c r="AW156" s="13" t="s">
        <v>32</v>
      </c>
      <c r="AX156" s="13" t="s">
        <v>80</v>
      </c>
      <c r="AY156" s="262" t="s">
        <v>147</v>
      </c>
    </row>
    <row r="157" spans="1:51" s="14" customFormat="1" ht="12">
      <c r="A157" s="14"/>
      <c r="B157" s="263"/>
      <c r="C157" s="264"/>
      <c r="D157" s="253" t="s">
        <v>155</v>
      </c>
      <c r="E157" s="265" t="s">
        <v>1</v>
      </c>
      <c r="F157" s="266" t="s">
        <v>157</v>
      </c>
      <c r="G157" s="264"/>
      <c r="H157" s="267">
        <v>35.3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3" t="s">
        <v>155</v>
      </c>
      <c r="AU157" s="273" t="s">
        <v>96</v>
      </c>
      <c r="AV157" s="14" t="s">
        <v>153</v>
      </c>
      <c r="AW157" s="14" t="s">
        <v>32</v>
      </c>
      <c r="AX157" s="14" t="s">
        <v>85</v>
      </c>
      <c r="AY157" s="273" t="s">
        <v>147</v>
      </c>
    </row>
    <row r="158" spans="1:65" s="2" customFormat="1" ht="24.15" customHeight="1">
      <c r="A158" s="40"/>
      <c r="B158" s="41"/>
      <c r="C158" s="238" t="s">
        <v>181</v>
      </c>
      <c r="D158" s="238" t="s">
        <v>149</v>
      </c>
      <c r="E158" s="239" t="s">
        <v>182</v>
      </c>
      <c r="F158" s="240" t="s">
        <v>183</v>
      </c>
      <c r="G158" s="241" t="s">
        <v>152</v>
      </c>
      <c r="H158" s="242">
        <v>279.3</v>
      </c>
      <c r="I158" s="243"/>
      <c r="J158" s="244">
        <f>ROUND(I158*H158,2)</f>
        <v>0</v>
      </c>
      <c r="K158" s="245"/>
      <c r="L158" s="43"/>
      <c r="M158" s="246" t="s">
        <v>1</v>
      </c>
      <c r="N158" s="247" t="s">
        <v>45</v>
      </c>
      <c r="O158" s="93"/>
      <c r="P158" s="248">
        <f>O158*H158</f>
        <v>0</v>
      </c>
      <c r="Q158" s="248">
        <v>9E-05</v>
      </c>
      <c r="R158" s="248">
        <f>Q158*H158</f>
        <v>0.025137000000000003</v>
      </c>
      <c r="S158" s="248">
        <v>0.23</v>
      </c>
      <c r="T158" s="249">
        <f>S158*H158</f>
        <v>64.239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0" t="s">
        <v>153</v>
      </c>
      <c r="AT158" s="250" t="s">
        <v>149</v>
      </c>
      <c r="AU158" s="250" t="s">
        <v>96</v>
      </c>
      <c r="AY158" s="17" t="s">
        <v>147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7" t="s">
        <v>85</v>
      </c>
      <c r="BK158" s="140">
        <f>ROUND(I158*H158,2)</f>
        <v>0</v>
      </c>
      <c r="BL158" s="17" t="s">
        <v>153</v>
      </c>
      <c r="BM158" s="250" t="s">
        <v>184</v>
      </c>
    </row>
    <row r="159" spans="1:51" s="15" customFormat="1" ht="12">
      <c r="A159" s="15"/>
      <c r="B159" s="274"/>
      <c r="C159" s="275"/>
      <c r="D159" s="253" t="s">
        <v>155</v>
      </c>
      <c r="E159" s="276" t="s">
        <v>1</v>
      </c>
      <c r="F159" s="277" t="s">
        <v>185</v>
      </c>
      <c r="G159" s="275"/>
      <c r="H159" s="276" t="s">
        <v>1</v>
      </c>
      <c r="I159" s="278"/>
      <c r="J159" s="275"/>
      <c r="K159" s="275"/>
      <c r="L159" s="279"/>
      <c r="M159" s="280"/>
      <c r="N159" s="281"/>
      <c r="O159" s="281"/>
      <c r="P159" s="281"/>
      <c r="Q159" s="281"/>
      <c r="R159" s="281"/>
      <c r="S159" s="281"/>
      <c r="T159" s="28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3" t="s">
        <v>155</v>
      </c>
      <c r="AU159" s="283" t="s">
        <v>96</v>
      </c>
      <c r="AV159" s="15" t="s">
        <v>85</v>
      </c>
      <c r="AW159" s="15" t="s">
        <v>32</v>
      </c>
      <c r="AX159" s="15" t="s">
        <v>80</v>
      </c>
      <c r="AY159" s="283" t="s">
        <v>147</v>
      </c>
    </row>
    <row r="160" spans="1:51" s="13" customFormat="1" ht="12">
      <c r="A160" s="13"/>
      <c r="B160" s="251"/>
      <c r="C160" s="252"/>
      <c r="D160" s="253" t="s">
        <v>155</v>
      </c>
      <c r="E160" s="254" t="s">
        <v>1</v>
      </c>
      <c r="F160" s="255" t="s">
        <v>174</v>
      </c>
      <c r="G160" s="252"/>
      <c r="H160" s="256">
        <v>279.3</v>
      </c>
      <c r="I160" s="257"/>
      <c r="J160" s="252"/>
      <c r="K160" s="252"/>
      <c r="L160" s="258"/>
      <c r="M160" s="259"/>
      <c r="N160" s="260"/>
      <c r="O160" s="260"/>
      <c r="P160" s="260"/>
      <c r="Q160" s="260"/>
      <c r="R160" s="260"/>
      <c r="S160" s="260"/>
      <c r="T160" s="26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2" t="s">
        <v>155</v>
      </c>
      <c r="AU160" s="262" t="s">
        <v>96</v>
      </c>
      <c r="AV160" s="13" t="s">
        <v>96</v>
      </c>
      <c r="AW160" s="13" t="s">
        <v>32</v>
      </c>
      <c r="AX160" s="13" t="s">
        <v>80</v>
      </c>
      <c r="AY160" s="262" t="s">
        <v>147</v>
      </c>
    </row>
    <row r="161" spans="1:51" s="14" customFormat="1" ht="12">
      <c r="A161" s="14"/>
      <c r="B161" s="263"/>
      <c r="C161" s="264"/>
      <c r="D161" s="253" t="s">
        <v>155</v>
      </c>
      <c r="E161" s="265" t="s">
        <v>1</v>
      </c>
      <c r="F161" s="266" t="s">
        <v>157</v>
      </c>
      <c r="G161" s="264"/>
      <c r="H161" s="267">
        <v>279.3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3" t="s">
        <v>155</v>
      </c>
      <c r="AU161" s="273" t="s">
        <v>96</v>
      </c>
      <c r="AV161" s="14" t="s">
        <v>153</v>
      </c>
      <c r="AW161" s="14" t="s">
        <v>32</v>
      </c>
      <c r="AX161" s="14" t="s">
        <v>85</v>
      </c>
      <c r="AY161" s="273" t="s">
        <v>147</v>
      </c>
    </row>
    <row r="162" spans="1:65" s="2" customFormat="1" ht="24.15" customHeight="1">
      <c r="A162" s="40"/>
      <c r="B162" s="41"/>
      <c r="C162" s="238" t="s">
        <v>186</v>
      </c>
      <c r="D162" s="238" t="s">
        <v>149</v>
      </c>
      <c r="E162" s="239" t="s">
        <v>187</v>
      </c>
      <c r="F162" s="240" t="s">
        <v>188</v>
      </c>
      <c r="G162" s="241" t="s">
        <v>189</v>
      </c>
      <c r="H162" s="242">
        <v>500</v>
      </c>
      <c r="I162" s="243"/>
      <c r="J162" s="244">
        <f>ROUND(I162*H162,2)</f>
        <v>0</v>
      </c>
      <c r="K162" s="245"/>
      <c r="L162" s="43"/>
      <c r="M162" s="246" t="s">
        <v>1</v>
      </c>
      <c r="N162" s="247" t="s">
        <v>45</v>
      </c>
      <c r="O162" s="93"/>
      <c r="P162" s="248">
        <f>O162*H162</f>
        <v>0</v>
      </c>
      <c r="Q162" s="248">
        <v>4E-05</v>
      </c>
      <c r="R162" s="248">
        <f>Q162*H162</f>
        <v>0.02</v>
      </c>
      <c r="S162" s="248">
        <v>0</v>
      </c>
      <c r="T162" s="24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0" t="s">
        <v>153</v>
      </c>
      <c r="AT162" s="250" t="s">
        <v>149</v>
      </c>
      <c r="AU162" s="250" t="s">
        <v>96</v>
      </c>
      <c r="AY162" s="17" t="s">
        <v>147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7" t="s">
        <v>85</v>
      </c>
      <c r="BK162" s="140">
        <f>ROUND(I162*H162,2)</f>
        <v>0</v>
      </c>
      <c r="BL162" s="17" t="s">
        <v>153</v>
      </c>
      <c r="BM162" s="250" t="s">
        <v>190</v>
      </c>
    </row>
    <row r="163" spans="1:65" s="2" customFormat="1" ht="24.15" customHeight="1">
      <c r="A163" s="40"/>
      <c r="B163" s="41"/>
      <c r="C163" s="238" t="s">
        <v>191</v>
      </c>
      <c r="D163" s="238" t="s">
        <v>149</v>
      </c>
      <c r="E163" s="239" t="s">
        <v>192</v>
      </c>
      <c r="F163" s="240" t="s">
        <v>193</v>
      </c>
      <c r="G163" s="241" t="s">
        <v>152</v>
      </c>
      <c r="H163" s="242">
        <v>820.8</v>
      </c>
      <c r="I163" s="243"/>
      <c r="J163" s="244">
        <f>ROUND(I163*H163,2)</f>
        <v>0</v>
      </c>
      <c r="K163" s="245"/>
      <c r="L163" s="43"/>
      <c r="M163" s="246" t="s">
        <v>1</v>
      </c>
      <c r="N163" s="247" t="s">
        <v>45</v>
      </c>
      <c r="O163" s="93"/>
      <c r="P163" s="248">
        <f>O163*H163</f>
        <v>0</v>
      </c>
      <c r="Q163" s="248">
        <v>0</v>
      </c>
      <c r="R163" s="248">
        <f>Q163*H163</f>
        <v>0</v>
      </c>
      <c r="S163" s="248">
        <v>0</v>
      </c>
      <c r="T163" s="24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0" t="s">
        <v>153</v>
      </c>
      <c r="AT163" s="250" t="s">
        <v>149</v>
      </c>
      <c r="AU163" s="250" t="s">
        <v>96</v>
      </c>
      <c r="AY163" s="17" t="s">
        <v>147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7" t="s">
        <v>85</v>
      </c>
      <c r="BK163" s="140">
        <f>ROUND(I163*H163,2)</f>
        <v>0</v>
      </c>
      <c r="BL163" s="17" t="s">
        <v>153</v>
      </c>
      <c r="BM163" s="250" t="s">
        <v>194</v>
      </c>
    </row>
    <row r="164" spans="1:51" s="15" customFormat="1" ht="12">
      <c r="A164" s="15"/>
      <c r="B164" s="274"/>
      <c r="C164" s="275"/>
      <c r="D164" s="253" t="s">
        <v>155</v>
      </c>
      <c r="E164" s="276" t="s">
        <v>1</v>
      </c>
      <c r="F164" s="277" t="s">
        <v>195</v>
      </c>
      <c r="G164" s="275"/>
      <c r="H164" s="276" t="s">
        <v>1</v>
      </c>
      <c r="I164" s="278"/>
      <c r="J164" s="275"/>
      <c r="K164" s="275"/>
      <c r="L164" s="279"/>
      <c r="M164" s="280"/>
      <c r="N164" s="281"/>
      <c r="O164" s="281"/>
      <c r="P164" s="281"/>
      <c r="Q164" s="281"/>
      <c r="R164" s="281"/>
      <c r="S164" s="281"/>
      <c r="T164" s="28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3" t="s">
        <v>155</v>
      </c>
      <c r="AU164" s="283" t="s">
        <v>96</v>
      </c>
      <c r="AV164" s="15" t="s">
        <v>85</v>
      </c>
      <c r="AW164" s="15" t="s">
        <v>32</v>
      </c>
      <c r="AX164" s="15" t="s">
        <v>80</v>
      </c>
      <c r="AY164" s="283" t="s">
        <v>147</v>
      </c>
    </row>
    <row r="165" spans="1:51" s="13" customFormat="1" ht="12">
      <c r="A165" s="13"/>
      <c r="B165" s="251"/>
      <c r="C165" s="252"/>
      <c r="D165" s="253" t="s">
        <v>155</v>
      </c>
      <c r="E165" s="254" t="s">
        <v>1</v>
      </c>
      <c r="F165" s="255" t="s">
        <v>196</v>
      </c>
      <c r="G165" s="252"/>
      <c r="H165" s="256">
        <v>553.3</v>
      </c>
      <c r="I165" s="257"/>
      <c r="J165" s="252"/>
      <c r="K165" s="252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155</v>
      </c>
      <c r="AU165" s="262" t="s">
        <v>96</v>
      </c>
      <c r="AV165" s="13" t="s">
        <v>96</v>
      </c>
      <c r="AW165" s="13" t="s">
        <v>32</v>
      </c>
      <c r="AX165" s="13" t="s">
        <v>80</v>
      </c>
      <c r="AY165" s="262" t="s">
        <v>147</v>
      </c>
    </row>
    <row r="166" spans="1:51" s="13" customFormat="1" ht="12">
      <c r="A166" s="13"/>
      <c r="B166" s="251"/>
      <c r="C166" s="252"/>
      <c r="D166" s="253" t="s">
        <v>155</v>
      </c>
      <c r="E166" s="254" t="s">
        <v>1</v>
      </c>
      <c r="F166" s="255" t="s">
        <v>197</v>
      </c>
      <c r="G166" s="252"/>
      <c r="H166" s="256">
        <v>267.5</v>
      </c>
      <c r="I166" s="257"/>
      <c r="J166" s="252"/>
      <c r="K166" s="252"/>
      <c r="L166" s="258"/>
      <c r="M166" s="259"/>
      <c r="N166" s="260"/>
      <c r="O166" s="260"/>
      <c r="P166" s="260"/>
      <c r="Q166" s="260"/>
      <c r="R166" s="260"/>
      <c r="S166" s="260"/>
      <c r="T166" s="26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2" t="s">
        <v>155</v>
      </c>
      <c r="AU166" s="262" t="s">
        <v>96</v>
      </c>
      <c r="AV166" s="13" t="s">
        <v>96</v>
      </c>
      <c r="AW166" s="13" t="s">
        <v>32</v>
      </c>
      <c r="AX166" s="13" t="s">
        <v>80</v>
      </c>
      <c r="AY166" s="262" t="s">
        <v>147</v>
      </c>
    </row>
    <row r="167" spans="1:51" s="14" customFormat="1" ht="12">
      <c r="A167" s="14"/>
      <c r="B167" s="263"/>
      <c r="C167" s="264"/>
      <c r="D167" s="253" t="s">
        <v>155</v>
      </c>
      <c r="E167" s="265" t="s">
        <v>1</v>
      </c>
      <c r="F167" s="266" t="s">
        <v>157</v>
      </c>
      <c r="G167" s="264"/>
      <c r="H167" s="267">
        <v>820.8</v>
      </c>
      <c r="I167" s="268"/>
      <c r="J167" s="264"/>
      <c r="K167" s="264"/>
      <c r="L167" s="269"/>
      <c r="M167" s="270"/>
      <c r="N167" s="271"/>
      <c r="O167" s="271"/>
      <c r="P167" s="271"/>
      <c r="Q167" s="271"/>
      <c r="R167" s="271"/>
      <c r="S167" s="271"/>
      <c r="T167" s="27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3" t="s">
        <v>155</v>
      </c>
      <c r="AU167" s="273" t="s">
        <v>96</v>
      </c>
      <c r="AV167" s="14" t="s">
        <v>153</v>
      </c>
      <c r="AW167" s="14" t="s">
        <v>32</v>
      </c>
      <c r="AX167" s="14" t="s">
        <v>85</v>
      </c>
      <c r="AY167" s="273" t="s">
        <v>147</v>
      </c>
    </row>
    <row r="168" spans="1:65" s="2" customFormat="1" ht="33" customHeight="1">
      <c r="A168" s="40"/>
      <c r="B168" s="41"/>
      <c r="C168" s="238" t="s">
        <v>198</v>
      </c>
      <c r="D168" s="238" t="s">
        <v>149</v>
      </c>
      <c r="E168" s="239" t="s">
        <v>199</v>
      </c>
      <c r="F168" s="240" t="s">
        <v>200</v>
      </c>
      <c r="G168" s="241" t="s">
        <v>201</v>
      </c>
      <c r="H168" s="242">
        <v>276.027</v>
      </c>
      <c r="I168" s="243"/>
      <c r="J168" s="244">
        <f>ROUND(I168*H168,2)</f>
        <v>0</v>
      </c>
      <c r="K168" s="245"/>
      <c r="L168" s="43"/>
      <c r="M168" s="246" t="s">
        <v>1</v>
      </c>
      <c r="N168" s="247" t="s">
        <v>45</v>
      </c>
      <c r="O168" s="93"/>
      <c r="P168" s="248">
        <f>O168*H168</f>
        <v>0</v>
      </c>
      <c r="Q168" s="248">
        <v>0</v>
      </c>
      <c r="R168" s="248">
        <f>Q168*H168</f>
        <v>0</v>
      </c>
      <c r="S168" s="248">
        <v>0</v>
      </c>
      <c r="T168" s="24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0" t="s">
        <v>153</v>
      </c>
      <c r="AT168" s="250" t="s">
        <v>149</v>
      </c>
      <c r="AU168" s="250" t="s">
        <v>96</v>
      </c>
      <c r="AY168" s="17" t="s">
        <v>147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85</v>
      </c>
      <c r="BK168" s="140">
        <f>ROUND(I168*H168,2)</f>
        <v>0</v>
      </c>
      <c r="BL168" s="17" t="s">
        <v>153</v>
      </c>
      <c r="BM168" s="250" t="s">
        <v>202</v>
      </c>
    </row>
    <row r="169" spans="1:51" s="13" customFormat="1" ht="12">
      <c r="A169" s="13"/>
      <c r="B169" s="251"/>
      <c r="C169" s="252"/>
      <c r="D169" s="253" t="s">
        <v>155</v>
      </c>
      <c r="E169" s="254" t="s">
        <v>1</v>
      </c>
      <c r="F169" s="255" t="s">
        <v>203</v>
      </c>
      <c r="G169" s="252"/>
      <c r="H169" s="256">
        <v>4.41</v>
      </c>
      <c r="I169" s="257"/>
      <c r="J169" s="252"/>
      <c r="K169" s="252"/>
      <c r="L169" s="258"/>
      <c r="M169" s="259"/>
      <c r="N169" s="260"/>
      <c r="O169" s="260"/>
      <c r="P169" s="260"/>
      <c r="Q169" s="260"/>
      <c r="R169" s="260"/>
      <c r="S169" s="260"/>
      <c r="T169" s="26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2" t="s">
        <v>155</v>
      </c>
      <c r="AU169" s="262" t="s">
        <v>96</v>
      </c>
      <c r="AV169" s="13" t="s">
        <v>96</v>
      </c>
      <c r="AW169" s="13" t="s">
        <v>32</v>
      </c>
      <c r="AX169" s="13" t="s">
        <v>80</v>
      </c>
      <c r="AY169" s="262" t="s">
        <v>147</v>
      </c>
    </row>
    <row r="170" spans="1:51" s="13" customFormat="1" ht="12">
      <c r="A170" s="13"/>
      <c r="B170" s="251"/>
      <c r="C170" s="252"/>
      <c r="D170" s="253" t="s">
        <v>155</v>
      </c>
      <c r="E170" s="254" t="s">
        <v>1</v>
      </c>
      <c r="F170" s="255" t="s">
        <v>204</v>
      </c>
      <c r="G170" s="252"/>
      <c r="H170" s="256">
        <v>63.36</v>
      </c>
      <c r="I170" s="257"/>
      <c r="J170" s="252"/>
      <c r="K170" s="252"/>
      <c r="L170" s="258"/>
      <c r="M170" s="259"/>
      <c r="N170" s="260"/>
      <c r="O170" s="260"/>
      <c r="P170" s="260"/>
      <c r="Q170" s="260"/>
      <c r="R170" s="260"/>
      <c r="S170" s="260"/>
      <c r="T170" s="26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2" t="s">
        <v>155</v>
      </c>
      <c r="AU170" s="262" t="s">
        <v>96</v>
      </c>
      <c r="AV170" s="13" t="s">
        <v>96</v>
      </c>
      <c r="AW170" s="13" t="s">
        <v>32</v>
      </c>
      <c r="AX170" s="13" t="s">
        <v>80</v>
      </c>
      <c r="AY170" s="262" t="s">
        <v>147</v>
      </c>
    </row>
    <row r="171" spans="1:51" s="13" customFormat="1" ht="12">
      <c r="A171" s="13"/>
      <c r="B171" s="251"/>
      <c r="C171" s="252"/>
      <c r="D171" s="253" t="s">
        <v>155</v>
      </c>
      <c r="E171" s="254" t="s">
        <v>1</v>
      </c>
      <c r="F171" s="255" t="s">
        <v>205</v>
      </c>
      <c r="G171" s="252"/>
      <c r="H171" s="256">
        <v>5.975</v>
      </c>
      <c r="I171" s="257"/>
      <c r="J171" s="252"/>
      <c r="K171" s="252"/>
      <c r="L171" s="258"/>
      <c r="M171" s="259"/>
      <c r="N171" s="260"/>
      <c r="O171" s="260"/>
      <c r="P171" s="260"/>
      <c r="Q171" s="260"/>
      <c r="R171" s="260"/>
      <c r="S171" s="260"/>
      <c r="T171" s="26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2" t="s">
        <v>155</v>
      </c>
      <c r="AU171" s="262" t="s">
        <v>96</v>
      </c>
      <c r="AV171" s="13" t="s">
        <v>96</v>
      </c>
      <c r="AW171" s="13" t="s">
        <v>32</v>
      </c>
      <c r="AX171" s="13" t="s">
        <v>80</v>
      </c>
      <c r="AY171" s="262" t="s">
        <v>147</v>
      </c>
    </row>
    <row r="172" spans="1:51" s="13" customFormat="1" ht="12">
      <c r="A172" s="13"/>
      <c r="B172" s="251"/>
      <c r="C172" s="252"/>
      <c r="D172" s="253" t="s">
        <v>155</v>
      </c>
      <c r="E172" s="254" t="s">
        <v>1</v>
      </c>
      <c r="F172" s="255" t="s">
        <v>206</v>
      </c>
      <c r="G172" s="252"/>
      <c r="H172" s="256">
        <v>28.782</v>
      </c>
      <c r="I172" s="257"/>
      <c r="J172" s="252"/>
      <c r="K172" s="252"/>
      <c r="L172" s="258"/>
      <c r="M172" s="259"/>
      <c r="N172" s="260"/>
      <c r="O172" s="260"/>
      <c r="P172" s="260"/>
      <c r="Q172" s="260"/>
      <c r="R172" s="260"/>
      <c r="S172" s="260"/>
      <c r="T172" s="26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2" t="s">
        <v>155</v>
      </c>
      <c r="AU172" s="262" t="s">
        <v>96</v>
      </c>
      <c r="AV172" s="13" t="s">
        <v>96</v>
      </c>
      <c r="AW172" s="13" t="s">
        <v>32</v>
      </c>
      <c r="AX172" s="13" t="s">
        <v>80</v>
      </c>
      <c r="AY172" s="262" t="s">
        <v>147</v>
      </c>
    </row>
    <row r="173" spans="1:51" s="13" customFormat="1" ht="12">
      <c r="A173" s="13"/>
      <c r="B173" s="251"/>
      <c r="C173" s="252"/>
      <c r="D173" s="253" t="s">
        <v>155</v>
      </c>
      <c r="E173" s="254" t="s">
        <v>1</v>
      </c>
      <c r="F173" s="255" t="s">
        <v>207</v>
      </c>
      <c r="G173" s="252"/>
      <c r="H173" s="256">
        <v>163.5</v>
      </c>
      <c r="I173" s="257"/>
      <c r="J173" s="252"/>
      <c r="K173" s="252"/>
      <c r="L173" s="258"/>
      <c r="M173" s="259"/>
      <c r="N173" s="260"/>
      <c r="O173" s="260"/>
      <c r="P173" s="260"/>
      <c r="Q173" s="260"/>
      <c r="R173" s="260"/>
      <c r="S173" s="260"/>
      <c r="T173" s="26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2" t="s">
        <v>155</v>
      </c>
      <c r="AU173" s="262" t="s">
        <v>96</v>
      </c>
      <c r="AV173" s="13" t="s">
        <v>96</v>
      </c>
      <c r="AW173" s="13" t="s">
        <v>32</v>
      </c>
      <c r="AX173" s="13" t="s">
        <v>80</v>
      </c>
      <c r="AY173" s="262" t="s">
        <v>147</v>
      </c>
    </row>
    <row r="174" spans="1:51" s="13" customFormat="1" ht="12">
      <c r="A174" s="13"/>
      <c r="B174" s="251"/>
      <c r="C174" s="252"/>
      <c r="D174" s="253" t="s">
        <v>155</v>
      </c>
      <c r="E174" s="254" t="s">
        <v>1</v>
      </c>
      <c r="F174" s="255" t="s">
        <v>208</v>
      </c>
      <c r="G174" s="252"/>
      <c r="H174" s="256">
        <v>10</v>
      </c>
      <c r="I174" s="257"/>
      <c r="J174" s="252"/>
      <c r="K174" s="252"/>
      <c r="L174" s="258"/>
      <c r="M174" s="259"/>
      <c r="N174" s="260"/>
      <c r="O174" s="260"/>
      <c r="P174" s="260"/>
      <c r="Q174" s="260"/>
      <c r="R174" s="260"/>
      <c r="S174" s="260"/>
      <c r="T174" s="26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2" t="s">
        <v>155</v>
      </c>
      <c r="AU174" s="262" t="s">
        <v>96</v>
      </c>
      <c r="AV174" s="13" t="s">
        <v>96</v>
      </c>
      <c r="AW174" s="13" t="s">
        <v>32</v>
      </c>
      <c r="AX174" s="13" t="s">
        <v>80</v>
      </c>
      <c r="AY174" s="262" t="s">
        <v>147</v>
      </c>
    </row>
    <row r="175" spans="1:51" s="14" customFormat="1" ht="12">
      <c r="A175" s="14"/>
      <c r="B175" s="263"/>
      <c r="C175" s="264"/>
      <c r="D175" s="253" t="s">
        <v>155</v>
      </c>
      <c r="E175" s="265" t="s">
        <v>1</v>
      </c>
      <c r="F175" s="266" t="s">
        <v>157</v>
      </c>
      <c r="G175" s="264"/>
      <c r="H175" s="267">
        <v>276.027</v>
      </c>
      <c r="I175" s="268"/>
      <c r="J175" s="264"/>
      <c r="K175" s="264"/>
      <c r="L175" s="269"/>
      <c r="M175" s="270"/>
      <c r="N175" s="271"/>
      <c r="O175" s="271"/>
      <c r="P175" s="271"/>
      <c r="Q175" s="271"/>
      <c r="R175" s="271"/>
      <c r="S175" s="271"/>
      <c r="T175" s="27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3" t="s">
        <v>155</v>
      </c>
      <c r="AU175" s="273" t="s">
        <v>96</v>
      </c>
      <c r="AV175" s="14" t="s">
        <v>153</v>
      </c>
      <c r="AW175" s="14" t="s">
        <v>32</v>
      </c>
      <c r="AX175" s="14" t="s">
        <v>85</v>
      </c>
      <c r="AY175" s="273" t="s">
        <v>147</v>
      </c>
    </row>
    <row r="176" spans="1:65" s="2" customFormat="1" ht="24.15" customHeight="1">
      <c r="A176" s="40"/>
      <c r="B176" s="41"/>
      <c r="C176" s="238" t="s">
        <v>209</v>
      </c>
      <c r="D176" s="238" t="s">
        <v>149</v>
      </c>
      <c r="E176" s="239" t="s">
        <v>210</v>
      </c>
      <c r="F176" s="240" t="s">
        <v>211</v>
      </c>
      <c r="G176" s="241" t="s">
        <v>160</v>
      </c>
      <c r="H176" s="242">
        <v>26</v>
      </c>
      <c r="I176" s="243"/>
      <c r="J176" s="244">
        <f>ROUND(I176*H176,2)</f>
        <v>0</v>
      </c>
      <c r="K176" s="245"/>
      <c r="L176" s="43"/>
      <c r="M176" s="246" t="s">
        <v>1</v>
      </c>
      <c r="N176" s="247" t="s">
        <v>45</v>
      </c>
      <c r="O176" s="93"/>
      <c r="P176" s="248">
        <f>O176*H176</f>
        <v>0</v>
      </c>
      <c r="Q176" s="248">
        <v>0</v>
      </c>
      <c r="R176" s="248">
        <f>Q176*H176</f>
        <v>0</v>
      </c>
      <c r="S176" s="248">
        <v>0</v>
      </c>
      <c r="T176" s="24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0" t="s">
        <v>153</v>
      </c>
      <c r="AT176" s="250" t="s">
        <v>149</v>
      </c>
      <c r="AU176" s="250" t="s">
        <v>96</v>
      </c>
      <c r="AY176" s="17" t="s">
        <v>147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85</v>
      </c>
      <c r="BK176" s="140">
        <f>ROUND(I176*H176,2)</f>
        <v>0</v>
      </c>
      <c r="BL176" s="17" t="s">
        <v>153</v>
      </c>
      <c r="BM176" s="250" t="s">
        <v>212</v>
      </c>
    </row>
    <row r="177" spans="1:65" s="2" customFormat="1" ht="24.15" customHeight="1">
      <c r="A177" s="40"/>
      <c r="B177" s="41"/>
      <c r="C177" s="238" t="s">
        <v>213</v>
      </c>
      <c r="D177" s="238" t="s">
        <v>149</v>
      </c>
      <c r="E177" s="239" t="s">
        <v>214</v>
      </c>
      <c r="F177" s="240" t="s">
        <v>215</v>
      </c>
      <c r="G177" s="241" t="s">
        <v>152</v>
      </c>
      <c r="H177" s="242">
        <v>185</v>
      </c>
      <c r="I177" s="243"/>
      <c r="J177" s="244">
        <f>ROUND(I177*H177,2)</f>
        <v>0</v>
      </c>
      <c r="K177" s="245"/>
      <c r="L177" s="43"/>
      <c r="M177" s="246" t="s">
        <v>1</v>
      </c>
      <c r="N177" s="247" t="s">
        <v>45</v>
      </c>
      <c r="O177" s="93"/>
      <c r="P177" s="248">
        <f>O177*H177</f>
        <v>0</v>
      </c>
      <c r="Q177" s="248">
        <v>0</v>
      </c>
      <c r="R177" s="248">
        <f>Q177*H177</f>
        <v>0</v>
      </c>
      <c r="S177" s="248">
        <v>0</v>
      </c>
      <c r="T177" s="24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0" t="s">
        <v>153</v>
      </c>
      <c r="AT177" s="250" t="s">
        <v>149</v>
      </c>
      <c r="AU177" s="250" t="s">
        <v>96</v>
      </c>
      <c r="AY177" s="17" t="s">
        <v>147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7" t="s">
        <v>85</v>
      </c>
      <c r="BK177" s="140">
        <f>ROUND(I177*H177,2)</f>
        <v>0</v>
      </c>
      <c r="BL177" s="17" t="s">
        <v>153</v>
      </c>
      <c r="BM177" s="250" t="s">
        <v>216</v>
      </c>
    </row>
    <row r="178" spans="1:65" s="2" customFormat="1" ht="24.15" customHeight="1">
      <c r="A178" s="40"/>
      <c r="B178" s="41"/>
      <c r="C178" s="238" t="s">
        <v>217</v>
      </c>
      <c r="D178" s="238" t="s">
        <v>149</v>
      </c>
      <c r="E178" s="239" t="s">
        <v>218</v>
      </c>
      <c r="F178" s="240" t="s">
        <v>219</v>
      </c>
      <c r="G178" s="241" t="s">
        <v>201</v>
      </c>
      <c r="H178" s="242">
        <v>543.066</v>
      </c>
      <c r="I178" s="243"/>
      <c r="J178" s="244">
        <f>ROUND(I178*H178,2)</f>
        <v>0</v>
      </c>
      <c r="K178" s="245"/>
      <c r="L178" s="43"/>
      <c r="M178" s="246" t="s">
        <v>1</v>
      </c>
      <c r="N178" s="247" t="s">
        <v>45</v>
      </c>
      <c r="O178" s="93"/>
      <c r="P178" s="248">
        <f>O178*H178</f>
        <v>0</v>
      </c>
      <c r="Q178" s="248">
        <v>0</v>
      </c>
      <c r="R178" s="248">
        <f>Q178*H178</f>
        <v>0</v>
      </c>
      <c r="S178" s="248">
        <v>0</v>
      </c>
      <c r="T178" s="24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0" t="s">
        <v>153</v>
      </c>
      <c r="AT178" s="250" t="s">
        <v>149</v>
      </c>
      <c r="AU178" s="250" t="s">
        <v>96</v>
      </c>
      <c r="AY178" s="17" t="s">
        <v>147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7" t="s">
        <v>85</v>
      </c>
      <c r="BK178" s="140">
        <f>ROUND(I178*H178,2)</f>
        <v>0</v>
      </c>
      <c r="BL178" s="17" t="s">
        <v>153</v>
      </c>
      <c r="BM178" s="250" t="s">
        <v>220</v>
      </c>
    </row>
    <row r="179" spans="1:51" s="15" customFormat="1" ht="12">
      <c r="A179" s="15"/>
      <c r="B179" s="274"/>
      <c r="C179" s="275"/>
      <c r="D179" s="253" t="s">
        <v>155</v>
      </c>
      <c r="E179" s="276" t="s">
        <v>1</v>
      </c>
      <c r="F179" s="277" t="s">
        <v>221</v>
      </c>
      <c r="G179" s="275"/>
      <c r="H179" s="276" t="s">
        <v>1</v>
      </c>
      <c r="I179" s="278"/>
      <c r="J179" s="275"/>
      <c r="K179" s="275"/>
      <c r="L179" s="279"/>
      <c r="M179" s="280"/>
      <c r="N179" s="281"/>
      <c r="O179" s="281"/>
      <c r="P179" s="281"/>
      <c r="Q179" s="281"/>
      <c r="R179" s="281"/>
      <c r="S179" s="281"/>
      <c r="T179" s="28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3" t="s">
        <v>155</v>
      </c>
      <c r="AU179" s="283" t="s">
        <v>96</v>
      </c>
      <c r="AV179" s="15" t="s">
        <v>85</v>
      </c>
      <c r="AW179" s="15" t="s">
        <v>32</v>
      </c>
      <c r="AX179" s="15" t="s">
        <v>80</v>
      </c>
      <c r="AY179" s="283" t="s">
        <v>147</v>
      </c>
    </row>
    <row r="180" spans="1:51" s="13" customFormat="1" ht="12">
      <c r="A180" s="13"/>
      <c r="B180" s="251"/>
      <c r="C180" s="252"/>
      <c r="D180" s="253" t="s">
        <v>155</v>
      </c>
      <c r="E180" s="254" t="s">
        <v>1</v>
      </c>
      <c r="F180" s="255" t="s">
        <v>222</v>
      </c>
      <c r="G180" s="252"/>
      <c r="H180" s="256">
        <v>355.6</v>
      </c>
      <c r="I180" s="257"/>
      <c r="J180" s="252"/>
      <c r="K180" s="252"/>
      <c r="L180" s="258"/>
      <c r="M180" s="259"/>
      <c r="N180" s="260"/>
      <c r="O180" s="260"/>
      <c r="P180" s="260"/>
      <c r="Q180" s="260"/>
      <c r="R180" s="260"/>
      <c r="S180" s="260"/>
      <c r="T180" s="26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2" t="s">
        <v>155</v>
      </c>
      <c r="AU180" s="262" t="s">
        <v>96</v>
      </c>
      <c r="AV180" s="13" t="s">
        <v>96</v>
      </c>
      <c r="AW180" s="13" t="s">
        <v>32</v>
      </c>
      <c r="AX180" s="13" t="s">
        <v>80</v>
      </c>
      <c r="AY180" s="262" t="s">
        <v>147</v>
      </c>
    </row>
    <row r="181" spans="1:51" s="15" customFormat="1" ht="12">
      <c r="A181" s="15"/>
      <c r="B181" s="274"/>
      <c r="C181" s="275"/>
      <c r="D181" s="253" t="s">
        <v>155</v>
      </c>
      <c r="E181" s="276" t="s">
        <v>1</v>
      </c>
      <c r="F181" s="277" t="s">
        <v>223</v>
      </c>
      <c r="G181" s="275"/>
      <c r="H181" s="276" t="s">
        <v>1</v>
      </c>
      <c r="I181" s="278"/>
      <c r="J181" s="275"/>
      <c r="K181" s="275"/>
      <c r="L181" s="279"/>
      <c r="M181" s="280"/>
      <c r="N181" s="281"/>
      <c r="O181" s="281"/>
      <c r="P181" s="281"/>
      <c r="Q181" s="281"/>
      <c r="R181" s="281"/>
      <c r="S181" s="281"/>
      <c r="T181" s="28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3" t="s">
        <v>155</v>
      </c>
      <c r="AU181" s="283" t="s">
        <v>96</v>
      </c>
      <c r="AV181" s="15" t="s">
        <v>85</v>
      </c>
      <c r="AW181" s="15" t="s">
        <v>32</v>
      </c>
      <c r="AX181" s="15" t="s">
        <v>80</v>
      </c>
      <c r="AY181" s="283" t="s">
        <v>147</v>
      </c>
    </row>
    <row r="182" spans="1:51" s="13" customFormat="1" ht="12">
      <c r="A182" s="13"/>
      <c r="B182" s="251"/>
      <c r="C182" s="252"/>
      <c r="D182" s="253" t="s">
        <v>155</v>
      </c>
      <c r="E182" s="254" t="s">
        <v>1</v>
      </c>
      <c r="F182" s="255" t="s">
        <v>224</v>
      </c>
      <c r="G182" s="252"/>
      <c r="H182" s="256">
        <v>168.042</v>
      </c>
      <c r="I182" s="257"/>
      <c r="J182" s="252"/>
      <c r="K182" s="252"/>
      <c r="L182" s="258"/>
      <c r="M182" s="259"/>
      <c r="N182" s="260"/>
      <c r="O182" s="260"/>
      <c r="P182" s="260"/>
      <c r="Q182" s="260"/>
      <c r="R182" s="260"/>
      <c r="S182" s="260"/>
      <c r="T182" s="26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2" t="s">
        <v>155</v>
      </c>
      <c r="AU182" s="262" t="s">
        <v>96</v>
      </c>
      <c r="AV182" s="13" t="s">
        <v>96</v>
      </c>
      <c r="AW182" s="13" t="s">
        <v>32</v>
      </c>
      <c r="AX182" s="13" t="s">
        <v>80</v>
      </c>
      <c r="AY182" s="262" t="s">
        <v>147</v>
      </c>
    </row>
    <row r="183" spans="1:51" s="15" customFormat="1" ht="12">
      <c r="A183" s="15"/>
      <c r="B183" s="274"/>
      <c r="C183" s="275"/>
      <c r="D183" s="253" t="s">
        <v>155</v>
      </c>
      <c r="E183" s="276" t="s">
        <v>1</v>
      </c>
      <c r="F183" s="277" t="s">
        <v>225</v>
      </c>
      <c r="G183" s="275"/>
      <c r="H183" s="276" t="s">
        <v>1</v>
      </c>
      <c r="I183" s="278"/>
      <c r="J183" s="275"/>
      <c r="K183" s="275"/>
      <c r="L183" s="279"/>
      <c r="M183" s="280"/>
      <c r="N183" s="281"/>
      <c r="O183" s="281"/>
      <c r="P183" s="281"/>
      <c r="Q183" s="281"/>
      <c r="R183" s="281"/>
      <c r="S183" s="281"/>
      <c r="T183" s="282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3" t="s">
        <v>155</v>
      </c>
      <c r="AU183" s="283" t="s">
        <v>96</v>
      </c>
      <c r="AV183" s="15" t="s">
        <v>85</v>
      </c>
      <c r="AW183" s="15" t="s">
        <v>32</v>
      </c>
      <c r="AX183" s="15" t="s">
        <v>80</v>
      </c>
      <c r="AY183" s="283" t="s">
        <v>147</v>
      </c>
    </row>
    <row r="184" spans="1:51" s="13" customFormat="1" ht="12">
      <c r="A184" s="13"/>
      <c r="B184" s="251"/>
      <c r="C184" s="252"/>
      <c r="D184" s="253" t="s">
        <v>155</v>
      </c>
      <c r="E184" s="254" t="s">
        <v>1</v>
      </c>
      <c r="F184" s="255" t="s">
        <v>226</v>
      </c>
      <c r="G184" s="252"/>
      <c r="H184" s="256">
        <v>19.424</v>
      </c>
      <c r="I184" s="257"/>
      <c r="J184" s="252"/>
      <c r="K184" s="252"/>
      <c r="L184" s="258"/>
      <c r="M184" s="259"/>
      <c r="N184" s="260"/>
      <c r="O184" s="260"/>
      <c r="P184" s="260"/>
      <c r="Q184" s="260"/>
      <c r="R184" s="260"/>
      <c r="S184" s="260"/>
      <c r="T184" s="26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2" t="s">
        <v>155</v>
      </c>
      <c r="AU184" s="262" t="s">
        <v>96</v>
      </c>
      <c r="AV184" s="13" t="s">
        <v>96</v>
      </c>
      <c r="AW184" s="13" t="s">
        <v>32</v>
      </c>
      <c r="AX184" s="13" t="s">
        <v>80</v>
      </c>
      <c r="AY184" s="262" t="s">
        <v>147</v>
      </c>
    </row>
    <row r="185" spans="1:51" s="14" customFormat="1" ht="12">
      <c r="A185" s="14"/>
      <c r="B185" s="263"/>
      <c r="C185" s="264"/>
      <c r="D185" s="253" t="s">
        <v>155</v>
      </c>
      <c r="E185" s="265" t="s">
        <v>1</v>
      </c>
      <c r="F185" s="266" t="s">
        <v>157</v>
      </c>
      <c r="G185" s="264"/>
      <c r="H185" s="267">
        <v>543.066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3" t="s">
        <v>155</v>
      </c>
      <c r="AU185" s="273" t="s">
        <v>96</v>
      </c>
      <c r="AV185" s="14" t="s">
        <v>153</v>
      </c>
      <c r="AW185" s="14" t="s">
        <v>32</v>
      </c>
      <c r="AX185" s="14" t="s">
        <v>85</v>
      </c>
      <c r="AY185" s="273" t="s">
        <v>147</v>
      </c>
    </row>
    <row r="186" spans="1:65" s="2" customFormat="1" ht="24.15" customHeight="1">
      <c r="A186" s="40"/>
      <c r="B186" s="41"/>
      <c r="C186" s="238" t="s">
        <v>227</v>
      </c>
      <c r="D186" s="238" t="s">
        <v>149</v>
      </c>
      <c r="E186" s="239" t="s">
        <v>228</v>
      </c>
      <c r="F186" s="240" t="s">
        <v>229</v>
      </c>
      <c r="G186" s="241" t="s">
        <v>201</v>
      </c>
      <c r="H186" s="242">
        <v>31.2</v>
      </c>
      <c r="I186" s="243"/>
      <c r="J186" s="244">
        <f>ROUND(I186*H186,2)</f>
        <v>0</v>
      </c>
      <c r="K186" s="245"/>
      <c r="L186" s="43"/>
      <c r="M186" s="246" t="s">
        <v>1</v>
      </c>
      <c r="N186" s="247" t="s">
        <v>45</v>
      </c>
      <c r="O186" s="93"/>
      <c r="P186" s="248">
        <f>O186*H186</f>
        <v>0</v>
      </c>
      <c r="Q186" s="248">
        <v>0</v>
      </c>
      <c r="R186" s="248">
        <f>Q186*H186</f>
        <v>0</v>
      </c>
      <c r="S186" s="248">
        <v>0</v>
      </c>
      <c r="T186" s="24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0" t="s">
        <v>153</v>
      </c>
      <c r="AT186" s="250" t="s">
        <v>149</v>
      </c>
      <c r="AU186" s="250" t="s">
        <v>96</v>
      </c>
      <c r="AY186" s="17" t="s">
        <v>147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7" t="s">
        <v>85</v>
      </c>
      <c r="BK186" s="140">
        <f>ROUND(I186*H186,2)</f>
        <v>0</v>
      </c>
      <c r="BL186" s="17" t="s">
        <v>153</v>
      </c>
      <c r="BM186" s="250" t="s">
        <v>230</v>
      </c>
    </row>
    <row r="187" spans="1:51" s="13" customFormat="1" ht="12">
      <c r="A187" s="13"/>
      <c r="B187" s="251"/>
      <c r="C187" s="252"/>
      <c r="D187" s="253" t="s">
        <v>155</v>
      </c>
      <c r="E187" s="254" t="s">
        <v>1</v>
      </c>
      <c r="F187" s="255" t="s">
        <v>231</v>
      </c>
      <c r="G187" s="252"/>
      <c r="H187" s="256">
        <v>31.2</v>
      </c>
      <c r="I187" s="257"/>
      <c r="J187" s="252"/>
      <c r="K187" s="252"/>
      <c r="L187" s="258"/>
      <c r="M187" s="259"/>
      <c r="N187" s="260"/>
      <c r="O187" s="260"/>
      <c r="P187" s="260"/>
      <c r="Q187" s="260"/>
      <c r="R187" s="260"/>
      <c r="S187" s="260"/>
      <c r="T187" s="26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2" t="s">
        <v>155</v>
      </c>
      <c r="AU187" s="262" t="s">
        <v>96</v>
      </c>
      <c r="AV187" s="13" t="s">
        <v>96</v>
      </c>
      <c r="AW187" s="13" t="s">
        <v>32</v>
      </c>
      <c r="AX187" s="13" t="s">
        <v>80</v>
      </c>
      <c r="AY187" s="262" t="s">
        <v>147</v>
      </c>
    </row>
    <row r="188" spans="1:51" s="14" customFormat="1" ht="12">
      <c r="A188" s="14"/>
      <c r="B188" s="263"/>
      <c r="C188" s="264"/>
      <c r="D188" s="253" t="s">
        <v>155</v>
      </c>
      <c r="E188" s="265" t="s">
        <v>1</v>
      </c>
      <c r="F188" s="266" t="s">
        <v>157</v>
      </c>
      <c r="G188" s="264"/>
      <c r="H188" s="267">
        <v>31.2</v>
      </c>
      <c r="I188" s="268"/>
      <c r="J188" s="264"/>
      <c r="K188" s="264"/>
      <c r="L188" s="269"/>
      <c r="M188" s="270"/>
      <c r="N188" s="271"/>
      <c r="O188" s="271"/>
      <c r="P188" s="271"/>
      <c r="Q188" s="271"/>
      <c r="R188" s="271"/>
      <c r="S188" s="271"/>
      <c r="T188" s="27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3" t="s">
        <v>155</v>
      </c>
      <c r="AU188" s="273" t="s">
        <v>96</v>
      </c>
      <c r="AV188" s="14" t="s">
        <v>153</v>
      </c>
      <c r="AW188" s="14" t="s">
        <v>32</v>
      </c>
      <c r="AX188" s="14" t="s">
        <v>85</v>
      </c>
      <c r="AY188" s="273" t="s">
        <v>147</v>
      </c>
    </row>
    <row r="189" spans="1:65" s="2" customFormat="1" ht="16.5" customHeight="1">
      <c r="A189" s="40"/>
      <c r="B189" s="41"/>
      <c r="C189" s="284" t="s">
        <v>8</v>
      </c>
      <c r="D189" s="284" t="s">
        <v>232</v>
      </c>
      <c r="E189" s="285" t="s">
        <v>233</v>
      </c>
      <c r="F189" s="286" t="s">
        <v>234</v>
      </c>
      <c r="G189" s="287" t="s">
        <v>235</v>
      </c>
      <c r="H189" s="288">
        <v>356.185</v>
      </c>
      <c r="I189" s="289"/>
      <c r="J189" s="290">
        <f>ROUND(I189*H189,2)</f>
        <v>0</v>
      </c>
      <c r="K189" s="291"/>
      <c r="L189" s="292"/>
      <c r="M189" s="293" t="s">
        <v>1</v>
      </c>
      <c r="N189" s="294" t="s">
        <v>45</v>
      </c>
      <c r="O189" s="93"/>
      <c r="P189" s="248">
        <f>O189*H189</f>
        <v>0</v>
      </c>
      <c r="Q189" s="248">
        <v>1</v>
      </c>
      <c r="R189" s="248">
        <f>Q189*H189</f>
        <v>356.185</v>
      </c>
      <c r="S189" s="248">
        <v>0</v>
      </c>
      <c r="T189" s="24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0" t="s">
        <v>186</v>
      </c>
      <c r="AT189" s="250" t="s">
        <v>232</v>
      </c>
      <c r="AU189" s="250" t="s">
        <v>96</v>
      </c>
      <c r="AY189" s="17" t="s">
        <v>147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7" t="s">
        <v>85</v>
      </c>
      <c r="BK189" s="140">
        <f>ROUND(I189*H189,2)</f>
        <v>0</v>
      </c>
      <c r="BL189" s="17" t="s">
        <v>153</v>
      </c>
      <c r="BM189" s="250" t="s">
        <v>236</v>
      </c>
    </row>
    <row r="190" spans="1:51" s="15" customFormat="1" ht="12">
      <c r="A190" s="15"/>
      <c r="B190" s="274"/>
      <c r="C190" s="275"/>
      <c r="D190" s="253" t="s">
        <v>155</v>
      </c>
      <c r="E190" s="276" t="s">
        <v>1</v>
      </c>
      <c r="F190" s="277" t="s">
        <v>223</v>
      </c>
      <c r="G190" s="275"/>
      <c r="H190" s="276" t="s">
        <v>1</v>
      </c>
      <c r="I190" s="278"/>
      <c r="J190" s="275"/>
      <c r="K190" s="275"/>
      <c r="L190" s="279"/>
      <c r="M190" s="280"/>
      <c r="N190" s="281"/>
      <c r="O190" s="281"/>
      <c r="P190" s="281"/>
      <c r="Q190" s="281"/>
      <c r="R190" s="281"/>
      <c r="S190" s="281"/>
      <c r="T190" s="28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3" t="s">
        <v>155</v>
      </c>
      <c r="AU190" s="283" t="s">
        <v>96</v>
      </c>
      <c r="AV190" s="15" t="s">
        <v>85</v>
      </c>
      <c r="AW190" s="15" t="s">
        <v>32</v>
      </c>
      <c r="AX190" s="15" t="s">
        <v>80</v>
      </c>
      <c r="AY190" s="283" t="s">
        <v>147</v>
      </c>
    </row>
    <row r="191" spans="1:51" s="13" customFormat="1" ht="12">
      <c r="A191" s="13"/>
      <c r="B191" s="251"/>
      <c r="C191" s="252"/>
      <c r="D191" s="253" t="s">
        <v>155</v>
      </c>
      <c r="E191" s="254" t="s">
        <v>1</v>
      </c>
      <c r="F191" s="255" t="s">
        <v>224</v>
      </c>
      <c r="G191" s="252"/>
      <c r="H191" s="256">
        <v>168.042</v>
      </c>
      <c r="I191" s="257"/>
      <c r="J191" s="252"/>
      <c r="K191" s="252"/>
      <c r="L191" s="258"/>
      <c r="M191" s="259"/>
      <c r="N191" s="260"/>
      <c r="O191" s="260"/>
      <c r="P191" s="260"/>
      <c r="Q191" s="260"/>
      <c r="R191" s="260"/>
      <c r="S191" s="260"/>
      <c r="T191" s="26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2" t="s">
        <v>155</v>
      </c>
      <c r="AU191" s="262" t="s">
        <v>96</v>
      </c>
      <c r="AV191" s="13" t="s">
        <v>96</v>
      </c>
      <c r="AW191" s="13" t="s">
        <v>32</v>
      </c>
      <c r="AX191" s="13" t="s">
        <v>80</v>
      </c>
      <c r="AY191" s="262" t="s">
        <v>147</v>
      </c>
    </row>
    <row r="192" spans="1:51" s="15" customFormat="1" ht="12">
      <c r="A192" s="15"/>
      <c r="B192" s="274"/>
      <c r="C192" s="275"/>
      <c r="D192" s="253" t="s">
        <v>155</v>
      </c>
      <c r="E192" s="276" t="s">
        <v>1</v>
      </c>
      <c r="F192" s="277" t="s">
        <v>225</v>
      </c>
      <c r="G192" s="275"/>
      <c r="H192" s="276" t="s">
        <v>1</v>
      </c>
      <c r="I192" s="278"/>
      <c r="J192" s="275"/>
      <c r="K192" s="275"/>
      <c r="L192" s="279"/>
      <c r="M192" s="280"/>
      <c r="N192" s="281"/>
      <c r="O192" s="281"/>
      <c r="P192" s="281"/>
      <c r="Q192" s="281"/>
      <c r="R192" s="281"/>
      <c r="S192" s="281"/>
      <c r="T192" s="28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3" t="s">
        <v>155</v>
      </c>
      <c r="AU192" s="283" t="s">
        <v>96</v>
      </c>
      <c r="AV192" s="15" t="s">
        <v>85</v>
      </c>
      <c r="AW192" s="15" t="s">
        <v>32</v>
      </c>
      <c r="AX192" s="15" t="s">
        <v>80</v>
      </c>
      <c r="AY192" s="283" t="s">
        <v>147</v>
      </c>
    </row>
    <row r="193" spans="1:51" s="13" customFormat="1" ht="12">
      <c r="A193" s="13"/>
      <c r="B193" s="251"/>
      <c r="C193" s="252"/>
      <c r="D193" s="253" t="s">
        <v>155</v>
      </c>
      <c r="E193" s="254" t="s">
        <v>1</v>
      </c>
      <c r="F193" s="255" t="s">
        <v>226</v>
      </c>
      <c r="G193" s="252"/>
      <c r="H193" s="256">
        <v>19.424</v>
      </c>
      <c r="I193" s="257"/>
      <c r="J193" s="252"/>
      <c r="K193" s="252"/>
      <c r="L193" s="258"/>
      <c r="M193" s="259"/>
      <c r="N193" s="260"/>
      <c r="O193" s="260"/>
      <c r="P193" s="260"/>
      <c r="Q193" s="260"/>
      <c r="R193" s="260"/>
      <c r="S193" s="260"/>
      <c r="T193" s="26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2" t="s">
        <v>155</v>
      </c>
      <c r="AU193" s="262" t="s">
        <v>96</v>
      </c>
      <c r="AV193" s="13" t="s">
        <v>96</v>
      </c>
      <c r="AW193" s="13" t="s">
        <v>32</v>
      </c>
      <c r="AX193" s="13" t="s">
        <v>80</v>
      </c>
      <c r="AY193" s="262" t="s">
        <v>147</v>
      </c>
    </row>
    <row r="194" spans="1:51" s="14" customFormat="1" ht="12">
      <c r="A194" s="14"/>
      <c r="B194" s="263"/>
      <c r="C194" s="264"/>
      <c r="D194" s="253" t="s">
        <v>155</v>
      </c>
      <c r="E194" s="265" t="s">
        <v>1</v>
      </c>
      <c r="F194" s="266" t="s">
        <v>157</v>
      </c>
      <c r="G194" s="264"/>
      <c r="H194" s="267">
        <v>187.466</v>
      </c>
      <c r="I194" s="268"/>
      <c r="J194" s="264"/>
      <c r="K194" s="264"/>
      <c r="L194" s="269"/>
      <c r="M194" s="270"/>
      <c r="N194" s="271"/>
      <c r="O194" s="271"/>
      <c r="P194" s="271"/>
      <c r="Q194" s="271"/>
      <c r="R194" s="271"/>
      <c r="S194" s="271"/>
      <c r="T194" s="27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3" t="s">
        <v>155</v>
      </c>
      <c r="AU194" s="273" t="s">
        <v>96</v>
      </c>
      <c r="AV194" s="14" t="s">
        <v>153</v>
      </c>
      <c r="AW194" s="14" t="s">
        <v>32</v>
      </c>
      <c r="AX194" s="14" t="s">
        <v>80</v>
      </c>
      <c r="AY194" s="273" t="s">
        <v>147</v>
      </c>
    </row>
    <row r="195" spans="1:51" s="13" customFormat="1" ht="12">
      <c r="A195" s="13"/>
      <c r="B195" s="251"/>
      <c r="C195" s="252"/>
      <c r="D195" s="253" t="s">
        <v>155</v>
      </c>
      <c r="E195" s="254" t="s">
        <v>1</v>
      </c>
      <c r="F195" s="255" t="s">
        <v>237</v>
      </c>
      <c r="G195" s="252"/>
      <c r="H195" s="256">
        <v>356.185</v>
      </c>
      <c r="I195" s="257"/>
      <c r="J195" s="252"/>
      <c r="K195" s="252"/>
      <c r="L195" s="258"/>
      <c r="M195" s="259"/>
      <c r="N195" s="260"/>
      <c r="O195" s="260"/>
      <c r="P195" s="260"/>
      <c r="Q195" s="260"/>
      <c r="R195" s="260"/>
      <c r="S195" s="260"/>
      <c r="T195" s="26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2" t="s">
        <v>155</v>
      </c>
      <c r="AU195" s="262" t="s">
        <v>96</v>
      </c>
      <c r="AV195" s="13" t="s">
        <v>96</v>
      </c>
      <c r="AW195" s="13" t="s">
        <v>32</v>
      </c>
      <c r="AX195" s="13" t="s">
        <v>85</v>
      </c>
      <c r="AY195" s="262" t="s">
        <v>147</v>
      </c>
    </row>
    <row r="196" spans="1:65" s="2" customFormat="1" ht="24.15" customHeight="1">
      <c r="A196" s="40"/>
      <c r="B196" s="41"/>
      <c r="C196" s="238" t="s">
        <v>238</v>
      </c>
      <c r="D196" s="238" t="s">
        <v>149</v>
      </c>
      <c r="E196" s="239" t="s">
        <v>239</v>
      </c>
      <c r="F196" s="240" t="s">
        <v>240</v>
      </c>
      <c r="G196" s="241" t="s">
        <v>201</v>
      </c>
      <c r="H196" s="242">
        <v>31.2</v>
      </c>
      <c r="I196" s="243"/>
      <c r="J196" s="244">
        <f>ROUND(I196*H196,2)</f>
        <v>0</v>
      </c>
      <c r="K196" s="245"/>
      <c r="L196" s="43"/>
      <c r="M196" s="246" t="s">
        <v>1</v>
      </c>
      <c r="N196" s="247" t="s">
        <v>45</v>
      </c>
      <c r="O196" s="93"/>
      <c r="P196" s="248">
        <f>O196*H196</f>
        <v>0</v>
      </c>
      <c r="Q196" s="248">
        <v>0</v>
      </c>
      <c r="R196" s="248">
        <f>Q196*H196</f>
        <v>0</v>
      </c>
      <c r="S196" s="248">
        <v>0</v>
      </c>
      <c r="T196" s="24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0" t="s">
        <v>153</v>
      </c>
      <c r="AT196" s="250" t="s">
        <v>149</v>
      </c>
      <c r="AU196" s="250" t="s">
        <v>96</v>
      </c>
      <c r="AY196" s="17" t="s">
        <v>147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7" t="s">
        <v>85</v>
      </c>
      <c r="BK196" s="140">
        <f>ROUND(I196*H196,2)</f>
        <v>0</v>
      </c>
      <c r="BL196" s="17" t="s">
        <v>153</v>
      </c>
      <c r="BM196" s="250" t="s">
        <v>241</v>
      </c>
    </row>
    <row r="197" spans="1:51" s="13" customFormat="1" ht="12">
      <c r="A197" s="13"/>
      <c r="B197" s="251"/>
      <c r="C197" s="252"/>
      <c r="D197" s="253" t="s">
        <v>155</v>
      </c>
      <c r="E197" s="254" t="s">
        <v>1</v>
      </c>
      <c r="F197" s="255" t="s">
        <v>231</v>
      </c>
      <c r="G197" s="252"/>
      <c r="H197" s="256">
        <v>31.2</v>
      </c>
      <c r="I197" s="257"/>
      <c r="J197" s="252"/>
      <c r="K197" s="252"/>
      <c r="L197" s="258"/>
      <c r="M197" s="259"/>
      <c r="N197" s="260"/>
      <c r="O197" s="260"/>
      <c r="P197" s="260"/>
      <c r="Q197" s="260"/>
      <c r="R197" s="260"/>
      <c r="S197" s="260"/>
      <c r="T197" s="26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2" t="s">
        <v>155</v>
      </c>
      <c r="AU197" s="262" t="s">
        <v>96</v>
      </c>
      <c r="AV197" s="13" t="s">
        <v>96</v>
      </c>
      <c r="AW197" s="13" t="s">
        <v>32</v>
      </c>
      <c r="AX197" s="13" t="s">
        <v>80</v>
      </c>
      <c r="AY197" s="262" t="s">
        <v>147</v>
      </c>
    </row>
    <row r="198" spans="1:51" s="14" customFormat="1" ht="12">
      <c r="A198" s="14"/>
      <c r="B198" s="263"/>
      <c r="C198" s="264"/>
      <c r="D198" s="253" t="s">
        <v>155</v>
      </c>
      <c r="E198" s="265" t="s">
        <v>1</v>
      </c>
      <c r="F198" s="266" t="s">
        <v>157</v>
      </c>
      <c r="G198" s="264"/>
      <c r="H198" s="267">
        <v>31.2</v>
      </c>
      <c r="I198" s="268"/>
      <c r="J198" s="264"/>
      <c r="K198" s="264"/>
      <c r="L198" s="269"/>
      <c r="M198" s="270"/>
      <c r="N198" s="271"/>
      <c r="O198" s="271"/>
      <c r="P198" s="271"/>
      <c r="Q198" s="271"/>
      <c r="R198" s="271"/>
      <c r="S198" s="271"/>
      <c r="T198" s="27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3" t="s">
        <v>155</v>
      </c>
      <c r="AU198" s="273" t="s">
        <v>96</v>
      </c>
      <c r="AV198" s="14" t="s">
        <v>153</v>
      </c>
      <c r="AW198" s="14" t="s">
        <v>32</v>
      </c>
      <c r="AX198" s="14" t="s">
        <v>85</v>
      </c>
      <c r="AY198" s="273" t="s">
        <v>147</v>
      </c>
    </row>
    <row r="199" spans="1:65" s="2" customFormat="1" ht="55.5" customHeight="1">
      <c r="A199" s="40"/>
      <c r="B199" s="41"/>
      <c r="C199" s="238" t="s">
        <v>242</v>
      </c>
      <c r="D199" s="238" t="s">
        <v>149</v>
      </c>
      <c r="E199" s="239" t="s">
        <v>243</v>
      </c>
      <c r="F199" s="240" t="s">
        <v>244</v>
      </c>
      <c r="G199" s="241" t="s">
        <v>152</v>
      </c>
      <c r="H199" s="242">
        <v>820.8</v>
      </c>
      <c r="I199" s="243"/>
      <c r="J199" s="244">
        <f>ROUND(I199*H199,2)</f>
        <v>0</v>
      </c>
      <c r="K199" s="245"/>
      <c r="L199" s="43"/>
      <c r="M199" s="246" t="s">
        <v>1</v>
      </c>
      <c r="N199" s="247" t="s">
        <v>45</v>
      </c>
      <c r="O199" s="93"/>
      <c r="P199" s="248">
        <f>O199*H199</f>
        <v>0</v>
      </c>
      <c r="Q199" s="248">
        <v>0</v>
      </c>
      <c r="R199" s="248">
        <f>Q199*H199</f>
        <v>0</v>
      </c>
      <c r="S199" s="248">
        <v>0</v>
      </c>
      <c r="T199" s="24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0" t="s">
        <v>153</v>
      </c>
      <c r="AT199" s="250" t="s">
        <v>149</v>
      </c>
      <c r="AU199" s="250" t="s">
        <v>96</v>
      </c>
      <c r="AY199" s="17" t="s">
        <v>147</v>
      </c>
      <c r="BE199" s="140">
        <f>IF(N199="základní",J199,0)</f>
        <v>0</v>
      </c>
      <c r="BF199" s="140">
        <f>IF(N199="snížená",J199,0)</f>
        <v>0</v>
      </c>
      <c r="BG199" s="140">
        <f>IF(N199="zákl. přenesená",J199,0)</f>
        <v>0</v>
      </c>
      <c r="BH199" s="140">
        <f>IF(N199="sníž. přenesená",J199,0)</f>
        <v>0</v>
      </c>
      <c r="BI199" s="140">
        <f>IF(N199="nulová",J199,0)</f>
        <v>0</v>
      </c>
      <c r="BJ199" s="17" t="s">
        <v>85</v>
      </c>
      <c r="BK199" s="140">
        <f>ROUND(I199*H199,2)</f>
        <v>0</v>
      </c>
      <c r="BL199" s="17" t="s">
        <v>153</v>
      </c>
      <c r="BM199" s="250" t="s">
        <v>245</v>
      </c>
    </row>
    <row r="200" spans="1:51" s="15" customFormat="1" ht="12">
      <c r="A200" s="15"/>
      <c r="B200" s="274"/>
      <c r="C200" s="275"/>
      <c r="D200" s="253" t="s">
        <v>155</v>
      </c>
      <c r="E200" s="276" t="s">
        <v>1</v>
      </c>
      <c r="F200" s="277" t="s">
        <v>195</v>
      </c>
      <c r="G200" s="275"/>
      <c r="H200" s="276" t="s">
        <v>1</v>
      </c>
      <c r="I200" s="278"/>
      <c r="J200" s="275"/>
      <c r="K200" s="275"/>
      <c r="L200" s="279"/>
      <c r="M200" s="280"/>
      <c r="N200" s="281"/>
      <c r="O200" s="281"/>
      <c r="P200" s="281"/>
      <c r="Q200" s="281"/>
      <c r="R200" s="281"/>
      <c r="S200" s="281"/>
      <c r="T200" s="28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3" t="s">
        <v>155</v>
      </c>
      <c r="AU200" s="283" t="s">
        <v>96</v>
      </c>
      <c r="AV200" s="15" t="s">
        <v>85</v>
      </c>
      <c r="AW200" s="15" t="s">
        <v>32</v>
      </c>
      <c r="AX200" s="15" t="s">
        <v>80</v>
      </c>
      <c r="AY200" s="283" t="s">
        <v>147</v>
      </c>
    </row>
    <row r="201" spans="1:51" s="15" customFormat="1" ht="12">
      <c r="A201" s="15"/>
      <c r="B201" s="274"/>
      <c r="C201" s="275"/>
      <c r="D201" s="253" t="s">
        <v>155</v>
      </c>
      <c r="E201" s="276" t="s">
        <v>1</v>
      </c>
      <c r="F201" s="277" t="s">
        <v>246</v>
      </c>
      <c r="G201" s="275"/>
      <c r="H201" s="276" t="s">
        <v>1</v>
      </c>
      <c r="I201" s="278"/>
      <c r="J201" s="275"/>
      <c r="K201" s="275"/>
      <c r="L201" s="279"/>
      <c r="M201" s="280"/>
      <c r="N201" s="281"/>
      <c r="O201" s="281"/>
      <c r="P201" s="281"/>
      <c r="Q201" s="281"/>
      <c r="R201" s="281"/>
      <c r="S201" s="281"/>
      <c r="T201" s="28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3" t="s">
        <v>155</v>
      </c>
      <c r="AU201" s="283" t="s">
        <v>96</v>
      </c>
      <c r="AV201" s="15" t="s">
        <v>85</v>
      </c>
      <c r="AW201" s="15" t="s">
        <v>32</v>
      </c>
      <c r="AX201" s="15" t="s">
        <v>80</v>
      </c>
      <c r="AY201" s="283" t="s">
        <v>147</v>
      </c>
    </row>
    <row r="202" spans="1:51" s="13" customFormat="1" ht="12">
      <c r="A202" s="13"/>
      <c r="B202" s="251"/>
      <c r="C202" s="252"/>
      <c r="D202" s="253" t="s">
        <v>155</v>
      </c>
      <c r="E202" s="254" t="s">
        <v>1</v>
      </c>
      <c r="F202" s="255" t="s">
        <v>196</v>
      </c>
      <c r="G202" s="252"/>
      <c r="H202" s="256">
        <v>553.3</v>
      </c>
      <c r="I202" s="257"/>
      <c r="J202" s="252"/>
      <c r="K202" s="252"/>
      <c r="L202" s="258"/>
      <c r="M202" s="259"/>
      <c r="N202" s="260"/>
      <c r="O202" s="260"/>
      <c r="P202" s="260"/>
      <c r="Q202" s="260"/>
      <c r="R202" s="260"/>
      <c r="S202" s="260"/>
      <c r="T202" s="26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2" t="s">
        <v>155</v>
      </c>
      <c r="AU202" s="262" t="s">
        <v>96</v>
      </c>
      <c r="AV202" s="13" t="s">
        <v>96</v>
      </c>
      <c r="AW202" s="13" t="s">
        <v>32</v>
      </c>
      <c r="AX202" s="13" t="s">
        <v>80</v>
      </c>
      <c r="AY202" s="262" t="s">
        <v>147</v>
      </c>
    </row>
    <row r="203" spans="1:51" s="13" customFormat="1" ht="12">
      <c r="A203" s="13"/>
      <c r="B203" s="251"/>
      <c r="C203" s="252"/>
      <c r="D203" s="253" t="s">
        <v>155</v>
      </c>
      <c r="E203" s="254" t="s">
        <v>1</v>
      </c>
      <c r="F203" s="255" t="s">
        <v>247</v>
      </c>
      <c r="G203" s="252"/>
      <c r="H203" s="256">
        <v>267.5</v>
      </c>
      <c r="I203" s="257"/>
      <c r="J203" s="252"/>
      <c r="K203" s="252"/>
      <c r="L203" s="258"/>
      <c r="M203" s="259"/>
      <c r="N203" s="260"/>
      <c r="O203" s="260"/>
      <c r="P203" s="260"/>
      <c r="Q203" s="260"/>
      <c r="R203" s="260"/>
      <c r="S203" s="260"/>
      <c r="T203" s="26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2" t="s">
        <v>155</v>
      </c>
      <c r="AU203" s="262" t="s">
        <v>96</v>
      </c>
      <c r="AV203" s="13" t="s">
        <v>96</v>
      </c>
      <c r="AW203" s="13" t="s">
        <v>32</v>
      </c>
      <c r="AX203" s="13" t="s">
        <v>80</v>
      </c>
      <c r="AY203" s="262" t="s">
        <v>147</v>
      </c>
    </row>
    <row r="204" spans="1:51" s="14" customFormat="1" ht="12">
      <c r="A204" s="14"/>
      <c r="B204" s="263"/>
      <c r="C204" s="264"/>
      <c r="D204" s="253" t="s">
        <v>155</v>
      </c>
      <c r="E204" s="265" t="s">
        <v>1</v>
      </c>
      <c r="F204" s="266" t="s">
        <v>157</v>
      </c>
      <c r="G204" s="264"/>
      <c r="H204" s="267">
        <v>820.8</v>
      </c>
      <c r="I204" s="268"/>
      <c r="J204" s="264"/>
      <c r="K204" s="264"/>
      <c r="L204" s="269"/>
      <c r="M204" s="270"/>
      <c r="N204" s="271"/>
      <c r="O204" s="271"/>
      <c r="P204" s="271"/>
      <c r="Q204" s="271"/>
      <c r="R204" s="271"/>
      <c r="S204" s="271"/>
      <c r="T204" s="27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3" t="s">
        <v>155</v>
      </c>
      <c r="AU204" s="273" t="s">
        <v>96</v>
      </c>
      <c r="AV204" s="14" t="s">
        <v>153</v>
      </c>
      <c r="AW204" s="14" t="s">
        <v>32</v>
      </c>
      <c r="AX204" s="14" t="s">
        <v>85</v>
      </c>
      <c r="AY204" s="273" t="s">
        <v>147</v>
      </c>
    </row>
    <row r="205" spans="1:65" s="2" customFormat="1" ht="24.15" customHeight="1">
      <c r="A205" s="40"/>
      <c r="B205" s="41"/>
      <c r="C205" s="238" t="s">
        <v>248</v>
      </c>
      <c r="D205" s="238" t="s">
        <v>149</v>
      </c>
      <c r="E205" s="239" t="s">
        <v>249</v>
      </c>
      <c r="F205" s="240" t="s">
        <v>250</v>
      </c>
      <c r="G205" s="241" t="s">
        <v>152</v>
      </c>
      <c r="H205" s="242">
        <v>820.8</v>
      </c>
      <c r="I205" s="243"/>
      <c r="J205" s="244">
        <f>ROUND(I205*H205,2)</f>
        <v>0</v>
      </c>
      <c r="K205" s="245"/>
      <c r="L205" s="43"/>
      <c r="M205" s="246" t="s">
        <v>1</v>
      </c>
      <c r="N205" s="247" t="s">
        <v>45</v>
      </c>
      <c r="O205" s="93"/>
      <c r="P205" s="248">
        <f>O205*H205</f>
        <v>0</v>
      </c>
      <c r="Q205" s="248">
        <v>0</v>
      </c>
      <c r="R205" s="248">
        <f>Q205*H205</f>
        <v>0</v>
      </c>
      <c r="S205" s="248">
        <v>0</v>
      </c>
      <c r="T205" s="24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0" t="s">
        <v>153</v>
      </c>
      <c r="AT205" s="250" t="s">
        <v>149</v>
      </c>
      <c r="AU205" s="250" t="s">
        <v>96</v>
      </c>
      <c r="AY205" s="17" t="s">
        <v>147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7" t="s">
        <v>85</v>
      </c>
      <c r="BK205" s="140">
        <f>ROUND(I205*H205,2)</f>
        <v>0</v>
      </c>
      <c r="BL205" s="17" t="s">
        <v>153</v>
      </c>
      <c r="BM205" s="250" t="s">
        <v>251</v>
      </c>
    </row>
    <row r="206" spans="1:65" s="2" customFormat="1" ht="16.5" customHeight="1">
      <c r="A206" s="40"/>
      <c r="B206" s="41"/>
      <c r="C206" s="284" t="s">
        <v>252</v>
      </c>
      <c r="D206" s="284" t="s">
        <v>232</v>
      </c>
      <c r="E206" s="285" t="s">
        <v>253</v>
      </c>
      <c r="F206" s="286" t="s">
        <v>254</v>
      </c>
      <c r="G206" s="287" t="s">
        <v>255</v>
      </c>
      <c r="H206" s="288">
        <v>16.416</v>
      </c>
      <c r="I206" s="289"/>
      <c r="J206" s="290">
        <f>ROUND(I206*H206,2)</f>
        <v>0</v>
      </c>
      <c r="K206" s="291"/>
      <c r="L206" s="292"/>
      <c r="M206" s="293" t="s">
        <v>1</v>
      </c>
      <c r="N206" s="294" t="s">
        <v>45</v>
      </c>
      <c r="O206" s="93"/>
      <c r="P206" s="248">
        <f>O206*H206</f>
        <v>0</v>
      </c>
      <c r="Q206" s="248">
        <v>0.001</v>
      </c>
      <c r="R206" s="248">
        <f>Q206*H206</f>
        <v>0.016416</v>
      </c>
      <c r="S206" s="248">
        <v>0</v>
      </c>
      <c r="T206" s="24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0" t="s">
        <v>186</v>
      </c>
      <c r="AT206" s="250" t="s">
        <v>232</v>
      </c>
      <c r="AU206" s="250" t="s">
        <v>96</v>
      </c>
      <c r="AY206" s="17" t="s">
        <v>147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7" t="s">
        <v>85</v>
      </c>
      <c r="BK206" s="140">
        <f>ROUND(I206*H206,2)</f>
        <v>0</v>
      </c>
      <c r="BL206" s="17" t="s">
        <v>153</v>
      </c>
      <c r="BM206" s="250" t="s">
        <v>256</v>
      </c>
    </row>
    <row r="207" spans="1:51" s="13" customFormat="1" ht="12">
      <c r="A207" s="13"/>
      <c r="B207" s="251"/>
      <c r="C207" s="252"/>
      <c r="D207" s="253" t="s">
        <v>155</v>
      </c>
      <c r="E207" s="254" t="s">
        <v>1</v>
      </c>
      <c r="F207" s="255" t="s">
        <v>257</v>
      </c>
      <c r="G207" s="252"/>
      <c r="H207" s="256">
        <v>16.416</v>
      </c>
      <c r="I207" s="257"/>
      <c r="J207" s="252"/>
      <c r="K207" s="252"/>
      <c r="L207" s="258"/>
      <c r="M207" s="259"/>
      <c r="N207" s="260"/>
      <c r="O207" s="260"/>
      <c r="P207" s="260"/>
      <c r="Q207" s="260"/>
      <c r="R207" s="260"/>
      <c r="S207" s="260"/>
      <c r="T207" s="26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2" t="s">
        <v>155</v>
      </c>
      <c r="AU207" s="262" t="s">
        <v>96</v>
      </c>
      <c r="AV207" s="13" t="s">
        <v>96</v>
      </c>
      <c r="AW207" s="13" t="s">
        <v>32</v>
      </c>
      <c r="AX207" s="13" t="s">
        <v>85</v>
      </c>
      <c r="AY207" s="262" t="s">
        <v>147</v>
      </c>
    </row>
    <row r="208" spans="1:65" s="2" customFormat="1" ht="24.15" customHeight="1">
      <c r="A208" s="40"/>
      <c r="B208" s="41"/>
      <c r="C208" s="238" t="s">
        <v>258</v>
      </c>
      <c r="D208" s="238" t="s">
        <v>149</v>
      </c>
      <c r="E208" s="239" t="s">
        <v>259</v>
      </c>
      <c r="F208" s="240" t="s">
        <v>260</v>
      </c>
      <c r="G208" s="241" t="s">
        <v>152</v>
      </c>
      <c r="H208" s="242">
        <v>675.6</v>
      </c>
      <c r="I208" s="243"/>
      <c r="J208" s="244">
        <f>ROUND(I208*H208,2)</f>
        <v>0</v>
      </c>
      <c r="K208" s="245"/>
      <c r="L208" s="43"/>
      <c r="M208" s="246" t="s">
        <v>1</v>
      </c>
      <c r="N208" s="247" t="s">
        <v>45</v>
      </c>
      <c r="O208" s="93"/>
      <c r="P208" s="248">
        <f>O208*H208</f>
        <v>0</v>
      </c>
      <c r="Q208" s="248">
        <v>0</v>
      </c>
      <c r="R208" s="248">
        <f>Q208*H208</f>
        <v>0</v>
      </c>
      <c r="S208" s="248">
        <v>0</v>
      </c>
      <c r="T208" s="24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0" t="s">
        <v>153</v>
      </c>
      <c r="AT208" s="250" t="s">
        <v>149</v>
      </c>
      <c r="AU208" s="250" t="s">
        <v>96</v>
      </c>
      <c r="AY208" s="17" t="s">
        <v>147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7" t="s">
        <v>85</v>
      </c>
      <c r="BK208" s="140">
        <f>ROUND(I208*H208,2)</f>
        <v>0</v>
      </c>
      <c r="BL208" s="17" t="s">
        <v>153</v>
      </c>
      <c r="BM208" s="250" t="s">
        <v>261</v>
      </c>
    </row>
    <row r="209" spans="1:51" s="13" customFormat="1" ht="12">
      <c r="A209" s="13"/>
      <c r="B209" s="251"/>
      <c r="C209" s="252"/>
      <c r="D209" s="253" t="s">
        <v>155</v>
      </c>
      <c r="E209" s="254" t="s">
        <v>1</v>
      </c>
      <c r="F209" s="255" t="s">
        <v>262</v>
      </c>
      <c r="G209" s="252"/>
      <c r="H209" s="256">
        <v>675.6</v>
      </c>
      <c r="I209" s="257"/>
      <c r="J209" s="252"/>
      <c r="K209" s="252"/>
      <c r="L209" s="258"/>
      <c r="M209" s="259"/>
      <c r="N209" s="260"/>
      <c r="O209" s="260"/>
      <c r="P209" s="260"/>
      <c r="Q209" s="260"/>
      <c r="R209" s="260"/>
      <c r="S209" s="260"/>
      <c r="T209" s="26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2" t="s">
        <v>155</v>
      </c>
      <c r="AU209" s="262" t="s">
        <v>96</v>
      </c>
      <c r="AV209" s="13" t="s">
        <v>96</v>
      </c>
      <c r="AW209" s="13" t="s">
        <v>32</v>
      </c>
      <c r="AX209" s="13" t="s">
        <v>80</v>
      </c>
      <c r="AY209" s="262" t="s">
        <v>147</v>
      </c>
    </row>
    <row r="210" spans="1:51" s="14" customFormat="1" ht="12">
      <c r="A210" s="14"/>
      <c r="B210" s="263"/>
      <c r="C210" s="264"/>
      <c r="D210" s="253" t="s">
        <v>155</v>
      </c>
      <c r="E210" s="265" t="s">
        <v>1</v>
      </c>
      <c r="F210" s="266" t="s">
        <v>157</v>
      </c>
      <c r="G210" s="264"/>
      <c r="H210" s="267">
        <v>675.6</v>
      </c>
      <c r="I210" s="268"/>
      <c r="J210" s="264"/>
      <c r="K210" s="264"/>
      <c r="L210" s="269"/>
      <c r="M210" s="270"/>
      <c r="N210" s="271"/>
      <c r="O210" s="271"/>
      <c r="P210" s="271"/>
      <c r="Q210" s="271"/>
      <c r="R210" s="271"/>
      <c r="S210" s="271"/>
      <c r="T210" s="27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3" t="s">
        <v>155</v>
      </c>
      <c r="AU210" s="273" t="s">
        <v>96</v>
      </c>
      <c r="AV210" s="14" t="s">
        <v>153</v>
      </c>
      <c r="AW210" s="14" t="s">
        <v>32</v>
      </c>
      <c r="AX210" s="14" t="s">
        <v>85</v>
      </c>
      <c r="AY210" s="273" t="s">
        <v>147</v>
      </c>
    </row>
    <row r="211" spans="1:63" s="12" customFormat="1" ht="22.8" customHeight="1">
      <c r="A211" s="12"/>
      <c r="B211" s="222"/>
      <c r="C211" s="223"/>
      <c r="D211" s="224" t="s">
        <v>79</v>
      </c>
      <c r="E211" s="236" t="s">
        <v>96</v>
      </c>
      <c r="F211" s="236" t="s">
        <v>263</v>
      </c>
      <c r="G211" s="223"/>
      <c r="H211" s="223"/>
      <c r="I211" s="226"/>
      <c r="J211" s="237">
        <f>BK211</f>
        <v>0</v>
      </c>
      <c r="K211" s="223"/>
      <c r="L211" s="228"/>
      <c r="M211" s="229"/>
      <c r="N211" s="230"/>
      <c r="O211" s="230"/>
      <c r="P211" s="231">
        <f>SUM(P212:P284)</f>
        <v>0</v>
      </c>
      <c r="Q211" s="230"/>
      <c r="R211" s="231">
        <f>SUM(R212:R284)</f>
        <v>80.13401735999999</v>
      </c>
      <c r="S211" s="230"/>
      <c r="T211" s="232">
        <f>SUM(T212:T284)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3" t="s">
        <v>85</v>
      </c>
      <c r="AT211" s="234" t="s">
        <v>79</v>
      </c>
      <c r="AU211" s="234" t="s">
        <v>85</v>
      </c>
      <c r="AY211" s="233" t="s">
        <v>147</v>
      </c>
      <c r="BK211" s="235">
        <f>SUM(BK212:BK284)</f>
        <v>0</v>
      </c>
    </row>
    <row r="212" spans="1:65" s="2" customFormat="1" ht="16.5" customHeight="1">
      <c r="A212" s="40"/>
      <c r="B212" s="41"/>
      <c r="C212" s="238" t="s">
        <v>7</v>
      </c>
      <c r="D212" s="238" t="s">
        <v>149</v>
      </c>
      <c r="E212" s="239" t="s">
        <v>264</v>
      </c>
      <c r="F212" s="240" t="s">
        <v>265</v>
      </c>
      <c r="G212" s="241" t="s">
        <v>201</v>
      </c>
      <c r="H212" s="242">
        <v>0.882</v>
      </c>
      <c r="I212" s="243"/>
      <c r="J212" s="244">
        <f>ROUND(I212*H212,2)</f>
        <v>0</v>
      </c>
      <c r="K212" s="245"/>
      <c r="L212" s="43"/>
      <c r="M212" s="246" t="s">
        <v>1</v>
      </c>
      <c r="N212" s="247" t="s">
        <v>45</v>
      </c>
      <c r="O212" s="93"/>
      <c r="P212" s="248">
        <f>O212*H212</f>
        <v>0</v>
      </c>
      <c r="Q212" s="248">
        <v>1.9593</v>
      </c>
      <c r="R212" s="248">
        <f>Q212*H212</f>
        <v>1.7281026000000002</v>
      </c>
      <c r="S212" s="248">
        <v>0</v>
      </c>
      <c r="T212" s="24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0" t="s">
        <v>153</v>
      </c>
      <c r="AT212" s="250" t="s">
        <v>149</v>
      </c>
      <c r="AU212" s="250" t="s">
        <v>96</v>
      </c>
      <c r="AY212" s="17" t="s">
        <v>147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7" t="s">
        <v>85</v>
      </c>
      <c r="BK212" s="140">
        <f>ROUND(I212*H212,2)</f>
        <v>0</v>
      </c>
      <c r="BL212" s="17" t="s">
        <v>153</v>
      </c>
      <c r="BM212" s="250" t="s">
        <v>266</v>
      </c>
    </row>
    <row r="213" spans="1:51" s="13" customFormat="1" ht="12">
      <c r="A213" s="13"/>
      <c r="B213" s="251"/>
      <c r="C213" s="252"/>
      <c r="D213" s="253" t="s">
        <v>155</v>
      </c>
      <c r="E213" s="254" t="s">
        <v>1</v>
      </c>
      <c r="F213" s="255" t="s">
        <v>267</v>
      </c>
      <c r="G213" s="252"/>
      <c r="H213" s="256">
        <v>0.882</v>
      </c>
      <c r="I213" s="257"/>
      <c r="J213" s="252"/>
      <c r="K213" s="252"/>
      <c r="L213" s="258"/>
      <c r="M213" s="259"/>
      <c r="N213" s="260"/>
      <c r="O213" s="260"/>
      <c r="P213" s="260"/>
      <c r="Q213" s="260"/>
      <c r="R213" s="260"/>
      <c r="S213" s="260"/>
      <c r="T213" s="26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2" t="s">
        <v>155</v>
      </c>
      <c r="AU213" s="262" t="s">
        <v>96</v>
      </c>
      <c r="AV213" s="13" t="s">
        <v>96</v>
      </c>
      <c r="AW213" s="13" t="s">
        <v>32</v>
      </c>
      <c r="AX213" s="13" t="s">
        <v>80</v>
      </c>
      <c r="AY213" s="262" t="s">
        <v>147</v>
      </c>
    </row>
    <row r="214" spans="1:51" s="14" customFormat="1" ht="12">
      <c r="A214" s="14"/>
      <c r="B214" s="263"/>
      <c r="C214" s="264"/>
      <c r="D214" s="253" t="s">
        <v>155</v>
      </c>
      <c r="E214" s="265" t="s">
        <v>1</v>
      </c>
      <c r="F214" s="266" t="s">
        <v>157</v>
      </c>
      <c r="G214" s="264"/>
      <c r="H214" s="267">
        <v>0.882</v>
      </c>
      <c r="I214" s="268"/>
      <c r="J214" s="264"/>
      <c r="K214" s="264"/>
      <c r="L214" s="269"/>
      <c r="M214" s="270"/>
      <c r="N214" s="271"/>
      <c r="O214" s="271"/>
      <c r="P214" s="271"/>
      <c r="Q214" s="271"/>
      <c r="R214" s="271"/>
      <c r="S214" s="271"/>
      <c r="T214" s="27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3" t="s">
        <v>155</v>
      </c>
      <c r="AU214" s="273" t="s">
        <v>96</v>
      </c>
      <c r="AV214" s="14" t="s">
        <v>153</v>
      </c>
      <c r="AW214" s="14" t="s">
        <v>32</v>
      </c>
      <c r="AX214" s="14" t="s">
        <v>85</v>
      </c>
      <c r="AY214" s="273" t="s">
        <v>147</v>
      </c>
    </row>
    <row r="215" spans="1:65" s="2" customFormat="1" ht="16.5" customHeight="1">
      <c r="A215" s="40"/>
      <c r="B215" s="41"/>
      <c r="C215" s="238" t="s">
        <v>268</v>
      </c>
      <c r="D215" s="238" t="s">
        <v>149</v>
      </c>
      <c r="E215" s="239" t="s">
        <v>269</v>
      </c>
      <c r="F215" s="240" t="s">
        <v>270</v>
      </c>
      <c r="G215" s="241" t="s">
        <v>152</v>
      </c>
      <c r="H215" s="242">
        <v>2.94</v>
      </c>
      <c r="I215" s="243"/>
      <c r="J215" s="244">
        <f>ROUND(I215*H215,2)</f>
        <v>0</v>
      </c>
      <c r="K215" s="245"/>
      <c r="L215" s="43"/>
      <c r="M215" s="246" t="s">
        <v>1</v>
      </c>
      <c r="N215" s="247" t="s">
        <v>45</v>
      </c>
      <c r="O215" s="93"/>
      <c r="P215" s="248">
        <f>O215*H215</f>
        <v>0</v>
      </c>
      <c r="Q215" s="248">
        <v>0</v>
      </c>
      <c r="R215" s="248">
        <f>Q215*H215</f>
        <v>0</v>
      </c>
      <c r="S215" s="248">
        <v>0</v>
      </c>
      <c r="T215" s="24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50" t="s">
        <v>153</v>
      </c>
      <c r="AT215" s="250" t="s">
        <v>149</v>
      </c>
      <c r="AU215" s="250" t="s">
        <v>96</v>
      </c>
      <c r="AY215" s="17" t="s">
        <v>147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7" t="s">
        <v>85</v>
      </c>
      <c r="BK215" s="140">
        <f>ROUND(I215*H215,2)</f>
        <v>0</v>
      </c>
      <c r="BL215" s="17" t="s">
        <v>153</v>
      </c>
      <c r="BM215" s="250" t="s">
        <v>271</v>
      </c>
    </row>
    <row r="216" spans="1:51" s="13" customFormat="1" ht="12">
      <c r="A216" s="13"/>
      <c r="B216" s="251"/>
      <c r="C216" s="252"/>
      <c r="D216" s="253" t="s">
        <v>155</v>
      </c>
      <c r="E216" s="254" t="s">
        <v>1</v>
      </c>
      <c r="F216" s="255" t="s">
        <v>272</v>
      </c>
      <c r="G216" s="252"/>
      <c r="H216" s="256">
        <v>2.94</v>
      </c>
      <c r="I216" s="257"/>
      <c r="J216" s="252"/>
      <c r="K216" s="252"/>
      <c r="L216" s="258"/>
      <c r="M216" s="259"/>
      <c r="N216" s="260"/>
      <c r="O216" s="260"/>
      <c r="P216" s="260"/>
      <c r="Q216" s="260"/>
      <c r="R216" s="260"/>
      <c r="S216" s="260"/>
      <c r="T216" s="26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2" t="s">
        <v>155</v>
      </c>
      <c r="AU216" s="262" t="s">
        <v>96</v>
      </c>
      <c r="AV216" s="13" t="s">
        <v>96</v>
      </c>
      <c r="AW216" s="13" t="s">
        <v>32</v>
      </c>
      <c r="AX216" s="13" t="s">
        <v>80</v>
      </c>
      <c r="AY216" s="262" t="s">
        <v>147</v>
      </c>
    </row>
    <row r="217" spans="1:51" s="14" customFormat="1" ht="12">
      <c r="A217" s="14"/>
      <c r="B217" s="263"/>
      <c r="C217" s="264"/>
      <c r="D217" s="253" t="s">
        <v>155</v>
      </c>
      <c r="E217" s="265" t="s">
        <v>1</v>
      </c>
      <c r="F217" s="266" t="s">
        <v>157</v>
      </c>
      <c r="G217" s="264"/>
      <c r="H217" s="267">
        <v>2.94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3" t="s">
        <v>155</v>
      </c>
      <c r="AU217" s="273" t="s">
        <v>96</v>
      </c>
      <c r="AV217" s="14" t="s">
        <v>153</v>
      </c>
      <c r="AW217" s="14" t="s">
        <v>32</v>
      </c>
      <c r="AX217" s="14" t="s">
        <v>85</v>
      </c>
      <c r="AY217" s="273" t="s">
        <v>147</v>
      </c>
    </row>
    <row r="218" spans="1:65" s="2" customFormat="1" ht="16.5" customHeight="1">
      <c r="A218" s="40"/>
      <c r="B218" s="41"/>
      <c r="C218" s="238" t="s">
        <v>273</v>
      </c>
      <c r="D218" s="238" t="s">
        <v>149</v>
      </c>
      <c r="E218" s="239" t="s">
        <v>274</v>
      </c>
      <c r="F218" s="240" t="s">
        <v>275</v>
      </c>
      <c r="G218" s="241" t="s">
        <v>152</v>
      </c>
      <c r="H218" s="242">
        <v>2.94</v>
      </c>
      <c r="I218" s="243"/>
      <c r="J218" s="244">
        <f>ROUND(I218*H218,2)</f>
        <v>0</v>
      </c>
      <c r="K218" s="245"/>
      <c r="L218" s="43"/>
      <c r="M218" s="246" t="s">
        <v>1</v>
      </c>
      <c r="N218" s="247" t="s">
        <v>45</v>
      </c>
      <c r="O218" s="93"/>
      <c r="P218" s="248">
        <f>O218*H218</f>
        <v>0</v>
      </c>
      <c r="Q218" s="248">
        <v>0</v>
      </c>
      <c r="R218" s="248">
        <f>Q218*H218</f>
        <v>0</v>
      </c>
      <c r="S218" s="248">
        <v>0</v>
      </c>
      <c r="T218" s="24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0" t="s">
        <v>153</v>
      </c>
      <c r="AT218" s="250" t="s">
        <v>149</v>
      </c>
      <c r="AU218" s="250" t="s">
        <v>96</v>
      </c>
      <c r="AY218" s="17" t="s">
        <v>147</v>
      </c>
      <c r="BE218" s="140">
        <f>IF(N218="základní",J218,0)</f>
        <v>0</v>
      </c>
      <c r="BF218" s="140">
        <f>IF(N218="snížená",J218,0)</f>
        <v>0</v>
      </c>
      <c r="BG218" s="140">
        <f>IF(N218="zákl. přenesená",J218,0)</f>
        <v>0</v>
      </c>
      <c r="BH218" s="140">
        <f>IF(N218="sníž. přenesená",J218,0)</f>
        <v>0</v>
      </c>
      <c r="BI218" s="140">
        <f>IF(N218="nulová",J218,0)</f>
        <v>0</v>
      </c>
      <c r="BJ218" s="17" t="s">
        <v>85</v>
      </c>
      <c r="BK218" s="140">
        <f>ROUND(I218*H218,2)</f>
        <v>0</v>
      </c>
      <c r="BL218" s="17" t="s">
        <v>153</v>
      </c>
      <c r="BM218" s="250" t="s">
        <v>276</v>
      </c>
    </row>
    <row r="219" spans="1:51" s="13" customFormat="1" ht="12">
      <c r="A219" s="13"/>
      <c r="B219" s="251"/>
      <c r="C219" s="252"/>
      <c r="D219" s="253" t="s">
        <v>155</v>
      </c>
      <c r="E219" s="254" t="s">
        <v>1</v>
      </c>
      <c r="F219" s="255" t="s">
        <v>272</v>
      </c>
      <c r="G219" s="252"/>
      <c r="H219" s="256">
        <v>2.94</v>
      </c>
      <c r="I219" s="257"/>
      <c r="J219" s="252"/>
      <c r="K219" s="252"/>
      <c r="L219" s="258"/>
      <c r="M219" s="259"/>
      <c r="N219" s="260"/>
      <c r="O219" s="260"/>
      <c r="P219" s="260"/>
      <c r="Q219" s="260"/>
      <c r="R219" s="260"/>
      <c r="S219" s="260"/>
      <c r="T219" s="26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2" t="s">
        <v>155</v>
      </c>
      <c r="AU219" s="262" t="s">
        <v>96</v>
      </c>
      <c r="AV219" s="13" t="s">
        <v>96</v>
      </c>
      <c r="AW219" s="13" t="s">
        <v>32</v>
      </c>
      <c r="AX219" s="13" t="s">
        <v>80</v>
      </c>
      <c r="AY219" s="262" t="s">
        <v>147</v>
      </c>
    </row>
    <row r="220" spans="1:51" s="14" customFormat="1" ht="12">
      <c r="A220" s="14"/>
      <c r="B220" s="263"/>
      <c r="C220" s="264"/>
      <c r="D220" s="253" t="s">
        <v>155</v>
      </c>
      <c r="E220" s="265" t="s">
        <v>1</v>
      </c>
      <c r="F220" s="266" t="s">
        <v>157</v>
      </c>
      <c r="G220" s="264"/>
      <c r="H220" s="267">
        <v>2.94</v>
      </c>
      <c r="I220" s="268"/>
      <c r="J220" s="264"/>
      <c r="K220" s="264"/>
      <c r="L220" s="269"/>
      <c r="M220" s="270"/>
      <c r="N220" s="271"/>
      <c r="O220" s="271"/>
      <c r="P220" s="271"/>
      <c r="Q220" s="271"/>
      <c r="R220" s="271"/>
      <c r="S220" s="271"/>
      <c r="T220" s="27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3" t="s">
        <v>155</v>
      </c>
      <c r="AU220" s="273" t="s">
        <v>96</v>
      </c>
      <c r="AV220" s="14" t="s">
        <v>153</v>
      </c>
      <c r="AW220" s="14" t="s">
        <v>32</v>
      </c>
      <c r="AX220" s="14" t="s">
        <v>85</v>
      </c>
      <c r="AY220" s="273" t="s">
        <v>147</v>
      </c>
    </row>
    <row r="221" spans="1:65" s="2" customFormat="1" ht="16.5" customHeight="1">
      <c r="A221" s="40"/>
      <c r="B221" s="41"/>
      <c r="C221" s="238" t="s">
        <v>277</v>
      </c>
      <c r="D221" s="238" t="s">
        <v>149</v>
      </c>
      <c r="E221" s="239" t="s">
        <v>278</v>
      </c>
      <c r="F221" s="240" t="s">
        <v>279</v>
      </c>
      <c r="G221" s="241" t="s">
        <v>152</v>
      </c>
      <c r="H221" s="242">
        <v>8.82</v>
      </c>
      <c r="I221" s="243"/>
      <c r="J221" s="244">
        <f>ROUND(I221*H221,2)</f>
        <v>0</v>
      </c>
      <c r="K221" s="245"/>
      <c r="L221" s="43"/>
      <c r="M221" s="246" t="s">
        <v>1</v>
      </c>
      <c r="N221" s="247" t="s">
        <v>45</v>
      </c>
      <c r="O221" s="93"/>
      <c r="P221" s="248">
        <f>O221*H221</f>
        <v>0</v>
      </c>
      <c r="Q221" s="248">
        <v>0</v>
      </c>
      <c r="R221" s="248">
        <f>Q221*H221</f>
        <v>0</v>
      </c>
      <c r="S221" s="248">
        <v>0</v>
      </c>
      <c r="T221" s="24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50" t="s">
        <v>153</v>
      </c>
      <c r="AT221" s="250" t="s">
        <v>149</v>
      </c>
      <c r="AU221" s="250" t="s">
        <v>96</v>
      </c>
      <c r="AY221" s="17" t="s">
        <v>147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7" t="s">
        <v>85</v>
      </c>
      <c r="BK221" s="140">
        <f>ROUND(I221*H221,2)</f>
        <v>0</v>
      </c>
      <c r="BL221" s="17" t="s">
        <v>153</v>
      </c>
      <c r="BM221" s="250" t="s">
        <v>280</v>
      </c>
    </row>
    <row r="222" spans="1:51" s="13" customFormat="1" ht="12">
      <c r="A222" s="13"/>
      <c r="B222" s="251"/>
      <c r="C222" s="252"/>
      <c r="D222" s="253" t="s">
        <v>155</v>
      </c>
      <c r="E222" s="254" t="s">
        <v>1</v>
      </c>
      <c r="F222" s="255" t="s">
        <v>281</v>
      </c>
      <c r="G222" s="252"/>
      <c r="H222" s="256">
        <v>8.82</v>
      </c>
      <c r="I222" s="257"/>
      <c r="J222" s="252"/>
      <c r="K222" s="252"/>
      <c r="L222" s="258"/>
      <c r="M222" s="259"/>
      <c r="N222" s="260"/>
      <c r="O222" s="260"/>
      <c r="P222" s="260"/>
      <c r="Q222" s="260"/>
      <c r="R222" s="260"/>
      <c r="S222" s="260"/>
      <c r="T222" s="26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2" t="s">
        <v>155</v>
      </c>
      <c r="AU222" s="262" t="s">
        <v>96</v>
      </c>
      <c r="AV222" s="13" t="s">
        <v>96</v>
      </c>
      <c r="AW222" s="13" t="s">
        <v>32</v>
      </c>
      <c r="AX222" s="13" t="s">
        <v>80</v>
      </c>
      <c r="AY222" s="262" t="s">
        <v>147</v>
      </c>
    </row>
    <row r="223" spans="1:51" s="14" customFormat="1" ht="12">
      <c r="A223" s="14"/>
      <c r="B223" s="263"/>
      <c r="C223" s="264"/>
      <c r="D223" s="253" t="s">
        <v>155</v>
      </c>
      <c r="E223" s="265" t="s">
        <v>1</v>
      </c>
      <c r="F223" s="266" t="s">
        <v>157</v>
      </c>
      <c r="G223" s="264"/>
      <c r="H223" s="267">
        <v>8.82</v>
      </c>
      <c r="I223" s="268"/>
      <c r="J223" s="264"/>
      <c r="K223" s="264"/>
      <c r="L223" s="269"/>
      <c r="M223" s="270"/>
      <c r="N223" s="271"/>
      <c r="O223" s="271"/>
      <c r="P223" s="271"/>
      <c r="Q223" s="271"/>
      <c r="R223" s="271"/>
      <c r="S223" s="271"/>
      <c r="T223" s="27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3" t="s">
        <v>155</v>
      </c>
      <c r="AU223" s="273" t="s">
        <v>96</v>
      </c>
      <c r="AV223" s="14" t="s">
        <v>153</v>
      </c>
      <c r="AW223" s="14" t="s">
        <v>32</v>
      </c>
      <c r="AX223" s="14" t="s">
        <v>85</v>
      </c>
      <c r="AY223" s="273" t="s">
        <v>147</v>
      </c>
    </row>
    <row r="224" spans="1:65" s="2" customFormat="1" ht="44.25" customHeight="1">
      <c r="A224" s="40"/>
      <c r="B224" s="41"/>
      <c r="C224" s="238" t="s">
        <v>282</v>
      </c>
      <c r="D224" s="238" t="s">
        <v>149</v>
      </c>
      <c r="E224" s="239" t="s">
        <v>283</v>
      </c>
      <c r="F224" s="240" t="s">
        <v>284</v>
      </c>
      <c r="G224" s="241" t="s">
        <v>285</v>
      </c>
      <c r="H224" s="242">
        <v>11.2</v>
      </c>
      <c r="I224" s="243"/>
      <c r="J224" s="244">
        <f>ROUND(I224*H224,2)</f>
        <v>0</v>
      </c>
      <c r="K224" s="245"/>
      <c r="L224" s="43"/>
      <c r="M224" s="246" t="s">
        <v>1</v>
      </c>
      <c r="N224" s="247" t="s">
        <v>45</v>
      </c>
      <c r="O224" s="93"/>
      <c r="P224" s="248">
        <f>O224*H224</f>
        <v>0</v>
      </c>
      <c r="Q224" s="248">
        <v>0.28714</v>
      </c>
      <c r="R224" s="248">
        <f>Q224*H224</f>
        <v>3.2159679999999997</v>
      </c>
      <c r="S224" s="248">
        <v>0</v>
      </c>
      <c r="T224" s="24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50" t="s">
        <v>153</v>
      </c>
      <c r="AT224" s="250" t="s">
        <v>149</v>
      </c>
      <c r="AU224" s="250" t="s">
        <v>96</v>
      </c>
      <c r="AY224" s="17" t="s">
        <v>147</v>
      </c>
      <c r="BE224" s="140">
        <f>IF(N224="základní",J224,0)</f>
        <v>0</v>
      </c>
      <c r="BF224" s="140">
        <f>IF(N224="snížená",J224,0)</f>
        <v>0</v>
      </c>
      <c r="BG224" s="140">
        <f>IF(N224="zákl. přenesená",J224,0)</f>
        <v>0</v>
      </c>
      <c r="BH224" s="140">
        <f>IF(N224="sníž. přenesená",J224,0)</f>
        <v>0</v>
      </c>
      <c r="BI224" s="140">
        <f>IF(N224="nulová",J224,0)</f>
        <v>0</v>
      </c>
      <c r="BJ224" s="17" t="s">
        <v>85</v>
      </c>
      <c r="BK224" s="140">
        <f>ROUND(I224*H224,2)</f>
        <v>0</v>
      </c>
      <c r="BL224" s="17" t="s">
        <v>153</v>
      </c>
      <c r="BM224" s="250" t="s">
        <v>286</v>
      </c>
    </row>
    <row r="225" spans="1:47" s="2" customFormat="1" ht="12">
      <c r="A225" s="40"/>
      <c r="B225" s="41"/>
      <c r="C225" s="42"/>
      <c r="D225" s="253" t="s">
        <v>287</v>
      </c>
      <c r="E225" s="42"/>
      <c r="F225" s="295" t="s">
        <v>288</v>
      </c>
      <c r="G225" s="42"/>
      <c r="H225" s="42"/>
      <c r="I225" s="207"/>
      <c r="J225" s="42"/>
      <c r="K225" s="42"/>
      <c r="L225" s="43"/>
      <c r="M225" s="296"/>
      <c r="N225" s="297"/>
      <c r="O225" s="93"/>
      <c r="P225" s="93"/>
      <c r="Q225" s="93"/>
      <c r="R225" s="93"/>
      <c r="S225" s="93"/>
      <c r="T225" s="94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7" t="s">
        <v>287</v>
      </c>
      <c r="AU225" s="17" t="s">
        <v>96</v>
      </c>
    </row>
    <row r="226" spans="1:51" s="13" customFormat="1" ht="12">
      <c r="A226" s="13"/>
      <c r="B226" s="251"/>
      <c r="C226" s="252"/>
      <c r="D226" s="253" t="s">
        <v>155</v>
      </c>
      <c r="E226" s="254" t="s">
        <v>1</v>
      </c>
      <c r="F226" s="255" t="s">
        <v>289</v>
      </c>
      <c r="G226" s="252"/>
      <c r="H226" s="256">
        <v>11.2</v>
      </c>
      <c r="I226" s="257"/>
      <c r="J226" s="252"/>
      <c r="K226" s="252"/>
      <c r="L226" s="258"/>
      <c r="M226" s="259"/>
      <c r="N226" s="260"/>
      <c r="O226" s="260"/>
      <c r="P226" s="260"/>
      <c r="Q226" s="260"/>
      <c r="R226" s="260"/>
      <c r="S226" s="260"/>
      <c r="T226" s="26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2" t="s">
        <v>155</v>
      </c>
      <c r="AU226" s="262" t="s">
        <v>96</v>
      </c>
      <c r="AV226" s="13" t="s">
        <v>96</v>
      </c>
      <c r="AW226" s="13" t="s">
        <v>32</v>
      </c>
      <c r="AX226" s="13" t="s">
        <v>80</v>
      </c>
      <c r="AY226" s="262" t="s">
        <v>147</v>
      </c>
    </row>
    <row r="227" spans="1:51" s="14" customFormat="1" ht="12">
      <c r="A227" s="14"/>
      <c r="B227" s="263"/>
      <c r="C227" s="264"/>
      <c r="D227" s="253" t="s">
        <v>155</v>
      </c>
      <c r="E227" s="265" t="s">
        <v>1</v>
      </c>
      <c r="F227" s="266" t="s">
        <v>157</v>
      </c>
      <c r="G227" s="264"/>
      <c r="H227" s="267">
        <v>11.2</v>
      </c>
      <c r="I227" s="268"/>
      <c r="J227" s="264"/>
      <c r="K227" s="264"/>
      <c r="L227" s="269"/>
      <c r="M227" s="270"/>
      <c r="N227" s="271"/>
      <c r="O227" s="271"/>
      <c r="P227" s="271"/>
      <c r="Q227" s="271"/>
      <c r="R227" s="271"/>
      <c r="S227" s="271"/>
      <c r="T227" s="27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3" t="s">
        <v>155</v>
      </c>
      <c r="AU227" s="273" t="s">
        <v>96</v>
      </c>
      <c r="AV227" s="14" t="s">
        <v>153</v>
      </c>
      <c r="AW227" s="14" t="s">
        <v>32</v>
      </c>
      <c r="AX227" s="14" t="s">
        <v>85</v>
      </c>
      <c r="AY227" s="273" t="s">
        <v>147</v>
      </c>
    </row>
    <row r="228" spans="1:65" s="2" customFormat="1" ht="24.15" customHeight="1">
      <c r="A228" s="40"/>
      <c r="B228" s="41"/>
      <c r="C228" s="238" t="s">
        <v>290</v>
      </c>
      <c r="D228" s="238" t="s">
        <v>149</v>
      </c>
      <c r="E228" s="239" t="s">
        <v>291</v>
      </c>
      <c r="F228" s="240" t="s">
        <v>292</v>
      </c>
      <c r="G228" s="241" t="s">
        <v>152</v>
      </c>
      <c r="H228" s="242">
        <v>35.66</v>
      </c>
      <c r="I228" s="243"/>
      <c r="J228" s="244">
        <f>ROUND(I228*H228,2)</f>
        <v>0</v>
      </c>
      <c r="K228" s="245"/>
      <c r="L228" s="43"/>
      <c r="M228" s="246" t="s">
        <v>1</v>
      </c>
      <c r="N228" s="247" t="s">
        <v>45</v>
      </c>
      <c r="O228" s="93"/>
      <c r="P228" s="248">
        <f>O228*H228</f>
        <v>0</v>
      </c>
      <c r="Q228" s="248">
        <v>0.00014</v>
      </c>
      <c r="R228" s="248">
        <f>Q228*H228</f>
        <v>0.004992399999999999</v>
      </c>
      <c r="S228" s="248">
        <v>0</v>
      </c>
      <c r="T228" s="24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0" t="s">
        <v>153</v>
      </c>
      <c r="AT228" s="250" t="s">
        <v>149</v>
      </c>
      <c r="AU228" s="250" t="s">
        <v>96</v>
      </c>
      <c r="AY228" s="17" t="s">
        <v>147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7" t="s">
        <v>85</v>
      </c>
      <c r="BK228" s="140">
        <f>ROUND(I228*H228,2)</f>
        <v>0</v>
      </c>
      <c r="BL228" s="17" t="s">
        <v>153</v>
      </c>
      <c r="BM228" s="250" t="s">
        <v>293</v>
      </c>
    </row>
    <row r="229" spans="1:51" s="13" customFormat="1" ht="12">
      <c r="A229" s="13"/>
      <c r="B229" s="251"/>
      <c r="C229" s="252"/>
      <c r="D229" s="253" t="s">
        <v>155</v>
      </c>
      <c r="E229" s="254" t="s">
        <v>1</v>
      </c>
      <c r="F229" s="255" t="s">
        <v>294</v>
      </c>
      <c r="G229" s="252"/>
      <c r="H229" s="256">
        <v>35.66</v>
      </c>
      <c r="I229" s="257"/>
      <c r="J229" s="252"/>
      <c r="K229" s="252"/>
      <c r="L229" s="258"/>
      <c r="M229" s="259"/>
      <c r="N229" s="260"/>
      <c r="O229" s="260"/>
      <c r="P229" s="260"/>
      <c r="Q229" s="260"/>
      <c r="R229" s="260"/>
      <c r="S229" s="260"/>
      <c r="T229" s="26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2" t="s">
        <v>155</v>
      </c>
      <c r="AU229" s="262" t="s">
        <v>96</v>
      </c>
      <c r="AV229" s="13" t="s">
        <v>96</v>
      </c>
      <c r="AW229" s="13" t="s">
        <v>32</v>
      </c>
      <c r="AX229" s="13" t="s">
        <v>80</v>
      </c>
      <c r="AY229" s="262" t="s">
        <v>147</v>
      </c>
    </row>
    <row r="230" spans="1:51" s="14" customFormat="1" ht="12">
      <c r="A230" s="14"/>
      <c r="B230" s="263"/>
      <c r="C230" s="264"/>
      <c r="D230" s="253" t="s">
        <v>155</v>
      </c>
      <c r="E230" s="265" t="s">
        <v>1</v>
      </c>
      <c r="F230" s="266" t="s">
        <v>157</v>
      </c>
      <c r="G230" s="264"/>
      <c r="H230" s="267">
        <v>35.66</v>
      </c>
      <c r="I230" s="268"/>
      <c r="J230" s="264"/>
      <c r="K230" s="264"/>
      <c r="L230" s="269"/>
      <c r="M230" s="270"/>
      <c r="N230" s="271"/>
      <c r="O230" s="271"/>
      <c r="P230" s="271"/>
      <c r="Q230" s="271"/>
      <c r="R230" s="271"/>
      <c r="S230" s="271"/>
      <c r="T230" s="27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3" t="s">
        <v>155</v>
      </c>
      <c r="AU230" s="273" t="s">
        <v>96</v>
      </c>
      <c r="AV230" s="14" t="s">
        <v>153</v>
      </c>
      <c r="AW230" s="14" t="s">
        <v>32</v>
      </c>
      <c r="AX230" s="14" t="s">
        <v>85</v>
      </c>
      <c r="AY230" s="273" t="s">
        <v>147</v>
      </c>
    </row>
    <row r="231" spans="1:65" s="2" customFormat="1" ht="24.15" customHeight="1">
      <c r="A231" s="40"/>
      <c r="B231" s="41"/>
      <c r="C231" s="284" t="s">
        <v>295</v>
      </c>
      <c r="D231" s="284" t="s">
        <v>232</v>
      </c>
      <c r="E231" s="285" t="s">
        <v>296</v>
      </c>
      <c r="F231" s="286" t="s">
        <v>297</v>
      </c>
      <c r="G231" s="287" t="s">
        <v>152</v>
      </c>
      <c r="H231" s="288">
        <v>42.239</v>
      </c>
      <c r="I231" s="289"/>
      <c r="J231" s="290">
        <f>ROUND(I231*H231,2)</f>
        <v>0</v>
      </c>
      <c r="K231" s="291"/>
      <c r="L231" s="292"/>
      <c r="M231" s="293" t="s">
        <v>1</v>
      </c>
      <c r="N231" s="294" t="s">
        <v>45</v>
      </c>
      <c r="O231" s="93"/>
      <c r="P231" s="248">
        <f>O231*H231</f>
        <v>0</v>
      </c>
      <c r="Q231" s="248">
        <v>0.0003</v>
      </c>
      <c r="R231" s="248">
        <f>Q231*H231</f>
        <v>0.012671699999999998</v>
      </c>
      <c r="S231" s="248">
        <v>0</v>
      </c>
      <c r="T231" s="24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50" t="s">
        <v>186</v>
      </c>
      <c r="AT231" s="250" t="s">
        <v>232</v>
      </c>
      <c r="AU231" s="250" t="s">
        <v>96</v>
      </c>
      <c r="AY231" s="17" t="s">
        <v>147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7" t="s">
        <v>85</v>
      </c>
      <c r="BK231" s="140">
        <f>ROUND(I231*H231,2)</f>
        <v>0</v>
      </c>
      <c r="BL231" s="17" t="s">
        <v>153</v>
      </c>
      <c r="BM231" s="250" t="s">
        <v>298</v>
      </c>
    </row>
    <row r="232" spans="1:51" s="13" customFormat="1" ht="12">
      <c r="A232" s="13"/>
      <c r="B232" s="251"/>
      <c r="C232" s="252"/>
      <c r="D232" s="253" t="s">
        <v>155</v>
      </c>
      <c r="E232" s="254" t="s">
        <v>1</v>
      </c>
      <c r="F232" s="255" t="s">
        <v>299</v>
      </c>
      <c r="G232" s="252"/>
      <c r="H232" s="256">
        <v>42.239</v>
      </c>
      <c r="I232" s="257"/>
      <c r="J232" s="252"/>
      <c r="K232" s="252"/>
      <c r="L232" s="258"/>
      <c r="M232" s="259"/>
      <c r="N232" s="260"/>
      <c r="O232" s="260"/>
      <c r="P232" s="260"/>
      <c r="Q232" s="260"/>
      <c r="R232" s="260"/>
      <c r="S232" s="260"/>
      <c r="T232" s="26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2" t="s">
        <v>155</v>
      </c>
      <c r="AU232" s="262" t="s">
        <v>96</v>
      </c>
      <c r="AV232" s="13" t="s">
        <v>96</v>
      </c>
      <c r="AW232" s="13" t="s">
        <v>32</v>
      </c>
      <c r="AX232" s="13" t="s">
        <v>85</v>
      </c>
      <c r="AY232" s="262" t="s">
        <v>147</v>
      </c>
    </row>
    <row r="233" spans="1:65" s="2" customFormat="1" ht="21.75" customHeight="1">
      <c r="A233" s="40"/>
      <c r="B233" s="41"/>
      <c r="C233" s="238" t="s">
        <v>300</v>
      </c>
      <c r="D233" s="238" t="s">
        <v>149</v>
      </c>
      <c r="E233" s="239" t="s">
        <v>301</v>
      </c>
      <c r="F233" s="240" t="s">
        <v>302</v>
      </c>
      <c r="G233" s="241" t="s">
        <v>285</v>
      </c>
      <c r="H233" s="242">
        <v>116</v>
      </c>
      <c r="I233" s="243"/>
      <c r="J233" s="244">
        <f>ROUND(I233*H233,2)</f>
        <v>0</v>
      </c>
      <c r="K233" s="245"/>
      <c r="L233" s="43"/>
      <c r="M233" s="246" t="s">
        <v>1</v>
      </c>
      <c r="N233" s="247" t="s">
        <v>45</v>
      </c>
      <c r="O233" s="93"/>
      <c r="P233" s="248">
        <f>O233*H233</f>
        <v>0</v>
      </c>
      <c r="Q233" s="248">
        <v>0.00078</v>
      </c>
      <c r="R233" s="248">
        <f>Q233*H233</f>
        <v>0.09048</v>
      </c>
      <c r="S233" s="248">
        <v>0</v>
      </c>
      <c r="T233" s="24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50" t="s">
        <v>153</v>
      </c>
      <c r="AT233" s="250" t="s">
        <v>149</v>
      </c>
      <c r="AU233" s="250" t="s">
        <v>96</v>
      </c>
      <c r="AY233" s="17" t="s">
        <v>147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7" t="s">
        <v>85</v>
      </c>
      <c r="BK233" s="140">
        <f>ROUND(I233*H233,2)</f>
        <v>0</v>
      </c>
      <c r="BL233" s="17" t="s">
        <v>153</v>
      </c>
      <c r="BM233" s="250" t="s">
        <v>303</v>
      </c>
    </row>
    <row r="234" spans="1:51" s="13" customFormat="1" ht="12">
      <c r="A234" s="13"/>
      <c r="B234" s="251"/>
      <c r="C234" s="252"/>
      <c r="D234" s="253" t="s">
        <v>155</v>
      </c>
      <c r="E234" s="254" t="s">
        <v>1</v>
      </c>
      <c r="F234" s="255" t="s">
        <v>304</v>
      </c>
      <c r="G234" s="252"/>
      <c r="H234" s="256">
        <v>116</v>
      </c>
      <c r="I234" s="257"/>
      <c r="J234" s="252"/>
      <c r="K234" s="252"/>
      <c r="L234" s="258"/>
      <c r="M234" s="259"/>
      <c r="N234" s="260"/>
      <c r="O234" s="260"/>
      <c r="P234" s="260"/>
      <c r="Q234" s="260"/>
      <c r="R234" s="260"/>
      <c r="S234" s="260"/>
      <c r="T234" s="26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2" t="s">
        <v>155</v>
      </c>
      <c r="AU234" s="262" t="s">
        <v>96</v>
      </c>
      <c r="AV234" s="13" t="s">
        <v>96</v>
      </c>
      <c r="AW234" s="13" t="s">
        <v>32</v>
      </c>
      <c r="AX234" s="13" t="s">
        <v>80</v>
      </c>
      <c r="AY234" s="262" t="s">
        <v>147</v>
      </c>
    </row>
    <row r="235" spans="1:51" s="14" customFormat="1" ht="12">
      <c r="A235" s="14"/>
      <c r="B235" s="263"/>
      <c r="C235" s="264"/>
      <c r="D235" s="253" t="s">
        <v>155</v>
      </c>
      <c r="E235" s="265" t="s">
        <v>1</v>
      </c>
      <c r="F235" s="266" t="s">
        <v>157</v>
      </c>
      <c r="G235" s="264"/>
      <c r="H235" s="267">
        <v>116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3" t="s">
        <v>155</v>
      </c>
      <c r="AU235" s="273" t="s">
        <v>96</v>
      </c>
      <c r="AV235" s="14" t="s">
        <v>153</v>
      </c>
      <c r="AW235" s="14" t="s">
        <v>32</v>
      </c>
      <c r="AX235" s="14" t="s">
        <v>85</v>
      </c>
      <c r="AY235" s="273" t="s">
        <v>147</v>
      </c>
    </row>
    <row r="236" spans="1:65" s="2" customFormat="1" ht="24.15" customHeight="1">
      <c r="A236" s="40"/>
      <c r="B236" s="41"/>
      <c r="C236" s="238" t="s">
        <v>305</v>
      </c>
      <c r="D236" s="238" t="s">
        <v>149</v>
      </c>
      <c r="E236" s="239" t="s">
        <v>306</v>
      </c>
      <c r="F236" s="240" t="s">
        <v>307</v>
      </c>
      <c r="G236" s="241" t="s">
        <v>201</v>
      </c>
      <c r="H236" s="242">
        <v>6</v>
      </c>
      <c r="I236" s="243"/>
      <c r="J236" s="244">
        <f>ROUND(I236*H236,2)</f>
        <v>0</v>
      </c>
      <c r="K236" s="245"/>
      <c r="L236" s="43"/>
      <c r="M236" s="246" t="s">
        <v>1</v>
      </c>
      <c r="N236" s="247" t="s">
        <v>45</v>
      </c>
      <c r="O236" s="93"/>
      <c r="P236" s="248">
        <f>O236*H236</f>
        <v>0</v>
      </c>
      <c r="Q236" s="248">
        <v>2.55054</v>
      </c>
      <c r="R236" s="248">
        <f>Q236*H236</f>
        <v>15.303239999999999</v>
      </c>
      <c r="S236" s="248">
        <v>0</v>
      </c>
      <c r="T236" s="24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0" t="s">
        <v>153</v>
      </c>
      <c r="AT236" s="250" t="s">
        <v>149</v>
      </c>
      <c r="AU236" s="250" t="s">
        <v>96</v>
      </c>
      <c r="AY236" s="17" t="s">
        <v>147</v>
      </c>
      <c r="BE236" s="140">
        <f>IF(N236="základní",J236,0)</f>
        <v>0</v>
      </c>
      <c r="BF236" s="140">
        <f>IF(N236="snížená",J236,0)</f>
        <v>0</v>
      </c>
      <c r="BG236" s="140">
        <f>IF(N236="zákl. přenesená",J236,0)</f>
        <v>0</v>
      </c>
      <c r="BH236" s="140">
        <f>IF(N236="sníž. přenesená",J236,0)</f>
        <v>0</v>
      </c>
      <c r="BI236" s="140">
        <f>IF(N236="nulová",J236,0)</f>
        <v>0</v>
      </c>
      <c r="BJ236" s="17" t="s">
        <v>85</v>
      </c>
      <c r="BK236" s="140">
        <f>ROUND(I236*H236,2)</f>
        <v>0</v>
      </c>
      <c r="BL236" s="17" t="s">
        <v>153</v>
      </c>
      <c r="BM236" s="250" t="s">
        <v>308</v>
      </c>
    </row>
    <row r="237" spans="1:51" s="15" customFormat="1" ht="12">
      <c r="A237" s="15"/>
      <c r="B237" s="274"/>
      <c r="C237" s="275"/>
      <c r="D237" s="253" t="s">
        <v>155</v>
      </c>
      <c r="E237" s="276" t="s">
        <v>1</v>
      </c>
      <c r="F237" s="277" t="s">
        <v>309</v>
      </c>
      <c r="G237" s="275"/>
      <c r="H237" s="276" t="s">
        <v>1</v>
      </c>
      <c r="I237" s="278"/>
      <c r="J237" s="275"/>
      <c r="K237" s="275"/>
      <c r="L237" s="279"/>
      <c r="M237" s="280"/>
      <c r="N237" s="281"/>
      <c r="O237" s="281"/>
      <c r="P237" s="281"/>
      <c r="Q237" s="281"/>
      <c r="R237" s="281"/>
      <c r="S237" s="281"/>
      <c r="T237" s="282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3" t="s">
        <v>155</v>
      </c>
      <c r="AU237" s="283" t="s">
        <v>96</v>
      </c>
      <c r="AV237" s="15" t="s">
        <v>85</v>
      </c>
      <c r="AW237" s="15" t="s">
        <v>32</v>
      </c>
      <c r="AX237" s="15" t="s">
        <v>80</v>
      </c>
      <c r="AY237" s="283" t="s">
        <v>147</v>
      </c>
    </row>
    <row r="238" spans="1:51" s="13" customFormat="1" ht="12">
      <c r="A238" s="13"/>
      <c r="B238" s="251"/>
      <c r="C238" s="252"/>
      <c r="D238" s="253" t="s">
        <v>155</v>
      </c>
      <c r="E238" s="254" t="s">
        <v>1</v>
      </c>
      <c r="F238" s="255" t="s">
        <v>310</v>
      </c>
      <c r="G238" s="252"/>
      <c r="H238" s="256">
        <v>6</v>
      </c>
      <c r="I238" s="257"/>
      <c r="J238" s="252"/>
      <c r="K238" s="252"/>
      <c r="L238" s="258"/>
      <c r="M238" s="259"/>
      <c r="N238" s="260"/>
      <c r="O238" s="260"/>
      <c r="P238" s="260"/>
      <c r="Q238" s="260"/>
      <c r="R238" s="260"/>
      <c r="S238" s="260"/>
      <c r="T238" s="26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2" t="s">
        <v>155</v>
      </c>
      <c r="AU238" s="262" t="s">
        <v>96</v>
      </c>
      <c r="AV238" s="13" t="s">
        <v>96</v>
      </c>
      <c r="AW238" s="13" t="s">
        <v>32</v>
      </c>
      <c r="AX238" s="13" t="s">
        <v>80</v>
      </c>
      <c r="AY238" s="262" t="s">
        <v>147</v>
      </c>
    </row>
    <row r="239" spans="1:51" s="14" customFormat="1" ht="12">
      <c r="A239" s="14"/>
      <c r="B239" s="263"/>
      <c r="C239" s="264"/>
      <c r="D239" s="253" t="s">
        <v>155</v>
      </c>
      <c r="E239" s="265" t="s">
        <v>1</v>
      </c>
      <c r="F239" s="266" t="s">
        <v>157</v>
      </c>
      <c r="G239" s="264"/>
      <c r="H239" s="267">
        <v>6</v>
      </c>
      <c r="I239" s="268"/>
      <c r="J239" s="264"/>
      <c r="K239" s="264"/>
      <c r="L239" s="269"/>
      <c r="M239" s="270"/>
      <c r="N239" s="271"/>
      <c r="O239" s="271"/>
      <c r="P239" s="271"/>
      <c r="Q239" s="271"/>
      <c r="R239" s="271"/>
      <c r="S239" s="271"/>
      <c r="T239" s="27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3" t="s">
        <v>155</v>
      </c>
      <c r="AU239" s="273" t="s">
        <v>96</v>
      </c>
      <c r="AV239" s="14" t="s">
        <v>153</v>
      </c>
      <c r="AW239" s="14" t="s">
        <v>32</v>
      </c>
      <c r="AX239" s="14" t="s">
        <v>85</v>
      </c>
      <c r="AY239" s="273" t="s">
        <v>147</v>
      </c>
    </row>
    <row r="240" spans="1:65" s="2" customFormat="1" ht="16.5" customHeight="1">
      <c r="A240" s="40"/>
      <c r="B240" s="41"/>
      <c r="C240" s="238" t="s">
        <v>311</v>
      </c>
      <c r="D240" s="238" t="s">
        <v>149</v>
      </c>
      <c r="E240" s="239" t="s">
        <v>312</v>
      </c>
      <c r="F240" s="240" t="s">
        <v>313</v>
      </c>
      <c r="G240" s="241" t="s">
        <v>201</v>
      </c>
      <c r="H240" s="242">
        <v>0.884</v>
      </c>
      <c r="I240" s="243"/>
      <c r="J240" s="244">
        <f>ROUND(I240*H240,2)</f>
        <v>0</v>
      </c>
      <c r="K240" s="245"/>
      <c r="L240" s="43"/>
      <c r="M240" s="246" t="s">
        <v>1</v>
      </c>
      <c r="N240" s="247" t="s">
        <v>45</v>
      </c>
      <c r="O240" s="93"/>
      <c r="P240" s="248">
        <f>O240*H240</f>
        <v>0</v>
      </c>
      <c r="Q240" s="248">
        <v>2.55054</v>
      </c>
      <c r="R240" s="248">
        <f>Q240*H240</f>
        <v>2.2546773599999996</v>
      </c>
      <c r="S240" s="248">
        <v>0</v>
      </c>
      <c r="T240" s="24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0" t="s">
        <v>153</v>
      </c>
      <c r="AT240" s="250" t="s">
        <v>149</v>
      </c>
      <c r="AU240" s="250" t="s">
        <v>96</v>
      </c>
      <c r="AY240" s="17" t="s">
        <v>147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7" t="s">
        <v>85</v>
      </c>
      <c r="BK240" s="140">
        <f>ROUND(I240*H240,2)</f>
        <v>0</v>
      </c>
      <c r="BL240" s="17" t="s">
        <v>153</v>
      </c>
      <c r="BM240" s="250" t="s">
        <v>314</v>
      </c>
    </row>
    <row r="241" spans="1:51" s="15" customFormat="1" ht="12">
      <c r="A241" s="15"/>
      <c r="B241" s="274"/>
      <c r="C241" s="275"/>
      <c r="D241" s="253" t="s">
        <v>155</v>
      </c>
      <c r="E241" s="276" t="s">
        <v>1</v>
      </c>
      <c r="F241" s="277" t="s">
        <v>315</v>
      </c>
      <c r="G241" s="275"/>
      <c r="H241" s="276" t="s">
        <v>1</v>
      </c>
      <c r="I241" s="278"/>
      <c r="J241" s="275"/>
      <c r="K241" s="275"/>
      <c r="L241" s="279"/>
      <c r="M241" s="280"/>
      <c r="N241" s="281"/>
      <c r="O241" s="281"/>
      <c r="P241" s="281"/>
      <c r="Q241" s="281"/>
      <c r="R241" s="281"/>
      <c r="S241" s="281"/>
      <c r="T241" s="282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3" t="s">
        <v>155</v>
      </c>
      <c r="AU241" s="283" t="s">
        <v>96</v>
      </c>
      <c r="AV241" s="15" t="s">
        <v>85</v>
      </c>
      <c r="AW241" s="15" t="s">
        <v>32</v>
      </c>
      <c r="AX241" s="15" t="s">
        <v>80</v>
      </c>
      <c r="AY241" s="283" t="s">
        <v>147</v>
      </c>
    </row>
    <row r="242" spans="1:51" s="13" customFormat="1" ht="12">
      <c r="A242" s="13"/>
      <c r="B242" s="251"/>
      <c r="C242" s="252"/>
      <c r="D242" s="253" t="s">
        <v>155</v>
      </c>
      <c r="E242" s="254" t="s">
        <v>1</v>
      </c>
      <c r="F242" s="255" t="s">
        <v>316</v>
      </c>
      <c r="G242" s="252"/>
      <c r="H242" s="256">
        <v>0.884</v>
      </c>
      <c r="I242" s="257"/>
      <c r="J242" s="252"/>
      <c r="K242" s="252"/>
      <c r="L242" s="258"/>
      <c r="M242" s="259"/>
      <c r="N242" s="260"/>
      <c r="O242" s="260"/>
      <c r="P242" s="260"/>
      <c r="Q242" s="260"/>
      <c r="R242" s="260"/>
      <c r="S242" s="260"/>
      <c r="T242" s="26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2" t="s">
        <v>155</v>
      </c>
      <c r="AU242" s="262" t="s">
        <v>96</v>
      </c>
      <c r="AV242" s="13" t="s">
        <v>96</v>
      </c>
      <c r="AW242" s="13" t="s">
        <v>32</v>
      </c>
      <c r="AX242" s="13" t="s">
        <v>80</v>
      </c>
      <c r="AY242" s="262" t="s">
        <v>147</v>
      </c>
    </row>
    <row r="243" spans="1:51" s="14" customFormat="1" ht="12">
      <c r="A243" s="14"/>
      <c r="B243" s="263"/>
      <c r="C243" s="264"/>
      <c r="D243" s="253" t="s">
        <v>155</v>
      </c>
      <c r="E243" s="265" t="s">
        <v>1</v>
      </c>
      <c r="F243" s="266" t="s">
        <v>157</v>
      </c>
      <c r="G243" s="264"/>
      <c r="H243" s="267">
        <v>0.884</v>
      </c>
      <c r="I243" s="268"/>
      <c r="J243" s="264"/>
      <c r="K243" s="264"/>
      <c r="L243" s="269"/>
      <c r="M243" s="270"/>
      <c r="N243" s="271"/>
      <c r="O243" s="271"/>
      <c r="P243" s="271"/>
      <c r="Q243" s="271"/>
      <c r="R243" s="271"/>
      <c r="S243" s="271"/>
      <c r="T243" s="27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3" t="s">
        <v>155</v>
      </c>
      <c r="AU243" s="273" t="s">
        <v>96</v>
      </c>
      <c r="AV243" s="14" t="s">
        <v>153</v>
      </c>
      <c r="AW243" s="14" t="s">
        <v>32</v>
      </c>
      <c r="AX243" s="14" t="s">
        <v>85</v>
      </c>
      <c r="AY243" s="273" t="s">
        <v>147</v>
      </c>
    </row>
    <row r="244" spans="1:65" s="2" customFormat="1" ht="24.15" customHeight="1">
      <c r="A244" s="40"/>
      <c r="B244" s="41"/>
      <c r="C244" s="238" t="s">
        <v>317</v>
      </c>
      <c r="D244" s="238" t="s">
        <v>149</v>
      </c>
      <c r="E244" s="239" t="s">
        <v>318</v>
      </c>
      <c r="F244" s="240" t="s">
        <v>319</v>
      </c>
      <c r="G244" s="241" t="s">
        <v>201</v>
      </c>
      <c r="H244" s="242">
        <v>12.811</v>
      </c>
      <c r="I244" s="243"/>
      <c r="J244" s="244">
        <f>ROUND(I244*H244,2)</f>
        <v>0</v>
      </c>
      <c r="K244" s="245"/>
      <c r="L244" s="43"/>
      <c r="M244" s="246" t="s">
        <v>1</v>
      </c>
      <c r="N244" s="247" t="s">
        <v>45</v>
      </c>
      <c r="O244" s="93"/>
      <c r="P244" s="248">
        <f>O244*H244</f>
        <v>0</v>
      </c>
      <c r="Q244" s="248">
        <v>2.55054</v>
      </c>
      <c r="R244" s="248">
        <f>Q244*H244</f>
        <v>32.674967939999995</v>
      </c>
      <c r="S244" s="248">
        <v>0</v>
      </c>
      <c r="T244" s="24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50" t="s">
        <v>153</v>
      </c>
      <c r="AT244" s="250" t="s">
        <v>149</v>
      </c>
      <c r="AU244" s="250" t="s">
        <v>96</v>
      </c>
      <c r="AY244" s="17" t="s">
        <v>147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7" t="s">
        <v>85</v>
      </c>
      <c r="BK244" s="140">
        <f>ROUND(I244*H244,2)</f>
        <v>0</v>
      </c>
      <c r="BL244" s="17" t="s">
        <v>153</v>
      </c>
      <c r="BM244" s="250" t="s">
        <v>320</v>
      </c>
    </row>
    <row r="245" spans="1:51" s="15" customFormat="1" ht="12">
      <c r="A245" s="15"/>
      <c r="B245" s="274"/>
      <c r="C245" s="275"/>
      <c r="D245" s="253" t="s">
        <v>155</v>
      </c>
      <c r="E245" s="276" t="s">
        <v>1</v>
      </c>
      <c r="F245" s="277" t="s">
        <v>321</v>
      </c>
      <c r="G245" s="275"/>
      <c r="H245" s="276" t="s">
        <v>1</v>
      </c>
      <c r="I245" s="278"/>
      <c r="J245" s="275"/>
      <c r="K245" s="275"/>
      <c r="L245" s="279"/>
      <c r="M245" s="280"/>
      <c r="N245" s="281"/>
      <c r="O245" s="281"/>
      <c r="P245" s="281"/>
      <c r="Q245" s="281"/>
      <c r="R245" s="281"/>
      <c r="S245" s="281"/>
      <c r="T245" s="28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3" t="s">
        <v>155</v>
      </c>
      <c r="AU245" s="283" t="s">
        <v>96</v>
      </c>
      <c r="AV245" s="15" t="s">
        <v>85</v>
      </c>
      <c r="AW245" s="15" t="s">
        <v>32</v>
      </c>
      <c r="AX245" s="15" t="s">
        <v>80</v>
      </c>
      <c r="AY245" s="283" t="s">
        <v>147</v>
      </c>
    </row>
    <row r="246" spans="1:51" s="13" customFormat="1" ht="12">
      <c r="A246" s="13"/>
      <c r="B246" s="251"/>
      <c r="C246" s="252"/>
      <c r="D246" s="253" t="s">
        <v>155</v>
      </c>
      <c r="E246" s="254" t="s">
        <v>1</v>
      </c>
      <c r="F246" s="255" t="s">
        <v>322</v>
      </c>
      <c r="G246" s="252"/>
      <c r="H246" s="256">
        <v>12.811</v>
      </c>
      <c r="I246" s="257"/>
      <c r="J246" s="252"/>
      <c r="K246" s="252"/>
      <c r="L246" s="258"/>
      <c r="M246" s="259"/>
      <c r="N246" s="260"/>
      <c r="O246" s="260"/>
      <c r="P246" s="260"/>
      <c r="Q246" s="260"/>
      <c r="R246" s="260"/>
      <c r="S246" s="260"/>
      <c r="T246" s="26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2" t="s">
        <v>155</v>
      </c>
      <c r="AU246" s="262" t="s">
        <v>96</v>
      </c>
      <c r="AV246" s="13" t="s">
        <v>96</v>
      </c>
      <c r="AW246" s="13" t="s">
        <v>32</v>
      </c>
      <c r="AX246" s="13" t="s">
        <v>80</v>
      </c>
      <c r="AY246" s="262" t="s">
        <v>147</v>
      </c>
    </row>
    <row r="247" spans="1:51" s="14" customFormat="1" ht="12">
      <c r="A247" s="14"/>
      <c r="B247" s="263"/>
      <c r="C247" s="264"/>
      <c r="D247" s="253" t="s">
        <v>155</v>
      </c>
      <c r="E247" s="265" t="s">
        <v>1</v>
      </c>
      <c r="F247" s="266" t="s">
        <v>157</v>
      </c>
      <c r="G247" s="264"/>
      <c r="H247" s="267">
        <v>12.811</v>
      </c>
      <c r="I247" s="268"/>
      <c r="J247" s="264"/>
      <c r="K247" s="264"/>
      <c r="L247" s="269"/>
      <c r="M247" s="270"/>
      <c r="N247" s="271"/>
      <c r="O247" s="271"/>
      <c r="P247" s="271"/>
      <c r="Q247" s="271"/>
      <c r="R247" s="271"/>
      <c r="S247" s="271"/>
      <c r="T247" s="27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3" t="s">
        <v>155</v>
      </c>
      <c r="AU247" s="273" t="s">
        <v>96</v>
      </c>
      <c r="AV247" s="14" t="s">
        <v>153</v>
      </c>
      <c r="AW247" s="14" t="s">
        <v>32</v>
      </c>
      <c r="AX247" s="14" t="s">
        <v>85</v>
      </c>
      <c r="AY247" s="273" t="s">
        <v>147</v>
      </c>
    </row>
    <row r="248" spans="1:65" s="2" customFormat="1" ht="16.5" customHeight="1">
      <c r="A248" s="40"/>
      <c r="B248" s="41"/>
      <c r="C248" s="238" t="s">
        <v>323</v>
      </c>
      <c r="D248" s="238" t="s">
        <v>149</v>
      </c>
      <c r="E248" s="239" t="s">
        <v>324</v>
      </c>
      <c r="F248" s="240" t="s">
        <v>325</v>
      </c>
      <c r="G248" s="241" t="s">
        <v>152</v>
      </c>
      <c r="H248" s="242">
        <v>43.247</v>
      </c>
      <c r="I248" s="243"/>
      <c r="J248" s="244">
        <f>ROUND(I248*H248,2)</f>
        <v>0</v>
      </c>
      <c r="K248" s="245"/>
      <c r="L248" s="43"/>
      <c r="M248" s="246" t="s">
        <v>1</v>
      </c>
      <c r="N248" s="247" t="s">
        <v>45</v>
      </c>
      <c r="O248" s="93"/>
      <c r="P248" s="248">
        <f>O248*H248</f>
        <v>0</v>
      </c>
      <c r="Q248" s="248">
        <v>0.00144</v>
      </c>
      <c r="R248" s="248">
        <f>Q248*H248</f>
        <v>0.06227568000000001</v>
      </c>
      <c r="S248" s="248">
        <v>0</v>
      </c>
      <c r="T248" s="249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0" t="s">
        <v>153</v>
      </c>
      <c r="AT248" s="250" t="s">
        <v>149</v>
      </c>
      <c r="AU248" s="250" t="s">
        <v>96</v>
      </c>
      <c r="AY248" s="17" t="s">
        <v>147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7" t="s">
        <v>85</v>
      </c>
      <c r="BK248" s="140">
        <f>ROUND(I248*H248,2)</f>
        <v>0</v>
      </c>
      <c r="BL248" s="17" t="s">
        <v>153</v>
      </c>
      <c r="BM248" s="250" t="s">
        <v>326</v>
      </c>
    </row>
    <row r="249" spans="1:51" s="15" customFormat="1" ht="12">
      <c r="A249" s="15"/>
      <c r="B249" s="274"/>
      <c r="C249" s="275"/>
      <c r="D249" s="253" t="s">
        <v>155</v>
      </c>
      <c r="E249" s="276" t="s">
        <v>1</v>
      </c>
      <c r="F249" s="277" t="s">
        <v>327</v>
      </c>
      <c r="G249" s="275"/>
      <c r="H249" s="276" t="s">
        <v>1</v>
      </c>
      <c r="I249" s="278"/>
      <c r="J249" s="275"/>
      <c r="K249" s="275"/>
      <c r="L249" s="279"/>
      <c r="M249" s="280"/>
      <c r="N249" s="281"/>
      <c r="O249" s="281"/>
      <c r="P249" s="281"/>
      <c r="Q249" s="281"/>
      <c r="R249" s="281"/>
      <c r="S249" s="281"/>
      <c r="T249" s="28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3" t="s">
        <v>155</v>
      </c>
      <c r="AU249" s="283" t="s">
        <v>96</v>
      </c>
      <c r="AV249" s="15" t="s">
        <v>85</v>
      </c>
      <c r="AW249" s="15" t="s">
        <v>32</v>
      </c>
      <c r="AX249" s="15" t="s">
        <v>80</v>
      </c>
      <c r="AY249" s="283" t="s">
        <v>147</v>
      </c>
    </row>
    <row r="250" spans="1:51" s="13" customFormat="1" ht="12">
      <c r="A250" s="13"/>
      <c r="B250" s="251"/>
      <c r="C250" s="252"/>
      <c r="D250" s="253" t="s">
        <v>155</v>
      </c>
      <c r="E250" s="254" t="s">
        <v>1</v>
      </c>
      <c r="F250" s="255" t="s">
        <v>328</v>
      </c>
      <c r="G250" s="252"/>
      <c r="H250" s="256">
        <v>43.004</v>
      </c>
      <c r="I250" s="257"/>
      <c r="J250" s="252"/>
      <c r="K250" s="252"/>
      <c r="L250" s="258"/>
      <c r="M250" s="259"/>
      <c r="N250" s="260"/>
      <c r="O250" s="260"/>
      <c r="P250" s="260"/>
      <c r="Q250" s="260"/>
      <c r="R250" s="260"/>
      <c r="S250" s="260"/>
      <c r="T250" s="26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2" t="s">
        <v>155</v>
      </c>
      <c r="AU250" s="262" t="s">
        <v>96</v>
      </c>
      <c r="AV250" s="13" t="s">
        <v>96</v>
      </c>
      <c r="AW250" s="13" t="s">
        <v>32</v>
      </c>
      <c r="AX250" s="13" t="s">
        <v>80</v>
      </c>
      <c r="AY250" s="262" t="s">
        <v>147</v>
      </c>
    </row>
    <row r="251" spans="1:51" s="13" customFormat="1" ht="12">
      <c r="A251" s="13"/>
      <c r="B251" s="251"/>
      <c r="C251" s="252"/>
      <c r="D251" s="253" t="s">
        <v>155</v>
      </c>
      <c r="E251" s="254" t="s">
        <v>1</v>
      </c>
      <c r="F251" s="255" t="s">
        <v>329</v>
      </c>
      <c r="G251" s="252"/>
      <c r="H251" s="256">
        <v>0.243</v>
      </c>
      <c r="I251" s="257"/>
      <c r="J251" s="252"/>
      <c r="K251" s="252"/>
      <c r="L251" s="258"/>
      <c r="M251" s="259"/>
      <c r="N251" s="260"/>
      <c r="O251" s="260"/>
      <c r="P251" s="260"/>
      <c r="Q251" s="260"/>
      <c r="R251" s="260"/>
      <c r="S251" s="260"/>
      <c r="T251" s="26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2" t="s">
        <v>155</v>
      </c>
      <c r="AU251" s="262" t="s">
        <v>96</v>
      </c>
      <c r="AV251" s="13" t="s">
        <v>96</v>
      </c>
      <c r="AW251" s="13" t="s">
        <v>32</v>
      </c>
      <c r="AX251" s="13" t="s">
        <v>80</v>
      </c>
      <c r="AY251" s="262" t="s">
        <v>147</v>
      </c>
    </row>
    <row r="252" spans="1:51" s="14" customFormat="1" ht="12">
      <c r="A252" s="14"/>
      <c r="B252" s="263"/>
      <c r="C252" s="264"/>
      <c r="D252" s="253" t="s">
        <v>155</v>
      </c>
      <c r="E252" s="265" t="s">
        <v>1</v>
      </c>
      <c r="F252" s="266" t="s">
        <v>157</v>
      </c>
      <c r="G252" s="264"/>
      <c r="H252" s="267">
        <v>43.247</v>
      </c>
      <c r="I252" s="268"/>
      <c r="J252" s="264"/>
      <c r="K252" s="264"/>
      <c r="L252" s="269"/>
      <c r="M252" s="270"/>
      <c r="N252" s="271"/>
      <c r="O252" s="271"/>
      <c r="P252" s="271"/>
      <c r="Q252" s="271"/>
      <c r="R252" s="271"/>
      <c r="S252" s="271"/>
      <c r="T252" s="27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3" t="s">
        <v>155</v>
      </c>
      <c r="AU252" s="273" t="s">
        <v>96</v>
      </c>
      <c r="AV252" s="14" t="s">
        <v>153</v>
      </c>
      <c r="AW252" s="14" t="s">
        <v>32</v>
      </c>
      <c r="AX252" s="14" t="s">
        <v>85</v>
      </c>
      <c r="AY252" s="273" t="s">
        <v>147</v>
      </c>
    </row>
    <row r="253" spans="1:65" s="2" customFormat="1" ht="16.5" customHeight="1">
      <c r="A253" s="40"/>
      <c r="B253" s="41"/>
      <c r="C253" s="238" t="s">
        <v>330</v>
      </c>
      <c r="D253" s="238" t="s">
        <v>149</v>
      </c>
      <c r="E253" s="239" t="s">
        <v>331</v>
      </c>
      <c r="F253" s="240" t="s">
        <v>332</v>
      </c>
      <c r="G253" s="241" t="s">
        <v>152</v>
      </c>
      <c r="H253" s="242">
        <v>43.247</v>
      </c>
      <c r="I253" s="243"/>
      <c r="J253" s="244">
        <f>ROUND(I253*H253,2)</f>
        <v>0</v>
      </c>
      <c r="K253" s="245"/>
      <c r="L253" s="43"/>
      <c r="M253" s="246" t="s">
        <v>1</v>
      </c>
      <c r="N253" s="247" t="s">
        <v>45</v>
      </c>
      <c r="O253" s="93"/>
      <c r="P253" s="248">
        <f>O253*H253</f>
        <v>0</v>
      </c>
      <c r="Q253" s="248">
        <v>4E-05</v>
      </c>
      <c r="R253" s="248">
        <f>Q253*H253</f>
        <v>0.00172988</v>
      </c>
      <c r="S253" s="248">
        <v>0</v>
      </c>
      <c r="T253" s="24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50" t="s">
        <v>153</v>
      </c>
      <c r="AT253" s="250" t="s">
        <v>149</v>
      </c>
      <c r="AU253" s="250" t="s">
        <v>96</v>
      </c>
      <c r="AY253" s="17" t="s">
        <v>147</v>
      </c>
      <c r="BE253" s="140">
        <f>IF(N253="základní",J253,0)</f>
        <v>0</v>
      </c>
      <c r="BF253" s="140">
        <f>IF(N253="snížená",J253,0)</f>
        <v>0</v>
      </c>
      <c r="BG253" s="140">
        <f>IF(N253="zákl. přenesená",J253,0)</f>
        <v>0</v>
      </c>
      <c r="BH253" s="140">
        <f>IF(N253="sníž. přenesená",J253,0)</f>
        <v>0</v>
      </c>
      <c r="BI253" s="140">
        <f>IF(N253="nulová",J253,0)</f>
        <v>0</v>
      </c>
      <c r="BJ253" s="17" t="s">
        <v>85</v>
      </c>
      <c r="BK253" s="140">
        <f>ROUND(I253*H253,2)</f>
        <v>0</v>
      </c>
      <c r="BL253" s="17" t="s">
        <v>153</v>
      </c>
      <c r="BM253" s="250" t="s">
        <v>333</v>
      </c>
    </row>
    <row r="254" spans="1:51" s="15" customFormat="1" ht="12">
      <c r="A254" s="15"/>
      <c r="B254" s="274"/>
      <c r="C254" s="275"/>
      <c r="D254" s="253" t="s">
        <v>155</v>
      </c>
      <c r="E254" s="276" t="s">
        <v>1</v>
      </c>
      <c r="F254" s="277" t="s">
        <v>327</v>
      </c>
      <c r="G254" s="275"/>
      <c r="H254" s="276" t="s">
        <v>1</v>
      </c>
      <c r="I254" s="278"/>
      <c r="J254" s="275"/>
      <c r="K254" s="275"/>
      <c r="L254" s="279"/>
      <c r="M254" s="280"/>
      <c r="N254" s="281"/>
      <c r="O254" s="281"/>
      <c r="P254" s="281"/>
      <c r="Q254" s="281"/>
      <c r="R254" s="281"/>
      <c r="S254" s="281"/>
      <c r="T254" s="28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3" t="s">
        <v>155</v>
      </c>
      <c r="AU254" s="283" t="s">
        <v>96</v>
      </c>
      <c r="AV254" s="15" t="s">
        <v>85</v>
      </c>
      <c r="AW254" s="15" t="s">
        <v>32</v>
      </c>
      <c r="AX254" s="15" t="s">
        <v>80</v>
      </c>
      <c r="AY254" s="283" t="s">
        <v>147</v>
      </c>
    </row>
    <row r="255" spans="1:51" s="13" customFormat="1" ht="12">
      <c r="A255" s="13"/>
      <c r="B255" s="251"/>
      <c r="C255" s="252"/>
      <c r="D255" s="253" t="s">
        <v>155</v>
      </c>
      <c r="E255" s="254" t="s">
        <v>1</v>
      </c>
      <c r="F255" s="255" t="s">
        <v>328</v>
      </c>
      <c r="G255" s="252"/>
      <c r="H255" s="256">
        <v>43.004</v>
      </c>
      <c r="I255" s="257"/>
      <c r="J255" s="252"/>
      <c r="K255" s="252"/>
      <c r="L255" s="258"/>
      <c r="M255" s="259"/>
      <c r="N255" s="260"/>
      <c r="O255" s="260"/>
      <c r="P255" s="260"/>
      <c r="Q255" s="260"/>
      <c r="R255" s="260"/>
      <c r="S255" s="260"/>
      <c r="T255" s="26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2" t="s">
        <v>155</v>
      </c>
      <c r="AU255" s="262" t="s">
        <v>96</v>
      </c>
      <c r="AV255" s="13" t="s">
        <v>96</v>
      </c>
      <c r="AW255" s="13" t="s">
        <v>32</v>
      </c>
      <c r="AX255" s="13" t="s">
        <v>80</v>
      </c>
      <c r="AY255" s="262" t="s">
        <v>147</v>
      </c>
    </row>
    <row r="256" spans="1:51" s="13" customFormat="1" ht="12">
      <c r="A256" s="13"/>
      <c r="B256" s="251"/>
      <c r="C256" s="252"/>
      <c r="D256" s="253" t="s">
        <v>155</v>
      </c>
      <c r="E256" s="254" t="s">
        <v>1</v>
      </c>
      <c r="F256" s="255" t="s">
        <v>329</v>
      </c>
      <c r="G256" s="252"/>
      <c r="H256" s="256">
        <v>0.243</v>
      </c>
      <c r="I256" s="257"/>
      <c r="J256" s="252"/>
      <c r="K256" s="252"/>
      <c r="L256" s="258"/>
      <c r="M256" s="259"/>
      <c r="N256" s="260"/>
      <c r="O256" s="260"/>
      <c r="P256" s="260"/>
      <c r="Q256" s="260"/>
      <c r="R256" s="260"/>
      <c r="S256" s="260"/>
      <c r="T256" s="26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2" t="s">
        <v>155</v>
      </c>
      <c r="AU256" s="262" t="s">
        <v>96</v>
      </c>
      <c r="AV256" s="13" t="s">
        <v>96</v>
      </c>
      <c r="AW256" s="13" t="s">
        <v>32</v>
      </c>
      <c r="AX256" s="13" t="s">
        <v>80</v>
      </c>
      <c r="AY256" s="262" t="s">
        <v>147</v>
      </c>
    </row>
    <row r="257" spans="1:51" s="14" customFormat="1" ht="12">
      <c r="A257" s="14"/>
      <c r="B257" s="263"/>
      <c r="C257" s="264"/>
      <c r="D257" s="253" t="s">
        <v>155</v>
      </c>
      <c r="E257" s="265" t="s">
        <v>1</v>
      </c>
      <c r="F257" s="266" t="s">
        <v>157</v>
      </c>
      <c r="G257" s="264"/>
      <c r="H257" s="267">
        <v>43.247</v>
      </c>
      <c r="I257" s="268"/>
      <c r="J257" s="264"/>
      <c r="K257" s="264"/>
      <c r="L257" s="269"/>
      <c r="M257" s="270"/>
      <c r="N257" s="271"/>
      <c r="O257" s="271"/>
      <c r="P257" s="271"/>
      <c r="Q257" s="271"/>
      <c r="R257" s="271"/>
      <c r="S257" s="271"/>
      <c r="T257" s="27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3" t="s">
        <v>155</v>
      </c>
      <c r="AU257" s="273" t="s">
        <v>96</v>
      </c>
      <c r="AV257" s="14" t="s">
        <v>153</v>
      </c>
      <c r="AW257" s="14" t="s">
        <v>32</v>
      </c>
      <c r="AX257" s="14" t="s">
        <v>85</v>
      </c>
      <c r="AY257" s="273" t="s">
        <v>147</v>
      </c>
    </row>
    <row r="258" spans="1:65" s="2" customFormat="1" ht="24.15" customHeight="1">
      <c r="A258" s="40"/>
      <c r="B258" s="41"/>
      <c r="C258" s="238" t="s">
        <v>334</v>
      </c>
      <c r="D258" s="238" t="s">
        <v>149</v>
      </c>
      <c r="E258" s="239" t="s">
        <v>335</v>
      </c>
      <c r="F258" s="240" t="s">
        <v>336</v>
      </c>
      <c r="G258" s="241" t="s">
        <v>235</v>
      </c>
      <c r="H258" s="242">
        <v>3.95</v>
      </c>
      <c r="I258" s="243"/>
      <c r="J258" s="244">
        <f>ROUND(I258*H258,2)</f>
        <v>0</v>
      </c>
      <c r="K258" s="245"/>
      <c r="L258" s="43"/>
      <c r="M258" s="246" t="s">
        <v>1</v>
      </c>
      <c r="N258" s="247" t="s">
        <v>45</v>
      </c>
      <c r="O258" s="93"/>
      <c r="P258" s="248">
        <f>O258*H258</f>
        <v>0</v>
      </c>
      <c r="Q258" s="248">
        <v>1.0383</v>
      </c>
      <c r="R258" s="248">
        <f>Q258*H258</f>
        <v>4.101285</v>
      </c>
      <c r="S258" s="248">
        <v>0</v>
      </c>
      <c r="T258" s="24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50" t="s">
        <v>153</v>
      </c>
      <c r="AT258" s="250" t="s">
        <v>149</v>
      </c>
      <c r="AU258" s="250" t="s">
        <v>96</v>
      </c>
      <c r="AY258" s="17" t="s">
        <v>147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7" t="s">
        <v>85</v>
      </c>
      <c r="BK258" s="140">
        <f>ROUND(I258*H258,2)</f>
        <v>0</v>
      </c>
      <c r="BL258" s="17" t="s">
        <v>153</v>
      </c>
      <c r="BM258" s="250" t="s">
        <v>337</v>
      </c>
    </row>
    <row r="259" spans="1:65" s="2" customFormat="1" ht="16.5" customHeight="1">
      <c r="A259" s="40"/>
      <c r="B259" s="41"/>
      <c r="C259" s="238" t="s">
        <v>338</v>
      </c>
      <c r="D259" s="238" t="s">
        <v>149</v>
      </c>
      <c r="E259" s="239" t="s">
        <v>339</v>
      </c>
      <c r="F259" s="240" t="s">
        <v>340</v>
      </c>
      <c r="G259" s="241" t="s">
        <v>152</v>
      </c>
      <c r="H259" s="242">
        <v>14</v>
      </c>
      <c r="I259" s="243"/>
      <c r="J259" s="244">
        <f>ROUND(I259*H259,2)</f>
        <v>0</v>
      </c>
      <c r="K259" s="245"/>
      <c r="L259" s="43"/>
      <c r="M259" s="246" t="s">
        <v>1</v>
      </c>
      <c r="N259" s="247" t="s">
        <v>45</v>
      </c>
      <c r="O259" s="93"/>
      <c r="P259" s="248">
        <f>O259*H259</f>
        <v>0</v>
      </c>
      <c r="Q259" s="248">
        <v>0</v>
      </c>
      <c r="R259" s="248">
        <f>Q259*H259</f>
        <v>0</v>
      </c>
      <c r="S259" s="248">
        <v>0</v>
      </c>
      <c r="T259" s="24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50" t="s">
        <v>153</v>
      </c>
      <c r="AT259" s="250" t="s">
        <v>149</v>
      </c>
      <c r="AU259" s="250" t="s">
        <v>96</v>
      </c>
      <c r="AY259" s="17" t="s">
        <v>147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7" t="s">
        <v>85</v>
      </c>
      <c r="BK259" s="140">
        <f>ROUND(I259*H259,2)</f>
        <v>0</v>
      </c>
      <c r="BL259" s="17" t="s">
        <v>153</v>
      </c>
      <c r="BM259" s="250" t="s">
        <v>341</v>
      </c>
    </row>
    <row r="260" spans="1:51" s="13" customFormat="1" ht="12">
      <c r="A260" s="13"/>
      <c r="B260" s="251"/>
      <c r="C260" s="252"/>
      <c r="D260" s="253" t="s">
        <v>155</v>
      </c>
      <c r="E260" s="254" t="s">
        <v>1</v>
      </c>
      <c r="F260" s="255" t="s">
        <v>342</v>
      </c>
      <c r="G260" s="252"/>
      <c r="H260" s="256">
        <v>14</v>
      </c>
      <c r="I260" s="257"/>
      <c r="J260" s="252"/>
      <c r="K260" s="252"/>
      <c r="L260" s="258"/>
      <c r="M260" s="259"/>
      <c r="N260" s="260"/>
      <c r="O260" s="260"/>
      <c r="P260" s="260"/>
      <c r="Q260" s="260"/>
      <c r="R260" s="260"/>
      <c r="S260" s="260"/>
      <c r="T260" s="26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2" t="s">
        <v>155</v>
      </c>
      <c r="AU260" s="262" t="s">
        <v>96</v>
      </c>
      <c r="AV260" s="13" t="s">
        <v>96</v>
      </c>
      <c r="AW260" s="13" t="s">
        <v>32</v>
      </c>
      <c r="AX260" s="13" t="s">
        <v>80</v>
      </c>
      <c r="AY260" s="262" t="s">
        <v>147</v>
      </c>
    </row>
    <row r="261" spans="1:51" s="14" customFormat="1" ht="12">
      <c r="A261" s="14"/>
      <c r="B261" s="263"/>
      <c r="C261" s="264"/>
      <c r="D261" s="253" t="s">
        <v>155</v>
      </c>
      <c r="E261" s="265" t="s">
        <v>1</v>
      </c>
      <c r="F261" s="266" t="s">
        <v>157</v>
      </c>
      <c r="G261" s="264"/>
      <c r="H261" s="267">
        <v>14</v>
      </c>
      <c r="I261" s="268"/>
      <c r="J261" s="264"/>
      <c r="K261" s="264"/>
      <c r="L261" s="269"/>
      <c r="M261" s="270"/>
      <c r="N261" s="271"/>
      <c r="O261" s="271"/>
      <c r="P261" s="271"/>
      <c r="Q261" s="271"/>
      <c r="R261" s="271"/>
      <c r="S261" s="271"/>
      <c r="T261" s="27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3" t="s">
        <v>155</v>
      </c>
      <c r="AU261" s="273" t="s">
        <v>96</v>
      </c>
      <c r="AV261" s="14" t="s">
        <v>153</v>
      </c>
      <c r="AW261" s="14" t="s">
        <v>32</v>
      </c>
      <c r="AX261" s="14" t="s">
        <v>85</v>
      </c>
      <c r="AY261" s="273" t="s">
        <v>147</v>
      </c>
    </row>
    <row r="262" spans="1:65" s="2" customFormat="1" ht="16.5" customHeight="1">
      <c r="A262" s="40"/>
      <c r="B262" s="41"/>
      <c r="C262" s="238" t="s">
        <v>343</v>
      </c>
      <c r="D262" s="238" t="s">
        <v>149</v>
      </c>
      <c r="E262" s="239" t="s">
        <v>344</v>
      </c>
      <c r="F262" s="240" t="s">
        <v>345</v>
      </c>
      <c r="G262" s="241" t="s">
        <v>152</v>
      </c>
      <c r="H262" s="242">
        <v>14</v>
      </c>
      <c r="I262" s="243"/>
      <c r="J262" s="244">
        <f>ROUND(I262*H262,2)</f>
        <v>0</v>
      </c>
      <c r="K262" s="245"/>
      <c r="L262" s="43"/>
      <c r="M262" s="246" t="s">
        <v>1</v>
      </c>
      <c r="N262" s="247" t="s">
        <v>45</v>
      </c>
      <c r="O262" s="93"/>
      <c r="P262" s="248">
        <f>O262*H262</f>
        <v>0</v>
      </c>
      <c r="Q262" s="248">
        <v>0</v>
      </c>
      <c r="R262" s="248">
        <f>Q262*H262</f>
        <v>0</v>
      </c>
      <c r="S262" s="248">
        <v>0</v>
      </c>
      <c r="T262" s="24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50" t="s">
        <v>153</v>
      </c>
      <c r="AT262" s="250" t="s">
        <v>149</v>
      </c>
      <c r="AU262" s="250" t="s">
        <v>96</v>
      </c>
      <c r="AY262" s="17" t="s">
        <v>147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7" t="s">
        <v>85</v>
      </c>
      <c r="BK262" s="140">
        <f>ROUND(I262*H262,2)</f>
        <v>0</v>
      </c>
      <c r="BL262" s="17" t="s">
        <v>153</v>
      </c>
      <c r="BM262" s="250" t="s">
        <v>346</v>
      </c>
    </row>
    <row r="263" spans="1:51" s="13" customFormat="1" ht="12">
      <c r="A263" s="13"/>
      <c r="B263" s="251"/>
      <c r="C263" s="252"/>
      <c r="D263" s="253" t="s">
        <v>155</v>
      </c>
      <c r="E263" s="254" t="s">
        <v>1</v>
      </c>
      <c r="F263" s="255" t="s">
        <v>342</v>
      </c>
      <c r="G263" s="252"/>
      <c r="H263" s="256">
        <v>14</v>
      </c>
      <c r="I263" s="257"/>
      <c r="J263" s="252"/>
      <c r="K263" s="252"/>
      <c r="L263" s="258"/>
      <c r="M263" s="259"/>
      <c r="N263" s="260"/>
      <c r="O263" s="260"/>
      <c r="P263" s="260"/>
      <c r="Q263" s="260"/>
      <c r="R263" s="260"/>
      <c r="S263" s="260"/>
      <c r="T263" s="26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2" t="s">
        <v>155</v>
      </c>
      <c r="AU263" s="262" t="s">
        <v>96</v>
      </c>
      <c r="AV263" s="13" t="s">
        <v>96</v>
      </c>
      <c r="AW263" s="13" t="s">
        <v>32</v>
      </c>
      <c r="AX263" s="13" t="s">
        <v>80</v>
      </c>
      <c r="AY263" s="262" t="s">
        <v>147</v>
      </c>
    </row>
    <row r="264" spans="1:51" s="14" customFormat="1" ht="12">
      <c r="A264" s="14"/>
      <c r="B264" s="263"/>
      <c r="C264" s="264"/>
      <c r="D264" s="253" t="s">
        <v>155</v>
      </c>
      <c r="E264" s="265" t="s">
        <v>1</v>
      </c>
      <c r="F264" s="266" t="s">
        <v>157</v>
      </c>
      <c r="G264" s="264"/>
      <c r="H264" s="267">
        <v>14</v>
      </c>
      <c r="I264" s="268"/>
      <c r="J264" s="264"/>
      <c r="K264" s="264"/>
      <c r="L264" s="269"/>
      <c r="M264" s="270"/>
      <c r="N264" s="271"/>
      <c r="O264" s="271"/>
      <c r="P264" s="271"/>
      <c r="Q264" s="271"/>
      <c r="R264" s="271"/>
      <c r="S264" s="271"/>
      <c r="T264" s="27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3" t="s">
        <v>155</v>
      </c>
      <c r="AU264" s="273" t="s">
        <v>96</v>
      </c>
      <c r="AV264" s="14" t="s">
        <v>153</v>
      </c>
      <c r="AW264" s="14" t="s">
        <v>32</v>
      </c>
      <c r="AX264" s="14" t="s">
        <v>85</v>
      </c>
      <c r="AY264" s="273" t="s">
        <v>147</v>
      </c>
    </row>
    <row r="265" spans="1:65" s="2" customFormat="1" ht="24.15" customHeight="1">
      <c r="A265" s="40"/>
      <c r="B265" s="41"/>
      <c r="C265" s="238" t="s">
        <v>347</v>
      </c>
      <c r="D265" s="238" t="s">
        <v>149</v>
      </c>
      <c r="E265" s="239" t="s">
        <v>348</v>
      </c>
      <c r="F265" s="240" t="s">
        <v>349</v>
      </c>
      <c r="G265" s="241" t="s">
        <v>285</v>
      </c>
      <c r="H265" s="242">
        <v>119.36</v>
      </c>
      <c r="I265" s="243"/>
      <c r="J265" s="244">
        <f>ROUND(I265*H265,2)</f>
        <v>0</v>
      </c>
      <c r="K265" s="245"/>
      <c r="L265" s="43"/>
      <c r="M265" s="246" t="s">
        <v>1</v>
      </c>
      <c r="N265" s="247" t="s">
        <v>45</v>
      </c>
      <c r="O265" s="93"/>
      <c r="P265" s="248">
        <f>O265*H265</f>
        <v>0</v>
      </c>
      <c r="Q265" s="248">
        <v>0.03739</v>
      </c>
      <c r="R265" s="248">
        <f>Q265*H265</f>
        <v>4.4628704</v>
      </c>
      <c r="S265" s="248">
        <v>0</v>
      </c>
      <c r="T265" s="24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50" t="s">
        <v>153</v>
      </c>
      <c r="AT265" s="250" t="s">
        <v>149</v>
      </c>
      <c r="AU265" s="250" t="s">
        <v>96</v>
      </c>
      <c r="AY265" s="17" t="s">
        <v>147</v>
      </c>
      <c r="BE265" s="140">
        <f>IF(N265="základní",J265,0)</f>
        <v>0</v>
      </c>
      <c r="BF265" s="140">
        <f>IF(N265="snížená",J265,0)</f>
        <v>0</v>
      </c>
      <c r="BG265" s="140">
        <f>IF(N265="zákl. přenesená",J265,0)</f>
        <v>0</v>
      </c>
      <c r="BH265" s="140">
        <f>IF(N265="sníž. přenesená",J265,0)</f>
        <v>0</v>
      </c>
      <c r="BI265" s="140">
        <f>IF(N265="nulová",J265,0)</f>
        <v>0</v>
      </c>
      <c r="BJ265" s="17" t="s">
        <v>85</v>
      </c>
      <c r="BK265" s="140">
        <f>ROUND(I265*H265,2)</f>
        <v>0</v>
      </c>
      <c r="BL265" s="17" t="s">
        <v>153</v>
      </c>
      <c r="BM265" s="250" t="s">
        <v>350</v>
      </c>
    </row>
    <row r="266" spans="1:47" s="2" customFormat="1" ht="12">
      <c r="A266" s="40"/>
      <c r="B266" s="41"/>
      <c r="C266" s="42"/>
      <c r="D266" s="253" t="s">
        <v>287</v>
      </c>
      <c r="E266" s="42"/>
      <c r="F266" s="295" t="s">
        <v>351</v>
      </c>
      <c r="G266" s="42"/>
      <c r="H266" s="42"/>
      <c r="I266" s="207"/>
      <c r="J266" s="42"/>
      <c r="K266" s="42"/>
      <c r="L266" s="43"/>
      <c r="M266" s="296"/>
      <c r="N266" s="297"/>
      <c r="O266" s="93"/>
      <c r="P266" s="93"/>
      <c r="Q266" s="93"/>
      <c r="R266" s="93"/>
      <c r="S266" s="93"/>
      <c r="T266" s="94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7" t="s">
        <v>287</v>
      </c>
      <c r="AU266" s="17" t="s">
        <v>96</v>
      </c>
    </row>
    <row r="267" spans="1:51" s="13" customFormat="1" ht="12">
      <c r="A267" s="13"/>
      <c r="B267" s="251"/>
      <c r="C267" s="252"/>
      <c r="D267" s="253" t="s">
        <v>155</v>
      </c>
      <c r="E267" s="254" t="s">
        <v>1</v>
      </c>
      <c r="F267" s="255" t="s">
        <v>352</v>
      </c>
      <c r="G267" s="252"/>
      <c r="H267" s="256">
        <v>119.36</v>
      </c>
      <c r="I267" s="257"/>
      <c r="J267" s="252"/>
      <c r="K267" s="252"/>
      <c r="L267" s="258"/>
      <c r="M267" s="259"/>
      <c r="N267" s="260"/>
      <c r="O267" s="260"/>
      <c r="P267" s="260"/>
      <c r="Q267" s="260"/>
      <c r="R267" s="260"/>
      <c r="S267" s="260"/>
      <c r="T267" s="26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2" t="s">
        <v>155</v>
      </c>
      <c r="AU267" s="262" t="s">
        <v>96</v>
      </c>
      <c r="AV267" s="13" t="s">
        <v>96</v>
      </c>
      <c r="AW267" s="13" t="s">
        <v>32</v>
      </c>
      <c r="AX267" s="13" t="s">
        <v>80</v>
      </c>
      <c r="AY267" s="262" t="s">
        <v>147</v>
      </c>
    </row>
    <row r="268" spans="1:51" s="14" customFormat="1" ht="12">
      <c r="A268" s="14"/>
      <c r="B268" s="263"/>
      <c r="C268" s="264"/>
      <c r="D268" s="253" t="s">
        <v>155</v>
      </c>
      <c r="E268" s="265" t="s">
        <v>1</v>
      </c>
      <c r="F268" s="266" t="s">
        <v>157</v>
      </c>
      <c r="G268" s="264"/>
      <c r="H268" s="267">
        <v>119.36</v>
      </c>
      <c r="I268" s="268"/>
      <c r="J268" s="264"/>
      <c r="K268" s="264"/>
      <c r="L268" s="269"/>
      <c r="M268" s="270"/>
      <c r="N268" s="271"/>
      <c r="O268" s="271"/>
      <c r="P268" s="271"/>
      <c r="Q268" s="271"/>
      <c r="R268" s="271"/>
      <c r="S268" s="271"/>
      <c r="T268" s="27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3" t="s">
        <v>155</v>
      </c>
      <c r="AU268" s="273" t="s">
        <v>96</v>
      </c>
      <c r="AV268" s="14" t="s">
        <v>153</v>
      </c>
      <c r="AW268" s="14" t="s">
        <v>32</v>
      </c>
      <c r="AX268" s="14" t="s">
        <v>85</v>
      </c>
      <c r="AY268" s="273" t="s">
        <v>147</v>
      </c>
    </row>
    <row r="269" spans="1:65" s="2" customFormat="1" ht="24.15" customHeight="1">
      <c r="A269" s="40"/>
      <c r="B269" s="41"/>
      <c r="C269" s="284" t="s">
        <v>353</v>
      </c>
      <c r="D269" s="284" t="s">
        <v>232</v>
      </c>
      <c r="E269" s="285" t="s">
        <v>354</v>
      </c>
      <c r="F269" s="286" t="s">
        <v>355</v>
      </c>
      <c r="G269" s="287" t="s">
        <v>285</v>
      </c>
      <c r="H269" s="288">
        <v>131.296</v>
      </c>
      <c r="I269" s="289"/>
      <c r="J269" s="290">
        <f>ROUND(I269*H269,2)</f>
        <v>0</v>
      </c>
      <c r="K269" s="291"/>
      <c r="L269" s="292"/>
      <c r="M269" s="293" t="s">
        <v>1</v>
      </c>
      <c r="N269" s="294" t="s">
        <v>45</v>
      </c>
      <c r="O269" s="93"/>
      <c r="P269" s="248">
        <f>O269*H269</f>
        <v>0</v>
      </c>
      <c r="Q269" s="248">
        <v>0.0434</v>
      </c>
      <c r="R269" s="248">
        <f>Q269*H269</f>
        <v>5.6982463999999995</v>
      </c>
      <c r="S269" s="248">
        <v>0</v>
      </c>
      <c r="T269" s="24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50" t="s">
        <v>186</v>
      </c>
      <c r="AT269" s="250" t="s">
        <v>232</v>
      </c>
      <c r="AU269" s="250" t="s">
        <v>96</v>
      </c>
      <c r="AY269" s="17" t="s">
        <v>147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7" t="s">
        <v>85</v>
      </c>
      <c r="BK269" s="140">
        <f>ROUND(I269*H269,2)</f>
        <v>0</v>
      </c>
      <c r="BL269" s="17" t="s">
        <v>153</v>
      </c>
      <c r="BM269" s="250" t="s">
        <v>356</v>
      </c>
    </row>
    <row r="270" spans="1:51" s="13" customFormat="1" ht="12">
      <c r="A270" s="13"/>
      <c r="B270" s="251"/>
      <c r="C270" s="252"/>
      <c r="D270" s="253" t="s">
        <v>155</v>
      </c>
      <c r="E270" s="254" t="s">
        <v>1</v>
      </c>
      <c r="F270" s="255" t="s">
        <v>357</v>
      </c>
      <c r="G270" s="252"/>
      <c r="H270" s="256">
        <v>131.296</v>
      </c>
      <c r="I270" s="257"/>
      <c r="J270" s="252"/>
      <c r="K270" s="252"/>
      <c r="L270" s="258"/>
      <c r="M270" s="259"/>
      <c r="N270" s="260"/>
      <c r="O270" s="260"/>
      <c r="P270" s="260"/>
      <c r="Q270" s="260"/>
      <c r="R270" s="260"/>
      <c r="S270" s="260"/>
      <c r="T270" s="26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2" t="s">
        <v>155</v>
      </c>
      <c r="AU270" s="262" t="s">
        <v>96</v>
      </c>
      <c r="AV270" s="13" t="s">
        <v>96</v>
      </c>
      <c r="AW270" s="13" t="s">
        <v>32</v>
      </c>
      <c r="AX270" s="13" t="s">
        <v>85</v>
      </c>
      <c r="AY270" s="262" t="s">
        <v>147</v>
      </c>
    </row>
    <row r="271" spans="1:65" s="2" customFormat="1" ht="24.15" customHeight="1">
      <c r="A271" s="40"/>
      <c r="B271" s="41"/>
      <c r="C271" s="238" t="s">
        <v>358</v>
      </c>
      <c r="D271" s="238" t="s">
        <v>149</v>
      </c>
      <c r="E271" s="239" t="s">
        <v>359</v>
      </c>
      <c r="F271" s="240" t="s">
        <v>360</v>
      </c>
      <c r="G271" s="241" t="s">
        <v>160</v>
      </c>
      <c r="H271" s="242">
        <v>16</v>
      </c>
      <c r="I271" s="243"/>
      <c r="J271" s="244">
        <f>ROUND(I271*H271,2)</f>
        <v>0</v>
      </c>
      <c r="K271" s="245"/>
      <c r="L271" s="43"/>
      <c r="M271" s="246" t="s">
        <v>1</v>
      </c>
      <c r="N271" s="247" t="s">
        <v>45</v>
      </c>
      <c r="O271" s="93"/>
      <c r="P271" s="248">
        <f>O271*H271</f>
        <v>0</v>
      </c>
      <c r="Q271" s="248">
        <v>0.00071</v>
      </c>
      <c r="R271" s="248">
        <f>Q271*H271</f>
        <v>0.01136</v>
      </c>
      <c r="S271" s="248">
        <v>0</v>
      </c>
      <c r="T271" s="24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50" t="s">
        <v>153</v>
      </c>
      <c r="AT271" s="250" t="s">
        <v>149</v>
      </c>
      <c r="AU271" s="250" t="s">
        <v>96</v>
      </c>
      <c r="AY271" s="17" t="s">
        <v>147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7" t="s">
        <v>85</v>
      </c>
      <c r="BK271" s="140">
        <f>ROUND(I271*H271,2)</f>
        <v>0</v>
      </c>
      <c r="BL271" s="17" t="s">
        <v>153</v>
      </c>
      <c r="BM271" s="250" t="s">
        <v>361</v>
      </c>
    </row>
    <row r="272" spans="1:51" s="15" customFormat="1" ht="12">
      <c r="A272" s="15"/>
      <c r="B272" s="274"/>
      <c r="C272" s="275"/>
      <c r="D272" s="253" t="s">
        <v>155</v>
      </c>
      <c r="E272" s="276" t="s">
        <v>1</v>
      </c>
      <c r="F272" s="277" t="s">
        <v>362</v>
      </c>
      <c r="G272" s="275"/>
      <c r="H272" s="276" t="s">
        <v>1</v>
      </c>
      <c r="I272" s="278"/>
      <c r="J272" s="275"/>
      <c r="K272" s="275"/>
      <c r="L272" s="279"/>
      <c r="M272" s="280"/>
      <c r="N272" s="281"/>
      <c r="O272" s="281"/>
      <c r="P272" s="281"/>
      <c r="Q272" s="281"/>
      <c r="R272" s="281"/>
      <c r="S272" s="281"/>
      <c r="T272" s="28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83" t="s">
        <v>155</v>
      </c>
      <c r="AU272" s="283" t="s">
        <v>96</v>
      </c>
      <c r="AV272" s="15" t="s">
        <v>85</v>
      </c>
      <c r="AW272" s="15" t="s">
        <v>32</v>
      </c>
      <c r="AX272" s="15" t="s">
        <v>80</v>
      </c>
      <c r="AY272" s="283" t="s">
        <v>147</v>
      </c>
    </row>
    <row r="273" spans="1:51" s="13" customFormat="1" ht="12">
      <c r="A273" s="13"/>
      <c r="B273" s="251"/>
      <c r="C273" s="252"/>
      <c r="D273" s="253" t="s">
        <v>155</v>
      </c>
      <c r="E273" s="254" t="s">
        <v>1</v>
      </c>
      <c r="F273" s="255" t="s">
        <v>363</v>
      </c>
      <c r="G273" s="252"/>
      <c r="H273" s="256">
        <v>16</v>
      </c>
      <c r="I273" s="257"/>
      <c r="J273" s="252"/>
      <c r="K273" s="252"/>
      <c r="L273" s="258"/>
      <c r="M273" s="259"/>
      <c r="N273" s="260"/>
      <c r="O273" s="260"/>
      <c r="P273" s="260"/>
      <c r="Q273" s="260"/>
      <c r="R273" s="260"/>
      <c r="S273" s="260"/>
      <c r="T273" s="26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2" t="s">
        <v>155</v>
      </c>
      <c r="AU273" s="262" t="s">
        <v>96</v>
      </c>
      <c r="AV273" s="13" t="s">
        <v>96</v>
      </c>
      <c r="AW273" s="13" t="s">
        <v>32</v>
      </c>
      <c r="AX273" s="13" t="s">
        <v>80</v>
      </c>
      <c r="AY273" s="262" t="s">
        <v>147</v>
      </c>
    </row>
    <row r="274" spans="1:51" s="14" customFormat="1" ht="12">
      <c r="A274" s="14"/>
      <c r="B274" s="263"/>
      <c r="C274" s="264"/>
      <c r="D274" s="253" t="s">
        <v>155</v>
      </c>
      <c r="E274" s="265" t="s">
        <v>1</v>
      </c>
      <c r="F274" s="266" t="s">
        <v>157</v>
      </c>
      <c r="G274" s="264"/>
      <c r="H274" s="267">
        <v>16</v>
      </c>
      <c r="I274" s="268"/>
      <c r="J274" s="264"/>
      <c r="K274" s="264"/>
      <c r="L274" s="269"/>
      <c r="M274" s="270"/>
      <c r="N274" s="271"/>
      <c r="O274" s="271"/>
      <c r="P274" s="271"/>
      <c r="Q274" s="271"/>
      <c r="R274" s="271"/>
      <c r="S274" s="271"/>
      <c r="T274" s="27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3" t="s">
        <v>155</v>
      </c>
      <c r="AU274" s="273" t="s">
        <v>96</v>
      </c>
      <c r="AV274" s="14" t="s">
        <v>153</v>
      </c>
      <c r="AW274" s="14" t="s">
        <v>32</v>
      </c>
      <c r="AX274" s="14" t="s">
        <v>85</v>
      </c>
      <c r="AY274" s="273" t="s">
        <v>147</v>
      </c>
    </row>
    <row r="275" spans="1:65" s="2" customFormat="1" ht="33.75" customHeight="1">
      <c r="A275" s="40"/>
      <c r="B275" s="41"/>
      <c r="C275" s="284" t="s">
        <v>364</v>
      </c>
      <c r="D275" s="284" t="s">
        <v>232</v>
      </c>
      <c r="E275" s="285" t="s">
        <v>365</v>
      </c>
      <c r="F275" s="286" t="s">
        <v>366</v>
      </c>
      <c r="G275" s="287" t="s">
        <v>235</v>
      </c>
      <c r="H275" s="288">
        <v>0.08</v>
      </c>
      <c r="I275" s="289"/>
      <c r="J275" s="290">
        <f>ROUND(I275*H275,2)</f>
        <v>0</v>
      </c>
      <c r="K275" s="291"/>
      <c r="L275" s="292"/>
      <c r="M275" s="293" t="s">
        <v>1</v>
      </c>
      <c r="N275" s="294" t="s">
        <v>45</v>
      </c>
      <c r="O275" s="93"/>
      <c r="P275" s="248">
        <f>O275*H275</f>
        <v>0</v>
      </c>
      <c r="Q275" s="248">
        <v>1</v>
      </c>
      <c r="R275" s="248">
        <f>Q275*H275</f>
        <v>0.08</v>
      </c>
      <c r="S275" s="248">
        <v>0</v>
      </c>
      <c r="T275" s="24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50" t="s">
        <v>186</v>
      </c>
      <c r="AT275" s="250" t="s">
        <v>232</v>
      </c>
      <c r="AU275" s="250" t="s">
        <v>96</v>
      </c>
      <c r="AY275" s="17" t="s">
        <v>147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7" t="s">
        <v>85</v>
      </c>
      <c r="BK275" s="140">
        <f>ROUND(I275*H275,2)</f>
        <v>0</v>
      </c>
      <c r="BL275" s="17" t="s">
        <v>153</v>
      </c>
      <c r="BM275" s="250" t="s">
        <v>367</v>
      </c>
    </row>
    <row r="276" spans="1:51" s="15" customFormat="1" ht="12">
      <c r="A276" s="15"/>
      <c r="B276" s="274"/>
      <c r="C276" s="275"/>
      <c r="D276" s="253" t="s">
        <v>155</v>
      </c>
      <c r="E276" s="276" t="s">
        <v>1</v>
      </c>
      <c r="F276" s="277" t="s">
        <v>362</v>
      </c>
      <c r="G276" s="275"/>
      <c r="H276" s="276" t="s">
        <v>1</v>
      </c>
      <c r="I276" s="278"/>
      <c r="J276" s="275"/>
      <c r="K276" s="275"/>
      <c r="L276" s="279"/>
      <c r="M276" s="280"/>
      <c r="N276" s="281"/>
      <c r="O276" s="281"/>
      <c r="P276" s="281"/>
      <c r="Q276" s="281"/>
      <c r="R276" s="281"/>
      <c r="S276" s="281"/>
      <c r="T276" s="282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3" t="s">
        <v>155</v>
      </c>
      <c r="AU276" s="283" t="s">
        <v>96</v>
      </c>
      <c r="AV276" s="15" t="s">
        <v>85</v>
      </c>
      <c r="AW276" s="15" t="s">
        <v>32</v>
      </c>
      <c r="AX276" s="15" t="s">
        <v>80</v>
      </c>
      <c r="AY276" s="283" t="s">
        <v>147</v>
      </c>
    </row>
    <row r="277" spans="1:51" s="13" customFormat="1" ht="12">
      <c r="A277" s="13"/>
      <c r="B277" s="251"/>
      <c r="C277" s="252"/>
      <c r="D277" s="253" t="s">
        <v>155</v>
      </c>
      <c r="E277" s="254" t="s">
        <v>1</v>
      </c>
      <c r="F277" s="255" t="s">
        <v>368</v>
      </c>
      <c r="G277" s="252"/>
      <c r="H277" s="256">
        <v>0.08</v>
      </c>
      <c r="I277" s="257"/>
      <c r="J277" s="252"/>
      <c r="K277" s="252"/>
      <c r="L277" s="258"/>
      <c r="M277" s="259"/>
      <c r="N277" s="260"/>
      <c r="O277" s="260"/>
      <c r="P277" s="260"/>
      <c r="Q277" s="260"/>
      <c r="R277" s="260"/>
      <c r="S277" s="260"/>
      <c r="T277" s="26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2" t="s">
        <v>155</v>
      </c>
      <c r="AU277" s="262" t="s">
        <v>96</v>
      </c>
      <c r="AV277" s="13" t="s">
        <v>96</v>
      </c>
      <c r="AW277" s="13" t="s">
        <v>32</v>
      </c>
      <c r="AX277" s="13" t="s">
        <v>80</v>
      </c>
      <c r="AY277" s="262" t="s">
        <v>147</v>
      </c>
    </row>
    <row r="278" spans="1:51" s="14" customFormat="1" ht="12">
      <c r="A278" s="14"/>
      <c r="B278" s="263"/>
      <c r="C278" s="264"/>
      <c r="D278" s="253" t="s">
        <v>155</v>
      </c>
      <c r="E278" s="265" t="s">
        <v>1</v>
      </c>
      <c r="F278" s="266" t="s">
        <v>157</v>
      </c>
      <c r="G278" s="264"/>
      <c r="H278" s="267">
        <v>0.08</v>
      </c>
      <c r="I278" s="268"/>
      <c r="J278" s="264"/>
      <c r="K278" s="264"/>
      <c r="L278" s="269"/>
      <c r="M278" s="270"/>
      <c r="N278" s="271"/>
      <c r="O278" s="271"/>
      <c r="P278" s="271"/>
      <c r="Q278" s="271"/>
      <c r="R278" s="271"/>
      <c r="S278" s="271"/>
      <c r="T278" s="27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3" t="s">
        <v>155</v>
      </c>
      <c r="AU278" s="273" t="s">
        <v>96</v>
      </c>
      <c r="AV278" s="14" t="s">
        <v>153</v>
      </c>
      <c r="AW278" s="14" t="s">
        <v>32</v>
      </c>
      <c r="AX278" s="14" t="s">
        <v>85</v>
      </c>
      <c r="AY278" s="273" t="s">
        <v>147</v>
      </c>
    </row>
    <row r="279" spans="1:65" s="2" customFormat="1" ht="24.15" customHeight="1">
      <c r="A279" s="40"/>
      <c r="B279" s="41"/>
      <c r="C279" s="238" t="s">
        <v>369</v>
      </c>
      <c r="D279" s="238" t="s">
        <v>149</v>
      </c>
      <c r="E279" s="239" t="s">
        <v>370</v>
      </c>
      <c r="F279" s="240" t="s">
        <v>371</v>
      </c>
      <c r="G279" s="241" t="s">
        <v>152</v>
      </c>
      <c r="H279" s="242">
        <v>35.3</v>
      </c>
      <c r="I279" s="243"/>
      <c r="J279" s="244">
        <f>ROUND(I279*H279,2)</f>
        <v>0</v>
      </c>
      <c r="K279" s="245"/>
      <c r="L279" s="43"/>
      <c r="M279" s="246" t="s">
        <v>1</v>
      </c>
      <c r="N279" s="247" t="s">
        <v>45</v>
      </c>
      <c r="O279" s="93"/>
      <c r="P279" s="248">
        <f>O279*H279</f>
        <v>0</v>
      </c>
      <c r="Q279" s="248">
        <v>0.108</v>
      </c>
      <c r="R279" s="248">
        <f>Q279*H279</f>
        <v>3.8124</v>
      </c>
      <c r="S279" s="248">
        <v>0</v>
      </c>
      <c r="T279" s="24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50" t="s">
        <v>153</v>
      </c>
      <c r="AT279" s="250" t="s">
        <v>149</v>
      </c>
      <c r="AU279" s="250" t="s">
        <v>96</v>
      </c>
      <c r="AY279" s="17" t="s">
        <v>147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7" t="s">
        <v>85</v>
      </c>
      <c r="BK279" s="140">
        <f>ROUND(I279*H279,2)</f>
        <v>0</v>
      </c>
      <c r="BL279" s="17" t="s">
        <v>153</v>
      </c>
      <c r="BM279" s="250" t="s">
        <v>372</v>
      </c>
    </row>
    <row r="280" spans="1:51" s="15" customFormat="1" ht="12">
      <c r="A280" s="15"/>
      <c r="B280" s="274"/>
      <c r="C280" s="275"/>
      <c r="D280" s="253" t="s">
        <v>155</v>
      </c>
      <c r="E280" s="276" t="s">
        <v>1</v>
      </c>
      <c r="F280" s="277" t="s">
        <v>179</v>
      </c>
      <c r="G280" s="275"/>
      <c r="H280" s="276" t="s">
        <v>1</v>
      </c>
      <c r="I280" s="278"/>
      <c r="J280" s="275"/>
      <c r="K280" s="275"/>
      <c r="L280" s="279"/>
      <c r="M280" s="280"/>
      <c r="N280" s="281"/>
      <c r="O280" s="281"/>
      <c r="P280" s="281"/>
      <c r="Q280" s="281"/>
      <c r="R280" s="281"/>
      <c r="S280" s="281"/>
      <c r="T280" s="28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83" t="s">
        <v>155</v>
      </c>
      <c r="AU280" s="283" t="s">
        <v>96</v>
      </c>
      <c r="AV280" s="15" t="s">
        <v>85</v>
      </c>
      <c r="AW280" s="15" t="s">
        <v>32</v>
      </c>
      <c r="AX280" s="15" t="s">
        <v>80</v>
      </c>
      <c r="AY280" s="283" t="s">
        <v>147</v>
      </c>
    </row>
    <row r="281" spans="1:51" s="13" customFormat="1" ht="12">
      <c r="A281" s="13"/>
      <c r="B281" s="251"/>
      <c r="C281" s="252"/>
      <c r="D281" s="253" t="s">
        <v>155</v>
      </c>
      <c r="E281" s="254" t="s">
        <v>1</v>
      </c>
      <c r="F281" s="255" t="s">
        <v>180</v>
      </c>
      <c r="G281" s="252"/>
      <c r="H281" s="256">
        <v>35.3</v>
      </c>
      <c r="I281" s="257"/>
      <c r="J281" s="252"/>
      <c r="K281" s="252"/>
      <c r="L281" s="258"/>
      <c r="M281" s="259"/>
      <c r="N281" s="260"/>
      <c r="O281" s="260"/>
      <c r="P281" s="260"/>
      <c r="Q281" s="260"/>
      <c r="R281" s="260"/>
      <c r="S281" s="260"/>
      <c r="T281" s="26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2" t="s">
        <v>155</v>
      </c>
      <c r="AU281" s="262" t="s">
        <v>96</v>
      </c>
      <c r="AV281" s="13" t="s">
        <v>96</v>
      </c>
      <c r="AW281" s="13" t="s">
        <v>32</v>
      </c>
      <c r="AX281" s="13" t="s">
        <v>80</v>
      </c>
      <c r="AY281" s="262" t="s">
        <v>147</v>
      </c>
    </row>
    <row r="282" spans="1:51" s="14" customFormat="1" ht="12">
      <c r="A282" s="14"/>
      <c r="B282" s="263"/>
      <c r="C282" s="264"/>
      <c r="D282" s="253" t="s">
        <v>155</v>
      </c>
      <c r="E282" s="265" t="s">
        <v>1</v>
      </c>
      <c r="F282" s="266" t="s">
        <v>157</v>
      </c>
      <c r="G282" s="264"/>
      <c r="H282" s="267">
        <v>35.3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3" t="s">
        <v>155</v>
      </c>
      <c r="AU282" s="273" t="s">
        <v>96</v>
      </c>
      <c r="AV282" s="14" t="s">
        <v>153</v>
      </c>
      <c r="AW282" s="14" t="s">
        <v>32</v>
      </c>
      <c r="AX282" s="14" t="s">
        <v>85</v>
      </c>
      <c r="AY282" s="273" t="s">
        <v>147</v>
      </c>
    </row>
    <row r="283" spans="1:65" s="2" customFormat="1" ht="16.5" customHeight="1">
      <c r="A283" s="40"/>
      <c r="B283" s="41"/>
      <c r="C283" s="284" t="s">
        <v>373</v>
      </c>
      <c r="D283" s="284" t="s">
        <v>232</v>
      </c>
      <c r="E283" s="285" t="s">
        <v>374</v>
      </c>
      <c r="F283" s="286" t="s">
        <v>375</v>
      </c>
      <c r="G283" s="287" t="s">
        <v>160</v>
      </c>
      <c r="H283" s="288">
        <v>8.825</v>
      </c>
      <c r="I283" s="289"/>
      <c r="J283" s="290">
        <f>ROUND(I283*H283,2)</f>
        <v>0</v>
      </c>
      <c r="K283" s="291"/>
      <c r="L283" s="292"/>
      <c r="M283" s="293" t="s">
        <v>1</v>
      </c>
      <c r="N283" s="294" t="s">
        <v>45</v>
      </c>
      <c r="O283" s="93"/>
      <c r="P283" s="248">
        <f>O283*H283</f>
        <v>0</v>
      </c>
      <c r="Q283" s="248">
        <v>0.75</v>
      </c>
      <c r="R283" s="248">
        <f>Q283*H283</f>
        <v>6.6187499999999995</v>
      </c>
      <c r="S283" s="248">
        <v>0</v>
      </c>
      <c r="T283" s="24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50" t="s">
        <v>186</v>
      </c>
      <c r="AT283" s="250" t="s">
        <v>232</v>
      </c>
      <c r="AU283" s="250" t="s">
        <v>96</v>
      </c>
      <c r="AY283" s="17" t="s">
        <v>147</v>
      </c>
      <c r="BE283" s="140">
        <f>IF(N283="základní",J283,0)</f>
        <v>0</v>
      </c>
      <c r="BF283" s="140">
        <f>IF(N283="snížená",J283,0)</f>
        <v>0</v>
      </c>
      <c r="BG283" s="140">
        <f>IF(N283="zákl. přenesená",J283,0)</f>
        <v>0</v>
      </c>
      <c r="BH283" s="140">
        <f>IF(N283="sníž. přenesená",J283,0)</f>
        <v>0</v>
      </c>
      <c r="BI283" s="140">
        <f>IF(N283="nulová",J283,0)</f>
        <v>0</v>
      </c>
      <c r="BJ283" s="17" t="s">
        <v>85</v>
      </c>
      <c r="BK283" s="140">
        <f>ROUND(I283*H283,2)</f>
        <v>0</v>
      </c>
      <c r="BL283" s="17" t="s">
        <v>153</v>
      </c>
      <c r="BM283" s="250" t="s">
        <v>376</v>
      </c>
    </row>
    <row r="284" spans="1:51" s="13" customFormat="1" ht="12">
      <c r="A284" s="13"/>
      <c r="B284" s="251"/>
      <c r="C284" s="252"/>
      <c r="D284" s="253" t="s">
        <v>155</v>
      </c>
      <c r="E284" s="254" t="s">
        <v>1</v>
      </c>
      <c r="F284" s="255" t="s">
        <v>377</v>
      </c>
      <c r="G284" s="252"/>
      <c r="H284" s="256">
        <v>8.825</v>
      </c>
      <c r="I284" s="257"/>
      <c r="J284" s="252"/>
      <c r="K284" s="252"/>
      <c r="L284" s="258"/>
      <c r="M284" s="259"/>
      <c r="N284" s="260"/>
      <c r="O284" s="260"/>
      <c r="P284" s="260"/>
      <c r="Q284" s="260"/>
      <c r="R284" s="260"/>
      <c r="S284" s="260"/>
      <c r="T284" s="26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2" t="s">
        <v>155</v>
      </c>
      <c r="AU284" s="262" t="s">
        <v>96</v>
      </c>
      <c r="AV284" s="13" t="s">
        <v>96</v>
      </c>
      <c r="AW284" s="13" t="s">
        <v>32</v>
      </c>
      <c r="AX284" s="13" t="s">
        <v>85</v>
      </c>
      <c r="AY284" s="262" t="s">
        <v>147</v>
      </c>
    </row>
    <row r="285" spans="1:63" s="12" customFormat="1" ht="22.8" customHeight="1">
      <c r="A285" s="12"/>
      <c r="B285" s="222"/>
      <c r="C285" s="223"/>
      <c r="D285" s="224" t="s">
        <v>79</v>
      </c>
      <c r="E285" s="236" t="s">
        <v>162</v>
      </c>
      <c r="F285" s="236" t="s">
        <v>378</v>
      </c>
      <c r="G285" s="223"/>
      <c r="H285" s="223"/>
      <c r="I285" s="226"/>
      <c r="J285" s="237">
        <f>BK285</f>
        <v>0</v>
      </c>
      <c r="K285" s="223"/>
      <c r="L285" s="228"/>
      <c r="M285" s="229"/>
      <c r="N285" s="230"/>
      <c r="O285" s="230"/>
      <c r="P285" s="231">
        <f>SUM(P286:P321)</f>
        <v>0</v>
      </c>
      <c r="Q285" s="230"/>
      <c r="R285" s="231">
        <f>SUM(R286:R321)</f>
        <v>87.90572583</v>
      </c>
      <c r="S285" s="230"/>
      <c r="T285" s="232">
        <f>SUM(T286:T321)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3" t="s">
        <v>85</v>
      </c>
      <c r="AT285" s="234" t="s">
        <v>79</v>
      </c>
      <c r="AU285" s="234" t="s">
        <v>85</v>
      </c>
      <c r="AY285" s="233" t="s">
        <v>147</v>
      </c>
      <c r="BK285" s="235">
        <f>SUM(BK286:BK321)</f>
        <v>0</v>
      </c>
    </row>
    <row r="286" spans="1:65" s="2" customFormat="1" ht="24.15" customHeight="1">
      <c r="A286" s="40"/>
      <c r="B286" s="41"/>
      <c r="C286" s="238" t="s">
        <v>379</v>
      </c>
      <c r="D286" s="238" t="s">
        <v>149</v>
      </c>
      <c r="E286" s="239" t="s">
        <v>380</v>
      </c>
      <c r="F286" s="240" t="s">
        <v>381</v>
      </c>
      <c r="G286" s="241" t="s">
        <v>160</v>
      </c>
      <c r="H286" s="242">
        <v>30</v>
      </c>
      <c r="I286" s="243"/>
      <c r="J286" s="244">
        <f>ROUND(I286*H286,2)</f>
        <v>0</v>
      </c>
      <c r="K286" s="245"/>
      <c r="L286" s="43"/>
      <c r="M286" s="246" t="s">
        <v>1</v>
      </c>
      <c r="N286" s="247" t="s">
        <v>45</v>
      </c>
      <c r="O286" s="93"/>
      <c r="P286" s="248">
        <f>O286*H286</f>
        <v>0</v>
      </c>
      <c r="Q286" s="248">
        <v>0.00132</v>
      </c>
      <c r="R286" s="248">
        <f>Q286*H286</f>
        <v>0.039599999999999996</v>
      </c>
      <c r="S286" s="248">
        <v>0</v>
      </c>
      <c r="T286" s="249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50" t="s">
        <v>153</v>
      </c>
      <c r="AT286" s="250" t="s">
        <v>149</v>
      </c>
      <c r="AU286" s="250" t="s">
        <v>96</v>
      </c>
      <c r="AY286" s="17" t="s">
        <v>147</v>
      </c>
      <c r="BE286" s="140">
        <f>IF(N286="základní",J286,0)</f>
        <v>0</v>
      </c>
      <c r="BF286" s="140">
        <f>IF(N286="snížená",J286,0)</f>
        <v>0</v>
      </c>
      <c r="BG286" s="140">
        <f>IF(N286="zákl. přenesená",J286,0)</f>
        <v>0</v>
      </c>
      <c r="BH286" s="140">
        <f>IF(N286="sníž. přenesená",J286,0)</f>
        <v>0</v>
      </c>
      <c r="BI286" s="140">
        <f>IF(N286="nulová",J286,0)</f>
        <v>0</v>
      </c>
      <c r="BJ286" s="17" t="s">
        <v>85</v>
      </c>
      <c r="BK286" s="140">
        <f>ROUND(I286*H286,2)</f>
        <v>0</v>
      </c>
      <c r="BL286" s="17" t="s">
        <v>153</v>
      </c>
      <c r="BM286" s="250" t="s">
        <v>382</v>
      </c>
    </row>
    <row r="287" spans="1:51" s="13" customFormat="1" ht="12">
      <c r="A287" s="13"/>
      <c r="B287" s="251"/>
      <c r="C287" s="252"/>
      <c r="D287" s="253" t="s">
        <v>155</v>
      </c>
      <c r="E287" s="254" t="s">
        <v>1</v>
      </c>
      <c r="F287" s="255" t="s">
        <v>383</v>
      </c>
      <c r="G287" s="252"/>
      <c r="H287" s="256">
        <v>30</v>
      </c>
      <c r="I287" s="257"/>
      <c r="J287" s="252"/>
      <c r="K287" s="252"/>
      <c r="L287" s="258"/>
      <c r="M287" s="259"/>
      <c r="N287" s="260"/>
      <c r="O287" s="260"/>
      <c r="P287" s="260"/>
      <c r="Q287" s="260"/>
      <c r="R287" s="260"/>
      <c r="S287" s="260"/>
      <c r="T287" s="26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2" t="s">
        <v>155</v>
      </c>
      <c r="AU287" s="262" t="s">
        <v>96</v>
      </c>
      <c r="AV287" s="13" t="s">
        <v>96</v>
      </c>
      <c r="AW287" s="13" t="s">
        <v>32</v>
      </c>
      <c r="AX287" s="13" t="s">
        <v>80</v>
      </c>
      <c r="AY287" s="262" t="s">
        <v>147</v>
      </c>
    </row>
    <row r="288" spans="1:51" s="14" customFormat="1" ht="12">
      <c r="A288" s="14"/>
      <c r="B288" s="263"/>
      <c r="C288" s="264"/>
      <c r="D288" s="253" t="s">
        <v>155</v>
      </c>
      <c r="E288" s="265" t="s">
        <v>1</v>
      </c>
      <c r="F288" s="266" t="s">
        <v>157</v>
      </c>
      <c r="G288" s="264"/>
      <c r="H288" s="267">
        <v>30</v>
      </c>
      <c r="I288" s="268"/>
      <c r="J288" s="264"/>
      <c r="K288" s="264"/>
      <c r="L288" s="269"/>
      <c r="M288" s="270"/>
      <c r="N288" s="271"/>
      <c r="O288" s="271"/>
      <c r="P288" s="271"/>
      <c r="Q288" s="271"/>
      <c r="R288" s="271"/>
      <c r="S288" s="271"/>
      <c r="T288" s="27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3" t="s">
        <v>155</v>
      </c>
      <c r="AU288" s="273" t="s">
        <v>96</v>
      </c>
      <c r="AV288" s="14" t="s">
        <v>153</v>
      </c>
      <c r="AW288" s="14" t="s">
        <v>32</v>
      </c>
      <c r="AX288" s="14" t="s">
        <v>85</v>
      </c>
      <c r="AY288" s="273" t="s">
        <v>147</v>
      </c>
    </row>
    <row r="289" spans="1:65" s="2" customFormat="1" ht="16.5" customHeight="1">
      <c r="A289" s="40"/>
      <c r="B289" s="41"/>
      <c r="C289" s="238" t="s">
        <v>384</v>
      </c>
      <c r="D289" s="238" t="s">
        <v>149</v>
      </c>
      <c r="E289" s="239" t="s">
        <v>385</v>
      </c>
      <c r="F289" s="240" t="s">
        <v>386</v>
      </c>
      <c r="G289" s="241" t="s">
        <v>285</v>
      </c>
      <c r="H289" s="242">
        <v>5.1</v>
      </c>
      <c r="I289" s="243"/>
      <c r="J289" s="244">
        <f>ROUND(I289*H289,2)</f>
        <v>0</v>
      </c>
      <c r="K289" s="245"/>
      <c r="L289" s="43"/>
      <c r="M289" s="246" t="s">
        <v>1</v>
      </c>
      <c r="N289" s="247" t="s">
        <v>45</v>
      </c>
      <c r="O289" s="93"/>
      <c r="P289" s="248">
        <f>O289*H289</f>
        <v>0</v>
      </c>
      <c r="Q289" s="248">
        <v>0.00132</v>
      </c>
      <c r="R289" s="248">
        <f>Q289*H289</f>
        <v>0.006731999999999999</v>
      </c>
      <c r="S289" s="248">
        <v>0</v>
      </c>
      <c r="T289" s="24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50" t="s">
        <v>153</v>
      </c>
      <c r="AT289" s="250" t="s">
        <v>149</v>
      </c>
      <c r="AU289" s="250" t="s">
        <v>96</v>
      </c>
      <c r="AY289" s="17" t="s">
        <v>147</v>
      </c>
      <c r="BE289" s="140">
        <f>IF(N289="základní",J289,0)</f>
        <v>0</v>
      </c>
      <c r="BF289" s="140">
        <f>IF(N289="snížená",J289,0)</f>
        <v>0</v>
      </c>
      <c r="BG289" s="140">
        <f>IF(N289="zákl. přenesená",J289,0)</f>
        <v>0</v>
      </c>
      <c r="BH289" s="140">
        <f>IF(N289="sníž. přenesená",J289,0)</f>
        <v>0</v>
      </c>
      <c r="BI289" s="140">
        <f>IF(N289="nulová",J289,0)</f>
        <v>0</v>
      </c>
      <c r="BJ289" s="17" t="s">
        <v>85</v>
      </c>
      <c r="BK289" s="140">
        <f>ROUND(I289*H289,2)</f>
        <v>0</v>
      </c>
      <c r="BL289" s="17" t="s">
        <v>153</v>
      </c>
      <c r="BM289" s="250" t="s">
        <v>387</v>
      </c>
    </row>
    <row r="290" spans="1:51" s="13" customFormat="1" ht="12">
      <c r="A290" s="13"/>
      <c r="B290" s="251"/>
      <c r="C290" s="252"/>
      <c r="D290" s="253" t="s">
        <v>155</v>
      </c>
      <c r="E290" s="254" t="s">
        <v>1</v>
      </c>
      <c r="F290" s="255" t="s">
        <v>388</v>
      </c>
      <c r="G290" s="252"/>
      <c r="H290" s="256">
        <v>5.1</v>
      </c>
      <c r="I290" s="257"/>
      <c r="J290" s="252"/>
      <c r="K290" s="252"/>
      <c r="L290" s="258"/>
      <c r="M290" s="259"/>
      <c r="N290" s="260"/>
      <c r="O290" s="260"/>
      <c r="P290" s="260"/>
      <c r="Q290" s="260"/>
      <c r="R290" s="260"/>
      <c r="S290" s="260"/>
      <c r="T290" s="26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2" t="s">
        <v>155</v>
      </c>
      <c r="AU290" s="262" t="s">
        <v>96</v>
      </c>
      <c r="AV290" s="13" t="s">
        <v>96</v>
      </c>
      <c r="AW290" s="13" t="s">
        <v>32</v>
      </c>
      <c r="AX290" s="13" t="s">
        <v>80</v>
      </c>
      <c r="AY290" s="262" t="s">
        <v>147</v>
      </c>
    </row>
    <row r="291" spans="1:51" s="14" customFormat="1" ht="12">
      <c r="A291" s="14"/>
      <c r="B291" s="263"/>
      <c r="C291" s="264"/>
      <c r="D291" s="253" t="s">
        <v>155</v>
      </c>
      <c r="E291" s="265" t="s">
        <v>1</v>
      </c>
      <c r="F291" s="266" t="s">
        <v>157</v>
      </c>
      <c r="G291" s="264"/>
      <c r="H291" s="267">
        <v>5.1</v>
      </c>
      <c r="I291" s="268"/>
      <c r="J291" s="264"/>
      <c r="K291" s="264"/>
      <c r="L291" s="269"/>
      <c r="M291" s="270"/>
      <c r="N291" s="271"/>
      <c r="O291" s="271"/>
      <c r="P291" s="271"/>
      <c r="Q291" s="271"/>
      <c r="R291" s="271"/>
      <c r="S291" s="271"/>
      <c r="T291" s="27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3" t="s">
        <v>155</v>
      </c>
      <c r="AU291" s="273" t="s">
        <v>96</v>
      </c>
      <c r="AV291" s="14" t="s">
        <v>153</v>
      </c>
      <c r="AW291" s="14" t="s">
        <v>32</v>
      </c>
      <c r="AX291" s="14" t="s">
        <v>85</v>
      </c>
      <c r="AY291" s="273" t="s">
        <v>147</v>
      </c>
    </row>
    <row r="292" spans="1:65" s="2" customFormat="1" ht="16.5" customHeight="1">
      <c r="A292" s="40"/>
      <c r="B292" s="41"/>
      <c r="C292" s="238" t="s">
        <v>389</v>
      </c>
      <c r="D292" s="238" t="s">
        <v>149</v>
      </c>
      <c r="E292" s="239" t="s">
        <v>390</v>
      </c>
      <c r="F292" s="240" t="s">
        <v>391</v>
      </c>
      <c r="G292" s="241" t="s">
        <v>201</v>
      </c>
      <c r="H292" s="242">
        <v>8.208</v>
      </c>
      <c r="I292" s="243"/>
      <c r="J292" s="244">
        <f>ROUND(I292*H292,2)</f>
        <v>0</v>
      </c>
      <c r="K292" s="245"/>
      <c r="L292" s="43"/>
      <c r="M292" s="246" t="s">
        <v>1</v>
      </c>
      <c r="N292" s="247" t="s">
        <v>45</v>
      </c>
      <c r="O292" s="93"/>
      <c r="P292" s="248">
        <f>O292*H292</f>
        <v>0</v>
      </c>
      <c r="Q292" s="248">
        <v>2.50215</v>
      </c>
      <c r="R292" s="248">
        <f>Q292*H292</f>
        <v>20.5376472</v>
      </c>
      <c r="S292" s="248">
        <v>0</v>
      </c>
      <c r="T292" s="249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0" t="s">
        <v>153</v>
      </c>
      <c r="AT292" s="250" t="s">
        <v>149</v>
      </c>
      <c r="AU292" s="250" t="s">
        <v>96</v>
      </c>
      <c r="AY292" s="17" t="s">
        <v>147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7" t="s">
        <v>85</v>
      </c>
      <c r="BK292" s="140">
        <f>ROUND(I292*H292,2)</f>
        <v>0</v>
      </c>
      <c r="BL292" s="17" t="s">
        <v>153</v>
      </c>
      <c r="BM292" s="250" t="s">
        <v>392</v>
      </c>
    </row>
    <row r="293" spans="1:51" s="13" customFormat="1" ht="12">
      <c r="A293" s="13"/>
      <c r="B293" s="251"/>
      <c r="C293" s="252"/>
      <c r="D293" s="253" t="s">
        <v>155</v>
      </c>
      <c r="E293" s="254" t="s">
        <v>1</v>
      </c>
      <c r="F293" s="255" t="s">
        <v>393</v>
      </c>
      <c r="G293" s="252"/>
      <c r="H293" s="256">
        <v>8.208</v>
      </c>
      <c r="I293" s="257"/>
      <c r="J293" s="252"/>
      <c r="K293" s="252"/>
      <c r="L293" s="258"/>
      <c r="M293" s="259"/>
      <c r="N293" s="260"/>
      <c r="O293" s="260"/>
      <c r="P293" s="260"/>
      <c r="Q293" s="260"/>
      <c r="R293" s="260"/>
      <c r="S293" s="260"/>
      <c r="T293" s="26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2" t="s">
        <v>155</v>
      </c>
      <c r="AU293" s="262" t="s">
        <v>96</v>
      </c>
      <c r="AV293" s="13" t="s">
        <v>96</v>
      </c>
      <c r="AW293" s="13" t="s">
        <v>32</v>
      </c>
      <c r="AX293" s="13" t="s">
        <v>80</v>
      </c>
      <c r="AY293" s="262" t="s">
        <v>147</v>
      </c>
    </row>
    <row r="294" spans="1:51" s="14" customFormat="1" ht="12">
      <c r="A294" s="14"/>
      <c r="B294" s="263"/>
      <c r="C294" s="264"/>
      <c r="D294" s="253" t="s">
        <v>155</v>
      </c>
      <c r="E294" s="265" t="s">
        <v>1</v>
      </c>
      <c r="F294" s="266" t="s">
        <v>157</v>
      </c>
      <c r="G294" s="264"/>
      <c r="H294" s="267">
        <v>8.208</v>
      </c>
      <c r="I294" s="268"/>
      <c r="J294" s="264"/>
      <c r="K294" s="264"/>
      <c r="L294" s="269"/>
      <c r="M294" s="270"/>
      <c r="N294" s="271"/>
      <c r="O294" s="271"/>
      <c r="P294" s="271"/>
      <c r="Q294" s="271"/>
      <c r="R294" s="271"/>
      <c r="S294" s="271"/>
      <c r="T294" s="27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3" t="s">
        <v>155</v>
      </c>
      <c r="AU294" s="273" t="s">
        <v>96</v>
      </c>
      <c r="AV294" s="14" t="s">
        <v>153</v>
      </c>
      <c r="AW294" s="14" t="s">
        <v>32</v>
      </c>
      <c r="AX294" s="14" t="s">
        <v>85</v>
      </c>
      <c r="AY294" s="273" t="s">
        <v>147</v>
      </c>
    </row>
    <row r="295" spans="1:65" s="2" customFormat="1" ht="16.5" customHeight="1">
      <c r="A295" s="40"/>
      <c r="B295" s="41"/>
      <c r="C295" s="238" t="s">
        <v>394</v>
      </c>
      <c r="D295" s="238" t="s">
        <v>149</v>
      </c>
      <c r="E295" s="239" t="s">
        <v>395</v>
      </c>
      <c r="F295" s="240" t="s">
        <v>396</v>
      </c>
      <c r="G295" s="241" t="s">
        <v>152</v>
      </c>
      <c r="H295" s="242">
        <v>31.3</v>
      </c>
      <c r="I295" s="243"/>
      <c r="J295" s="244">
        <f>ROUND(I295*H295,2)</f>
        <v>0</v>
      </c>
      <c r="K295" s="245"/>
      <c r="L295" s="43"/>
      <c r="M295" s="246" t="s">
        <v>1</v>
      </c>
      <c r="N295" s="247" t="s">
        <v>45</v>
      </c>
      <c r="O295" s="93"/>
      <c r="P295" s="248">
        <f>O295*H295</f>
        <v>0</v>
      </c>
      <c r="Q295" s="248">
        <v>0.04174</v>
      </c>
      <c r="R295" s="248">
        <f>Q295*H295</f>
        <v>1.306462</v>
      </c>
      <c r="S295" s="248">
        <v>0</v>
      </c>
      <c r="T295" s="249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50" t="s">
        <v>153</v>
      </c>
      <c r="AT295" s="250" t="s">
        <v>149</v>
      </c>
      <c r="AU295" s="250" t="s">
        <v>96</v>
      </c>
      <c r="AY295" s="17" t="s">
        <v>147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7" t="s">
        <v>85</v>
      </c>
      <c r="BK295" s="140">
        <f>ROUND(I295*H295,2)</f>
        <v>0</v>
      </c>
      <c r="BL295" s="17" t="s">
        <v>153</v>
      </c>
      <c r="BM295" s="250" t="s">
        <v>397</v>
      </c>
    </row>
    <row r="296" spans="1:51" s="13" customFormat="1" ht="12">
      <c r="A296" s="13"/>
      <c r="B296" s="251"/>
      <c r="C296" s="252"/>
      <c r="D296" s="253" t="s">
        <v>155</v>
      </c>
      <c r="E296" s="254" t="s">
        <v>1</v>
      </c>
      <c r="F296" s="255" t="s">
        <v>398</v>
      </c>
      <c r="G296" s="252"/>
      <c r="H296" s="256">
        <v>31.3</v>
      </c>
      <c r="I296" s="257"/>
      <c r="J296" s="252"/>
      <c r="K296" s="252"/>
      <c r="L296" s="258"/>
      <c r="M296" s="259"/>
      <c r="N296" s="260"/>
      <c r="O296" s="260"/>
      <c r="P296" s="260"/>
      <c r="Q296" s="260"/>
      <c r="R296" s="260"/>
      <c r="S296" s="260"/>
      <c r="T296" s="26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2" t="s">
        <v>155</v>
      </c>
      <c r="AU296" s="262" t="s">
        <v>96</v>
      </c>
      <c r="AV296" s="13" t="s">
        <v>96</v>
      </c>
      <c r="AW296" s="13" t="s">
        <v>32</v>
      </c>
      <c r="AX296" s="13" t="s">
        <v>80</v>
      </c>
      <c r="AY296" s="262" t="s">
        <v>147</v>
      </c>
    </row>
    <row r="297" spans="1:51" s="14" customFormat="1" ht="12">
      <c r="A297" s="14"/>
      <c r="B297" s="263"/>
      <c r="C297" s="264"/>
      <c r="D297" s="253" t="s">
        <v>155</v>
      </c>
      <c r="E297" s="265" t="s">
        <v>1</v>
      </c>
      <c r="F297" s="266" t="s">
        <v>157</v>
      </c>
      <c r="G297" s="264"/>
      <c r="H297" s="267">
        <v>31.3</v>
      </c>
      <c r="I297" s="268"/>
      <c r="J297" s="264"/>
      <c r="K297" s="264"/>
      <c r="L297" s="269"/>
      <c r="M297" s="270"/>
      <c r="N297" s="271"/>
      <c r="O297" s="271"/>
      <c r="P297" s="271"/>
      <c r="Q297" s="271"/>
      <c r="R297" s="271"/>
      <c r="S297" s="271"/>
      <c r="T297" s="27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3" t="s">
        <v>155</v>
      </c>
      <c r="AU297" s="273" t="s">
        <v>96</v>
      </c>
      <c r="AV297" s="14" t="s">
        <v>153</v>
      </c>
      <c r="AW297" s="14" t="s">
        <v>32</v>
      </c>
      <c r="AX297" s="14" t="s">
        <v>85</v>
      </c>
      <c r="AY297" s="273" t="s">
        <v>147</v>
      </c>
    </row>
    <row r="298" spans="1:65" s="2" customFormat="1" ht="16.5" customHeight="1">
      <c r="A298" s="40"/>
      <c r="B298" s="41"/>
      <c r="C298" s="238" t="s">
        <v>399</v>
      </c>
      <c r="D298" s="238" t="s">
        <v>149</v>
      </c>
      <c r="E298" s="239" t="s">
        <v>400</v>
      </c>
      <c r="F298" s="240" t="s">
        <v>401</v>
      </c>
      <c r="G298" s="241" t="s">
        <v>152</v>
      </c>
      <c r="H298" s="242">
        <v>31.3</v>
      </c>
      <c r="I298" s="243"/>
      <c r="J298" s="244">
        <f>ROUND(I298*H298,2)</f>
        <v>0</v>
      </c>
      <c r="K298" s="245"/>
      <c r="L298" s="43"/>
      <c r="M298" s="246" t="s">
        <v>1</v>
      </c>
      <c r="N298" s="247" t="s">
        <v>45</v>
      </c>
      <c r="O298" s="93"/>
      <c r="P298" s="248">
        <f>O298*H298</f>
        <v>0</v>
      </c>
      <c r="Q298" s="248">
        <v>2E-05</v>
      </c>
      <c r="R298" s="248">
        <f>Q298*H298</f>
        <v>0.000626</v>
      </c>
      <c r="S298" s="248">
        <v>0</v>
      </c>
      <c r="T298" s="24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50" t="s">
        <v>153</v>
      </c>
      <c r="AT298" s="250" t="s">
        <v>149</v>
      </c>
      <c r="AU298" s="250" t="s">
        <v>96</v>
      </c>
      <c r="AY298" s="17" t="s">
        <v>147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7" t="s">
        <v>85</v>
      </c>
      <c r="BK298" s="140">
        <f>ROUND(I298*H298,2)</f>
        <v>0</v>
      </c>
      <c r="BL298" s="17" t="s">
        <v>153</v>
      </c>
      <c r="BM298" s="250" t="s">
        <v>402</v>
      </c>
    </row>
    <row r="299" spans="1:51" s="13" customFormat="1" ht="12">
      <c r="A299" s="13"/>
      <c r="B299" s="251"/>
      <c r="C299" s="252"/>
      <c r="D299" s="253" t="s">
        <v>155</v>
      </c>
      <c r="E299" s="254" t="s">
        <v>1</v>
      </c>
      <c r="F299" s="255" t="s">
        <v>398</v>
      </c>
      <c r="G299" s="252"/>
      <c r="H299" s="256">
        <v>31.3</v>
      </c>
      <c r="I299" s="257"/>
      <c r="J299" s="252"/>
      <c r="K299" s="252"/>
      <c r="L299" s="258"/>
      <c r="M299" s="259"/>
      <c r="N299" s="260"/>
      <c r="O299" s="260"/>
      <c r="P299" s="260"/>
      <c r="Q299" s="260"/>
      <c r="R299" s="260"/>
      <c r="S299" s="260"/>
      <c r="T299" s="26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2" t="s">
        <v>155</v>
      </c>
      <c r="AU299" s="262" t="s">
        <v>96</v>
      </c>
      <c r="AV299" s="13" t="s">
        <v>96</v>
      </c>
      <c r="AW299" s="13" t="s">
        <v>32</v>
      </c>
      <c r="AX299" s="13" t="s">
        <v>80</v>
      </c>
      <c r="AY299" s="262" t="s">
        <v>147</v>
      </c>
    </row>
    <row r="300" spans="1:51" s="14" customFormat="1" ht="12">
      <c r="A300" s="14"/>
      <c r="B300" s="263"/>
      <c r="C300" s="264"/>
      <c r="D300" s="253" t="s">
        <v>155</v>
      </c>
      <c r="E300" s="265" t="s">
        <v>1</v>
      </c>
      <c r="F300" s="266" t="s">
        <v>157</v>
      </c>
      <c r="G300" s="264"/>
      <c r="H300" s="267">
        <v>31.3</v>
      </c>
      <c r="I300" s="268"/>
      <c r="J300" s="264"/>
      <c r="K300" s="264"/>
      <c r="L300" s="269"/>
      <c r="M300" s="270"/>
      <c r="N300" s="271"/>
      <c r="O300" s="271"/>
      <c r="P300" s="271"/>
      <c r="Q300" s="271"/>
      <c r="R300" s="271"/>
      <c r="S300" s="271"/>
      <c r="T300" s="27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3" t="s">
        <v>155</v>
      </c>
      <c r="AU300" s="273" t="s">
        <v>96</v>
      </c>
      <c r="AV300" s="14" t="s">
        <v>153</v>
      </c>
      <c r="AW300" s="14" t="s">
        <v>32</v>
      </c>
      <c r="AX300" s="14" t="s">
        <v>85</v>
      </c>
      <c r="AY300" s="273" t="s">
        <v>147</v>
      </c>
    </row>
    <row r="301" spans="1:65" s="2" customFormat="1" ht="16.5" customHeight="1">
      <c r="A301" s="40"/>
      <c r="B301" s="41"/>
      <c r="C301" s="238" t="s">
        <v>403</v>
      </c>
      <c r="D301" s="238" t="s">
        <v>149</v>
      </c>
      <c r="E301" s="239" t="s">
        <v>404</v>
      </c>
      <c r="F301" s="240" t="s">
        <v>405</v>
      </c>
      <c r="G301" s="241" t="s">
        <v>235</v>
      </c>
      <c r="H301" s="242">
        <v>1.25</v>
      </c>
      <c r="I301" s="243"/>
      <c r="J301" s="244">
        <f>ROUND(I301*H301,2)</f>
        <v>0</v>
      </c>
      <c r="K301" s="245"/>
      <c r="L301" s="43"/>
      <c r="M301" s="246" t="s">
        <v>1</v>
      </c>
      <c r="N301" s="247" t="s">
        <v>45</v>
      </c>
      <c r="O301" s="93"/>
      <c r="P301" s="248">
        <f>O301*H301</f>
        <v>0</v>
      </c>
      <c r="Q301" s="248">
        <v>1.04877</v>
      </c>
      <c r="R301" s="248">
        <f>Q301*H301</f>
        <v>1.3109625</v>
      </c>
      <c r="S301" s="248">
        <v>0</v>
      </c>
      <c r="T301" s="24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50" t="s">
        <v>153</v>
      </c>
      <c r="AT301" s="250" t="s">
        <v>149</v>
      </c>
      <c r="AU301" s="250" t="s">
        <v>96</v>
      </c>
      <c r="AY301" s="17" t="s">
        <v>147</v>
      </c>
      <c r="BE301" s="140">
        <f>IF(N301="základní",J301,0)</f>
        <v>0</v>
      </c>
      <c r="BF301" s="140">
        <f>IF(N301="snížená",J301,0)</f>
        <v>0</v>
      </c>
      <c r="BG301" s="140">
        <f>IF(N301="zákl. přenesená",J301,0)</f>
        <v>0</v>
      </c>
      <c r="BH301" s="140">
        <f>IF(N301="sníž. přenesená",J301,0)</f>
        <v>0</v>
      </c>
      <c r="BI301" s="140">
        <f>IF(N301="nulová",J301,0)</f>
        <v>0</v>
      </c>
      <c r="BJ301" s="17" t="s">
        <v>85</v>
      </c>
      <c r="BK301" s="140">
        <f>ROUND(I301*H301,2)</f>
        <v>0</v>
      </c>
      <c r="BL301" s="17" t="s">
        <v>153</v>
      </c>
      <c r="BM301" s="250" t="s">
        <v>406</v>
      </c>
    </row>
    <row r="302" spans="1:51" s="13" customFormat="1" ht="12">
      <c r="A302" s="13"/>
      <c r="B302" s="251"/>
      <c r="C302" s="252"/>
      <c r="D302" s="253" t="s">
        <v>155</v>
      </c>
      <c r="E302" s="254" t="s">
        <v>1</v>
      </c>
      <c r="F302" s="255" t="s">
        <v>407</v>
      </c>
      <c r="G302" s="252"/>
      <c r="H302" s="256">
        <v>1.25</v>
      </c>
      <c r="I302" s="257"/>
      <c r="J302" s="252"/>
      <c r="K302" s="252"/>
      <c r="L302" s="258"/>
      <c r="M302" s="259"/>
      <c r="N302" s="260"/>
      <c r="O302" s="260"/>
      <c r="P302" s="260"/>
      <c r="Q302" s="260"/>
      <c r="R302" s="260"/>
      <c r="S302" s="260"/>
      <c r="T302" s="26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2" t="s">
        <v>155</v>
      </c>
      <c r="AU302" s="262" t="s">
        <v>96</v>
      </c>
      <c r="AV302" s="13" t="s">
        <v>96</v>
      </c>
      <c r="AW302" s="13" t="s">
        <v>32</v>
      </c>
      <c r="AX302" s="13" t="s">
        <v>80</v>
      </c>
      <c r="AY302" s="262" t="s">
        <v>147</v>
      </c>
    </row>
    <row r="303" spans="1:51" s="14" customFormat="1" ht="12">
      <c r="A303" s="14"/>
      <c r="B303" s="263"/>
      <c r="C303" s="264"/>
      <c r="D303" s="253" t="s">
        <v>155</v>
      </c>
      <c r="E303" s="265" t="s">
        <v>1</v>
      </c>
      <c r="F303" s="266" t="s">
        <v>157</v>
      </c>
      <c r="G303" s="264"/>
      <c r="H303" s="267">
        <v>1.25</v>
      </c>
      <c r="I303" s="268"/>
      <c r="J303" s="264"/>
      <c r="K303" s="264"/>
      <c r="L303" s="269"/>
      <c r="M303" s="270"/>
      <c r="N303" s="271"/>
      <c r="O303" s="271"/>
      <c r="P303" s="271"/>
      <c r="Q303" s="271"/>
      <c r="R303" s="271"/>
      <c r="S303" s="271"/>
      <c r="T303" s="27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3" t="s">
        <v>155</v>
      </c>
      <c r="AU303" s="273" t="s">
        <v>96</v>
      </c>
      <c r="AV303" s="14" t="s">
        <v>153</v>
      </c>
      <c r="AW303" s="14" t="s">
        <v>32</v>
      </c>
      <c r="AX303" s="14" t="s">
        <v>85</v>
      </c>
      <c r="AY303" s="273" t="s">
        <v>147</v>
      </c>
    </row>
    <row r="304" spans="1:65" s="2" customFormat="1" ht="16.5" customHeight="1">
      <c r="A304" s="40"/>
      <c r="B304" s="41"/>
      <c r="C304" s="238" t="s">
        <v>408</v>
      </c>
      <c r="D304" s="238" t="s">
        <v>149</v>
      </c>
      <c r="E304" s="239" t="s">
        <v>409</v>
      </c>
      <c r="F304" s="240" t="s">
        <v>410</v>
      </c>
      <c r="G304" s="241" t="s">
        <v>201</v>
      </c>
      <c r="H304" s="242">
        <v>18.469</v>
      </c>
      <c r="I304" s="243"/>
      <c r="J304" s="244">
        <f>ROUND(I304*H304,2)</f>
        <v>0</v>
      </c>
      <c r="K304" s="245"/>
      <c r="L304" s="43"/>
      <c r="M304" s="246" t="s">
        <v>1</v>
      </c>
      <c r="N304" s="247" t="s">
        <v>45</v>
      </c>
      <c r="O304" s="93"/>
      <c r="P304" s="248">
        <f>O304*H304</f>
        <v>0</v>
      </c>
      <c r="Q304" s="248">
        <v>2.50209</v>
      </c>
      <c r="R304" s="248">
        <f>Q304*H304</f>
        <v>46.211100210000005</v>
      </c>
      <c r="S304" s="248">
        <v>0</v>
      </c>
      <c r="T304" s="249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50" t="s">
        <v>153</v>
      </c>
      <c r="AT304" s="250" t="s">
        <v>149</v>
      </c>
      <c r="AU304" s="250" t="s">
        <v>96</v>
      </c>
      <c r="AY304" s="17" t="s">
        <v>147</v>
      </c>
      <c r="BE304" s="140">
        <f>IF(N304="základní",J304,0)</f>
        <v>0</v>
      </c>
      <c r="BF304" s="140">
        <f>IF(N304="snížená",J304,0)</f>
        <v>0</v>
      </c>
      <c r="BG304" s="140">
        <f>IF(N304="zákl. přenesená",J304,0)</f>
        <v>0</v>
      </c>
      <c r="BH304" s="140">
        <f>IF(N304="sníž. přenesená",J304,0)</f>
        <v>0</v>
      </c>
      <c r="BI304" s="140">
        <f>IF(N304="nulová",J304,0)</f>
        <v>0</v>
      </c>
      <c r="BJ304" s="17" t="s">
        <v>85</v>
      </c>
      <c r="BK304" s="140">
        <f>ROUND(I304*H304,2)</f>
        <v>0</v>
      </c>
      <c r="BL304" s="17" t="s">
        <v>153</v>
      </c>
      <c r="BM304" s="250" t="s">
        <v>411</v>
      </c>
    </row>
    <row r="305" spans="1:51" s="13" customFormat="1" ht="12">
      <c r="A305" s="13"/>
      <c r="B305" s="251"/>
      <c r="C305" s="252"/>
      <c r="D305" s="253" t="s">
        <v>155</v>
      </c>
      <c r="E305" s="254" t="s">
        <v>1</v>
      </c>
      <c r="F305" s="255" t="s">
        <v>412</v>
      </c>
      <c r="G305" s="252"/>
      <c r="H305" s="256">
        <v>18.469</v>
      </c>
      <c r="I305" s="257"/>
      <c r="J305" s="252"/>
      <c r="K305" s="252"/>
      <c r="L305" s="258"/>
      <c r="M305" s="259"/>
      <c r="N305" s="260"/>
      <c r="O305" s="260"/>
      <c r="P305" s="260"/>
      <c r="Q305" s="260"/>
      <c r="R305" s="260"/>
      <c r="S305" s="260"/>
      <c r="T305" s="26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2" t="s">
        <v>155</v>
      </c>
      <c r="AU305" s="262" t="s">
        <v>96</v>
      </c>
      <c r="AV305" s="13" t="s">
        <v>96</v>
      </c>
      <c r="AW305" s="13" t="s">
        <v>32</v>
      </c>
      <c r="AX305" s="13" t="s">
        <v>80</v>
      </c>
      <c r="AY305" s="262" t="s">
        <v>147</v>
      </c>
    </row>
    <row r="306" spans="1:51" s="14" customFormat="1" ht="12">
      <c r="A306" s="14"/>
      <c r="B306" s="263"/>
      <c r="C306" s="264"/>
      <c r="D306" s="253" t="s">
        <v>155</v>
      </c>
      <c r="E306" s="265" t="s">
        <v>1</v>
      </c>
      <c r="F306" s="266" t="s">
        <v>157</v>
      </c>
      <c r="G306" s="264"/>
      <c r="H306" s="267">
        <v>18.469</v>
      </c>
      <c r="I306" s="268"/>
      <c r="J306" s="264"/>
      <c r="K306" s="264"/>
      <c r="L306" s="269"/>
      <c r="M306" s="270"/>
      <c r="N306" s="271"/>
      <c r="O306" s="271"/>
      <c r="P306" s="271"/>
      <c r="Q306" s="271"/>
      <c r="R306" s="271"/>
      <c r="S306" s="271"/>
      <c r="T306" s="27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3" t="s">
        <v>155</v>
      </c>
      <c r="AU306" s="273" t="s">
        <v>96</v>
      </c>
      <c r="AV306" s="14" t="s">
        <v>153</v>
      </c>
      <c r="AW306" s="14" t="s">
        <v>32</v>
      </c>
      <c r="AX306" s="14" t="s">
        <v>85</v>
      </c>
      <c r="AY306" s="273" t="s">
        <v>147</v>
      </c>
    </row>
    <row r="307" spans="1:65" s="2" customFormat="1" ht="16.5" customHeight="1">
      <c r="A307" s="40"/>
      <c r="B307" s="41"/>
      <c r="C307" s="238" t="s">
        <v>413</v>
      </c>
      <c r="D307" s="238" t="s">
        <v>149</v>
      </c>
      <c r="E307" s="239" t="s">
        <v>414</v>
      </c>
      <c r="F307" s="240" t="s">
        <v>415</v>
      </c>
      <c r="G307" s="241" t="s">
        <v>152</v>
      </c>
      <c r="H307" s="242">
        <v>47.2</v>
      </c>
      <c r="I307" s="243"/>
      <c r="J307" s="244">
        <f>ROUND(I307*H307,2)</f>
        <v>0</v>
      </c>
      <c r="K307" s="245"/>
      <c r="L307" s="43"/>
      <c r="M307" s="246" t="s">
        <v>1</v>
      </c>
      <c r="N307" s="247" t="s">
        <v>45</v>
      </c>
      <c r="O307" s="93"/>
      <c r="P307" s="248">
        <f>O307*H307</f>
        <v>0</v>
      </c>
      <c r="Q307" s="248">
        <v>0.00182</v>
      </c>
      <c r="R307" s="248">
        <f>Q307*H307</f>
        <v>0.08590400000000001</v>
      </c>
      <c r="S307" s="248">
        <v>0</v>
      </c>
      <c r="T307" s="24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50" t="s">
        <v>153</v>
      </c>
      <c r="AT307" s="250" t="s">
        <v>149</v>
      </c>
      <c r="AU307" s="250" t="s">
        <v>96</v>
      </c>
      <c r="AY307" s="17" t="s">
        <v>147</v>
      </c>
      <c r="BE307" s="140">
        <f>IF(N307="základní",J307,0)</f>
        <v>0</v>
      </c>
      <c r="BF307" s="140">
        <f>IF(N307="snížená",J307,0)</f>
        <v>0</v>
      </c>
      <c r="BG307" s="140">
        <f>IF(N307="zákl. přenesená",J307,0)</f>
        <v>0</v>
      </c>
      <c r="BH307" s="140">
        <f>IF(N307="sníž. přenesená",J307,0)</f>
        <v>0</v>
      </c>
      <c r="BI307" s="140">
        <f>IF(N307="nulová",J307,0)</f>
        <v>0</v>
      </c>
      <c r="BJ307" s="17" t="s">
        <v>85</v>
      </c>
      <c r="BK307" s="140">
        <f>ROUND(I307*H307,2)</f>
        <v>0</v>
      </c>
      <c r="BL307" s="17" t="s">
        <v>153</v>
      </c>
      <c r="BM307" s="250" t="s">
        <v>416</v>
      </c>
    </row>
    <row r="308" spans="1:51" s="13" customFormat="1" ht="12">
      <c r="A308" s="13"/>
      <c r="B308" s="251"/>
      <c r="C308" s="252"/>
      <c r="D308" s="253" t="s">
        <v>155</v>
      </c>
      <c r="E308" s="254" t="s">
        <v>1</v>
      </c>
      <c r="F308" s="255" t="s">
        <v>417</v>
      </c>
      <c r="G308" s="252"/>
      <c r="H308" s="256">
        <v>47.2</v>
      </c>
      <c r="I308" s="257"/>
      <c r="J308" s="252"/>
      <c r="K308" s="252"/>
      <c r="L308" s="258"/>
      <c r="M308" s="259"/>
      <c r="N308" s="260"/>
      <c r="O308" s="260"/>
      <c r="P308" s="260"/>
      <c r="Q308" s="260"/>
      <c r="R308" s="260"/>
      <c r="S308" s="260"/>
      <c r="T308" s="26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2" t="s">
        <v>155</v>
      </c>
      <c r="AU308" s="262" t="s">
        <v>96</v>
      </c>
      <c r="AV308" s="13" t="s">
        <v>96</v>
      </c>
      <c r="AW308" s="13" t="s">
        <v>32</v>
      </c>
      <c r="AX308" s="13" t="s">
        <v>80</v>
      </c>
      <c r="AY308" s="262" t="s">
        <v>147</v>
      </c>
    </row>
    <row r="309" spans="1:51" s="14" customFormat="1" ht="12">
      <c r="A309" s="14"/>
      <c r="B309" s="263"/>
      <c r="C309" s="264"/>
      <c r="D309" s="253" t="s">
        <v>155</v>
      </c>
      <c r="E309" s="265" t="s">
        <v>1</v>
      </c>
      <c r="F309" s="266" t="s">
        <v>157</v>
      </c>
      <c r="G309" s="264"/>
      <c r="H309" s="267">
        <v>47.2</v>
      </c>
      <c r="I309" s="268"/>
      <c r="J309" s="264"/>
      <c r="K309" s="264"/>
      <c r="L309" s="269"/>
      <c r="M309" s="270"/>
      <c r="N309" s="271"/>
      <c r="O309" s="271"/>
      <c r="P309" s="271"/>
      <c r="Q309" s="271"/>
      <c r="R309" s="271"/>
      <c r="S309" s="271"/>
      <c r="T309" s="27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3" t="s">
        <v>155</v>
      </c>
      <c r="AU309" s="273" t="s">
        <v>96</v>
      </c>
      <c r="AV309" s="14" t="s">
        <v>153</v>
      </c>
      <c r="AW309" s="14" t="s">
        <v>32</v>
      </c>
      <c r="AX309" s="14" t="s">
        <v>85</v>
      </c>
      <c r="AY309" s="273" t="s">
        <v>147</v>
      </c>
    </row>
    <row r="310" spans="1:65" s="2" customFormat="1" ht="16.5" customHeight="1">
      <c r="A310" s="40"/>
      <c r="B310" s="41"/>
      <c r="C310" s="238" t="s">
        <v>418</v>
      </c>
      <c r="D310" s="238" t="s">
        <v>149</v>
      </c>
      <c r="E310" s="239" t="s">
        <v>419</v>
      </c>
      <c r="F310" s="240" t="s">
        <v>420</v>
      </c>
      <c r="G310" s="241" t="s">
        <v>152</v>
      </c>
      <c r="H310" s="242">
        <v>47.2</v>
      </c>
      <c r="I310" s="243"/>
      <c r="J310" s="244">
        <f>ROUND(I310*H310,2)</f>
        <v>0</v>
      </c>
      <c r="K310" s="245"/>
      <c r="L310" s="43"/>
      <c r="M310" s="246" t="s">
        <v>1</v>
      </c>
      <c r="N310" s="247" t="s">
        <v>45</v>
      </c>
      <c r="O310" s="93"/>
      <c r="P310" s="248">
        <f>O310*H310</f>
        <v>0</v>
      </c>
      <c r="Q310" s="248">
        <v>4E-05</v>
      </c>
      <c r="R310" s="248">
        <f>Q310*H310</f>
        <v>0.0018880000000000004</v>
      </c>
      <c r="S310" s="248">
        <v>0</v>
      </c>
      <c r="T310" s="249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50" t="s">
        <v>153</v>
      </c>
      <c r="AT310" s="250" t="s">
        <v>149</v>
      </c>
      <c r="AU310" s="250" t="s">
        <v>96</v>
      </c>
      <c r="AY310" s="17" t="s">
        <v>147</v>
      </c>
      <c r="BE310" s="140">
        <f>IF(N310="základní",J310,0)</f>
        <v>0</v>
      </c>
      <c r="BF310" s="140">
        <f>IF(N310="snížená",J310,0)</f>
        <v>0</v>
      </c>
      <c r="BG310" s="140">
        <f>IF(N310="zákl. přenesená",J310,0)</f>
        <v>0</v>
      </c>
      <c r="BH310" s="140">
        <f>IF(N310="sníž. přenesená",J310,0)</f>
        <v>0</v>
      </c>
      <c r="BI310" s="140">
        <f>IF(N310="nulová",J310,0)</f>
        <v>0</v>
      </c>
      <c r="BJ310" s="17" t="s">
        <v>85</v>
      </c>
      <c r="BK310" s="140">
        <f>ROUND(I310*H310,2)</f>
        <v>0</v>
      </c>
      <c r="BL310" s="17" t="s">
        <v>153</v>
      </c>
      <c r="BM310" s="250" t="s">
        <v>421</v>
      </c>
    </row>
    <row r="311" spans="1:51" s="13" customFormat="1" ht="12">
      <c r="A311" s="13"/>
      <c r="B311" s="251"/>
      <c r="C311" s="252"/>
      <c r="D311" s="253" t="s">
        <v>155</v>
      </c>
      <c r="E311" s="254" t="s">
        <v>1</v>
      </c>
      <c r="F311" s="255" t="s">
        <v>417</v>
      </c>
      <c r="G311" s="252"/>
      <c r="H311" s="256">
        <v>47.2</v>
      </c>
      <c r="I311" s="257"/>
      <c r="J311" s="252"/>
      <c r="K311" s="252"/>
      <c r="L311" s="258"/>
      <c r="M311" s="259"/>
      <c r="N311" s="260"/>
      <c r="O311" s="260"/>
      <c r="P311" s="260"/>
      <c r="Q311" s="260"/>
      <c r="R311" s="260"/>
      <c r="S311" s="260"/>
      <c r="T311" s="26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2" t="s">
        <v>155</v>
      </c>
      <c r="AU311" s="262" t="s">
        <v>96</v>
      </c>
      <c r="AV311" s="13" t="s">
        <v>96</v>
      </c>
      <c r="AW311" s="13" t="s">
        <v>32</v>
      </c>
      <c r="AX311" s="13" t="s">
        <v>80</v>
      </c>
      <c r="AY311" s="262" t="s">
        <v>147</v>
      </c>
    </row>
    <row r="312" spans="1:51" s="14" customFormat="1" ht="12">
      <c r="A312" s="14"/>
      <c r="B312" s="263"/>
      <c r="C312" s="264"/>
      <c r="D312" s="253" t="s">
        <v>155</v>
      </c>
      <c r="E312" s="265" t="s">
        <v>1</v>
      </c>
      <c r="F312" s="266" t="s">
        <v>157</v>
      </c>
      <c r="G312" s="264"/>
      <c r="H312" s="267">
        <v>47.2</v>
      </c>
      <c r="I312" s="268"/>
      <c r="J312" s="264"/>
      <c r="K312" s="264"/>
      <c r="L312" s="269"/>
      <c r="M312" s="270"/>
      <c r="N312" s="271"/>
      <c r="O312" s="271"/>
      <c r="P312" s="271"/>
      <c r="Q312" s="271"/>
      <c r="R312" s="271"/>
      <c r="S312" s="271"/>
      <c r="T312" s="27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3" t="s">
        <v>155</v>
      </c>
      <c r="AU312" s="273" t="s">
        <v>96</v>
      </c>
      <c r="AV312" s="14" t="s">
        <v>153</v>
      </c>
      <c r="AW312" s="14" t="s">
        <v>32</v>
      </c>
      <c r="AX312" s="14" t="s">
        <v>85</v>
      </c>
      <c r="AY312" s="273" t="s">
        <v>147</v>
      </c>
    </row>
    <row r="313" spans="1:65" s="2" customFormat="1" ht="21.75" customHeight="1">
      <c r="A313" s="40"/>
      <c r="B313" s="41"/>
      <c r="C313" s="238" t="s">
        <v>422</v>
      </c>
      <c r="D313" s="238" t="s">
        <v>149</v>
      </c>
      <c r="E313" s="239" t="s">
        <v>423</v>
      </c>
      <c r="F313" s="240" t="s">
        <v>424</v>
      </c>
      <c r="G313" s="241" t="s">
        <v>235</v>
      </c>
      <c r="H313" s="242">
        <v>2.77</v>
      </c>
      <c r="I313" s="243"/>
      <c r="J313" s="244">
        <f>ROUND(I313*H313,2)</f>
        <v>0</v>
      </c>
      <c r="K313" s="245"/>
      <c r="L313" s="43"/>
      <c r="M313" s="246" t="s">
        <v>1</v>
      </c>
      <c r="N313" s="247" t="s">
        <v>45</v>
      </c>
      <c r="O313" s="93"/>
      <c r="P313" s="248">
        <f>O313*H313</f>
        <v>0</v>
      </c>
      <c r="Q313" s="248">
        <v>1.03845</v>
      </c>
      <c r="R313" s="248">
        <f>Q313*H313</f>
        <v>2.8765065</v>
      </c>
      <c r="S313" s="248">
        <v>0</v>
      </c>
      <c r="T313" s="249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50" t="s">
        <v>153</v>
      </c>
      <c r="AT313" s="250" t="s">
        <v>149</v>
      </c>
      <c r="AU313" s="250" t="s">
        <v>96</v>
      </c>
      <c r="AY313" s="17" t="s">
        <v>147</v>
      </c>
      <c r="BE313" s="140">
        <f>IF(N313="základní",J313,0)</f>
        <v>0</v>
      </c>
      <c r="BF313" s="140">
        <f>IF(N313="snížená",J313,0)</f>
        <v>0</v>
      </c>
      <c r="BG313" s="140">
        <f>IF(N313="zákl. přenesená",J313,0)</f>
        <v>0</v>
      </c>
      <c r="BH313" s="140">
        <f>IF(N313="sníž. přenesená",J313,0)</f>
        <v>0</v>
      </c>
      <c r="BI313" s="140">
        <f>IF(N313="nulová",J313,0)</f>
        <v>0</v>
      </c>
      <c r="BJ313" s="17" t="s">
        <v>85</v>
      </c>
      <c r="BK313" s="140">
        <f>ROUND(I313*H313,2)</f>
        <v>0</v>
      </c>
      <c r="BL313" s="17" t="s">
        <v>153</v>
      </c>
      <c r="BM313" s="250" t="s">
        <v>425</v>
      </c>
    </row>
    <row r="314" spans="1:65" s="2" customFormat="1" ht="16.5" customHeight="1">
      <c r="A314" s="40"/>
      <c r="B314" s="41"/>
      <c r="C314" s="238" t="s">
        <v>426</v>
      </c>
      <c r="D314" s="238" t="s">
        <v>149</v>
      </c>
      <c r="E314" s="239" t="s">
        <v>427</v>
      </c>
      <c r="F314" s="240" t="s">
        <v>428</v>
      </c>
      <c r="G314" s="241" t="s">
        <v>201</v>
      </c>
      <c r="H314" s="242">
        <v>117.549</v>
      </c>
      <c r="I314" s="243"/>
      <c r="J314" s="244">
        <f>ROUND(I314*H314,2)</f>
        <v>0</v>
      </c>
      <c r="K314" s="245"/>
      <c r="L314" s="43"/>
      <c r="M314" s="246" t="s">
        <v>1</v>
      </c>
      <c r="N314" s="247" t="s">
        <v>45</v>
      </c>
      <c r="O314" s="93"/>
      <c r="P314" s="248">
        <f>O314*H314</f>
        <v>0</v>
      </c>
      <c r="Q314" s="248">
        <v>0.13208</v>
      </c>
      <c r="R314" s="248">
        <f>Q314*H314</f>
        <v>15.525871920000002</v>
      </c>
      <c r="S314" s="248">
        <v>0</v>
      </c>
      <c r="T314" s="249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50" t="s">
        <v>153</v>
      </c>
      <c r="AT314" s="250" t="s">
        <v>149</v>
      </c>
      <c r="AU314" s="250" t="s">
        <v>96</v>
      </c>
      <c r="AY314" s="17" t="s">
        <v>147</v>
      </c>
      <c r="BE314" s="140">
        <f>IF(N314="základní",J314,0)</f>
        <v>0</v>
      </c>
      <c r="BF314" s="140">
        <f>IF(N314="snížená",J314,0)</f>
        <v>0</v>
      </c>
      <c r="BG314" s="140">
        <f>IF(N314="zákl. přenesená",J314,0)</f>
        <v>0</v>
      </c>
      <c r="BH314" s="140">
        <f>IF(N314="sníž. přenesená",J314,0)</f>
        <v>0</v>
      </c>
      <c r="BI314" s="140">
        <f>IF(N314="nulová",J314,0)</f>
        <v>0</v>
      </c>
      <c r="BJ314" s="17" t="s">
        <v>85</v>
      </c>
      <c r="BK314" s="140">
        <f>ROUND(I314*H314,2)</f>
        <v>0</v>
      </c>
      <c r="BL314" s="17" t="s">
        <v>153</v>
      </c>
      <c r="BM314" s="250" t="s">
        <v>429</v>
      </c>
    </row>
    <row r="315" spans="1:47" s="2" customFormat="1" ht="12">
      <c r="A315" s="40"/>
      <c r="B315" s="41"/>
      <c r="C315" s="42"/>
      <c r="D315" s="253" t="s">
        <v>287</v>
      </c>
      <c r="E315" s="42"/>
      <c r="F315" s="295" t="s">
        <v>430</v>
      </c>
      <c r="G315" s="42"/>
      <c r="H315" s="42"/>
      <c r="I315" s="207"/>
      <c r="J315" s="42"/>
      <c r="K315" s="42"/>
      <c r="L315" s="43"/>
      <c r="M315" s="296"/>
      <c r="N315" s="297"/>
      <c r="O315" s="93"/>
      <c r="P315" s="93"/>
      <c r="Q315" s="93"/>
      <c r="R315" s="93"/>
      <c r="S315" s="93"/>
      <c r="T315" s="94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7" t="s">
        <v>287</v>
      </c>
      <c r="AU315" s="17" t="s">
        <v>96</v>
      </c>
    </row>
    <row r="316" spans="1:51" s="13" customFormat="1" ht="12">
      <c r="A316" s="13"/>
      <c r="B316" s="251"/>
      <c r="C316" s="252"/>
      <c r="D316" s="253" t="s">
        <v>155</v>
      </c>
      <c r="E316" s="254" t="s">
        <v>1</v>
      </c>
      <c r="F316" s="255" t="s">
        <v>431</v>
      </c>
      <c r="G316" s="252"/>
      <c r="H316" s="256">
        <v>117.549</v>
      </c>
      <c r="I316" s="257"/>
      <c r="J316" s="252"/>
      <c r="K316" s="252"/>
      <c r="L316" s="258"/>
      <c r="M316" s="259"/>
      <c r="N316" s="260"/>
      <c r="O316" s="260"/>
      <c r="P316" s="260"/>
      <c r="Q316" s="260"/>
      <c r="R316" s="260"/>
      <c r="S316" s="260"/>
      <c r="T316" s="26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2" t="s">
        <v>155</v>
      </c>
      <c r="AU316" s="262" t="s">
        <v>96</v>
      </c>
      <c r="AV316" s="13" t="s">
        <v>96</v>
      </c>
      <c r="AW316" s="13" t="s">
        <v>32</v>
      </c>
      <c r="AX316" s="13" t="s">
        <v>80</v>
      </c>
      <c r="AY316" s="262" t="s">
        <v>147</v>
      </c>
    </row>
    <row r="317" spans="1:51" s="14" customFormat="1" ht="12">
      <c r="A317" s="14"/>
      <c r="B317" s="263"/>
      <c r="C317" s="264"/>
      <c r="D317" s="253" t="s">
        <v>155</v>
      </c>
      <c r="E317" s="265" t="s">
        <v>1</v>
      </c>
      <c r="F317" s="266" t="s">
        <v>157</v>
      </c>
      <c r="G317" s="264"/>
      <c r="H317" s="267">
        <v>117.549</v>
      </c>
      <c r="I317" s="268"/>
      <c r="J317" s="264"/>
      <c r="K317" s="264"/>
      <c r="L317" s="269"/>
      <c r="M317" s="270"/>
      <c r="N317" s="271"/>
      <c r="O317" s="271"/>
      <c r="P317" s="271"/>
      <c r="Q317" s="271"/>
      <c r="R317" s="271"/>
      <c r="S317" s="271"/>
      <c r="T317" s="27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3" t="s">
        <v>155</v>
      </c>
      <c r="AU317" s="273" t="s">
        <v>96</v>
      </c>
      <c r="AV317" s="14" t="s">
        <v>153</v>
      </c>
      <c r="AW317" s="14" t="s">
        <v>32</v>
      </c>
      <c r="AX317" s="14" t="s">
        <v>85</v>
      </c>
      <c r="AY317" s="273" t="s">
        <v>147</v>
      </c>
    </row>
    <row r="318" spans="1:65" s="2" customFormat="1" ht="16.5" customHeight="1">
      <c r="A318" s="40"/>
      <c r="B318" s="41"/>
      <c r="C318" s="238" t="s">
        <v>432</v>
      </c>
      <c r="D318" s="238" t="s">
        <v>149</v>
      </c>
      <c r="E318" s="239" t="s">
        <v>433</v>
      </c>
      <c r="F318" s="240" t="s">
        <v>434</v>
      </c>
      <c r="G318" s="241" t="s">
        <v>285</v>
      </c>
      <c r="H318" s="242">
        <v>1.05</v>
      </c>
      <c r="I318" s="243"/>
      <c r="J318" s="244">
        <f>ROUND(I318*H318,2)</f>
        <v>0</v>
      </c>
      <c r="K318" s="245"/>
      <c r="L318" s="43"/>
      <c r="M318" s="246" t="s">
        <v>1</v>
      </c>
      <c r="N318" s="247" t="s">
        <v>45</v>
      </c>
      <c r="O318" s="93"/>
      <c r="P318" s="248">
        <f>O318*H318</f>
        <v>0</v>
      </c>
      <c r="Q318" s="248">
        <v>0.00231</v>
      </c>
      <c r="R318" s="248">
        <f>Q318*H318</f>
        <v>0.0024255</v>
      </c>
      <c r="S318" s="248">
        <v>0</v>
      </c>
      <c r="T318" s="249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50" t="s">
        <v>153</v>
      </c>
      <c r="AT318" s="250" t="s">
        <v>149</v>
      </c>
      <c r="AU318" s="250" t="s">
        <v>96</v>
      </c>
      <c r="AY318" s="17" t="s">
        <v>147</v>
      </c>
      <c r="BE318" s="140">
        <f>IF(N318="základní",J318,0)</f>
        <v>0</v>
      </c>
      <c r="BF318" s="140">
        <f>IF(N318="snížená",J318,0)</f>
        <v>0</v>
      </c>
      <c r="BG318" s="140">
        <f>IF(N318="zákl. přenesená",J318,0)</f>
        <v>0</v>
      </c>
      <c r="BH318" s="140">
        <f>IF(N318="sníž. přenesená",J318,0)</f>
        <v>0</v>
      </c>
      <c r="BI318" s="140">
        <f>IF(N318="nulová",J318,0)</f>
        <v>0</v>
      </c>
      <c r="BJ318" s="17" t="s">
        <v>85</v>
      </c>
      <c r="BK318" s="140">
        <f>ROUND(I318*H318,2)</f>
        <v>0</v>
      </c>
      <c r="BL318" s="17" t="s">
        <v>153</v>
      </c>
      <c r="BM318" s="250" t="s">
        <v>435</v>
      </c>
    </row>
    <row r="319" spans="1:51" s="15" customFormat="1" ht="12">
      <c r="A319" s="15"/>
      <c r="B319" s="274"/>
      <c r="C319" s="275"/>
      <c r="D319" s="253" t="s">
        <v>155</v>
      </c>
      <c r="E319" s="276" t="s">
        <v>1</v>
      </c>
      <c r="F319" s="277" t="s">
        <v>436</v>
      </c>
      <c r="G319" s="275"/>
      <c r="H319" s="276" t="s">
        <v>1</v>
      </c>
      <c r="I319" s="278"/>
      <c r="J319" s="275"/>
      <c r="K319" s="275"/>
      <c r="L319" s="279"/>
      <c r="M319" s="280"/>
      <c r="N319" s="281"/>
      <c r="O319" s="281"/>
      <c r="P319" s="281"/>
      <c r="Q319" s="281"/>
      <c r="R319" s="281"/>
      <c r="S319" s="281"/>
      <c r="T319" s="28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3" t="s">
        <v>155</v>
      </c>
      <c r="AU319" s="283" t="s">
        <v>96</v>
      </c>
      <c r="AV319" s="15" t="s">
        <v>85</v>
      </c>
      <c r="AW319" s="15" t="s">
        <v>32</v>
      </c>
      <c r="AX319" s="15" t="s">
        <v>80</v>
      </c>
      <c r="AY319" s="283" t="s">
        <v>147</v>
      </c>
    </row>
    <row r="320" spans="1:51" s="13" customFormat="1" ht="12">
      <c r="A320" s="13"/>
      <c r="B320" s="251"/>
      <c r="C320" s="252"/>
      <c r="D320" s="253" t="s">
        <v>155</v>
      </c>
      <c r="E320" s="254" t="s">
        <v>1</v>
      </c>
      <c r="F320" s="255" t="s">
        <v>437</v>
      </c>
      <c r="G320" s="252"/>
      <c r="H320" s="256">
        <v>1.05</v>
      </c>
      <c r="I320" s="257"/>
      <c r="J320" s="252"/>
      <c r="K320" s="252"/>
      <c r="L320" s="258"/>
      <c r="M320" s="259"/>
      <c r="N320" s="260"/>
      <c r="O320" s="260"/>
      <c r="P320" s="260"/>
      <c r="Q320" s="260"/>
      <c r="R320" s="260"/>
      <c r="S320" s="260"/>
      <c r="T320" s="26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2" t="s">
        <v>155</v>
      </c>
      <c r="AU320" s="262" t="s">
        <v>96</v>
      </c>
      <c r="AV320" s="13" t="s">
        <v>96</v>
      </c>
      <c r="AW320" s="13" t="s">
        <v>32</v>
      </c>
      <c r="AX320" s="13" t="s">
        <v>80</v>
      </c>
      <c r="AY320" s="262" t="s">
        <v>147</v>
      </c>
    </row>
    <row r="321" spans="1:51" s="14" customFormat="1" ht="12">
      <c r="A321" s="14"/>
      <c r="B321" s="263"/>
      <c r="C321" s="264"/>
      <c r="D321" s="253" t="s">
        <v>155</v>
      </c>
      <c r="E321" s="265" t="s">
        <v>1</v>
      </c>
      <c r="F321" s="266" t="s">
        <v>157</v>
      </c>
      <c r="G321" s="264"/>
      <c r="H321" s="267">
        <v>1.05</v>
      </c>
      <c r="I321" s="268"/>
      <c r="J321" s="264"/>
      <c r="K321" s="264"/>
      <c r="L321" s="269"/>
      <c r="M321" s="270"/>
      <c r="N321" s="271"/>
      <c r="O321" s="271"/>
      <c r="P321" s="271"/>
      <c r="Q321" s="271"/>
      <c r="R321" s="271"/>
      <c r="S321" s="271"/>
      <c r="T321" s="27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3" t="s">
        <v>155</v>
      </c>
      <c r="AU321" s="273" t="s">
        <v>96</v>
      </c>
      <c r="AV321" s="14" t="s">
        <v>153</v>
      </c>
      <c r="AW321" s="14" t="s">
        <v>32</v>
      </c>
      <c r="AX321" s="14" t="s">
        <v>85</v>
      </c>
      <c r="AY321" s="273" t="s">
        <v>147</v>
      </c>
    </row>
    <row r="322" spans="1:63" s="12" customFormat="1" ht="22.8" customHeight="1">
      <c r="A322" s="12"/>
      <c r="B322" s="222"/>
      <c r="C322" s="223"/>
      <c r="D322" s="224" t="s">
        <v>79</v>
      </c>
      <c r="E322" s="236" t="s">
        <v>153</v>
      </c>
      <c r="F322" s="236" t="s">
        <v>438</v>
      </c>
      <c r="G322" s="223"/>
      <c r="H322" s="223"/>
      <c r="I322" s="226"/>
      <c r="J322" s="237">
        <f>BK322</f>
        <v>0</v>
      </c>
      <c r="K322" s="223"/>
      <c r="L322" s="228"/>
      <c r="M322" s="229"/>
      <c r="N322" s="230"/>
      <c r="O322" s="230"/>
      <c r="P322" s="231">
        <f>SUM(P323:P342)</f>
        <v>0</v>
      </c>
      <c r="Q322" s="230"/>
      <c r="R322" s="231">
        <f>SUM(R323:R342)</f>
        <v>79.12167842</v>
      </c>
      <c r="S322" s="230"/>
      <c r="T322" s="232">
        <f>SUM(T323:T342)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3" t="s">
        <v>85</v>
      </c>
      <c r="AT322" s="234" t="s">
        <v>79</v>
      </c>
      <c r="AU322" s="234" t="s">
        <v>85</v>
      </c>
      <c r="AY322" s="233" t="s">
        <v>147</v>
      </c>
      <c r="BK322" s="235">
        <f>SUM(BK323:BK342)</f>
        <v>0</v>
      </c>
    </row>
    <row r="323" spans="1:65" s="2" customFormat="1" ht="33" customHeight="1">
      <c r="A323" s="40"/>
      <c r="B323" s="41"/>
      <c r="C323" s="238" t="s">
        <v>439</v>
      </c>
      <c r="D323" s="238" t="s">
        <v>149</v>
      </c>
      <c r="E323" s="239" t="s">
        <v>440</v>
      </c>
      <c r="F323" s="240" t="s">
        <v>441</v>
      </c>
      <c r="G323" s="241" t="s">
        <v>152</v>
      </c>
      <c r="H323" s="242">
        <v>54.82</v>
      </c>
      <c r="I323" s="243"/>
      <c r="J323" s="244">
        <f>ROUND(I323*H323,2)</f>
        <v>0</v>
      </c>
      <c r="K323" s="245"/>
      <c r="L323" s="43"/>
      <c r="M323" s="246" t="s">
        <v>1</v>
      </c>
      <c r="N323" s="247" t="s">
        <v>45</v>
      </c>
      <c r="O323" s="93"/>
      <c r="P323" s="248">
        <f>O323*H323</f>
        <v>0</v>
      </c>
      <c r="Q323" s="248">
        <v>0.18051</v>
      </c>
      <c r="R323" s="248">
        <f>Q323*H323</f>
        <v>9.8955582</v>
      </c>
      <c r="S323" s="248">
        <v>0</v>
      </c>
      <c r="T323" s="24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50" t="s">
        <v>153</v>
      </c>
      <c r="AT323" s="250" t="s">
        <v>149</v>
      </c>
      <c r="AU323" s="250" t="s">
        <v>96</v>
      </c>
      <c r="AY323" s="17" t="s">
        <v>147</v>
      </c>
      <c r="BE323" s="140">
        <f>IF(N323="základní",J323,0)</f>
        <v>0</v>
      </c>
      <c r="BF323" s="140">
        <f>IF(N323="snížená",J323,0)</f>
        <v>0</v>
      </c>
      <c r="BG323" s="140">
        <f>IF(N323="zákl. přenesená",J323,0)</f>
        <v>0</v>
      </c>
      <c r="BH323" s="140">
        <f>IF(N323="sníž. přenesená",J323,0)</f>
        <v>0</v>
      </c>
      <c r="BI323" s="140">
        <f>IF(N323="nulová",J323,0)</f>
        <v>0</v>
      </c>
      <c r="BJ323" s="17" t="s">
        <v>85</v>
      </c>
      <c r="BK323" s="140">
        <f>ROUND(I323*H323,2)</f>
        <v>0</v>
      </c>
      <c r="BL323" s="17" t="s">
        <v>153</v>
      </c>
      <c r="BM323" s="250" t="s">
        <v>442</v>
      </c>
    </row>
    <row r="324" spans="1:51" s="13" customFormat="1" ht="12">
      <c r="A324" s="13"/>
      <c r="B324" s="251"/>
      <c r="C324" s="252"/>
      <c r="D324" s="253" t="s">
        <v>155</v>
      </c>
      <c r="E324" s="254" t="s">
        <v>1</v>
      </c>
      <c r="F324" s="255" t="s">
        <v>443</v>
      </c>
      <c r="G324" s="252"/>
      <c r="H324" s="256">
        <v>54.82</v>
      </c>
      <c r="I324" s="257"/>
      <c r="J324" s="252"/>
      <c r="K324" s="252"/>
      <c r="L324" s="258"/>
      <c r="M324" s="259"/>
      <c r="N324" s="260"/>
      <c r="O324" s="260"/>
      <c r="P324" s="260"/>
      <c r="Q324" s="260"/>
      <c r="R324" s="260"/>
      <c r="S324" s="260"/>
      <c r="T324" s="26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2" t="s">
        <v>155</v>
      </c>
      <c r="AU324" s="262" t="s">
        <v>96</v>
      </c>
      <c r="AV324" s="13" t="s">
        <v>96</v>
      </c>
      <c r="AW324" s="13" t="s">
        <v>32</v>
      </c>
      <c r="AX324" s="13" t="s">
        <v>80</v>
      </c>
      <c r="AY324" s="262" t="s">
        <v>147</v>
      </c>
    </row>
    <row r="325" spans="1:51" s="14" customFormat="1" ht="12">
      <c r="A325" s="14"/>
      <c r="B325" s="263"/>
      <c r="C325" s="264"/>
      <c r="D325" s="253" t="s">
        <v>155</v>
      </c>
      <c r="E325" s="265" t="s">
        <v>1</v>
      </c>
      <c r="F325" s="266" t="s">
        <v>157</v>
      </c>
      <c r="G325" s="264"/>
      <c r="H325" s="267">
        <v>54.82</v>
      </c>
      <c r="I325" s="268"/>
      <c r="J325" s="264"/>
      <c r="K325" s="264"/>
      <c r="L325" s="269"/>
      <c r="M325" s="270"/>
      <c r="N325" s="271"/>
      <c r="O325" s="271"/>
      <c r="P325" s="271"/>
      <c r="Q325" s="271"/>
      <c r="R325" s="271"/>
      <c r="S325" s="271"/>
      <c r="T325" s="27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3" t="s">
        <v>155</v>
      </c>
      <c r="AU325" s="273" t="s">
        <v>96</v>
      </c>
      <c r="AV325" s="14" t="s">
        <v>153</v>
      </c>
      <c r="AW325" s="14" t="s">
        <v>32</v>
      </c>
      <c r="AX325" s="14" t="s">
        <v>85</v>
      </c>
      <c r="AY325" s="273" t="s">
        <v>147</v>
      </c>
    </row>
    <row r="326" spans="1:65" s="2" customFormat="1" ht="24.15" customHeight="1">
      <c r="A326" s="40"/>
      <c r="B326" s="41"/>
      <c r="C326" s="238" t="s">
        <v>444</v>
      </c>
      <c r="D326" s="238" t="s">
        <v>149</v>
      </c>
      <c r="E326" s="239" t="s">
        <v>445</v>
      </c>
      <c r="F326" s="240" t="s">
        <v>446</v>
      </c>
      <c r="G326" s="241" t="s">
        <v>152</v>
      </c>
      <c r="H326" s="242">
        <v>274.1</v>
      </c>
      <c r="I326" s="243"/>
      <c r="J326" s="244">
        <f>ROUND(I326*H326,2)</f>
        <v>0</v>
      </c>
      <c r="K326" s="245"/>
      <c r="L326" s="43"/>
      <c r="M326" s="246" t="s">
        <v>1</v>
      </c>
      <c r="N326" s="247" t="s">
        <v>45</v>
      </c>
      <c r="O326" s="93"/>
      <c r="P326" s="248">
        <f>O326*H326</f>
        <v>0</v>
      </c>
      <c r="Q326" s="248">
        <v>0.02256</v>
      </c>
      <c r="R326" s="248">
        <f>Q326*H326</f>
        <v>6.183696</v>
      </c>
      <c r="S326" s="248">
        <v>0</v>
      </c>
      <c r="T326" s="249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50" t="s">
        <v>153</v>
      </c>
      <c r="AT326" s="250" t="s">
        <v>149</v>
      </c>
      <c r="AU326" s="250" t="s">
        <v>96</v>
      </c>
      <c r="AY326" s="17" t="s">
        <v>147</v>
      </c>
      <c r="BE326" s="140">
        <f>IF(N326="základní",J326,0)</f>
        <v>0</v>
      </c>
      <c r="BF326" s="140">
        <f>IF(N326="snížená",J326,0)</f>
        <v>0</v>
      </c>
      <c r="BG326" s="140">
        <f>IF(N326="zákl. přenesená",J326,0)</f>
        <v>0</v>
      </c>
      <c r="BH326" s="140">
        <f>IF(N326="sníž. přenesená",J326,0)</f>
        <v>0</v>
      </c>
      <c r="BI326" s="140">
        <f>IF(N326="nulová",J326,0)</f>
        <v>0</v>
      </c>
      <c r="BJ326" s="17" t="s">
        <v>85</v>
      </c>
      <c r="BK326" s="140">
        <f>ROUND(I326*H326,2)</f>
        <v>0</v>
      </c>
      <c r="BL326" s="17" t="s">
        <v>153</v>
      </c>
      <c r="BM326" s="250" t="s">
        <v>447</v>
      </c>
    </row>
    <row r="327" spans="1:51" s="13" customFormat="1" ht="12">
      <c r="A327" s="13"/>
      <c r="B327" s="251"/>
      <c r="C327" s="252"/>
      <c r="D327" s="253" t="s">
        <v>155</v>
      </c>
      <c r="E327" s="254" t="s">
        <v>1</v>
      </c>
      <c r="F327" s="255" t="s">
        <v>448</v>
      </c>
      <c r="G327" s="252"/>
      <c r="H327" s="256">
        <v>274.1</v>
      </c>
      <c r="I327" s="257"/>
      <c r="J327" s="252"/>
      <c r="K327" s="252"/>
      <c r="L327" s="258"/>
      <c r="M327" s="259"/>
      <c r="N327" s="260"/>
      <c r="O327" s="260"/>
      <c r="P327" s="260"/>
      <c r="Q327" s="260"/>
      <c r="R327" s="260"/>
      <c r="S327" s="260"/>
      <c r="T327" s="26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2" t="s">
        <v>155</v>
      </c>
      <c r="AU327" s="262" t="s">
        <v>96</v>
      </c>
      <c r="AV327" s="13" t="s">
        <v>96</v>
      </c>
      <c r="AW327" s="13" t="s">
        <v>32</v>
      </c>
      <c r="AX327" s="13" t="s">
        <v>80</v>
      </c>
      <c r="AY327" s="262" t="s">
        <v>147</v>
      </c>
    </row>
    <row r="328" spans="1:51" s="14" customFormat="1" ht="12">
      <c r="A328" s="14"/>
      <c r="B328" s="263"/>
      <c r="C328" s="264"/>
      <c r="D328" s="253" t="s">
        <v>155</v>
      </c>
      <c r="E328" s="265" t="s">
        <v>1</v>
      </c>
      <c r="F328" s="266" t="s">
        <v>157</v>
      </c>
      <c r="G328" s="264"/>
      <c r="H328" s="267">
        <v>274.1</v>
      </c>
      <c r="I328" s="268"/>
      <c r="J328" s="264"/>
      <c r="K328" s="264"/>
      <c r="L328" s="269"/>
      <c r="M328" s="270"/>
      <c r="N328" s="271"/>
      <c r="O328" s="271"/>
      <c r="P328" s="271"/>
      <c r="Q328" s="271"/>
      <c r="R328" s="271"/>
      <c r="S328" s="271"/>
      <c r="T328" s="27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3" t="s">
        <v>155</v>
      </c>
      <c r="AU328" s="273" t="s">
        <v>96</v>
      </c>
      <c r="AV328" s="14" t="s">
        <v>153</v>
      </c>
      <c r="AW328" s="14" t="s">
        <v>32</v>
      </c>
      <c r="AX328" s="14" t="s">
        <v>85</v>
      </c>
      <c r="AY328" s="273" t="s">
        <v>147</v>
      </c>
    </row>
    <row r="329" spans="1:65" s="2" customFormat="1" ht="24.15" customHeight="1">
      <c r="A329" s="40"/>
      <c r="B329" s="41"/>
      <c r="C329" s="238" t="s">
        <v>449</v>
      </c>
      <c r="D329" s="238" t="s">
        <v>149</v>
      </c>
      <c r="E329" s="239" t="s">
        <v>450</v>
      </c>
      <c r="F329" s="240" t="s">
        <v>451</v>
      </c>
      <c r="G329" s="241" t="s">
        <v>152</v>
      </c>
      <c r="H329" s="242">
        <v>13.72</v>
      </c>
      <c r="I329" s="243"/>
      <c r="J329" s="244">
        <f>ROUND(I329*H329,2)</f>
        <v>0</v>
      </c>
      <c r="K329" s="245"/>
      <c r="L329" s="43"/>
      <c r="M329" s="246" t="s">
        <v>1</v>
      </c>
      <c r="N329" s="247" t="s">
        <v>45</v>
      </c>
      <c r="O329" s="93"/>
      <c r="P329" s="248">
        <f>O329*H329</f>
        <v>0</v>
      </c>
      <c r="Q329" s="248">
        <v>0.4</v>
      </c>
      <c r="R329" s="248">
        <f>Q329*H329</f>
        <v>5.488</v>
      </c>
      <c r="S329" s="248">
        <v>0</v>
      </c>
      <c r="T329" s="249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50" t="s">
        <v>153</v>
      </c>
      <c r="AT329" s="250" t="s">
        <v>149</v>
      </c>
      <c r="AU329" s="250" t="s">
        <v>96</v>
      </c>
      <c r="AY329" s="17" t="s">
        <v>147</v>
      </c>
      <c r="BE329" s="140">
        <f>IF(N329="základní",J329,0)</f>
        <v>0</v>
      </c>
      <c r="BF329" s="140">
        <f>IF(N329="snížená",J329,0)</f>
        <v>0</v>
      </c>
      <c r="BG329" s="140">
        <f>IF(N329="zákl. přenesená",J329,0)</f>
        <v>0</v>
      </c>
      <c r="BH329" s="140">
        <f>IF(N329="sníž. přenesená",J329,0)</f>
        <v>0</v>
      </c>
      <c r="BI329" s="140">
        <f>IF(N329="nulová",J329,0)</f>
        <v>0</v>
      </c>
      <c r="BJ329" s="17" t="s">
        <v>85</v>
      </c>
      <c r="BK329" s="140">
        <f>ROUND(I329*H329,2)</f>
        <v>0</v>
      </c>
      <c r="BL329" s="17" t="s">
        <v>153</v>
      </c>
      <c r="BM329" s="250" t="s">
        <v>452</v>
      </c>
    </row>
    <row r="330" spans="1:51" s="15" customFormat="1" ht="12">
      <c r="A330" s="15"/>
      <c r="B330" s="274"/>
      <c r="C330" s="275"/>
      <c r="D330" s="253" t="s">
        <v>155</v>
      </c>
      <c r="E330" s="276" t="s">
        <v>1</v>
      </c>
      <c r="F330" s="277" t="s">
        <v>453</v>
      </c>
      <c r="G330" s="275"/>
      <c r="H330" s="276" t="s">
        <v>1</v>
      </c>
      <c r="I330" s="278"/>
      <c r="J330" s="275"/>
      <c r="K330" s="275"/>
      <c r="L330" s="279"/>
      <c r="M330" s="280"/>
      <c r="N330" s="281"/>
      <c r="O330" s="281"/>
      <c r="P330" s="281"/>
      <c r="Q330" s="281"/>
      <c r="R330" s="281"/>
      <c r="S330" s="281"/>
      <c r="T330" s="282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83" t="s">
        <v>155</v>
      </c>
      <c r="AU330" s="283" t="s">
        <v>96</v>
      </c>
      <c r="AV330" s="15" t="s">
        <v>85</v>
      </c>
      <c r="AW330" s="15" t="s">
        <v>32</v>
      </c>
      <c r="AX330" s="15" t="s">
        <v>80</v>
      </c>
      <c r="AY330" s="283" t="s">
        <v>147</v>
      </c>
    </row>
    <row r="331" spans="1:51" s="13" customFormat="1" ht="12">
      <c r="A331" s="13"/>
      <c r="B331" s="251"/>
      <c r="C331" s="252"/>
      <c r="D331" s="253" t="s">
        <v>155</v>
      </c>
      <c r="E331" s="254" t="s">
        <v>1</v>
      </c>
      <c r="F331" s="255" t="s">
        <v>454</v>
      </c>
      <c r="G331" s="252"/>
      <c r="H331" s="256">
        <v>13.72</v>
      </c>
      <c r="I331" s="257"/>
      <c r="J331" s="252"/>
      <c r="K331" s="252"/>
      <c r="L331" s="258"/>
      <c r="M331" s="259"/>
      <c r="N331" s="260"/>
      <c r="O331" s="260"/>
      <c r="P331" s="260"/>
      <c r="Q331" s="260"/>
      <c r="R331" s="260"/>
      <c r="S331" s="260"/>
      <c r="T331" s="26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2" t="s">
        <v>155</v>
      </c>
      <c r="AU331" s="262" t="s">
        <v>96</v>
      </c>
      <c r="AV331" s="13" t="s">
        <v>96</v>
      </c>
      <c r="AW331" s="13" t="s">
        <v>32</v>
      </c>
      <c r="AX331" s="13" t="s">
        <v>80</v>
      </c>
      <c r="AY331" s="262" t="s">
        <v>147</v>
      </c>
    </row>
    <row r="332" spans="1:51" s="14" customFormat="1" ht="12">
      <c r="A332" s="14"/>
      <c r="B332" s="263"/>
      <c r="C332" s="264"/>
      <c r="D332" s="253" t="s">
        <v>155</v>
      </c>
      <c r="E332" s="265" t="s">
        <v>1</v>
      </c>
      <c r="F332" s="266" t="s">
        <v>157</v>
      </c>
      <c r="G332" s="264"/>
      <c r="H332" s="267">
        <v>13.72</v>
      </c>
      <c r="I332" s="268"/>
      <c r="J332" s="264"/>
      <c r="K332" s="264"/>
      <c r="L332" s="269"/>
      <c r="M332" s="270"/>
      <c r="N332" s="271"/>
      <c r="O332" s="271"/>
      <c r="P332" s="271"/>
      <c r="Q332" s="271"/>
      <c r="R332" s="271"/>
      <c r="S332" s="271"/>
      <c r="T332" s="27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3" t="s">
        <v>155</v>
      </c>
      <c r="AU332" s="273" t="s">
        <v>96</v>
      </c>
      <c r="AV332" s="14" t="s">
        <v>153</v>
      </c>
      <c r="AW332" s="14" t="s">
        <v>32</v>
      </c>
      <c r="AX332" s="14" t="s">
        <v>85</v>
      </c>
      <c r="AY332" s="273" t="s">
        <v>147</v>
      </c>
    </row>
    <row r="333" spans="1:65" s="2" customFormat="1" ht="24.15" customHeight="1">
      <c r="A333" s="40"/>
      <c r="B333" s="41"/>
      <c r="C333" s="238" t="s">
        <v>455</v>
      </c>
      <c r="D333" s="238" t="s">
        <v>149</v>
      </c>
      <c r="E333" s="239" t="s">
        <v>456</v>
      </c>
      <c r="F333" s="240" t="s">
        <v>457</v>
      </c>
      <c r="G333" s="241" t="s">
        <v>201</v>
      </c>
      <c r="H333" s="242">
        <v>0.441</v>
      </c>
      <c r="I333" s="243"/>
      <c r="J333" s="244">
        <f>ROUND(I333*H333,2)</f>
        <v>0</v>
      </c>
      <c r="K333" s="245"/>
      <c r="L333" s="43"/>
      <c r="M333" s="246" t="s">
        <v>1</v>
      </c>
      <c r="N333" s="247" t="s">
        <v>45</v>
      </c>
      <c r="O333" s="93"/>
      <c r="P333" s="248">
        <f>O333*H333</f>
        <v>0</v>
      </c>
      <c r="Q333" s="248">
        <v>2.30102</v>
      </c>
      <c r="R333" s="248">
        <f>Q333*H333</f>
        <v>1.01474982</v>
      </c>
      <c r="S333" s="248">
        <v>0</v>
      </c>
      <c r="T333" s="249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50" t="s">
        <v>153</v>
      </c>
      <c r="AT333" s="250" t="s">
        <v>149</v>
      </c>
      <c r="AU333" s="250" t="s">
        <v>96</v>
      </c>
      <c r="AY333" s="17" t="s">
        <v>147</v>
      </c>
      <c r="BE333" s="140">
        <f>IF(N333="základní",J333,0)</f>
        <v>0</v>
      </c>
      <c r="BF333" s="140">
        <f>IF(N333="snížená",J333,0)</f>
        <v>0</v>
      </c>
      <c r="BG333" s="140">
        <f>IF(N333="zákl. přenesená",J333,0)</f>
        <v>0</v>
      </c>
      <c r="BH333" s="140">
        <f>IF(N333="sníž. přenesená",J333,0)</f>
        <v>0</v>
      </c>
      <c r="BI333" s="140">
        <f>IF(N333="nulová",J333,0)</f>
        <v>0</v>
      </c>
      <c r="BJ333" s="17" t="s">
        <v>85</v>
      </c>
      <c r="BK333" s="140">
        <f>ROUND(I333*H333,2)</f>
        <v>0</v>
      </c>
      <c r="BL333" s="17" t="s">
        <v>153</v>
      </c>
      <c r="BM333" s="250" t="s">
        <v>458</v>
      </c>
    </row>
    <row r="334" spans="1:51" s="15" customFormat="1" ht="12">
      <c r="A334" s="15"/>
      <c r="B334" s="274"/>
      <c r="C334" s="275"/>
      <c r="D334" s="253" t="s">
        <v>155</v>
      </c>
      <c r="E334" s="276" t="s">
        <v>1</v>
      </c>
      <c r="F334" s="277" t="s">
        <v>459</v>
      </c>
      <c r="G334" s="275"/>
      <c r="H334" s="276" t="s">
        <v>1</v>
      </c>
      <c r="I334" s="278"/>
      <c r="J334" s="275"/>
      <c r="K334" s="275"/>
      <c r="L334" s="279"/>
      <c r="M334" s="280"/>
      <c r="N334" s="281"/>
      <c r="O334" s="281"/>
      <c r="P334" s="281"/>
      <c r="Q334" s="281"/>
      <c r="R334" s="281"/>
      <c r="S334" s="281"/>
      <c r="T334" s="282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83" t="s">
        <v>155</v>
      </c>
      <c r="AU334" s="283" t="s">
        <v>96</v>
      </c>
      <c r="AV334" s="15" t="s">
        <v>85</v>
      </c>
      <c r="AW334" s="15" t="s">
        <v>32</v>
      </c>
      <c r="AX334" s="15" t="s">
        <v>80</v>
      </c>
      <c r="AY334" s="283" t="s">
        <v>147</v>
      </c>
    </row>
    <row r="335" spans="1:51" s="13" customFormat="1" ht="12">
      <c r="A335" s="13"/>
      <c r="B335" s="251"/>
      <c r="C335" s="252"/>
      <c r="D335" s="253" t="s">
        <v>155</v>
      </c>
      <c r="E335" s="254" t="s">
        <v>1</v>
      </c>
      <c r="F335" s="255" t="s">
        <v>460</v>
      </c>
      <c r="G335" s="252"/>
      <c r="H335" s="256">
        <v>0.441</v>
      </c>
      <c r="I335" s="257"/>
      <c r="J335" s="252"/>
      <c r="K335" s="252"/>
      <c r="L335" s="258"/>
      <c r="M335" s="259"/>
      <c r="N335" s="260"/>
      <c r="O335" s="260"/>
      <c r="P335" s="260"/>
      <c r="Q335" s="260"/>
      <c r="R335" s="260"/>
      <c r="S335" s="260"/>
      <c r="T335" s="26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2" t="s">
        <v>155</v>
      </c>
      <c r="AU335" s="262" t="s">
        <v>96</v>
      </c>
      <c r="AV335" s="13" t="s">
        <v>96</v>
      </c>
      <c r="AW335" s="13" t="s">
        <v>32</v>
      </c>
      <c r="AX335" s="13" t="s">
        <v>80</v>
      </c>
      <c r="AY335" s="262" t="s">
        <v>147</v>
      </c>
    </row>
    <row r="336" spans="1:51" s="14" customFormat="1" ht="12">
      <c r="A336" s="14"/>
      <c r="B336" s="263"/>
      <c r="C336" s="264"/>
      <c r="D336" s="253" t="s">
        <v>155</v>
      </c>
      <c r="E336" s="265" t="s">
        <v>1</v>
      </c>
      <c r="F336" s="266" t="s">
        <v>157</v>
      </c>
      <c r="G336" s="264"/>
      <c r="H336" s="267">
        <v>0.441</v>
      </c>
      <c r="I336" s="268"/>
      <c r="J336" s="264"/>
      <c r="K336" s="264"/>
      <c r="L336" s="269"/>
      <c r="M336" s="270"/>
      <c r="N336" s="271"/>
      <c r="O336" s="271"/>
      <c r="P336" s="271"/>
      <c r="Q336" s="271"/>
      <c r="R336" s="271"/>
      <c r="S336" s="271"/>
      <c r="T336" s="27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3" t="s">
        <v>155</v>
      </c>
      <c r="AU336" s="273" t="s">
        <v>96</v>
      </c>
      <c r="AV336" s="14" t="s">
        <v>153</v>
      </c>
      <c r="AW336" s="14" t="s">
        <v>32</v>
      </c>
      <c r="AX336" s="14" t="s">
        <v>85</v>
      </c>
      <c r="AY336" s="273" t="s">
        <v>147</v>
      </c>
    </row>
    <row r="337" spans="1:65" s="2" customFormat="1" ht="24.15" customHeight="1">
      <c r="A337" s="40"/>
      <c r="B337" s="41"/>
      <c r="C337" s="238" t="s">
        <v>461</v>
      </c>
      <c r="D337" s="238" t="s">
        <v>149</v>
      </c>
      <c r="E337" s="239" t="s">
        <v>462</v>
      </c>
      <c r="F337" s="240" t="s">
        <v>463</v>
      </c>
      <c r="G337" s="241" t="s">
        <v>152</v>
      </c>
      <c r="H337" s="242">
        <v>1.47</v>
      </c>
      <c r="I337" s="243"/>
      <c r="J337" s="244">
        <f>ROUND(I337*H337,2)</f>
        <v>0</v>
      </c>
      <c r="K337" s="245"/>
      <c r="L337" s="43"/>
      <c r="M337" s="246" t="s">
        <v>1</v>
      </c>
      <c r="N337" s="247" t="s">
        <v>45</v>
      </c>
      <c r="O337" s="93"/>
      <c r="P337" s="248">
        <f>O337*H337</f>
        <v>0</v>
      </c>
      <c r="Q337" s="248">
        <v>0.00632</v>
      </c>
      <c r="R337" s="248">
        <f>Q337*H337</f>
        <v>0.0092904</v>
      </c>
      <c r="S337" s="248">
        <v>0</v>
      </c>
      <c r="T337" s="24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50" t="s">
        <v>153</v>
      </c>
      <c r="AT337" s="250" t="s">
        <v>149</v>
      </c>
      <c r="AU337" s="250" t="s">
        <v>96</v>
      </c>
      <c r="AY337" s="17" t="s">
        <v>147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7" t="s">
        <v>85</v>
      </c>
      <c r="BK337" s="140">
        <f>ROUND(I337*H337,2)</f>
        <v>0</v>
      </c>
      <c r="BL337" s="17" t="s">
        <v>153</v>
      </c>
      <c r="BM337" s="250" t="s">
        <v>464</v>
      </c>
    </row>
    <row r="338" spans="1:51" s="13" customFormat="1" ht="12">
      <c r="A338" s="13"/>
      <c r="B338" s="251"/>
      <c r="C338" s="252"/>
      <c r="D338" s="253" t="s">
        <v>155</v>
      </c>
      <c r="E338" s="254" t="s">
        <v>1</v>
      </c>
      <c r="F338" s="255" t="s">
        <v>465</v>
      </c>
      <c r="G338" s="252"/>
      <c r="H338" s="256">
        <v>1.47</v>
      </c>
      <c r="I338" s="257"/>
      <c r="J338" s="252"/>
      <c r="K338" s="252"/>
      <c r="L338" s="258"/>
      <c r="M338" s="259"/>
      <c r="N338" s="260"/>
      <c r="O338" s="260"/>
      <c r="P338" s="260"/>
      <c r="Q338" s="260"/>
      <c r="R338" s="260"/>
      <c r="S338" s="260"/>
      <c r="T338" s="26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2" t="s">
        <v>155</v>
      </c>
      <c r="AU338" s="262" t="s">
        <v>96</v>
      </c>
      <c r="AV338" s="13" t="s">
        <v>96</v>
      </c>
      <c r="AW338" s="13" t="s">
        <v>32</v>
      </c>
      <c r="AX338" s="13" t="s">
        <v>80</v>
      </c>
      <c r="AY338" s="262" t="s">
        <v>147</v>
      </c>
    </row>
    <row r="339" spans="1:51" s="14" customFormat="1" ht="12">
      <c r="A339" s="14"/>
      <c r="B339" s="263"/>
      <c r="C339" s="264"/>
      <c r="D339" s="253" t="s">
        <v>155</v>
      </c>
      <c r="E339" s="265" t="s">
        <v>1</v>
      </c>
      <c r="F339" s="266" t="s">
        <v>157</v>
      </c>
      <c r="G339" s="264"/>
      <c r="H339" s="267">
        <v>1.47</v>
      </c>
      <c r="I339" s="268"/>
      <c r="J339" s="264"/>
      <c r="K339" s="264"/>
      <c r="L339" s="269"/>
      <c r="M339" s="270"/>
      <c r="N339" s="271"/>
      <c r="O339" s="271"/>
      <c r="P339" s="271"/>
      <c r="Q339" s="271"/>
      <c r="R339" s="271"/>
      <c r="S339" s="271"/>
      <c r="T339" s="27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3" t="s">
        <v>155</v>
      </c>
      <c r="AU339" s="273" t="s">
        <v>96</v>
      </c>
      <c r="AV339" s="14" t="s">
        <v>153</v>
      </c>
      <c r="AW339" s="14" t="s">
        <v>32</v>
      </c>
      <c r="AX339" s="14" t="s">
        <v>85</v>
      </c>
      <c r="AY339" s="273" t="s">
        <v>147</v>
      </c>
    </row>
    <row r="340" spans="1:65" s="2" customFormat="1" ht="33" customHeight="1">
      <c r="A340" s="40"/>
      <c r="B340" s="41"/>
      <c r="C340" s="238" t="s">
        <v>466</v>
      </c>
      <c r="D340" s="238" t="s">
        <v>149</v>
      </c>
      <c r="E340" s="239" t="s">
        <v>467</v>
      </c>
      <c r="F340" s="240" t="s">
        <v>468</v>
      </c>
      <c r="G340" s="241" t="s">
        <v>152</v>
      </c>
      <c r="H340" s="242">
        <v>54.82</v>
      </c>
      <c r="I340" s="243"/>
      <c r="J340" s="244">
        <f>ROUND(I340*H340,2)</f>
        <v>0</v>
      </c>
      <c r="K340" s="245"/>
      <c r="L340" s="43"/>
      <c r="M340" s="246" t="s">
        <v>1</v>
      </c>
      <c r="N340" s="247" t="s">
        <v>45</v>
      </c>
      <c r="O340" s="93"/>
      <c r="P340" s="248">
        <f>O340*H340</f>
        <v>0</v>
      </c>
      <c r="Q340" s="248">
        <v>1.0312</v>
      </c>
      <c r="R340" s="248">
        <f>Q340*H340</f>
        <v>56.530384</v>
      </c>
      <c r="S340" s="248">
        <v>0</v>
      </c>
      <c r="T340" s="249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50" t="s">
        <v>153</v>
      </c>
      <c r="AT340" s="250" t="s">
        <v>149</v>
      </c>
      <c r="AU340" s="250" t="s">
        <v>96</v>
      </c>
      <c r="AY340" s="17" t="s">
        <v>147</v>
      </c>
      <c r="BE340" s="140">
        <f>IF(N340="základní",J340,0)</f>
        <v>0</v>
      </c>
      <c r="BF340" s="140">
        <f>IF(N340="snížená",J340,0)</f>
        <v>0</v>
      </c>
      <c r="BG340" s="140">
        <f>IF(N340="zákl. přenesená",J340,0)</f>
        <v>0</v>
      </c>
      <c r="BH340" s="140">
        <f>IF(N340="sníž. přenesená",J340,0)</f>
        <v>0</v>
      </c>
      <c r="BI340" s="140">
        <f>IF(N340="nulová",J340,0)</f>
        <v>0</v>
      </c>
      <c r="BJ340" s="17" t="s">
        <v>85</v>
      </c>
      <c r="BK340" s="140">
        <f>ROUND(I340*H340,2)</f>
        <v>0</v>
      </c>
      <c r="BL340" s="17" t="s">
        <v>153</v>
      </c>
      <c r="BM340" s="250" t="s">
        <v>469</v>
      </c>
    </row>
    <row r="341" spans="1:51" s="13" customFormat="1" ht="12">
      <c r="A341" s="13"/>
      <c r="B341" s="251"/>
      <c r="C341" s="252"/>
      <c r="D341" s="253" t="s">
        <v>155</v>
      </c>
      <c r="E341" s="254" t="s">
        <v>1</v>
      </c>
      <c r="F341" s="255" t="s">
        <v>470</v>
      </c>
      <c r="G341" s="252"/>
      <c r="H341" s="256">
        <v>54.82</v>
      </c>
      <c r="I341" s="257"/>
      <c r="J341" s="252"/>
      <c r="K341" s="252"/>
      <c r="L341" s="258"/>
      <c r="M341" s="259"/>
      <c r="N341" s="260"/>
      <c r="O341" s="260"/>
      <c r="P341" s="260"/>
      <c r="Q341" s="260"/>
      <c r="R341" s="260"/>
      <c r="S341" s="260"/>
      <c r="T341" s="26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2" t="s">
        <v>155</v>
      </c>
      <c r="AU341" s="262" t="s">
        <v>96</v>
      </c>
      <c r="AV341" s="13" t="s">
        <v>96</v>
      </c>
      <c r="AW341" s="13" t="s">
        <v>32</v>
      </c>
      <c r="AX341" s="13" t="s">
        <v>80</v>
      </c>
      <c r="AY341" s="262" t="s">
        <v>147</v>
      </c>
    </row>
    <row r="342" spans="1:51" s="14" customFormat="1" ht="12">
      <c r="A342" s="14"/>
      <c r="B342" s="263"/>
      <c r="C342" s="264"/>
      <c r="D342" s="253" t="s">
        <v>155</v>
      </c>
      <c r="E342" s="265" t="s">
        <v>1</v>
      </c>
      <c r="F342" s="266" t="s">
        <v>157</v>
      </c>
      <c r="G342" s="264"/>
      <c r="H342" s="267">
        <v>54.82</v>
      </c>
      <c r="I342" s="268"/>
      <c r="J342" s="264"/>
      <c r="K342" s="264"/>
      <c r="L342" s="269"/>
      <c r="M342" s="270"/>
      <c r="N342" s="271"/>
      <c r="O342" s="271"/>
      <c r="P342" s="271"/>
      <c r="Q342" s="271"/>
      <c r="R342" s="271"/>
      <c r="S342" s="271"/>
      <c r="T342" s="27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3" t="s">
        <v>155</v>
      </c>
      <c r="AU342" s="273" t="s">
        <v>96</v>
      </c>
      <c r="AV342" s="14" t="s">
        <v>153</v>
      </c>
      <c r="AW342" s="14" t="s">
        <v>32</v>
      </c>
      <c r="AX342" s="14" t="s">
        <v>85</v>
      </c>
      <c r="AY342" s="273" t="s">
        <v>147</v>
      </c>
    </row>
    <row r="343" spans="1:63" s="12" customFormat="1" ht="22.8" customHeight="1">
      <c r="A343" s="12"/>
      <c r="B343" s="222"/>
      <c r="C343" s="223"/>
      <c r="D343" s="224" t="s">
        <v>79</v>
      </c>
      <c r="E343" s="236" t="s">
        <v>169</v>
      </c>
      <c r="F343" s="236" t="s">
        <v>471</v>
      </c>
      <c r="G343" s="223"/>
      <c r="H343" s="223"/>
      <c r="I343" s="226"/>
      <c r="J343" s="237">
        <f>BK343</f>
        <v>0</v>
      </c>
      <c r="K343" s="223"/>
      <c r="L343" s="228"/>
      <c r="M343" s="229"/>
      <c r="N343" s="230"/>
      <c r="O343" s="230"/>
      <c r="P343" s="231">
        <f>SUM(P344:P394)</f>
        <v>0</v>
      </c>
      <c r="Q343" s="230"/>
      <c r="R343" s="231">
        <f>SUM(R344:R394)</f>
        <v>490.20768699999996</v>
      </c>
      <c r="S343" s="230"/>
      <c r="T343" s="232">
        <f>SUM(T344:T394)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33" t="s">
        <v>85</v>
      </c>
      <c r="AT343" s="234" t="s">
        <v>79</v>
      </c>
      <c r="AU343" s="234" t="s">
        <v>85</v>
      </c>
      <c r="AY343" s="233" t="s">
        <v>147</v>
      </c>
      <c r="BK343" s="235">
        <f>SUM(BK344:BK394)</f>
        <v>0</v>
      </c>
    </row>
    <row r="344" spans="1:65" s="2" customFormat="1" ht="24.15" customHeight="1">
      <c r="A344" s="40"/>
      <c r="B344" s="41"/>
      <c r="C344" s="238" t="s">
        <v>472</v>
      </c>
      <c r="D344" s="238" t="s">
        <v>149</v>
      </c>
      <c r="E344" s="239" t="s">
        <v>473</v>
      </c>
      <c r="F344" s="240" t="s">
        <v>474</v>
      </c>
      <c r="G344" s="241" t="s">
        <v>152</v>
      </c>
      <c r="H344" s="242">
        <v>333.8</v>
      </c>
      <c r="I344" s="243"/>
      <c r="J344" s="244">
        <f>ROUND(I344*H344,2)</f>
        <v>0</v>
      </c>
      <c r="K344" s="245"/>
      <c r="L344" s="43"/>
      <c r="M344" s="246" t="s">
        <v>1</v>
      </c>
      <c r="N344" s="247" t="s">
        <v>45</v>
      </c>
      <c r="O344" s="93"/>
      <c r="P344" s="248">
        <f>O344*H344</f>
        <v>0</v>
      </c>
      <c r="Q344" s="248">
        <v>0.345</v>
      </c>
      <c r="R344" s="248">
        <f>Q344*H344</f>
        <v>115.161</v>
      </c>
      <c r="S344" s="248">
        <v>0</v>
      </c>
      <c r="T344" s="24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50" t="s">
        <v>153</v>
      </c>
      <c r="AT344" s="250" t="s">
        <v>149</v>
      </c>
      <c r="AU344" s="250" t="s">
        <v>96</v>
      </c>
      <c r="AY344" s="17" t="s">
        <v>147</v>
      </c>
      <c r="BE344" s="140">
        <f>IF(N344="základní",J344,0)</f>
        <v>0</v>
      </c>
      <c r="BF344" s="140">
        <f>IF(N344="snížená",J344,0)</f>
        <v>0</v>
      </c>
      <c r="BG344" s="140">
        <f>IF(N344="zákl. přenesená",J344,0)</f>
        <v>0</v>
      </c>
      <c r="BH344" s="140">
        <f>IF(N344="sníž. přenesená",J344,0)</f>
        <v>0</v>
      </c>
      <c r="BI344" s="140">
        <f>IF(N344="nulová",J344,0)</f>
        <v>0</v>
      </c>
      <c r="BJ344" s="17" t="s">
        <v>85</v>
      </c>
      <c r="BK344" s="140">
        <f>ROUND(I344*H344,2)</f>
        <v>0</v>
      </c>
      <c r="BL344" s="17" t="s">
        <v>153</v>
      </c>
      <c r="BM344" s="250" t="s">
        <v>475</v>
      </c>
    </row>
    <row r="345" spans="1:51" s="13" customFormat="1" ht="12">
      <c r="A345" s="13"/>
      <c r="B345" s="251"/>
      <c r="C345" s="252"/>
      <c r="D345" s="253" t="s">
        <v>155</v>
      </c>
      <c r="E345" s="254" t="s">
        <v>1</v>
      </c>
      <c r="F345" s="255" t="s">
        <v>476</v>
      </c>
      <c r="G345" s="252"/>
      <c r="H345" s="256">
        <v>333.8</v>
      </c>
      <c r="I345" s="257"/>
      <c r="J345" s="252"/>
      <c r="K345" s="252"/>
      <c r="L345" s="258"/>
      <c r="M345" s="259"/>
      <c r="N345" s="260"/>
      <c r="O345" s="260"/>
      <c r="P345" s="260"/>
      <c r="Q345" s="260"/>
      <c r="R345" s="260"/>
      <c r="S345" s="260"/>
      <c r="T345" s="26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2" t="s">
        <v>155</v>
      </c>
      <c r="AU345" s="262" t="s">
        <v>96</v>
      </c>
      <c r="AV345" s="13" t="s">
        <v>96</v>
      </c>
      <c r="AW345" s="13" t="s">
        <v>32</v>
      </c>
      <c r="AX345" s="13" t="s">
        <v>80</v>
      </c>
      <c r="AY345" s="262" t="s">
        <v>147</v>
      </c>
    </row>
    <row r="346" spans="1:51" s="14" customFormat="1" ht="12">
      <c r="A346" s="14"/>
      <c r="B346" s="263"/>
      <c r="C346" s="264"/>
      <c r="D346" s="253" t="s">
        <v>155</v>
      </c>
      <c r="E346" s="265" t="s">
        <v>1</v>
      </c>
      <c r="F346" s="266" t="s">
        <v>157</v>
      </c>
      <c r="G346" s="264"/>
      <c r="H346" s="267">
        <v>333.8</v>
      </c>
      <c r="I346" s="268"/>
      <c r="J346" s="264"/>
      <c r="K346" s="264"/>
      <c r="L346" s="269"/>
      <c r="M346" s="270"/>
      <c r="N346" s="271"/>
      <c r="O346" s="271"/>
      <c r="P346" s="271"/>
      <c r="Q346" s="271"/>
      <c r="R346" s="271"/>
      <c r="S346" s="271"/>
      <c r="T346" s="27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3" t="s">
        <v>155</v>
      </c>
      <c r="AU346" s="273" t="s">
        <v>96</v>
      </c>
      <c r="AV346" s="14" t="s">
        <v>153</v>
      </c>
      <c r="AW346" s="14" t="s">
        <v>32</v>
      </c>
      <c r="AX346" s="14" t="s">
        <v>85</v>
      </c>
      <c r="AY346" s="273" t="s">
        <v>147</v>
      </c>
    </row>
    <row r="347" spans="1:65" s="2" customFormat="1" ht="24.15" customHeight="1">
      <c r="A347" s="40"/>
      <c r="B347" s="41"/>
      <c r="C347" s="238" t="s">
        <v>477</v>
      </c>
      <c r="D347" s="238" t="s">
        <v>149</v>
      </c>
      <c r="E347" s="239" t="s">
        <v>478</v>
      </c>
      <c r="F347" s="240" t="s">
        <v>479</v>
      </c>
      <c r="G347" s="241" t="s">
        <v>152</v>
      </c>
      <c r="H347" s="242">
        <v>352.3</v>
      </c>
      <c r="I347" s="243"/>
      <c r="J347" s="244">
        <f>ROUND(I347*H347,2)</f>
        <v>0</v>
      </c>
      <c r="K347" s="245"/>
      <c r="L347" s="43"/>
      <c r="M347" s="246" t="s">
        <v>1</v>
      </c>
      <c r="N347" s="247" t="s">
        <v>45</v>
      </c>
      <c r="O347" s="93"/>
      <c r="P347" s="248">
        <f>O347*H347</f>
        <v>0</v>
      </c>
      <c r="Q347" s="248">
        <v>0.345</v>
      </c>
      <c r="R347" s="248">
        <f>Q347*H347</f>
        <v>121.5435</v>
      </c>
      <c r="S347" s="248">
        <v>0</v>
      </c>
      <c r="T347" s="249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50" t="s">
        <v>153</v>
      </c>
      <c r="AT347" s="250" t="s">
        <v>149</v>
      </c>
      <c r="AU347" s="250" t="s">
        <v>96</v>
      </c>
      <c r="AY347" s="17" t="s">
        <v>147</v>
      </c>
      <c r="BE347" s="140">
        <f>IF(N347="základní",J347,0)</f>
        <v>0</v>
      </c>
      <c r="BF347" s="140">
        <f>IF(N347="snížená",J347,0)</f>
        <v>0</v>
      </c>
      <c r="BG347" s="140">
        <f>IF(N347="zákl. přenesená",J347,0)</f>
        <v>0</v>
      </c>
      <c r="BH347" s="140">
        <f>IF(N347="sníž. přenesená",J347,0)</f>
        <v>0</v>
      </c>
      <c r="BI347" s="140">
        <f>IF(N347="nulová",J347,0)</f>
        <v>0</v>
      </c>
      <c r="BJ347" s="17" t="s">
        <v>85</v>
      </c>
      <c r="BK347" s="140">
        <f>ROUND(I347*H347,2)</f>
        <v>0</v>
      </c>
      <c r="BL347" s="17" t="s">
        <v>153</v>
      </c>
      <c r="BM347" s="250" t="s">
        <v>480</v>
      </c>
    </row>
    <row r="348" spans="1:51" s="13" customFormat="1" ht="12">
      <c r="A348" s="13"/>
      <c r="B348" s="251"/>
      <c r="C348" s="252"/>
      <c r="D348" s="253" t="s">
        <v>155</v>
      </c>
      <c r="E348" s="254" t="s">
        <v>1</v>
      </c>
      <c r="F348" s="255" t="s">
        <v>481</v>
      </c>
      <c r="G348" s="252"/>
      <c r="H348" s="256">
        <v>352.3</v>
      </c>
      <c r="I348" s="257"/>
      <c r="J348" s="252"/>
      <c r="K348" s="252"/>
      <c r="L348" s="258"/>
      <c r="M348" s="259"/>
      <c r="N348" s="260"/>
      <c r="O348" s="260"/>
      <c r="P348" s="260"/>
      <c r="Q348" s="260"/>
      <c r="R348" s="260"/>
      <c r="S348" s="260"/>
      <c r="T348" s="26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2" t="s">
        <v>155</v>
      </c>
      <c r="AU348" s="262" t="s">
        <v>96</v>
      </c>
      <c r="AV348" s="13" t="s">
        <v>96</v>
      </c>
      <c r="AW348" s="13" t="s">
        <v>32</v>
      </c>
      <c r="AX348" s="13" t="s">
        <v>80</v>
      </c>
      <c r="AY348" s="262" t="s">
        <v>147</v>
      </c>
    </row>
    <row r="349" spans="1:51" s="14" customFormat="1" ht="12">
      <c r="A349" s="14"/>
      <c r="B349" s="263"/>
      <c r="C349" s="264"/>
      <c r="D349" s="253" t="s">
        <v>155</v>
      </c>
      <c r="E349" s="265" t="s">
        <v>1</v>
      </c>
      <c r="F349" s="266" t="s">
        <v>157</v>
      </c>
      <c r="G349" s="264"/>
      <c r="H349" s="267">
        <v>352.3</v>
      </c>
      <c r="I349" s="268"/>
      <c r="J349" s="264"/>
      <c r="K349" s="264"/>
      <c r="L349" s="269"/>
      <c r="M349" s="270"/>
      <c r="N349" s="271"/>
      <c r="O349" s="271"/>
      <c r="P349" s="271"/>
      <c r="Q349" s="271"/>
      <c r="R349" s="271"/>
      <c r="S349" s="271"/>
      <c r="T349" s="27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3" t="s">
        <v>155</v>
      </c>
      <c r="AU349" s="273" t="s">
        <v>96</v>
      </c>
      <c r="AV349" s="14" t="s">
        <v>153</v>
      </c>
      <c r="AW349" s="14" t="s">
        <v>32</v>
      </c>
      <c r="AX349" s="14" t="s">
        <v>85</v>
      </c>
      <c r="AY349" s="273" t="s">
        <v>147</v>
      </c>
    </row>
    <row r="350" spans="1:65" s="2" customFormat="1" ht="33" customHeight="1">
      <c r="A350" s="40"/>
      <c r="B350" s="41"/>
      <c r="C350" s="238" t="s">
        <v>482</v>
      </c>
      <c r="D350" s="238" t="s">
        <v>149</v>
      </c>
      <c r="E350" s="239" t="s">
        <v>483</v>
      </c>
      <c r="F350" s="240" t="s">
        <v>484</v>
      </c>
      <c r="G350" s="241" t="s">
        <v>152</v>
      </c>
      <c r="H350" s="242">
        <v>318.3</v>
      </c>
      <c r="I350" s="243"/>
      <c r="J350" s="244">
        <f>ROUND(I350*H350,2)</f>
        <v>0</v>
      </c>
      <c r="K350" s="245"/>
      <c r="L350" s="43"/>
      <c r="M350" s="246" t="s">
        <v>1</v>
      </c>
      <c r="N350" s="247" t="s">
        <v>45</v>
      </c>
      <c r="O350" s="93"/>
      <c r="P350" s="248">
        <f>O350*H350</f>
        <v>0</v>
      </c>
      <c r="Q350" s="248">
        <v>0.13188</v>
      </c>
      <c r="R350" s="248">
        <f>Q350*H350</f>
        <v>41.977404</v>
      </c>
      <c r="S350" s="248">
        <v>0</v>
      </c>
      <c r="T350" s="249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50" t="s">
        <v>153</v>
      </c>
      <c r="AT350" s="250" t="s">
        <v>149</v>
      </c>
      <c r="AU350" s="250" t="s">
        <v>96</v>
      </c>
      <c r="AY350" s="17" t="s">
        <v>147</v>
      </c>
      <c r="BE350" s="140">
        <f>IF(N350="základní",J350,0)</f>
        <v>0</v>
      </c>
      <c r="BF350" s="140">
        <f>IF(N350="snížená",J350,0)</f>
        <v>0</v>
      </c>
      <c r="BG350" s="140">
        <f>IF(N350="zákl. přenesená",J350,0)</f>
        <v>0</v>
      </c>
      <c r="BH350" s="140">
        <f>IF(N350="sníž. přenesená",J350,0)</f>
        <v>0</v>
      </c>
      <c r="BI350" s="140">
        <f>IF(N350="nulová",J350,0)</f>
        <v>0</v>
      </c>
      <c r="BJ350" s="17" t="s">
        <v>85</v>
      </c>
      <c r="BK350" s="140">
        <f>ROUND(I350*H350,2)</f>
        <v>0</v>
      </c>
      <c r="BL350" s="17" t="s">
        <v>153</v>
      </c>
      <c r="BM350" s="250" t="s">
        <v>485</v>
      </c>
    </row>
    <row r="351" spans="1:51" s="15" customFormat="1" ht="12">
      <c r="A351" s="15"/>
      <c r="B351" s="274"/>
      <c r="C351" s="275"/>
      <c r="D351" s="253" t="s">
        <v>155</v>
      </c>
      <c r="E351" s="276" t="s">
        <v>1</v>
      </c>
      <c r="F351" s="277" t="s">
        <v>486</v>
      </c>
      <c r="G351" s="275"/>
      <c r="H351" s="276" t="s">
        <v>1</v>
      </c>
      <c r="I351" s="278"/>
      <c r="J351" s="275"/>
      <c r="K351" s="275"/>
      <c r="L351" s="279"/>
      <c r="M351" s="280"/>
      <c r="N351" s="281"/>
      <c r="O351" s="281"/>
      <c r="P351" s="281"/>
      <c r="Q351" s="281"/>
      <c r="R351" s="281"/>
      <c r="S351" s="281"/>
      <c r="T351" s="282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3" t="s">
        <v>155</v>
      </c>
      <c r="AU351" s="283" t="s">
        <v>96</v>
      </c>
      <c r="AV351" s="15" t="s">
        <v>85</v>
      </c>
      <c r="AW351" s="15" t="s">
        <v>32</v>
      </c>
      <c r="AX351" s="15" t="s">
        <v>80</v>
      </c>
      <c r="AY351" s="283" t="s">
        <v>147</v>
      </c>
    </row>
    <row r="352" spans="1:51" s="13" customFormat="1" ht="12">
      <c r="A352" s="13"/>
      <c r="B352" s="251"/>
      <c r="C352" s="252"/>
      <c r="D352" s="253" t="s">
        <v>155</v>
      </c>
      <c r="E352" s="254" t="s">
        <v>1</v>
      </c>
      <c r="F352" s="255" t="s">
        <v>487</v>
      </c>
      <c r="G352" s="252"/>
      <c r="H352" s="256">
        <v>318.3</v>
      </c>
      <c r="I352" s="257"/>
      <c r="J352" s="252"/>
      <c r="K352" s="252"/>
      <c r="L352" s="258"/>
      <c r="M352" s="259"/>
      <c r="N352" s="260"/>
      <c r="O352" s="260"/>
      <c r="P352" s="260"/>
      <c r="Q352" s="260"/>
      <c r="R352" s="260"/>
      <c r="S352" s="260"/>
      <c r="T352" s="26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2" t="s">
        <v>155</v>
      </c>
      <c r="AU352" s="262" t="s">
        <v>96</v>
      </c>
      <c r="AV352" s="13" t="s">
        <v>96</v>
      </c>
      <c r="AW352" s="13" t="s">
        <v>32</v>
      </c>
      <c r="AX352" s="13" t="s">
        <v>80</v>
      </c>
      <c r="AY352" s="262" t="s">
        <v>147</v>
      </c>
    </row>
    <row r="353" spans="1:51" s="14" customFormat="1" ht="12">
      <c r="A353" s="14"/>
      <c r="B353" s="263"/>
      <c r="C353" s="264"/>
      <c r="D353" s="253" t="s">
        <v>155</v>
      </c>
      <c r="E353" s="265" t="s">
        <v>1</v>
      </c>
      <c r="F353" s="266" t="s">
        <v>157</v>
      </c>
      <c r="G353" s="264"/>
      <c r="H353" s="267">
        <v>318.3</v>
      </c>
      <c r="I353" s="268"/>
      <c r="J353" s="264"/>
      <c r="K353" s="264"/>
      <c r="L353" s="269"/>
      <c r="M353" s="270"/>
      <c r="N353" s="271"/>
      <c r="O353" s="271"/>
      <c r="P353" s="271"/>
      <c r="Q353" s="271"/>
      <c r="R353" s="271"/>
      <c r="S353" s="271"/>
      <c r="T353" s="27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3" t="s">
        <v>155</v>
      </c>
      <c r="AU353" s="273" t="s">
        <v>96</v>
      </c>
      <c r="AV353" s="14" t="s">
        <v>153</v>
      </c>
      <c r="AW353" s="14" t="s">
        <v>32</v>
      </c>
      <c r="AX353" s="14" t="s">
        <v>85</v>
      </c>
      <c r="AY353" s="273" t="s">
        <v>147</v>
      </c>
    </row>
    <row r="354" spans="1:65" s="2" customFormat="1" ht="16.5" customHeight="1">
      <c r="A354" s="40"/>
      <c r="B354" s="41"/>
      <c r="C354" s="238" t="s">
        <v>488</v>
      </c>
      <c r="D354" s="238" t="s">
        <v>149</v>
      </c>
      <c r="E354" s="239" t="s">
        <v>489</v>
      </c>
      <c r="F354" s="240" t="s">
        <v>490</v>
      </c>
      <c r="G354" s="241" t="s">
        <v>201</v>
      </c>
      <c r="H354" s="242">
        <v>6.86</v>
      </c>
      <c r="I354" s="243"/>
      <c r="J354" s="244">
        <f>ROUND(I354*H354,2)</f>
        <v>0</v>
      </c>
      <c r="K354" s="245"/>
      <c r="L354" s="43"/>
      <c r="M354" s="246" t="s">
        <v>1</v>
      </c>
      <c r="N354" s="247" t="s">
        <v>45</v>
      </c>
      <c r="O354" s="93"/>
      <c r="P354" s="248">
        <f>O354*H354</f>
        <v>0</v>
      </c>
      <c r="Q354" s="248">
        <v>0.19152</v>
      </c>
      <c r="R354" s="248">
        <f>Q354*H354</f>
        <v>1.3138272</v>
      </c>
      <c r="S354" s="248">
        <v>0</v>
      </c>
      <c r="T354" s="249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50" t="s">
        <v>153</v>
      </c>
      <c r="AT354" s="250" t="s">
        <v>149</v>
      </c>
      <c r="AU354" s="250" t="s">
        <v>96</v>
      </c>
      <c r="AY354" s="17" t="s">
        <v>147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7" t="s">
        <v>85</v>
      </c>
      <c r="BK354" s="140">
        <f>ROUND(I354*H354,2)</f>
        <v>0</v>
      </c>
      <c r="BL354" s="17" t="s">
        <v>153</v>
      </c>
      <c r="BM354" s="250" t="s">
        <v>491</v>
      </c>
    </row>
    <row r="355" spans="1:51" s="15" customFormat="1" ht="12">
      <c r="A355" s="15"/>
      <c r="B355" s="274"/>
      <c r="C355" s="275"/>
      <c r="D355" s="253" t="s">
        <v>155</v>
      </c>
      <c r="E355" s="276" t="s">
        <v>1</v>
      </c>
      <c r="F355" s="277" t="s">
        <v>492</v>
      </c>
      <c r="G355" s="275"/>
      <c r="H355" s="276" t="s">
        <v>1</v>
      </c>
      <c r="I355" s="278"/>
      <c r="J355" s="275"/>
      <c r="K355" s="275"/>
      <c r="L355" s="279"/>
      <c r="M355" s="280"/>
      <c r="N355" s="281"/>
      <c r="O355" s="281"/>
      <c r="P355" s="281"/>
      <c r="Q355" s="281"/>
      <c r="R355" s="281"/>
      <c r="S355" s="281"/>
      <c r="T355" s="28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83" t="s">
        <v>155</v>
      </c>
      <c r="AU355" s="283" t="s">
        <v>96</v>
      </c>
      <c r="AV355" s="15" t="s">
        <v>85</v>
      </c>
      <c r="AW355" s="15" t="s">
        <v>32</v>
      </c>
      <c r="AX355" s="15" t="s">
        <v>80</v>
      </c>
      <c r="AY355" s="283" t="s">
        <v>147</v>
      </c>
    </row>
    <row r="356" spans="1:51" s="13" customFormat="1" ht="12">
      <c r="A356" s="13"/>
      <c r="B356" s="251"/>
      <c r="C356" s="252"/>
      <c r="D356" s="253" t="s">
        <v>155</v>
      </c>
      <c r="E356" s="254" t="s">
        <v>1</v>
      </c>
      <c r="F356" s="255" t="s">
        <v>493</v>
      </c>
      <c r="G356" s="252"/>
      <c r="H356" s="256">
        <v>6.86</v>
      </c>
      <c r="I356" s="257"/>
      <c r="J356" s="252"/>
      <c r="K356" s="252"/>
      <c r="L356" s="258"/>
      <c r="M356" s="259"/>
      <c r="N356" s="260"/>
      <c r="O356" s="260"/>
      <c r="P356" s="260"/>
      <c r="Q356" s="260"/>
      <c r="R356" s="260"/>
      <c r="S356" s="260"/>
      <c r="T356" s="26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2" t="s">
        <v>155</v>
      </c>
      <c r="AU356" s="262" t="s">
        <v>96</v>
      </c>
      <c r="AV356" s="13" t="s">
        <v>96</v>
      </c>
      <c r="AW356" s="13" t="s">
        <v>32</v>
      </c>
      <c r="AX356" s="13" t="s">
        <v>80</v>
      </c>
      <c r="AY356" s="262" t="s">
        <v>147</v>
      </c>
    </row>
    <row r="357" spans="1:51" s="14" customFormat="1" ht="12">
      <c r="A357" s="14"/>
      <c r="B357" s="263"/>
      <c r="C357" s="264"/>
      <c r="D357" s="253" t="s">
        <v>155</v>
      </c>
      <c r="E357" s="265" t="s">
        <v>1</v>
      </c>
      <c r="F357" s="266" t="s">
        <v>157</v>
      </c>
      <c r="G357" s="264"/>
      <c r="H357" s="267">
        <v>6.86</v>
      </c>
      <c r="I357" s="268"/>
      <c r="J357" s="264"/>
      <c r="K357" s="264"/>
      <c r="L357" s="269"/>
      <c r="M357" s="270"/>
      <c r="N357" s="271"/>
      <c r="O357" s="271"/>
      <c r="P357" s="271"/>
      <c r="Q357" s="271"/>
      <c r="R357" s="271"/>
      <c r="S357" s="271"/>
      <c r="T357" s="27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3" t="s">
        <v>155</v>
      </c>
      <c r="AU357" s="273" t="s">
        <v>96</v>
      </c>
      <c r="AV357" s="14" t="s">
        <v>153</v>
      </c>
      <c r="AW357" s="14" t="s">
        <v>32</v>
      </c>
      <c r="AX357" s="14" t="s">
        <v>85</v>
      </c>
      <c r="AY357" s="273" t="s">
        <v>147</v>
      </c>
    </row>
    <row r="358" spans="1:65" s="2" customFormat="1" ht="24.15" customHeight="1">
      <c r="A358" s="40"/>
      <c r="B358" s="41"/>
      <c r="C358" s="238" t="s">
        <v>494</v>
      </c>
      <c r="D358" s="238" t="s">
        <v>149</v>
      </c>
      <c r="E358" s="239" t="s">
        <v>495</v>
      </c>
      <c r="F358" s="240" t="s">
        <v>496</v>
      </c>
      <c r="G358" s="241" t="s">
        <v>201</v>
      </c>
      <c r="H358" s="242">
        <v>686.1</v>
      </c>
      <c r="I358" s="243"/>
      <c r="J358" s="244">
        <f>ROUND(I358*H358,2)</f>
        <v>0</v>
      </c>
      <c r="K358" s="245"/>
      <c r="L358" s="43"/>
      <c r="M358" s="246" t="s">
        <v>1</v>
      </c>
      <c r="N358" s="247" t="s">
        <v>45</v>
      </c>
      <c r="O358" s="93"/>
      <c r="P358" s="248">
        <f>O358*H358</f>
        <v>0</v>
      </c>
      <c r="Q358" s="248">
        <v>0</v>
      </c>
      <c r="R358" s="248">
        <f>Q358*H358</f>
        <v>0</v>
      </c>
      <c r="S358" s="248">
        <v>0</v>
      </c>
      <c r="T358" s="249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50" t="s">
        <v>153</v>
      </c>
      <c r="AT358" s="250" t="s">
        <v>149</v>
      </c>
      <c r="AU358" s="250" t="s">
        <v>96</v>
      </c>
      <c r="AY358" s="17" t="s">
        <v>147</v>
      </c>
      <c r="BE358" s="140">
        <f>IF(N358="základní",J358,0)</f>
        <v>0</v>
      </c>
      <c r="BF358" s="140">
        <f>IF(N358="snížená",J358,0)</f>
        <v>0</v>
      </c>
      <c r="BG358" s="140">
        <f>IF(N358="zákl. přenesená",J358,0)</f>
        <v>0</v>
      </c>
      <c r="BH358" s="140">
        <f>IF(N358="sníž. přenesená",J358,0)</f>
        <v>0</v>
      </c>
      <c r="BI358" s="140">
        <f>IF(N358="nulová",J358,0)</f>
        <v>0</v>
      </c>
      <c r="BJ358" s="17" t="s">
        <v>85</v>
      </c>
      <c r="BK358" s="140">
        <f>ROUND(I358*H358,2)</f>
        <v>0</v>
      </c>
      <c r="BL358" s="17" t="s">
        <v>153</v>
      </c>
      <c r="BM358" s="250" t="s">
        <v>497</v>
      </c>
    </row>
    <row r="359" spans="1:65" s="2" customFormat="1" ht="16.5" customHeight="1">
      <c r="A359" s="40"/>
      <c r="B359" s="41"/>
      <c r="C359" s="238" t="s">
        <v>498</v>
      </c>
      <c r="D359" s="238" t="s">
        <v>149</v>
      </c>
      <c r="E359" s="239" t="s">
        <v>499</v>
      </c>
      <c r="F359" s="240" t="s">
        <v>500</v>
      </c>
      <c r="G359" s="241" t="s">
        <v>201</v>
      </c>
      <c r="H359" s="242">
        <v>20.46</v>
      </c>
      <c r="I359" s="243"/>
      <c r="J359" s="244">
        <f>ROUND(I359*H359,2)</f>
        <v>0</v>
      </c>
      <c r="K359" s="245"/>
      <c r="L359" s="43"/>
      <c r="M359" s="246" t="s">
        <v>1</v>
      </c>
      <c r="N359" s="247" t="s">
        <v>45</v>
      </c>
      <c r="O359" s="93"/>
      <c r="P359" s="248">
        <f>O359*H359</f>
        <v>0</v>
      </c>
      <c r="Q359" s="248">
        <v>0</v>
      </c>
      <c r="R359" s="248">
        <f>Q359*H359</f>
        <v>0</v>
      </c>
      <c r="S359" s="248">
        <v>0</v>
      </c>
      <c r="T359" s="249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50" t="s">
        <v>153</v>
      </c>
      <c r="AT359" s="250" t="s">
        <v>149</v>
      </c>
      <c r="AU359" s="250" t="s">
        <v>96</v>
      </c>
      <c r="AY359" s="17" t="s">
        <v>147</v>
      </c>
      <c r="BE359" s="140">
        <f>IF(N359="základní",J359,0)</f>
        <v>0</v>
      </c>
      <c r="BF359" s="140">
        <f>IF(N359="snížená",J359,0)</f>
        <v>0</v>
      </c>
      <c r="BG359" s="140">
        <f>IF(N359="zákl. přenesená",J359,0)</f>
        <v>0</v>
      </c>
      <c r="BH359" s="140">
        <f>IF(N359="sníž. přenesená",J359,0)</f>
        <v>0</v>
      </c>
      <c r="BI359" s="140">
        <f>IF(N359="nulová",J359,0)</f>
        <v>0</v>
      </c>
      <c r="BJ359" s="17" t="s">
        <v>85</v>
      </c>
      <c r="BK359" s="140">
        <f>ROUND(I359*H359,2)</f>
        <v>0</v>
      </c>
      <c r="BL359" s="17" t="s">
        <v>153</v>
      </c>
      <c r="BM359" s="250" t="s">
        <v>501</v>
      </c>
    </row>
    <row r="360" spans="1:51" s="13" customFormat="1" ht="12">
      <c r="A360" s="13"/>
      <c r="B360" s="251"/>
      <c r="C360" s="252"/>
      <c r="D360" s="253" t="s">
        <v>155</v>
      </c>
      <c r="E360" s="254" t="s">
        <v>1</v>
      </c>
      <c r="F360" s="255" t="s">
        <v>502</v>
      </c>
      <c r="G360" s="252"/>
      <c r="H360" s="256">
        <v>20.46</v>
      </c>
      <c r="I360" s="257"/>
      <c r="J360" s="252"/>
      <c r="K360" s="252"/>
      <c r="L360" s="258"/>
      <c r="M360" s="259"/>
      <c r="N360" s="260"/>
      <c r="O360" s="260"/>
      <c r="P360" s="260"/>
      <c r="Q360" s="260"/>
      <c r="R360" s="260"/>
      <c r="S360" s="260"/>
      <c r="T360" s="26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2" t="s">
        <v>155</v>
      </c>
      <c r="AU360" s="262" t="s">
        <v>96</v>
      </c>
      <c r="AV360" s="13" t="s">
        <v>96</v>
      </c>
      <c r="AW360" s="13" t="s">
        <v>32</v>
      </c>
      <c r="AX360" s="13" t="s">
        <v>80</v>
      </c>
      <c r="AY360" s="262" t="s">
        <v>147</v>
      </c>
    </row>
    <row r="361" spans="1:51" s="14" customFormat="1" ht="12">
      <c r="A361" s="14"/>
      <c r="B361" s="263"/>
      <c r="C361" s="264"/>
      <c r="D361" s="253" t="s">
        <v>155</v>
      </c>
      <c r="E361" s="265" t="s">
        <v>1</v>
      </c>
      <c r="F361" s="266" t="s">
        <v>157</v>
      </c>
      <c r="G361" s="264"/>
      <c r="H361" s="267">
        <v>20.46</v>
      </c>
      <c r="I361" s="268"/>
      <c r="J361" s="264"/>
      <c r="K361" s="264"/>
      <c r="L361" s="269"/>
      <c r="M361" s="270"/>
      <c r="N361" s="271"/>
      <c r="O361" s="271"/>
      <c r="P361" s="271"/>
      <c r="Q361" s="271"/>
      <c r="R361" s="271"/>
      <c r="S361" s="271"/>
      <c r="T361" s="27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3" t="s">
        <v>155</v>
      </c>
      <c r="AU361" s="273" t="s">
        <v>96</v>
      </c>
      <c r="AV361" s="14" t="s">
        <v>153</v>
      </c>
      <c r="AW361" s="14" t="s">
        <v>32</v>
      </c>
      <c r="AX361" s="14" t="s">
        <v>85</v>
      </c>
      <c r="AY361" s="273" t="s">
        <v>147</v>
      </c>
    </row>
    <row r="362" spans="1:65" s="2" customFormat="1" ht="37.8" customHeight="1">
      <c r="A362" s="40"/>
      <c r="B362" s="41"/>
      <c r="C362" s="238" t="s">
        <v>503</v>
      </c>
      <c r="D362" s="238" t="s">
        <v>149</v>
      </c>
      <c r="E362" s="239" t="s">
        <v>504</v>
      </c>
      <c r="F362" s="240" t="s">
        <v>505</v>
      </c>
      <c r="G362" s="241" t="s">
        <v>152</v>
      </c>
      <c r="H362" s="242">
        <v>3000</v>
      </c>
      <c r="I362" s="243"/>
      <c r="J362" s="244">
        <f>ROUND(I362*H362,2)</f>
        <v>0</v>
      </c>
      <c r="K362" s="245"/>
      <c r="L362" s="43"/>
      <c r="M362" s="246" t="s">
        <v>1</v>
      </c>
      <c r="N362" s="247" t="s">
        <v>45</v>
      </c>
      <c r="O362" s="93"/>
      <c r="P362" s="248">
        <f>O362*H362</f>
        <v>0</v>
      </c>
      <c r="Q362" s="248">
        <v>0</v>
      </c>
      <c r="R362" s="248">
        <f>Q362*H362</f>
        <v>0</v>
      </c>
      <c r="S362" s="248">
        <v>0</v>
      </c>
      <c r="T362" s="249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50" t="s">
        <v>153</v>
      </c>
      <c r="AT362" s="250" t="s">
        <v>149</v>
      </c>
      <c r="AU362" s="250" t="s">
        <v>96</v>
      </c>
      <c r="AY362" s="17" t="s">
        <v>147</v>
      </c>
      <c r="BE362" s="140">
        <f>IF(N362="základní",J362,0)</f>
        <v>0</v>
      </c>
      <c r="BF362" s="140">
        <f>IF(N362="snížená",J362,0)</f>
        <v>0</v>
      </c>
      <c r="BG362" s="140">
        <f>IF(N362="zákl. přenesená",J362,0)</f>
        <v>0</v>
      </c>
      <c r="BH362" s="140">
        <f>IF(N362="sníž. přenesená",J362,0)</f>
        <v>0</v>
      </c>
      <c r="BI362" s="140">
        <f>IF(N362="nulová",J362,0)</f>
        <v>0</v>
      </c>
      <c r="BJ362" s="17" t="s">
        <v>85</v>
      </c>
      <c r="BK362" s="140">
        <f>ROUND(I362*H362,2)</f>
        <v>0</v>
      </c>
      <c r="BL362" s="17" t="s">
        <v>153</v>
      </c>
      <c r="BM362" s="250" t="s">
        <v>506</v>
      </c>
    </row>
    <row r="363" spans="1:51" s="15" customFormat="1" ht="12">
      <c r="A363" s="15"/>
      <c r="B363" s="274"/>
      <c r="C363" s="275"/>
      <c r="D363" s="253" t="s">
        <v>155</v>
      </c>
      <c r="E363" s="276" t="s">
        <v>1</v>
      </c>
      <c r="F363" s="277" t="s">
        <v>507</v>
      </c>
      <c r="G363" s="275"/>
      <c r="H363" s="276" t="s">
        <v>1</v>
      </c>
      <c r="I363" s="278"/>
      <c r="J363" s="275"/>
      <c r="K363" s="275"/>
      <c r="L363" s="279"/>
      <c r="M363" s="280"/>
      <c r="N363" s="281"/>
      <c r="O363" s="281"/>
      <c r="P363" s="281"/>
      <c r="Q363" s="281"/>
      <c r="R363" s="281"/>
      <c r="S363" s="281"/>
      <c r="T363" s="28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3" t="s">
        <v>155</v>
      </c>
      <c r="AU363" s="283" t="s">
        <v>96</v>
      </c>
      <c r="AV363" s="15" t="s">
        <v>85</v>
      </c>
      <c r="AW363" s="15" t="s">
        <v>32</v>
      </c>
      <c r="AX363" s="15" t="s">
        <v>80</v>
      </c>
      <c r="AY363" s="283" t="s">
        <v>147</v>
      </c>
    </row>
    <row r="364" spans="1:51" s="15" customFormat="1" ht="12">
      <c r="A364" s="15"/>
      <c r="B364" s="274"/>
      <c r="C364" s="275"/>
      <c r="D364" s="253" t="s">
        <v>155</v>
      </c>
      <c r="E364" s="276" t="s">
        <v>1</v>
      </c>
      <c r="F364" s="277" t="s">
        <v>508</v>
      </c>
      <c r="G364" s="275"/>
      <c r="H364" s="276" t="s">
        <v>1</v>
      </c>
      <c r="I364" s="278"/>
      <c r="J364" s="275"/>
      <c r="K364" s="275"/>
      <c r="L364" s="279"/>
      <c r="M364" s="280"/>
      <c r="N364" s="281"/>
      <c r="O364" s="281"/>
      <c r="P364" s="281"/>
      <c r="Q364" s="281"/>
      <c r="R364" s="281"/>
      <c r="S364" s="281"/>
      <c r="T364" s="282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83" t="s">
        <v>155</v>
      </c>
      <c r="AU364" s="283" t="s">
        <v>96</v>
      </c>
      <c r="AV364" s="15" t="s">
        <v>85</v>
      </c>
      <c r="AW364" s="15" t="s">
        <v>32</v>
      </c>
      <c r="AX364" s="15" t="s">
        <v>80</v>
      </c>
      <c r="AY364" s="283" t="s">
        <v>147</v>
      </c>
    </row>
    <row r="365" spans="1:51" s="13" customFormat="1" ht="12">
      <c r="A365" s="13"/>
      <c r="B365" s="251"/>
      <c r="C365" s="252"/>
      <c r="D365" s="253" t="s">
        <v>155</v>
      </c>
      <c r="E365" s="254" t="s">
        <v>1</v>
      </c>
      <c r="F365" s="255" t="s">
        <v>509</v>
      </c>
      <c r="G365" s="252"/>
      <c r="H365" s="256">
        <v>3000</v>
      </c>
      <c r="I365" s="257"/>
      <c r="J365" s="252"/>
      <c r="K365" s="252"/>
      <c r="L365" s="258"/>
      <c r="M365" s="259"/>
      <c r="N365" s="260"/>
      <c r="O365" s="260"/>
      <c r="P365" s="260"/>
      <c r="Q365" s="260"/>
      <c r="R365" s="260"/>
      <c r="S365" s="260"/>
      <c r="T365" s="26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2" t="s">
        <v>155</v>
      </c>
      <c r="AU365" s="262" t="s">
        <v>96</v>
      </c>
      <c r="AV365" s="13" t="s">
        <v>96</v>
      </c>
      <c r="AW365" s="13" t="s">
        <v>32</v>
      </c>
      <c r="AX365" s="13" t="s">
        <v>80</v>
      </c>
      <c r="AY365" s="262" t="s">
        <v>147</v>
      </c>
    </row>
    <row r="366" spans="1:51" s="14" customFormat="1" ht="12">
      <c r="A366" s="14"/>
      <c r="B366" s="263"/>
      <c r="C366" s="264"/>
      <c r="D366" s="253" t="s">
        <v>155</v>
      </c>
      <c r="E366" s="265" t="s">
        <v>1</v>
      </c>
      <c r="F366" s="266" t="s">
        <v>157</v>
      </c>
      <c r="G366" s="264"/>
      <c r="H366" s="267">
        <v>3000</v>
      </c>
      <c r="I366" s="268"/>
      <c r="J366" s="264"/>
      <c r="K366" s="264"/>
      <c r="L366" s="269"/>
      <c r="M366" s="270"/>
      <c r="N366" s="271"/>
      <c r="O366" s="271"/>
      <c r="P366" s="271"/>
      <c r="Q366" s="271"/>
      <c r="R366" s="271"/>
      <c r="S366" s="271"/>
      <c r="T366" s="27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3" t="s">
        <v>155</v>
      </c>
      <c r="AU366" s="273" t="s">
        <v>96</v>
      </c>
      <c r="AV366" s="14" t="s">
        <v>153</v>
      </c>
      <c r="AW366" s="14" t="s">
        <v>32</v>
      </c>
      <c r="AX366" s="14" t="s">
        <v>85</v>
      </c>
      <c r="AY366" s="273" t="s">
        <v>147</v>
      </c>
    </row>
    <row r="367" spans="1:65" s="2" customFormat="1" ht="21.75" customHeight="1">
      <c r="A367" s="40"/>
      <c r="B367" s="41"/>
      <c r="C367" s="238" t="s">
        <v>510</v>
      </c>
      <c r="D367" s="238" t="s">
        <v>149</v>
      </c>
      <c r="E367" s="239" t="s">
        <v>511</v>
      </c>
      <c r="F367" s="240" t="s">
        <v>512</v>
      </c>
      <c r="G367" s="241" t="s">
        <v>152</v>
      </c>
      <c r="H367" s="242">
        <v>347</v>
      </c>
      <c r="I367" s="243"/>
      <c r="J367" s="244">
        <f>ROUND(I367*H367,2)</f>
        <v>0</v>
      </c>
      <c r="K367" s="245"/>
      <c r="L367" s="43"/>
      <c r="M367" s="246" t="s">
        <v>1</v>
      </c>
      <c r="N367" s="247" t="s">
        <v>45</v>
      </c>
      <c r="O367" s="93"/>
      <c r="P367" s="248">
        <f>O367*H367</f>
        <v>0</v>
      </c>
      <c r="Q367" s="248">
        <v>0.00031</v>
      </c>
      <c r="R367" s="248">
        <f>Q367*H367</f>
        <v>0.10757</v>
      </c>
      <c r="S367" s="248">
        <v>0</v>
      </c>
      <c r="T367" s="249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50" t="s">
        <v>153</v>
      </c>
      <c r="AT367" s="250" t="s">
        <v>149</v>
      </c>
      <c r="AU367" s="250" t="s">
        <v>96</v>
      </c>
      <c r="AY367" s="17" t="s">
        <v>147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7" t="s">
        <v>85</v>
      </c>
      <c r="BK367" s="140">
        <f>ROUND(I367*H367,2)</f>
        <v>0</v>
      </c>
      <c r="BL367" s="17" t="s">
        <v>153</v>
      </c>
      <c r="BM367" s="250" t="s">
        <v>513</v>
      </c>
    </row>
    <row r="368" spans="1:51" s="15" customFormat="1" ht="12">
      <c r="A368" s="15"/>
      <c r="B368" s="274"/>
      <c r="C368" s="275"/>
      <c r="D368" s="253" t="s">
        <v>155</v>
      </c>
      <c r="E368" s="276" t="s">
        <v>1</v>
      </c>
      <c r="F368" s="277" t="s">
        <v>514</v>
      </c>
      <c r="G368" s="275"/>
      <c r="H368" s="276" t="s">
        <v>1</v>
      </c>
      <c r="I368" s="278"/>
      <c r="J368" s="275"/>
      <c r="K368" s="275"/>
      <c r="L368" s="279"/>
      <c r="M368" s="280"/>
      <c r="N368" s="281"/>
      <c r="O368" s="281"/>
      <c r="P368" s="281"/>
      <c r="Q368" s="281"/>
      <c r="R368" s="281"/>
      <c r="S368" s="281"/>
      <c r="T368" s="28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3" t="s">
        <v>155</v>
      </c>
      <c r="AU368" s="283" t="s">
        <v>96</v>
      </c>
      <c r="AV368" s="15" t="s">
        <v>85</v>
      </c>
      <c r="AW368" s="15" t="s">
        <v>32</v>
      </c>
      <c r="AX368" s="15" t="s">
        <v>80</v>
      </c>
      <c r="AY368" s="283" t="s">
        <v>147</v>
      </c>
    </row>
    <row r="369" spans="1:51" s="13" customFormat="1" ht="12">
      <c r="A369" s="13"/>
      <c r="B369" s="251"/>
      <c r="C369" s="252"/>
      <c r="D369" s="253" t="s">
        <v>155</v>
      </c>
      <c r="E369" s="254" t="s">
        <v>1</v>
      </c>
      <c r="F369" s="255" t="s">
        <v>515</v>
      </c>
      <c r="G369" s="252"/>
      <c r="H369" s="256">
        <v>347</v>
      </c>
      <c r="I369" s="257"/>
      <c r="J369" s="252"/>
      <c r="K369" s="252"/>
      <c r="L369" s="258"/>
      <c r="M369" s="259"/>
      <c r="N369" s="260"/>
      <c r="O369" s="260"/>
      <c r="P369" s="260"/>
      <c r="Q369" s="260"/>
      <c r="R369" s="260"/>
      <c r="S369" s="260"/>
      <c r="T369" s="26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2" t="s">
        <v>155</v>
      </c>
      <c r="AU369" s="262" t="s">
        <v>96</v>
      </c>
      <c r="AV369" s="13" t="s">
        <v>96</v>
      </c>
      <c r="AW369" s="13" t="s">
        <v>32</v>
      </c>
      <c r="AX369" s="13" t="s">
        <v>80</v>
      </c>
      <c r="AY369" s="262" t="s">
        <v>147</v>
      </c>
    </row>
    <row r="370" spans="1:51" s="14" customFormat="1" ht="12">
      <c r="A370" s="14"/>
      <c r="B370" s="263"/>
      <c r="C370" s="264"/>
      <c r="D370" s="253" t="s">
        <v>155</v>
      </c>
      <c r="E370" s="265" t="s">
        <v>1</v>
      </c>
      <c r="F370" s="266" t="s">
        <v>157</v>
      </c>
      <c r="G370" s="264"/>
      <c r="H370" s="267">
        <v>347</v>
      </c>
      <c r="I370" s="268"/>
      <c r="J370" s="264"/>
      <c r="K370" s="264"/>
      <c r="L370" s="269"/>
      <c r="M370" s="270"/>
      <c r="N370" s="271"/>
      <c r="O370" s="271"/>
      <c r="P370" s="271"/>
      <c r="Q370" s="271"/>
      <c r="R370" s="271"/>
      <c r="S370" s="271"/>
      <c r="T370" s="27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3" t="s">
        <v>155</v>
      </c>
      <c r="AU370" s="273" t="s">
        <v>96</v>
      </c>
      <c r="AV370" s="14" t="s">
        <v>153</v>
      </c>
      <c r="AW370" s="14" t="s">
        <v>32</v>
      </c>
      <c r="AX370" s="14" t="s">
        <v>85</v>
      </c>
      <c r="AY370" s="273" t="s">
        <v>147</v>
      </c>
    </row>
    <row r="371" spans="1:65" s="2" customFormat="1" ht="16.5" customHeight="1">
      <c r="A371" s="40"/>
      <c r="B371" s="41"/>
      <c r="C371" s="238" t="s">
        <v>516</v>
      </c>
      <c r="D371" s="238" t="s">
        <v>149</v>
      </c>
      <c r="E371" s="239" t="s">
        <v>517</v>
      </c>
      <c r="F371" s="240" t="s">
        <v>518</v>
      </c>
      <c r="G371" s="241" t="s">
        <v>152</v>
      </c>
      <c r="H371" s="242">
        <v>3000</v>
      </c>
      <c r="I371" s="243"/>
      <c r="J371" s="244">
        <f>ROUND(I371*H371,2)</f>
        <v>0</v>
      </c>
      <c r="K371" s="245"/>
      <c r="L371" s="43"/>
      <c r="M371" s="246" t="s">
        <v>1</v>
      </c>
      <c r="N371" s="247" t="s">
        <v>45</v>
      </c>
      <c r="O371" s="93"/>
      <c r="P371" s="248">
        <f>O371*H371</f>
        <v>0</v>
      </c>
      <c r="Q371" s="248">
        <v>0.01552</v>
      </c>
      <c r="R371" s="248">
        <f>Q371*H371</f>
        <v>46.56</v>
      </c>
      <c r="S371" s="248">
        <v>0</v>
      </c>
      <c r="T371" s="249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50" t="s">
        <v>153</v>
      </c>
      <c r="AT371" s="250" t="s">
        <v>149</v>
      </c>
      <c r="AU371" s="250" t="s">
        <v>96</v>
      </c>
      <c r="AY371" s="17" t="s">
        <v>147</v>
      </c>
      <c r="BE371" s="140">
        <f>IF(N371="základní",J371,0)</f>
        <v>0</v>
      </c>
      <c r="BF371" s="140">
        <f>IF(N371="snížená",J371,0)</f>
        <v>0</v>
      </c>
      <c r="BG371" s="140">
        <f>IF(N371="zákl. přenesená",J371,0)</f>
        <v>0</v>
      </c>
      <c r="BH371" s="140">
        <f>IF(N371="sníž. přenesená",J371,0)</f>
        <v>0</v>
      </c>
      <c r="BI371" s="140">
        <f>IF(N371="nulová",J371,0)</f>
        <v>0</v>
      </c>
      <c r="BJ371" s="17" t="s">
        <v>85</v>
      </c>
      <c r="BK371" s="140">
        <f>ROUND(I371*H371,2)</f>
        <v>0</v>
      </c>
      <c r="BL371" s="17" t="s">
        <v>153</v>
      </c>
      <c r="BM371" s="250" t="s">
        <v>519</v>
      </c>
    </row>
    <row r="372" spans="1:51" s="15" customFormat="1" ht="12">
      <c r="A372" s="15"/>
      <c r="B372" s="274"/>
      <c r="C372" s="275"/>
      <c r="D372" s="253" t="s">
        <v>155</v>
      </c>
      <c r="E372" s="276" t="s">
        <v>1</v>
      </c>
      <c r="F372" s="277" t="s">
        <v>520</v>
      </c>
      <c r="G372" s="275"/>
      <c r="H372" s="276" t="s">
        <v>1</v>
      </c>
      <c r="I372" s="278"/>
      <c r="J372" s="275"/>
      <c r="K372" s="275"/>
      <c r="L372" s="279"/>
      <c r="M372" s="280"/>
      <c r="N372" s="281"/>
      <c r="O372" s="281"/>
      <c r="P372" s="281"/>
      <c r="Q372" s="281"/>
      <c r="R372" s="281"/>
      <c r="S372" s="281"/>
      <c r="T372" s="28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83" t="s">
        <v>155</v>
      </c>
      <c r="AU372" s="283" t="s">
        <v>96</v>
      </c>
      <c r="AV372" s="15" t="s">
        <v>85</v>
      </c>
      <c r="AW372" s="15" t="s">
        <v>32</v>
      </c>
      <c r="AX372" s="15" t="s">
        <v>80</v>
      </c>
      <c r="AY372" s="283" t="s">
        <v>147</v>
      </c>
    </row>
    <row r="373" spans="1:51" s="13" customFormat="1" ht="12">
      <c r="A373" s="13"/>
      <c r="B373" s="251"/>
      <c r="C373" s="252"/>
      <c r="D373" s="253" t="s">
        <v>155</v>
      </c>
      <c r="E373" s="254" t="s">
        <v>1</v>
      </c>
      <c r="F373" s="255" t="s">
        <v>521</v>
      </c>
      <c r="G373" s="252"/>
      <c r="H373" s="256">
        <v>3000</v>
      </c>
      <c r="I373" s="257"/>
      <c r="J373" s="252"/>
      <c r="K373" s="252"/>
      <c r="L373" s="258"/>
      <c r="M373" s="259"/>
      <c r="N373" s="260"/>
      <c r="O373" s="260"/>
      <c r="P373" s="260"/>
      <c r="Q373" s="260"/>
      <c r="R373" s="260"/>
      <c r="S373" s="260"/>
      <c r="T373" s="26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2" t="s">
        <v>155</v>
      </c>
      <c r="AU373" s="262" t="s">
        <v>96</v>
      </c>
      <c r="AV373" s="13" t="s">
        <v>96</v>
      </c>
      <c r="AW373" s="13" t="s">
        <v>32</v>
      </c>
      <c r="AX373" s="13" t="s">
        <v>80</v>
      </c>
      <c r="AY373" s="262" t="s">
        <v>147</v>
      </c>
    </row>
    <row r="374" spans="1:51" s="14" customFormat="1" ht="12">
      <c r="A374" s="14"/>
      <c r="B374" s="263"/>
      <c r="C374" s="264"/>
      <c r="D374" s="253" t="s">
        <v>155</v>
      </c>
      <c r="E374" s="265" t="s">
        <v>1</v>
      </c>
      <c r="F374" s="266" t="s">
        <v>157</v>
      </c>
      <c r="G374" s="264"/>
      <c r="H374" s="267">
        <v>3000</v>
      </c>
      <c r="I374" s="268"/>
      <c r="J374" s="264"/>
      <c r="K374" s="264"/>
      <c r="L374" s="269"/>
      <c r="M374" s="270"/>
      <c r="N374" s="271"/>
      <c r="O374" s="271"/>
      <c r="P374" s="271"/>
      <c r="Q374" s="271"/>
      <c r="R374" s="271"/>
      <c r="S374" s="271"/>
      <c r="T374" s="27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3" t="s">
        <v>155</v>
      </c>
      <c r="AU374" s="273" t="s">
        <v>96</v>
      </c>
      <c r="AV374" s="14" t="s">
        <v>153</v>
      </c>
      <c r="AW374" s="14" t="s">
        <v>32</v>
      </c>
      <c r="AX374" s="14" t="s">
        <v>85</v>
      </c>
      <c r="AY374" s="273" t="s">
        <v>147</v>
      </c>
    </row>
    <row r="375" spans="1:65" s="2" customFormat="1" ht="16.5" customHeight="1">
      <c r="A375" s="40"/>
      <c r="B375" s="41"/>
      <c r="C375" s="238" t="s">
        <v>522</v>
      </c>
      <c r="D375" s="238" t="s">
        <v>149</v>
      </c>
      <c r="E375" s="239" t="s">
        <v>523</v>
      </c>
      <c r="F375" s="240" t="s">
        <v>524</v>
      </c>
      <c r="G375" s="241" t="s">
        <v>152</v>
      </c>
      <c r="H375" s="242">
        <v>600</v>
      </c>
      <c r="I375" s="243"/>
      <c r="J375" s="244">
        <f>ROUND(I375*H375,2)</f>
        <v>0</v>
      </c>
      <c r="K375" s="245"/>
      <c r="L375" s="43"/>
      <c r="M375" s="246" t="s">
        <v>1</v>
      </c>
      <c r="N375" s="247" t="s">
        <v>45</v>
      </c>
      <c r="O375" s="93"/>
      <c r="P375" s="248">
        <f>O375*H375</f>
        <v>0</v>
      </c>
      <c r="Q375" s="248">
        <v>0.20478</v>
      </c>
      <c r="R375" s="248">
        <f>Q375*H375</f>
        <v>122.868</v>
      </c>
      <c r="S375" s="248">
        <v>0</v>
      </c>
      <c r="T375" s="249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50" t="s">
        <v>153</v>
      </c>
      <c r="AT375" s="250" t="s">
        <v>149</v>
      </c>
      <c r="AU375" s="250" t="s">
        <v>96</v>
      </c>
      <c r="AY375" s="17" t="s">
        <v>147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7" t="s">
        <v>85</v>
      </c>
      <c r="BK375" s="140">
        <f>ROUND(I375*H375,2)</f>
        <v>0</v>
      </c>
      <c r="BL375" s="17" t="s">
        <v>153</v>
      </c>
      <c r="BM375" s="250" t="s">
        <v>525</v>
      </c>
    </row>
    <row r="376" spans="1:51" s="15" customFormat="1" ht="12">
      <c r="A376" s="15"/>
      <c r="B376" s="274"/>
      <c r="C376" s="275"/>
      <c r="D376" s="253" t="s">
        <v>155</v>
      </c>
      <c r="E376" s="276" t="s">
        <v>1</v>
      </c>
      <c r="F376" s="277" t="s">
        <v>526</v>
      </c>
      <c r="G376" s="275"/>
      <c r="H376" s="276" t="s">
        <v>1</v>
      </c>
      <c r="I376" s="278"/>
      <c r="J376" s="275"/>
      <c r="K376" s="275"/>
      <c r="L376" s="279"/>
      <c r="M376" s="280"/>
      <c r="N376" s="281"/>
      <c r="O376" s="281"/>
      <c r="P376" s="281"/>
      <c r="Q376" s="281"/>
      <c r="R376" s="281"/>
      <c r="S376" s="281"/>
      <c r="T376" s="282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83" t="s">
        <v>155</v>
      </c>
      <c r="AU376" s="283" t="s">
        <v>96</v>
      </c>
      <c r="AV376" s="15" t="s">
        <v>85</v>
      </c>
      <c r="AW376" s="15" t="s">
        <v>32</v>
      </c>
      <c r="AX376" s="15" t="s">
        <v>80</v>
      </c>
      <c r="AY376" s="283" t="s">
        <v>147</v>
      </c>
    </row>
    <row r="377" spans="1:51" s="13" customFormat="1" ht="12">
      <c r="A377" s="13"/>
      <c r="B377" s="251"/>
      <c r="C377" s="252"/>
      <c r="D377" s="253" t="s">
        <v>155</v>
      </c>
      <c r="E377" s="254" t="s">
        <v>1</v>
      </c>
      <c r="F377" s="255" t="s">
        <v>527</v>
      </c>
      <c r="G377" s="252"/>
      <c r="H377" s="256">
        <v>600</v>
      </c>
      <c r="I377" s="257"/>
      <c r="J377" s="252"/>
      <c r="K377" s="252"/>
      <c r="L377" s="258"/>
      <c r="M377" s="259"/>
      <c r="N377" s="260"/>
      <c r="O377" s="260"/>
      <c r="P377" s="260"/>
      <c r="Q377" s="260"/>
      <c r="R377" s="260"/>
      <c r="S377" s="260"/>
      <c r="T377" s="26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2" t="s">
        <v>155</v>
      </c>
      <c r="AU377" s="262" t="s">
        <v>96</v>
      </c>
      <c r="AV377" s="13" t="s">
        <v>96</v>
      </c>
      <c r="AW377" s="13" t="s">
        <v>32</v>
      </c>
      <c r="AX377" s="13" t="s">
        <v>80</v>
      </c>
      <c r="AY377" s="262" t="s">
        <v>147</v>
      </c>
    </row>
    <row r="378" spans="1:51" s="14" customFormat="1" ht="12">
      <c r="A378" s="14"/>
      <c r="B378" s="263"/>
      <c r="C378" s="264"/>
      <c r="D378" s="253" t="s">
        <v>155</v>
      </c>
      <c r="E378" s="265" t="s">
        <v>1</v>
      </c>
      <c r="F378" s="266" t="s">
        <v>157</v>
      </c>
      <c r="G378" s="264"/>
      <c r="H378" s="267">
        <v>600</v>
      </c>
      <c r="I378" s="268"/>
      <c r="J378" s="264"/>
      <c r="K378" s="264"/>
      <c r="L378" s="269"/>
      <c r="M378" s="270"/>
      <c r="N378" s="271"/>
      <c r="O378" s="271"/>
      <c r="P378" s="271"/>
      <c r="Q378" s="271"/>
      <c r="R378" s="271"/>
      <c r="S378" s="271"/>
      <c r="T378" s="27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3" t="s">
        <v>155</v>
      </c>
      <c r="AU378" s="273" t="s">
        <v>96</v>
      </c>
      <c r="AV378" s="14" t="s">
        <v>153</v>
      </c>
      <c r="AW378" s="14" t="s">
        <v>32</v>
      </c>
      <c r="AX378" s="14" t="s">
        <v>85</v>
      </c>
      <c r="AY378" s="273" t="s">
        <v>147</v>
      </c>
    </row>
    <row r="379" spans="1:65" s="2" customFormat="1" ht="49.05" customHeight="1">
      <c r="A379" s="40"/>
      <c r="B379" s="41"/>
      <c r="C379" s="238" t="s">
        <v>528</v>
      </c>
      <c r="D379" s="238" t="s">
        <v>149</v>
      </c>
      <c r="E379" s="239" t="s">
        <v>529</v>
      </c>
      <c r="F379" s="240" t="s">
        <v>530</v>
      </c>
      <c r="G379" s="241" t="s">
        <v>152</v>
      </c>
      <c r="H379" s="242">
        <v>3000</v>
      </c>
      <c r="I379" s="243"/>
      <c r="J379" s="244">
        <f>ROUND(I379*H379,2)</f>
        <v>0</v>
      </c>
      <c r="K379" s="245"/>
      <c r="L379" s="43"/>
      <c r="M379" s="246" t="s">
        <v>1</v>
      </c>
      <c r="N379" s="247" t="s">
        <v>45</v>
      </c>
      <c r="O379" s="93"/>
      <c r="P379" s="248">
        <f>O379*H379</f>
        <v>0</v>
      </c>
      <c r="Q379" s="248">
        <v>0</v>
      </c>
      <c r="R379" s="248">
        <f>Q379*H379</f>
        <v>0</v>
      </c>
      <c r="S379" s="248">
        <v>0</v>
      </c>
      <c r="T379" s="249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50" t="s">
        <v>153</v>
      </c>
      <c r="AT379" s="250" t="s">
        <v>149</v>
      </c>
      <c r="AU379" s="250" t="s">
        <v>96</v>
      </c>
      <c r="AY379" s="17" t="s">
        <v>147</v>
      </c>
      <c r="BE379" s="140">
        <f>IF(N379="základní",J379,0)</f>
        <v>0</v>
      </c>
      <c r="BF379" s="140">
        <f>IF(N379="snížená",J379,0)</f>
        <v>0</v>
      </c>
      <c r="BG379" s="140">
        <f>IF(N379="zákl. přenesená",J379,0)</f>
        <v>0</v>
      </c>
      <c r="BH379" s="140">
        <f>IF(N379="sníž. přenesená",J379,0)</f>
        <v>0</v>
      </c>
      <c r="BI379" s="140">
        <f>IF(N379="nulová",J379,0)</f>
        <v>0</v>
      </c>
      <c r="BJ379" s="17" t="s">
        <v>85</v>
      </c>
      <c r="BK379" s="140">
        <f>ROUND(I379*H379,2)</f>
        <v>0</v>
      </c>
      <c r="BL379" s="17" t="s">
        <v>153</v>
      </c>
      <c r="BM379" s="250" t="s">
        <v>531</v>
      </c>
    </row>
    <row r="380" spans="1:51" s="15" customFormat="1" ht="12">
      <c r="A380" s="15"/>
      <c r="B380" s="274"/>
      <c r="C380" s="275"/>
      <c r="D380" s="253" t="s">
        <v>155</v>
      </c>
      <c r="E380" s="276" t="s">
        <v>1</v>
      </c>
      <c r="F380" s="277" t="s">
        <v>532</v>
      </c>
      <c r="G380" s="275"/>
      <c r="H380" s="276" t="s">
        <v>1</v>
      </c>
      <c r="I380" s="278"/>
      <c r="J380" s="275"/>
      <c r="K380" s="275"/>
      <c r="L380" s="279"/>
      <c r="M380" s="280"/>
      <c r="N380" s="281"/>
      <c r="O380" s="281"/>
      <c r="P380" s="281"/>
      <c r="Q380" s="281"/>
      <c r="R380" s="281"/>
      <c r="S380" s="281"/>
      <c r="T380" s="282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83" t="s">
        <v>155</v>
      </c>
      <c r="AU380" s="283" t="s">
        <v>96</v>
      </c>
      <c r="AV380" s="15" t="s">
        <v>85</v>
      </c>
      <c r="AW380" s="15" t="s">
        <v>32</v>
      </c>
      <c r="AX380" s="15" t="s">
        <v>80</v>
      </c>
      <c r="AY380" s="283" t="s">
        <v>147</v>
      </c>
    </row>
    <row r="381" spans="1:51" s="15" customFormat="1" ht="12">
      <c r="A381" s="15"/>
      <c r="B381" s="274"/>
      <c r="C381" s="275"/>
      <c r="D381" s="253" t="s">
        <v>155</v>
      </c>
      <c r="E381" s="276" t="s">
        <v>1</v>
      </c>
      <c r="F381" s="277" t="s">
        <v>533</v>
      </c>
      <c r="G381" s="275"/>
      <c r="H381" s="276" t="s">
        <v>1</v>
      </c>
      <c r="I381" s="278"/>
      <c r="J381" s="275"/>
      <c r="K381" s="275"/>
      <c r="L381" s="279"/>
      <c r="M381" s="280"/>
      <c r="N381" s="281"/>
      <c r="O381" s="281"/>
      <c r="P381" s="281"/>
      <c r="Q381" s="281"/>
      <c r="R381" s="281"/>
      <c r="S381" s="281"/>
      <c r="T381" s="282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83" t="s">
        <v>155</v>
      </c>
      <c r="AU381" s="283" t="s">
        <v>96</v>
      </c>
      <c r="AV381" s="15" t="s">
        <v>85</v>
      </c>
      <c r="AW381" s="15" t="s">
        <v>32</v>
      </c>
      <c r="AX381" s="15" t="s">
        <v>80</v>
      </c>
      <c r="AY381" s="283" t="s">
        <v>147</v>
      </c>
    </row>
    <row r="382" spans="1:51" s="15" customFormat="1" ht="12">
      <c r="A382" s="15"/>
      <c r="B382" s="274"/>
      <c r="C382" s="275"/>
      <c r="D382" s="253" t="s">
        <v>155</v>
      </c>
      <c r="E382" s="276" t="s">
        <v>1</v>
      </c>
      <c r="F382" s="277" t="s">
        <v>534</v>
      </c>
      <c r="G382" s="275"/>
      <c r="H382" s="276" t="s">
        <v>1</v>
      </c>
      <c r="I382" s="278"/>
      <c r="J382" s="275"/>
      <c r="K382" s="275"/>
      <c r="L382" s="279"/>
      <c r="M382" s="280"/>
      <c r="N382" s="281"/>
      <c r="O382" s="281"/>
      <c r="P382" s="281"/>
      <c r="Q382" s="281"/>
      <c r="R382" s="281"/>
      <c r="S382" s="281"/>
      <c r="T382" s="282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83" t="s">
        <v>155</v>
      </c>
      <c r="AU382" s="283" t="s">
        <v>96</v>
      </c>
      <c r="AV382" s="15" t="s">
        <v>85</v>
      </c>
      <c r="AW382" s="15" t="s">
        <v>32</v>
      </c>
      <c r="AX382" s="15" t="s">
        <v>80</v>
      </c>
      <c r="AY382" s="283" t="s">
        <v>147</v>
      </c>
    </row>
    <row r="383" spans="1:51" s="15" customFormat="1" ht="12">
      <c r="A383" s="15"/>
      <c r="B383" s="274"/>
      <c r="C383" s="275"/>
      <c r="D383" s="253" t="s">
        <v>155</v>
      </c>
      <c r="E383" s="276" t="s">
        <v>1</v>
      </c>
      <c r="F383" s="277" t="s">
        <v>535</v>
      </c>
      <c r="G383" s="275"/>
      <c r="H383" s="276" t="s">
        <v>1</v>
      </c>
      <c r="I383" s="278"/>
      <c r="J383" s="275"/>
      <c r="K383" s="275"/>
      <c r="L383" s="279"/>
      <c r="M383" s="280"/>
      <c r="N383" s="281"/>
      <c r="O383" s="281"/>
      <c r="P383" s="281"/>
      <c r="Q383" s="281"/>
      <c r="R383" s="281"/>
      <c r="S383" s="281"/>
      <c r="T383" s="282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83" t="s">
        <v>155</v>
      </c>
      <c r="AU383" s="283" t="s">
        <v>96</v>
      </c>
      <c r="AV383" s="15" t="s">
        <v>85</v>
      </c>
      <c r="AW383" s="15" t="s">
        <v>32</v>
      </c>
      <c r="AX383" s="15" t="s">
        <v>80</v>
      </c>
      <c r="AY383" s="283" t="s">
        <v>147</v>
      </c>
    </row>
    <row r="384" spans="1:51" s="15" customFormat="1" ht="12">
      <c r="A384" s="15"/>
      <c r="B384" s="274"/>
      <c r="C384" s="275"/>
      <c r="D384" s="253" t="s">
        <v>155</v>
      </c>
      <c r="E384" s="276" t="s">
        <v>1</v>
      </c>
      <c r="F384" s="277" t="s">
        <v>536</v>
      </c>
      <c r="G384" s="275"/>
      <c r="H384" s="276" t="s">
        <v>1</v>
      </c>
      <c r="I384" s="278"/>
      <c r="J384" s="275"/>
      <c r="K384" s="275"/>
      <c r="L384" s="279"/>
      <c r="M384" s="280"/>
      <c r="N384" s="281"/>
      <c r="O384" s="281"/>
      <c r="P384" s="281"/>
      <c r="Q384" s="281"/>
      <c r="R384" s="281"/>
      <c r="S384" s="281"/>
      <c r="T384" s="282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83" t="s">
        <v>155</v>
      </c>
      <c r="AU384" s="283" t="s">
        <v>96</v>
      </c>
      <c r="AV384" s="15" t="s">
        <v>85</v>
      </c>
      <c r="AW384" s="15" t="s">
        <v>32</v>
      </c>
      <c r="AX384" s="15" t="s">
        <v>80</v>
      </c>
      <c r="AY384" s="283" t="s">
        <v>147</v>
      </c>
    </row>
    <row r="385" spans="1:51" s="13" customFormat="1" ht="12">
      <c r="A385" s="13"/>
      <c r="B385" s="251"/>
      <c r="C385" s="252"/>
      <c r="D385" s="253" t="s">
        <v>155</v>
      </c>
      <c r="E385" s="254" t="s">
        <v>1</v>
      </c>
      <c r="F385" s="255" t="s">
        <v>521</v>
      </c>
      <c r="G385" s="252"/>
      <c r="H385" s="256">
        <v>3000</v>
      </c>
      <c r="I385" s="257"/>
      <c r="J385" s="252"/>
      <c r="K385" s="252"/>
      <c r="L385" s="258"/>
      <c r="M385" s="259"/>
      <c r="N385" s="260"/>
      <c r="O385" s="260"/>
      <c r="P385" s="260"/>
      <c r="Q385" s="260"/>
      <c r="R385" s="260"/>
      <c r="S385" s="260"/>
      <c r="T385" s="26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2" t="s">
        <v>155</v>
      </c>
      <c r="AU385" s="262" t="s">
        <v>96</v>
      </c>
      <c r="AV385" s="13" t="s">
        <v>96</v>
      </c>
      <c r="AW385" s="13" t="s">
        <v>32</v>
      </c>
      <c r="AX385" s="13" t="s">
        <v>80</v>
      </c>
      <c r="AY385" s="262" t="s">
        <v>147</v>
      </c>
    </row>
    <row r="386" spans="1:51" s="14" customFormat="1" ht="12">
      <c r="A386" s="14"/>
      <c r="B386" s="263"/>
      <c r="C386" s="264"/>
      <c r="D386" s="253" t="s">
        <v>155</v>
      </c>
      <c r="E386" s="265" t="s">
        <v>1</v>
      </c>
      <c r="F386" s="266" t="s">
        <v>157</v>
      </c>
      <c r="G386" s="264"/>
      <c r="H386" s="267">
        <v>3000</v>
      </c>
      <c r="I386" s="268"/>
      <c r="J386" s="264"/>
      <c r="K386" s="264"/>
      <c r="L386" s="269"/>
      <c r="M386" s="270"/>
      <c r="N386" s="271"/>
      <c r="O386" s="271"/>
      <c r="P386" s="271"/>
      <c r="Q386" s="271"/>
      <c r="R386" s="271"/>
      <c r="S386" s="271"/>
      <c r="T386" s="27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3" t="s">
        <v>155</v>
      </c>
      <c r="AU386" s="273" t="s">
        <v>96</v>
      </c>
      <c r="AV386" s="14" t="s">
        <v>153</v>
      </c>
      <c r="AW386" s="14" t="s">
        <v>32</v>
      </c>
      <c r="AX386" s="14" t="s">
        <v>85</v>
      </c>
      <c r="AY386" s="273" t="s">
        <v>147</v>
      </c>
    </row>
    <row r="387" spans="1:65" s="2" customFormat="1" ht="16.5" customHeight="1">
      <c r="A387" s="40"/>
      <c r="B387" s="41"/>
      <c r="C387" s="238" t="s">
        <v>537</v>
      </c>
      <c r="D387" s="238" t="s">
        <v>149</v>
      </c>
      <c r="E387" s="239" t="s">
        <v>538</v>
      </c>
      <c r="F387" s="240" t="s">
        <v>539</v>
      </c>
      <c r="G387" s="241" t="s">
        <v>152</v>
      </c>
      <c r="H387" s="242">
        <v>38.02</v>
      </c>
      <c r="I387" s="243"/>
      <c r="J387" s="244">
        <f>ROUND(I387*H387,2)</f>
        <v>0</v>
      </c>
      <c r="K387" s="245"/>
      <c r="L387" s="43"/>
      <c r="M387" s="246" t="s">
        <v>1</v>
      </c>
      <c r="N387" s="247" t="s">
        <v>45</v>
      </c>
      <c r="O387" s="93"/>
      <c r="P387" s="248">
        <f>O387*H387</f>
        <v>0</v>
      </c>
      <c r="Q387" s="248">
        <v>0.12087</v>
      </c>
      <c r="R387" s="248">
        <f>Q387*H387</f>
        <v>4.595477400000001</v>
      </c>
      <c r="S387" s="248">
        <v>0</v>
      </c>
      <c r="T387" s="249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50" t="s">
        <v>153</v>
      </c>
      <c r="AT387" s="250" t="s">
        <v>149</v>
      </c>
      <c r="AU387" s="250" t="s">
        <v>96</v>
      </c>
      <c r="AY387" s="17" t="s">
        <v>147</v>
      </c>
      <c r="BE387" s="140">
        <f>IF(N387="základní",J387,0)</f>
        <v>0</v>
      </c>
      <c r="BF387" s="140">
        <f>IF(N387="snížená",J387,0)</f>
        <v>0</v>
      </c>
      <c r="BG387" s="140">
        <f>IF(N387="zákl. přenesená",J387,0)</f>
        <v>0</v>
      </c>
      <c r="BH387" s="140">
        <f>IF(N387="sníž. přenesená",J387,0)</f>
        <v>0</v>
      </c>
      <c r="BI387" s="140">
        <f>IF(N387="nulová",J387,0)</f>
        <v>0</v>
      </c>
      <c r="BJ387" s="17" t="s">
        <v>85</v>
      </c>
      <c r="BK387" s="140">
        <f>ROUND(I387*H387,2)</f>
        <v>0</v>
      </c>
      <c r="BL387" s="17" t="s">
        <v>153</v>
      </c>
      <c r="BM387" s="250" t="s">
        <v>540</v>
      </c>
    </row>
    <row r="388" spans="1:65" s="2" customFormat="1" ht="33" customHeight="1">
      <c r="A388" s="40"/>
      <c r="B388" s="41"/>
      <c r="C388" s="238" t="s">
        <v>541</v>
      </c>
      <c r="D388" s="238" t="s">
        <v>149</v>
      </c>
      <c r="E388" s="239" t="s">
        <v>542</v>
      </c>
      <c r="F388" s="240" t="s">
        <v>543</v>
      </c>
      <c r="G388" s="241" t="s">
        <v>152</v>
      </c>
      <c r="H388" s="242">
        <v>347</v>
      </c>
      <c r="I388" s="243"/>
      <c r="J388" s="244">
        <f>ROUND(I388*H388,2)</f>
        <v>0</v>
      </c>
      <c r="K388" s="245"/>
      <c r="L388" s="43"/>
      <c r="M388" s="246" t="s">
        <v>1</v>
      </c>
      <c r="N388" s="247" t="s">
        <v>45</v>
      </c>
      <c r="O388" s="93"/>
      <c r="P388" s="248">
        <f>O388*H388</f>
        <v>0</v>
      </c>
      <c r="Q388" s="248">
        <v>0.10373</v>
      </c>
      <c r="R388" s="248">
        <f>Q388*H388</f>
        <v>35.99431</v>
      </c>
      <c r="S388" s="248">
        <v>0</v>
      </c>
      <c r="T388" s="249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50" t="s">
        <v>153</v>
      </c>
      <c r="AT388" s="250" t="s">
        <v>149</v>
      </c>
      <c r="AU388" s="250" t="s">
        <v>96</v>
      </c>
      <c r="AY388" s="17" t="s">
        <v>147</v>
      </c>
      <c r="BE388" s="140">
        <f>IF(N388="základní",J388,0)</f>
        <v>0</v>
      </c>
      <c r="BF388" s="140">
        <f>IF(N388="snížená",J388,0)</f>
        <v>0</v>
      </c>
      <c r="BG388" s="140">
        <f>IF(N388="zákl. přenesená",J388,0)</f>
        <v>0</v>
      </c>
      <c r="BH388" s="140">
        <f>IF(N388="sníž. přenesená",J388,0)</f>
        <v>0</v>
      </c>
      <c r="BI388" s="140">
        <f>IF(N388="nulová",J388,0)</f>
        <v>0</v>
      </c>
      <c r="BJ388" s="17" t="s">
        <v>85</v>
      </c>
      <c r="BK388" s="140">
        <f>ROUND(I388*H388,2)</f>
        <v>0</v>
      </c>
      <c r="BL388" s="17" t="s">
        <v>153</v>
      </c>
      <c r="BM388" s="250" t="s">
        <v>544</v>
      </c>
    </row>
    <row r="389" spans="1:51" s="15" customFormat="1" ht="12">
      <c r="A389" s="15"/>
      <c r="B389" s="274"/>
      <c r="C389" s="275"/>
      <c r="D389" s="253" t="s">
        <v>155</v>
      </c>
      <c r="E389" s="276" t="s">
        <v>1</v>
      </c>
      <c r="F389" s="277" t="s">
        <v>545</v>
      </c>
      <c r="G389" s="275"/>
      <c r="H389" s="276" t="s">
        <v>1</v>
      </c>
      <c r="I389" s="278"/>
      <c r="J389" s="275"/>
      <c r="K389" s="275"/>
      <c r="L389" s="279"/>
      <c r="M389" s="280"/>
      <c r="N389" s="281"/>
      <c r="O389" s="281"/>
      <c r="P389" s="281"/>
      <c r="Q389" s="281"/>
      <c r="R389" s="281"/>
      <c r="S389" s="281"/>
      <c r="T389" s="28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3" t="s">
        <v>155</v>
      </c>
      <c r="AU389" s="283" t="s">
        <v>96</v>
      </c>
      <c r="AV389" s="15" t="s">
        <v>85</v>
      </c>
      <c r="AW389" s="15" t="s">
        <v>32</v>
      </c>
      <c r="AX389" s="15" t="s">
        <v>80</v>
      </c>
      <c r="AY389" s="283" t="s">
        <v>147</v>
      </c>
    </row>
    <row r="390" spans="1:51" s="13" customFormat="1" ht="12">
      <c r="A390" s="13"/>
      <c r="B390" s="251"/>
      <c r="C390" s="252"/>
      <c r="D390" s="253" t="s">
        <v>155</v>
      </c>
      <c r="E390" s="254" t="s">
        <v>1</v>
      </c>
      <c r="F390" s="255" t="s">
        <v>515</v>
      </c>
      <c r="G390" s="252"/>
      <c r="H390" s="256">
        <v>347</v>
      </c>
      <c r="I390" s="257"/>
      <c r="J390" s="252"/>
      <c r="K390" s="252"/>
      <c r="L390" s="258"/>
      <c r="M390" s="259"/>
      <c r="N390" s="260"/>
      <c r="O390" s="260"/>
      <c r="P390" s="260"/>
      <c r="Q390" s="260"/>
      <c r="R390" s="260"/>
      <c r="S390" s="260"/>
      <c r="T390" s="26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2" t="s">
        <v>155</v>
      </c>
      <c r="AU390" s="262" t="s">
        <v>96</v>
      </c>
      <c r="AV390" s="13" t="s">
        <v>96</v>
      </c>
      <c r="AW390" s="13" t="s">
        <v>32</v>
      </c>
      <c r="AX390" s="13" t="s">
        <v>80</v>
      </c>
      <c r="AY390" s="262" t="s">
        <v>147</v>
      </c>
    </row>
    <row r="391" spans="1:51" s="14" customFormat="1" ht="12">
      <c r="A391" s="14"/>
      <c r="B391" s="263"/>
      <c r="C391" s="264"/>
      <c r="D391" s="253" t="s">
        <v>155</v>
      </c>
      <c r="E391" s="265" t="s">
        <v>1</v>
      </c>
      <c r="F391" s="266" t="s">
        <v>157</v>
      </c>
      <c r="G391" s="264"/>
      <c r="H391" s="267">
        <v>347</v>
      </c>
      <c r="I391" s="268"/>
      <c r="J391" s="264"/>
      <c r="K391" s="264"/>
      <c r="L391" s="269"/>
      <c r="M391" s="270"/>
      <c r="N391" s="271"/>
      <c r="O391" s="271"/>
      <c r="P391" s="271"/>
      <c r="Q391" s="271"/>
      <c r="R391" s="271"/>
      <c r="S391" s="271"/>
      <c r="T391" s="27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3" t="s">
        <v>155</v>
      </c>
      <c r="AU391" s="273" t="s">
        <v>96</v>
      </c>
      <c r="AV391" s="14" t="s">
        <v>153</v>
      </c>
      <c r="AW391" s="14" t="s">
        <v>32</v>
      </c>
      <c r="AX391" s="14" t="s">
        <v>85</v>
      </c>
      <c r="AY391" s="273" t="s">
        <v>147</v>
      </c>
    </row>
    <row r="392" spans="1:65" s="2" customFormat="1" ht="49.05" customHeight="1">
      <c r="A392" s="40"/>
      <c r="B392" s="41"/>
      <c r="C392" s="238" t="s">
        <v>546</v>
      </c>
      <c r="D392" s="238" t="s">
        <v>149</v>
      </c>
      <c r="E392" s="239" t="s">
        <v>547</v>
      </c>
      <c r="F392" s="240" t="s">
        <v>548</v>
      </c>
      <c r="G392" s="241" t="s">
        <v>285</v>
      </c>
      <c r="H392" s="242">
        <v>38.66</v>
      </c>
      <c r="I392" s="243"/>
      <c r="J392" s="244">
        <f>ROUND(I392*H392,2)</f>
        <v>0</v>
      </c>
      <c r="K392" s="245"/>
      <c r="L392" s="43"/>
      <c r="M392" s="246" t="s">
        <v>1</v>
      </c>
      <c r="N392" s="247" t="s">
        <v>45</v>
      </c>
      <c r="O392" s="93"/>
      <c r="P392" s="248">
        <f>O392*H392</f>
        <v>0</v>
      </c>
      <c r="Q392" s="248">
        <v>0.00224</v>
      </c>
      <c r="R392" s="248">
        <f>Q392*H392</f>
        <v>0.08659839999999998</v>
      </c>
      <c r="S392" s="248">
        <v>0</v>
      </c>
      <c r="T392" s="249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50" t="s">
        <v>153</v>
      </c>
      <c r="AT392" s="250" t="s">
        <v>149</v>
      </c>
      <c r="AU392" s="250" t="s">
        <v>96</v>
      </c>
      <c r="AY392" s="17" t="s">
        <v>147</v>
      </c>
      <c r="BE392" s="140">
        <f>IF(N392="základní",J392,0)</f>
        <v>0</v>
      </c>
      <c r="BF392" s="140">
        <f>IF(N392="snížená",J392,0)</f>
        <v>0</v>
      </c>
      <c r="BG392" s="140">
        <f>IF(N392="zákl. přenesená",J392,0)</f>
        <v>0</v>
      </c>
      <c r="BH392" s="140">
        <f>IF(N392="sníž. přenesená",J392,0)</f>
        <v>0</v>
      </c>
      <c r="BI392" s="140">
        <f>IF(N392="nulová",J392,0)</f>
        <v>0</v>
      </c>
      <c r="BJ392" s="17" t="s">
        <v>85</v>
      </c>
      <c r="BK392" s="140">
        <f>ROUND(I392*H392,2)</f>
        <v>0</v>
      </c>
      <c r="BL392" s="17" t="s">
        <v>153</v>
      </c>
      <c r="BM392" s="250" t="s">
        <v>549</v>
      </c>
    </row>
    <row r="393" spans="1:51" s="13" customFormat="1" ht="12">
      <c r="A393" s="13"/>
      <c r="B393" s="251"/>
      <c r="C393" s="252"/>
      <c r="D393" s="253" t="s">
        <v>155</v>
      </c>
      <c r="E393" s="254" t="s">
        <v>1</v>
      </c>
      <c r="F393" s="255" t="s">
        <v>550</v>
      </c>
      <c r="G393" s="252"/>
      <c r="H393" s="256">
        <v>38.66</v>
      </c>
      <c r="I393" s="257"/>
      <c r="J393" s="252"/>
      <c r="K393" s="252"/>
      <c r="L393" s="258"/>
      <c r="M393" s="259"/>
      <c r="N393" s="260"/>
      <c r="O393" s="260"/>
      <c r="P393" s="260"/>
      <c r="Q393" s="260"/>
      <c r="R393" s="260"/>
      <c r="S393" s="260"/>
      <c r="T393" s="26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2" t="s">
        <v>155</v>
      </c>
      <c r="AU393" s="262" t="s">
        <v>96</v>
      </c>
      <c r="AV393" s="13" t="s">
        <v>96</v>
      </c>
      <c r="AW393" s="13" t="s">
        <v>32</v>
      </c>
      <c r="AX393" s="13" t="s">
        <v>80</v>
      </c>
      <c r="AY393" s="262" t="s">
        <v>147</v>
      </c>
    </row>
    <row r="394" spans="1:51" s="14" customFormat="1" ht="12">
      <c r="A394" s="14"/>
      <c r="B394" s="263"/>
      <c r="C394" s="264"/>
      <c r="D394" s="253" t="s">
        <v>155</v>
      </c>
      <c r="E394" s="265" t="s">
        <v>1</v>
      </c>
      <c r="F394" s="266" t="s">
        <v>157</v>
      </c>
      <c r="G394" s="264"/>
      <c r="H394" s="267">
        <v>38.66</v>
      </c>
      <c r="I394" s="268"/>
      <c r="J394" s="264"/>
      <c r="K394" s="264"/>
      <c r="L394" s="269"/>
      <c r="M394" s="270"/>
      <c r="N394" s="271"/>
      <c r="O394" s="271"/>
      <c r="P394" s="271"/>
      <c r="Q394" s="271"/>
      <c r="R394" s="271"/>
      <c r="S394" s="271"/>
      <c r="T394" s="27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3" t="s">
        <v>155</v>
      </c>
      <c r="AU394" s="273" t="s">
        <v>96</v>
      </c>
      <c r="AV394" s="14" t="s">
        <v>153</v>
      </c>
      <c r="AW394" s="14" t="s">
        <v>32</v>
      </c>
      <c r="AX394" s="14" t="s">
        <v>85</v>
      </c>
      <c r="AY394" s="273" t="s">
        <v>147</v>
      </c>
    </row>
    <row r="395" spans="1:63" s="12" customFormat="1" ht="22.8" customHeight="1">
      <c r="A395" s="12"/>
      <c r="B395" s="222"/>
      <c r="C395" s="223"/>
      <c r="D395" s="224" t="s">
        <v>79</v>
      </c>
      <c r="E395" s="236" t="s">
        <v>175</v>
      </c>
      <c r="F395" s="236" t="s">
        <v>551</v>
      </c>
      <c r="G395" s="223"/>
      <c r="H395" s="223"/>
      <c r="I395" s="226"/>
      <c r="J395" s="237">
        <f>BK395</f>
        <v>0</v>
      </c>
      <c r="K395" s="223"/>
      <c r="L395" s="228"/>
      <c r="M395" s="229"/>
      <c r="N395" s="230"/>
      <c r="O395" s="230"/>
      <c r="P395" s="231">
        <f>SUM(P396:P429)</f>
        <v>0</v>
      </c>
      <c r="Q395" s="230"/>
      <c r="R395" s="231">
        <f>SUM(R396:R429)</f>
        <v>2.3226479199999996</v>
      </c>
      <c r="S395" s="230"/>
      <c r="T395" s="232">
        <f>SUM(T396:T429)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33" t="s">
        <v>85</v>
      </c>
      <c r="AT395" s="234" t="s">
        <v>79</v>
      </c>
      <c r="AU395" s="234" t="s">
        <v>85</v>
      </c>
      <c r="AY395" s="233" t="s">
        <v>147</v>
      </c>
      <c r="BK395" s="235">
        <f>SUM(BK396:BK429)</f>
        <v>0</v>
      </c>
    </row>
    <row r="396" spans="1:65" s="2" customFormat="1" ht="24.15" customHeight="1">
      <c r="A396" s="40"/>
      <c r="B396" s="41"/>
      <c r="C396" s="238" t="s">
        <v>552</v>
      </c>
      <c r="D396" s="238" t="s">
        <v>149</v>
      </c>
      <c r="E396" s="239" t="s">
        <v>553</v>
      </c>
      <c r="F396" s="240" t="s">
        <v>554</v>
      </c>
      <c r="G396" s="241" t="s">
        <v>152</v>
      </c>
      <c r="H396" s="242">
        <v>47.1</v>
      </c>
      <c r="I396" s="243"/>
      <c r="J396" s="244">
        <f>ROUND(I396*H396,2)</f>
        <v>0</v>
      </c>
      <c r="K396" s="245"/>
      <c r="L396" s="43"/>
      <c r="M396" s="246" t="s">
        <v>1</v>
      </c>
      <c r="N396" s="247" t="s">
        <v>45</v>
      </c>
      <c r="O396" s="93"/>
      <c r="P396" s="248">
        <f>O396*H396</f>
        <v>0</v>
      </c>
      <c r="Q396" s="248">
        <v>0.00446</v>
      </c>
      <c r="R396" s="248">
        <f>Q396*H396</f>
        <v>0.21006600000000003</v>
      </c>
      <c r="S396" s="248">
        <v>0</v>
      </c>
      <c r="T396" s="249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50" t="s">
        <v>153</v>
      </c>
      <c r="AT396" s="250" t="s">
        <v>149</v>
      </c>
      <c r="AU396" s="250" t="s">
        <v>96</v>
      </c>
      <c r="AY396" s="17" t="s">
        <v>147</v>
      </c>
      <c r="BE396" s="140">
        <f>IF(N396="základní",J396,0)</f>
        <v>0</v>
      </c>
      <c r="BF396" s="140">
        <f>IF(N396="snížená",J396,0)</f>
        <v>0</v>
      </c>
      <c r="BG396" s="140">
        <f>IF(N396="zákl. přenesená",J396,0)</f>
        <v>0</v>
      </c>
      <c r="BH396" s="140">
        <f>IF(N396="sníž. přenesená",J396,0)</f>
        <v>0</v>
      </c>
      <c r="BI396" s="140">
        <f>IF(N396="nulová",J396,0)</f>
        <v>0</v>
      </c>
      <c r="BJ396" s="17" t="s">
        <v>85</v>
      </c>
      <c r="BK396" s="140">
        <f>ROUND(I396*H396,2)</f>
        <v>0</v>
      </c>
      <c r="BL396" s="17" t="s">
        <v>153</v>
      </c>
      <c r="BM396" s="250" t="s">
        <v>555</v>
      </c>
    </row>
    <row r="397" spans="1:51" s="13" customFormat="1" ht="12">
      <c r="A397" s="13"/>
      <c r="B397" s="251"/>
      <c r="C397" s="252"/>
      <c r="D397" s="253" t="s">
        <v>155</v>
      </c>
      <c r="E397" s="254" t="s">
        <v>1</v>
      </c>
      <c r="F397" s="255" t="s">
        <v>556</v>
      </c>
      <c r="G397" s="252"/>
      <c r="H397" s="256">
        <v>47.1</v>
      </c>
      <c r="I397" s="257"/>
      <c r="J397" s="252"/>
      <c r="K397" s="252"/>
      <c r="L397" s="258"/>
      <c r="M397" s="259"/>
      <c r="N397" s="260"/>
      <c r="O397" s="260"/>
      <c r="P397" s="260"/>
      <c r="Q397" s="260"/>
      <c r="R397" s="260"/>
      <c r="S397" s="260"/>
      <c r="T397" s="26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2" t="s">
        <v>155</v>
      </c>
      <c r="AU397" s="262" t="s">
        <v>96</v>
      </c>
      <c r="AV397" s="13" t="s">
        <v>96</v>
      </c>
      <c r="AW397" s="13" t="s">
        <v>32</v>
      </c>
      <c r="AX397" s="13" t="s">
        <v>80</v>
      </c>
      <c r="AY397" s="262" t="s">
        <v>147</v>
      </c>
    </row>
    <row r="398" spans="1:51" s="14" customFormat="1" ht="12">
      <c r="A398" s="14"/>
      <c r="B398" s="263"/>
      <c r="C398" s="264"/>
      <c r="D398" s="253" t="s">
        <v>155</v>
      </c>
      <c r="E398" s="265" t="s">
        <v>1</v>
      </c>
      <c r="F398" s="266" t="s">
        <v>157</v>
      </c>
      <c r="G398" s="264"/>
      <c r="H398" s="267">
        <v>47.1</v>
      </c>
      <c r="I398" s="268"/>
      <c r="J398" s="264"/>
      <c r="K398" s="264"/>
      <c r="L398" s="269"/>
      <c r="M398" s="270"/>
      <c r="N398" s="271"/>
      <c r="O398" s="271"/>
      <c r="P398" s="271"/>
      <c r="Q398" s="271"/>
      <c r="R398" s="271"/>
      <c r="S398" s="271"/>
      <c r="T398" s="27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3" t="s">
        <v>155</v>
      </c>
      <c r="AU398" s="273" t="s">
        <v>96</v>
      </c>
      <c r="AV398" s="14" t="s">
        <v>153</v>
      </c>
      <c r="AW398" s="14" t="s">
        <v>32</v>
      </c>
      <c r="AX398" s="14" t="s">
        <v>85</v>
      </c>
      <c r="AY398" s="273" t="s">
        <v>147</v>
      </c>
    </row>
    <row r="399" spans="1:65" s="2" customFormat="1" ht="24.15" customHeight="1">
      <c r="A399" s="40"/>
      <c r="B399" s="41"/>
      <c r="C399" s="238" t="s">
        <v>557</v>
      </c>
      <c r="D399" s="238" t="s">
        <v>149</v>
      </c>
      <c r="E399" s="239" t="s">
        <v>558</v>
      </c>
      <c r="F399" s="240" t="s">
        <v>559</v>
      </c>
      <c r="G399" s="241" t="s">
        <v>152</v>
      </c>
      <c r="H399" s="242">
        <v>47.1</v>
      </c>
      <c r="I399" s="243"/>
      <c r="J399" s="244">
        <f>ROUND(I399*H399,2)</f>
        <v>0</v>
      </c>
      <c r="K399" s="245"/>
      <c r="L399" s="43"/>
      <c r="M399" s="246" t="s">
        <v>1</v>
      </c>
      <c r="N399" s="247" t="s">
        <v>45</v>
      </c>
      <c r="O399" s="93"/>
      <c r="P399" s="248">
        <f>O399*H399</f>
        <v>0</v>
      </c>
      <c r="Q399" s="248">
        <v>0.00446</v>
      </c>
      <c r="R399" s="248">
        <f>Q399*H399</f>
        <v>0.21006600000000003</v>
      </c>
      <c r="S399" s="248">
        <v>0</v>
      </c>
      <c r="T399" s="249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50" t="s">
        <v>153</v>
      </c>
      <c r="AT399" s="250" t="s">
        <v>149</v>
      </c>
      <c r="AU399" s="250" t="s">
        <v>96</v>
      </c>
      <c r="AY399" s="17" t="s">
        <v>147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7" t="s">
        <v>85</v>
      </c>
      <c r="BK399" s="140">
        <f>ROUND(I399*H399,2)</f>
        <v>0</v>
      </c>
      <c r="BL399" s="17" t="s">
        <v>153</v>
      </c>
      <c r="BM399" s="250" t="s">
        <v>560</v>
      </c>
    </row>
    <row r="400" spans="1:51" s="13" customFormat="1" ht="12">
      <c r="A400" s="13"/>
      <c r="B400" s="251"/>
      <c r="C400" s="252"/>
      <c r="D400" s="253" t="s">
        <v>155</v>
      </c>
      <c r="E400" s="254" t="s">
        <v>1</v>
      </c>
      <c r="F400" s="255" t="s">
        <v>556</v>
      </c>
      <c r="G400" s="252"/>
      <c r="H400" s="256">
        <v>47.1</v>
      </c>
      <c r="I400" s="257"/>
      <c r="J400" s="252"/>
      <c r="K400" s="252"/>
      <c r="L400" s="258"/>
      <c r="M400" s="259"/>
      <c r="N400" s="260"/>
      <c r="O400" s="260"/>
      <c r="P400" s="260"/>
      <c r="Q400" s="260"/>
      <c r="R400" s="260"/>
      <c r="S400" s="260"/>
      <c r="T400" s="26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2" t="s">
        <v>155</v>
      </c>
      <c r="AU400" s="262" t="s">
        <v>96</v>
      </c>
      <c r="AV400" s="13" t="s">
        <v>96</v>
      </c>
      <c r="AW400" s="13" t="s">
        <v>32</v>
      </c>
      <c r="AX400" s="13" t="s">
        <v>80</v>
      </c>
      <c r="AY400" s="262" t="s">
        <v>147</v>
      </c>
    </row>
    <row r="401" spans="1:51" s="14" customFormat="1" ht="12">
      <c r="A401" s="14"/>
      <c r="B401" s="263"/>
      <c r="C401" s="264"/>
      <c r="D401" s="253" t="s">
        <v>155</v>
      </c>
      <c r="E401" s="265" t="s">
        <v>1</v>
      </c>
      <c r="F401" s="266" t="s">
        <v>157</v>
      </c>
      <c r="G401" s="264"/>
      <c r="H401" s="267">
        <v>47.1</v>
      </c>
      <c r="I401" s="268"/>
      <c r="J401" s="264"/>
      <c r="K401" s="264"/>
      <c r="L401" s="269"/>
      <c r="M401" s="270"/>
      <c r="N401" s="271"/>
      <c r="O401" s="271"/>
      <c r="P401" s="271"/>
      <c r="Q401" s="271"/>
      <c r="R401" s="271"/>
      <c r="S401" s="271"/>
      <c r="T401" s="27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3" t="s">
        <v>155</v>
      </c>
      <c r="AU401" s="273" t="s">
        <v>96</v>
      </c>
      <c r="AV401" s="14" t="s">
        <v>153</v>
      </c>
      <c r="AW401" s="14" t="s">
        <v>32</v>
      </c>
      <c r="AX401" s="14" t="s">
        <v>85</v>
      </c>
      <c r="AY401" s="273" t="s">
        <v>147</v>
      </c>
    </row>
    <row r="402" spans="1:65" s="2" customFormat="1" ht="21.75" customHeight="1">
      <c r="A402" s="40"/>
      <c r="B402" s="41"/>
      <c r="C402" s="238" t="s">
        <v>561</v>
      </c>
      <c r="D402" s="238" t="s">
        <v>149</v>
      </c>
      <c r="E402" s="239" t="s">
        <v>562</v>
      </c>
      <c r="F402" s="240" t="s">
        <v>563</v>
      </c>
      <c r="G402" s="241" t="s">
        <v>152</v>
      </c>
      <c r="H402" s="242">
        <v>54.91</v>
      </c>
      <c r="I402" s="243"/>
      <c r="J402" s="244">
        <f>ROUND(I402*H402,2)</f>
        <v>0</v>
      </c>
      <c r="K402" s="245"/>
      <c r="L402" s="43"/>
      <c r="M402" s="246" t="s">
        <v>1</v>
      </c>
      <c r="N402" s="247" t="s">
        <v>45</v>
      </c>
      <c r="O402" s="93"/>
      <c r="P402" s="248">
        <f>O402*H402</f>
        <v>0</v>
      </c>
      <c r="Q402" s="248">
        <v>0.00446</v>
      </c>
      <c r="R402" s="248">
        <f>Q402*H402</f>
        <v>0.24489860000000002</v>
      </c>
      <c r="S402" s="248">
        <v>0</v>
      </c>
      <c r="T402" s="249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50" t="s">
        <v>153</v>
      </c>
      <c r="AT402" s="250" t="s">
        <v>149</v>
      </c>
      <c r="AU402" s="250" t="s">
        <v>96</v>
      </c>
      <c r="AY402" s="17" t="s">
        <v>147</v>
      </c>
      <c r="BE402" s="140">
        <f>IF(N402="základní",J402,0)</f>
        <v>0</v>
      </c>
      <c r="BF402" s="140">
        <f>IF(N402="snížená",J402,0)</f>
        <v>0</v>
      </c>
      <c r="BG402" s="140">
        <f>IF(N402="zákl. přenesená",J402,0)</f>
        <v>0</v>
      </c>
      <c r="BH402" s="140">
        <f>IF(N402="sníž. přenesená",J402,0)</f>
        <v>0</v>
      </c>
      <c r="BI402" s="140">
        <f>IF(N402="nulová",J402,0)</f>
        <v>0</v>
      </c>
      <c r="BJ402" s="17" t="s">
        <v>85</v>
      </c>
      <c r="BK402" s="140">
        <f>ROUND(I402*H402,2)</f>
        <v>0</v>
      </c>
      <c r="BL402" s="17" t="s">
        <v>153</v>
      </c>
      <c r="BM402" s="250" t="s">
        <v>564</v>
      </c>
    </row>
    <row r="403" spans="1:51" s="13" customFormat="1" ht="12">
      <c r="A403" s="13"/>
      <c r="B403" s="251"/>
      <c r="C403" s="252"/>
      <c r="D403" s="253" t="s">
        <v>155</v>
      </c>
      <c r="E403" s="254" t="s">
        <v>1</v>
      </c>
      <c r="F403" s="255" t="s">
        <v>565</v>
      </c>
      <c r="G403" s="252"/>
      <c r="H403" s="256">
        <v>54.91</v>
      </c>
      <c r="I403" s="257"/>
      <c r="J403" s="252"/>
      <c r="K403" s="252"/>
      <c r="L403" s="258"/>
      <c r="M403" s="259"/>
      <c r="N403" s="260"/>
      <c r="O403" s="260"/>
      <c r="P403" s="260"/>
      <c r="Q403" s="260"/>
      <c r="R403" s="260"/>
      <c r="S403" s="260"/>
      <c r="T403" s="26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2" t="s">
        <v>155</v>
      </c>
      <c r="AU403" s="262" t="s">
        <v>96</v>
      </c>
      <c r="AV403" s="13" t="s">
        <v>96</v>
      </c>
      <c r="AW403" s="13" t="s">
        <v>32</v>
      </c>
      <c r="AX403" s="13" t="s">
        <v>80</v>
      </c>
      <c r="AY403" s="262" t="s">
        <v>147</v>
      </c>
    </row>
    <row r="404" spans="1:51" s="14" customFormat="1" ht="12">
      <c r="A404" s="14"/>
      <c r="B404" s="263"/>
      <c r="C404" s="264"/>
      <c r="D404" s="253" t="s">
        <v>155</v>
      </c>
      <c r="E404" s="265" t="s">
        <v>1</v>
      </c>
      <c r="F404" s="266" t="s">
        <v>157</v>
      </c>
      <c r="G404" s="264"/>
      <c r="H404" s="267">
        <v>54.91</v>
      </c>
      <c r="I404" s="268"/>
      <c r="J404" s="264"/>
      <c r="K404" s="264"/>
      <c r="L404" s="269"/>
      <c r="M404" s="270"/>
      <c r="N404" s="271"/>
      <c r="O404" s="271"/>
      <c r="P404" s="271"/>
      <c r="Q404" s="271"/>
      <c r="R404" s="271"/>
      <c r="S404" s="271"/>
      <c r="T404" s="27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3" t="s">
        <v>155</v>
      </c>
      <c r="AU404" s="273" t="s">
        <v>96</v>
      </c>
      <c r="AV404" s="14" t="s">
        <v>153</v>
      </c>
      <c r="AW404" s="14" t="s">
        <v>32</v>
      </c>
      <c r="AX404" s="14" t="s">
        <v>85</v>
      </c>
      <c r="AY404" s="273" t="s">
        <v>147</v>
      </c>
    </row>
    <row r="405" spans="1:65" s="2" customFormat="1" ht="16.5" customHeight="1">
      <c r="A405" s="40"/>
      <c r="B405" s="41"/>
      <c r="C405" s="238" t="s">
        <v>566</v>
      </c>
      <c r="D405" s="238" t="s">
        <v>149</v>
      </c>
      <c r="E405" s="239" t="s">
        <v>567</v>
      </c>
      <c r="F405" s="240" t="s">
        <v>568</v>
      </c>
      <c r="G405" s="241" t="s">
        <v>152</v>
      </c>
      <c r="H405" s="242">
        <v>27.2</v>
      </c>
      <c r="I405" s="243"/>
      <c r="J405" s="244">
        <f>ROUND(I405*H405,2)</f>
        <v>0</v>
      </c>
      <c r="K405" s="245"/>
      <c r="L405" s="43"/>
      <c r="M405" s="246" t="s">
        <v>1</v>
      </c>
      <c r="N405" s="247" t="s">
        <v>45</v>
      </c>
      <c r="O405" s="93"/>
      <c r="P405" s="248">
        <f>O405*H405</f>
        <v>0</v>
      </c>
      <c r="Q405" s="248">
        <v>0.00446</v>
      </c>
      <c r="R405" s="248">
        <f>Q405*H405</f>
        <v>0.121312</v>
      </c>
      <c r="S405" s="248">
        <v>0</v>
      </c>
      <c r="T405" s="249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50" t="s">
        <v>153</v>
      </c>
      <c r="AT405" s="250" t="s">
        <v>149</v>
      </c>
      <c r="AU405" s="250" t="s">
        <v>96</v>
      </c>
      <c r="AY405" s="17" t="s">
        <v>147</v>
      </c>
      <c r="BE405" s="140">
        <f>IF(N405="základní",J405,0)</f>
        <v>0</v>
      </c>
      <c r="BF405" s="140">
        <f>IF(N405="snížená",J405,0)</f>
        <v>0</v>
      </c>
      <c r="BG405" s="140">
        <f>IF(N405="zákl. přenesená",J405,0)</f>
        <v>0</v>
      </c>
      <c r="BH405" s="140">
        <f>IF(N405="sníž. přenesená",J405,0)</f>
        <v>0</v>
      </c>
      <c r="BI405" s="140">
        <f>IF(N405="nulová",J405,0)</f>
        <v>0</v>
      </c>
      <c r="BJ405" s="17" t="s">
        <v>85</v>
      </c>
      <c r="BK405" s="140">
        <f>ROUND(I405*H405,2)</f>
        <v>0</v>
      </c>
      <c r="BL405" s="17" t="s">
        <v>153</v>
      </c>
      <c r="BM405" s="250" t="s">
        <v>569</v>
      </c>
    </row>
    <row r="406" spans="1:51" s="13" customFormat="1" ht="12">
      <c r="A406" s="13"/>
      <c r="B406" s="251"/>
      <c r="C406" s="252"/>
      <c r="D406" s="253" t="s">
        <v>155</v>
      </c>
      <c r="E406" s="254" t="s">
        <v>1</v>
      </c>
      <c r="F406" s="255" t="s">
        <v>570</v>
      </c>
      <c r="G406" s="252"/>
      <c r="H406" s="256">
        <v>27.2</v>
      </c>
      <c r="I406" s="257"/>
      <c r="J406" s="252"/>
      <c r="K406" s="252"/>
      <c r="L406" s="258"/>
      <c r="M406" s="259"/>
      <c r="N406" s="260"/>
      <c r="O406" s="260"/>
      <c r="P406" s="260"/>
      <c r="Q406" s="260"/>
      <c r="R406" s="260"/>
      <c r="S406" s="260"/>
      <c r="T406" s="26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2" t="s">
        <v>155</v>
      </c>
      <c r="AU406" s="262" t="s">
        <v>96</v>
      </c>
      <c r="AV406" s="13" t="s">
        <v>96</v>
      </c>
      <c r="AW406" s="13" t="s">
        <v>32</v>
      </c>
      <c r="AX406" s="13" t="s">
        <v>80</v>
      </c>
      <c r="AY406" s="262" t="s">
        <v>147</v>
      </c>
    </row>
    <row r="407" spans="1:51" s="14" customFormat="1" ht="12">
      <c r="A407" s="14"/>
      <c r="B407" s="263"/>
      <c r="C407" s="264"/>
      <c r="D407" s="253" t="s">
        <v>155</v>
      </c>
      <c r="E407" s="265" t="s">
        <v>1</v>
      </c>
      <c r="F407" s="266" t="s">
        <v>157</v>
      </c>
      <c r="G407" s="264"/>
      <c r="H407" s="267">
        <v>27.2</v>
      </c>
      <c r="I407" s="268"/>
      <c r="J407" s="264"/>
      <c r="K407" s="264"/>
      <c r="L407" s="269"/>
      <c r="M407" s="270"/>
      <c r="N407" s="271"/>
      <c r="O407" s="271"/>
      <c r="P407" s="271"/>
      <c r="Q407" s="271"/>
      <c r="R407" s="271"/>
      <c r="S407" s="271"/>
      <c r="T407" s="27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3" t="s">
        <v>155</v>
      </c>
      <c r="AU407" s="273" t="s">
        <v>96</v>
      </c>
      <c r="AV407" s="14" t="s">
        <v>153</v>
      </c>
      <c r="AW407" s="14" t="s">
        <v>32</v>
      </c>
      <c r="AX407" s="14" t="s">
        <v>85</v>
      </c>
      <c r="AY407" s="273" t="s">
        <v>147</v>
      </c>
    </row>
    <row r="408" spans="1:65" s="2" customFormat="1" ht="37.8" customHeight="1">
      <c r="A408" s="40"/>
      <c r="B408" s="41"/>
      <c r="C408" s="238" t="s">
        <v>571</v>
      </c>
      <c r="D408" s="238" t="s">
        <v>149</v>
      </c>
      <c r="E408" s="239" t="s">
        <v>572</v>
      </c>
      <c r="F408" s="240" t="s">
        <v>573</v>
      </c>
      <c r="G408" s="241" t="s">
        <v>152</v>
      </c>
      <c r="H408" s="242">
        <v>327</v>
      </c>
      <c r="I408" s="243"/>
      <c r="J408" s="244">
        <f>ROUND(I408*H408,2)</f>
        <v>0</v>
      </c>
      <c r="K408" s="245"/>
      <c r="L408" s="43"/>
      <c r="M408" s="246" t="s">
        <v>1</v>
      </c>
      <c r="N408" s="247" t="s">
        <v>45</v>
      </c>
      <c r="O408" s="93"/>
      <c r="P408" s="248">
        <f>O408*H408</f>
        <v>0</v>
      </c>
      <c r="Q408" s="248">
        <v>0.00446</v>
      </c>
      <c r="R408" s="248">
        <f>Q408*H408</f>
        <v>1.45842</v>
      </c>
      <c r="S408" s="248">
        <v>0</v>
      </c>
      <c r="T408" s="249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50" t="s">
        <v>153</v>
      </c>
      <c r="AT408" s="250" t="s">
        <v>149</v>
      </c>
      <c r="AU408" s="250" t="s">
        <v>96</v>
      </c>
      <c r="AY408" s="17" t="s">
        <v>147</v>
      </c>
      <c r="BE408" s="140">
        <f>IF(N408="základní",J408,0)</f>
        <v>0</v>
      </c>
      <c r="BF408" s="140">
        <f>IF(N408="snížená",J408,0)</f>
        <v>0</v>
      </c>
      <c r="BG408" s="140">
        <f>IF(N408="zákl. přenesená",J408,0)</f>
        <v>0</v>
      </c>
      <c r="BH408" s="140">
        <f>IF(N408="sníž. přenesená",J408,0)</f>
        <v>0</v>
      </c>
      <c r="BI408" s="140">
        <f>IF(N408="nulová",J408,0)</f>
        <v>0</v>
      </c>
      <c r="BJ408" s="17" t="s">
        <v>85</v>
      </c>
      <c r="BK408" s="140">
        <f>ROUND(I408*H408,2)</f>
        <v>0</v>
      </c>
      <c r="BL408" s="17" t="s">
        <v>153</v>
      </c>
      <c r="BM408" s="250" t="s">
        <v>574</v>
      </c>
    </row>
    <row r="409" spans="1:51" s="13" customFormat="1" ht="12">
      <c r="A409" s="13"/>
      <c r="B409" s="251"/>
      <c r="C409" s="252"/>
      <c r="D409" s="253" t="s">
        <v>155</v>
      </c>
      <c r="E409" s="254" t="s">
        <v>1</v>
      </c>
      <c r="F409" s="255" t="s">
        <v>575</v>
      </c>
      <c r="G409" s="252"/>
      <c r="H409" s="256">
        <v>327</v>
      </c>
      <c r="I409" s="257"/>
      <c r="J409" s="252"/>
      <c r="K409" s="252"/>
      <c r="L409" s="258"/>
      <c r="M409" s="259"/>
      <c r="N409" s="260"/>
      <c r="O409" s="260"/>
      <c r="P409" s="260"/>
      <c r="Q409" s="260"/>
      <c r="R409" s="260"/>
      <c r="S409" s="260"/>
      <c r="T409" s="26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2" t="s">
        <v>155</v>
      </c>
      <c r="AU409" s="262" t="s">
        <v>96</v>
      </c>
      <c r="AV409" s="13" t="s">
        <v>96</v>
      </c>
      <c r="AW409" s="13" t="s">
        <v>32</v>
      </c>
      <c r="AX409" s="13" t="s">
        <v>80</v>
      </c>
      <c r="AY409" s="262" t="s">
        <v>147</v>
      </c>
    </row>
    <row r="410" spans="1:51" s="14" customFormat="1" ht="12">
      <c r="A410" s="14"/>
      <c r="B410" s="263"/>
      <c r="C410" s="264"/>
      <c r="D410" s="253" t="s">
        <v>155</v>
      </c>
      <c r="E410" s="265" t="s">
        <v>1</v>
      </c>
      <c r="F410" s="266" t="s">
        <v>157</v>
      </c>
      <c r="G410" s="264"/>
      <c r="H410" s="267">
        <v>327</v>
      </c>
      <c r="I410" s="268"/>
      <c r="J410" s="264"/>
      <c r="K410" s="264"/>
      <c r="L410" s="269"/>
      <c r="M410" s="270"/>
      <c r="N410" s="271"/>
      <c r="O410" s="271"/>
      <c r="P410" s="271"/>
      <c r="Q410" s="271"/>
      <c r="R410" s="271"/>
      <c r="S410" s="271"/>
      <c r="T410" s="27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3" t="s">
        <v>155</v>
      </c>
      <c r="AU410" s="273" t="s">
        <v>96</v>
      </c>
      <c r="AV410" s="14" t="s">
        <v>153</v>
      </c>
      <c r="AW410" s="14" t="s">
        <v>32</v>
      </c>
      <c r="AX410" s="14" t="s">
        <v>85</v>
      </c>
      <c r="AY410" s="273" t="s">
        <v>147</v>
      </c>
    </row>
    <row r="411" spans="1:65" s="2" customFormat="1" ht="24.15" customHeight="1">
      <c r="A411" s="40"/>
      <c r="B411" s="41"/>
      <c r="C411" s="238" t="s">
        <v>576</v>
      </c>
      <c r="D411" s="238" t="s">
        <v>149</v>
      </c>
      <c r="E411" s="239" t="s">
        <v>577</v>
      </c>
      <c r="F411" s="240" t="s">
        <v>578</v>
      </c>
      <c r="G411" s="241" t="s">
        <v>152</v>
      </c>
      <c r="H411" s="242">
        <v>8.64</v>
      </c>
      <c r="I411" s="243"/>
      <c r="J411" s="244">
        <f>ROUND(I411*H411,2)</f>
        <v>0</v>
      </c>
      <c r="K411" s="245"/>
      <c r="L411" s="43"/>
      <c r="M411" s="246" t="s">
        <v>1</v>
      </c>
      <c r="N411" s="247" t="s">
        <v>45</v>
      </c>
      <c r="O411" s="93"/>
      <c r="P411" s="248">
        <f>O411*H411</f>
        <v>0</v>
      </c>
      <c r="Q411" s="248">
        <v>0.00082</v>
      </c>
      <c r="R411" s="248">
        <f>Q411*H411</f>
        <v>0.0070848000000000005</v>
      </c>
      <c r="S411" s="248">
        <v>0</v>
      </c>
      <c r="T411" s="249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50" t="s">
        <v>153</v>
      </c>
      <c r="AT411" s="250" t="s">
        <v>149</v>
      </c>
      <c r="AU411" s="250" t="s">
        <v>96</v>
      </c>
      <c r="AY411" s="17" t="s">
        <v>147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7" t="s">
        <v>85</v>
      </c>
      <c r="BK411" s="140">
        <f>ROUND(I411*H411,2)</f>
        <v>0</v>
      </c>
      <c r="BL411" s="17" t="s">
        <v>153</v>
      </c>
      <c r="BM411" s="250" t="s">
        <v>579</v>
      </c>
    </row>
    <row r="412" spans="1:51" s="15" customFormat="1" ht="12">
      <c r="A412" s="15"/>
      <c r="B412" s="274"/>
      <c r="C412" s="275"/>
      <c r="D412" s="253" t="s">
        <v>155</v>
      </c>
      <c r="E412" s="276" t="s">
        <v>1</v>
      </c>
      <c r="F412" s="277" t="s">
        <v>580</v>
      </c>
      <c r="G412" s="275"/>
      <c r="H412" s="276" t="s">
        <v>1</v>
      </c>
      <c r="I412" s="278"/>
      <c r="J412" s="275"/>
      <c r="K412" s="275"/>
      <c r="L412" s="279"/>
      <c r="M412" s="280"/>
      <c r="N412" s="281"/>
      <c r="O412" s="281"/>
      <c r="P412" s="281"/>
      <c r="Q412" s="281"/>
      <c r="R412" s="281"/>
      <c r="S412" s="281"/>
      <c r="T412" s="282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83" t="s">
        <v>155</v>
      </c>
      <c r="AU412" s="283" t="s">
        <v>96</v>
      </c>
      <c r="AV412" s="15" t="s">
        <v>85</v>
      </c>
      <c r="AW412" s="15" t="s">
        <v>32</v>
      </c>
      <c r="AX412" s="15" t="s">
        <v>80</v>
      </c>
      <c r="AY412" s="283" t="s">
        <v>147</v>
      </c>
    </row>
    <row r="413" spans="1:51" s="13" customFormat="1" ht="12">
      <c r="A413" s="13"/>
      <c r="B413" s="251"/>
      <c r="C413" s="252"/>
      <c r="D413" s="253" t="s">
        <v>155</v>
      </c>
      <c r="E413" s="254" t="s">
        <v>1</v>
      </c>
      <c r="F413" s="255" t="s">
        <v>581</v>
      </c>
      <c r="G413" s="252"/>
      <c r="H413" s="256">
        <v>8.64</v>
      </c>
      <c r="I413" s="257"/>
      <c r="J413" s="252"/>
      <c r="K413" s="252"/>
      <c r="L413" s="258"/>
      <c r="M413" s="259"/>
      <c r="N413" s="260"/>
      <c r="O413" s="260"/>
      <c r="P413" s="260"/>
      <c r="Q413" s="260"/>
      <c r="R413" s="260"/>
      <c r="S413" s="260"/>
      <c r="T413" s="26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2" t="s">
        <v>155</v>
      </c>
      <c r="AU413" s="262" t="s">
        <v>96</v>
      </c>
      <c r="AV413" s="13" t="s">
        <v>96</v>
      </c>
      <c r="AW413" s="13" t="s">
        <v>32</v>
      </c>
      <c r="AX413" s="13" t="s">
        <v>80</v>
      </c>
      <c r="AY413" s="262" t="s">
        <v>147</v>
      </c>
    </row>
    <row r="414" spans="1:51" s="14" customFormat="1" ht="12">
      <c r="A414" s="14"/>
      <c r="B414" s="263"/>
      <c r="C414" s="264"/>
      <c r="D414" s="253" t="s">
        <v>155</v>
      </c>
      <c r="E414" s="265" t="s">
        <v>1</v>
      </c>
      <c r="F414" s="266" t="s">
        <v>157</v>
      </c>
      <c r="G414" s="264"/>
      <c r="H414" s="267">
        <v>8.64</v>
      </c>
      <c r="I414" s="268"/>
      <c r="J414" s="264"/>
      <c r="K414" s="264"/>
      <c r="L414" s="269"/>
      <c r="M414" s="270"/>
      <c r="N414" s="271"/>
      <c r="O414" s="271"/>
      <c r="P414" s="271"/>
      <c r="Q414" s="271"/>
      <c r="R414" s="271"/>
      <c r="S414" s="271"/>
      <c r="T414" s="27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3" t="s">
        <v>155</v>
      </c>
      <c r="AU414" s="273" t="s">
        <v>96</v>
      </c>
      <c r="AV414" s="14" t="s">
        <v>153</v>
      </c>
      <c r="AW414" s="14" t="s">
        <v>32</v>
      </c>
      <c r="AX414" s="14" t="s">
        <v>85</v>
      </c>
      <c r="AY414" s="273" t="s">
        <v>147</v>
      </c>
    </row>
    <row r="415" spans="1:65" s="2" customFormat="1" ht="16.5" customHeight="1">
      <c r="A415" s="40"/>
      <c r="B415" s="41"/>
      <c r="C415" s="238" t="s">
        <v>582</v>
      </c>
      <c r="D415" s="238" t="s">
        <v>149</v>
      </c>
      <c r="E415" s="239" t="s">
        <v>583</v>
      </c>
      <c r="F415" s="240" t="s">
        <v>584</v>
      </c>
      <c r="G415" s="241" t="s">
        <v>152</v>
      </c>
      <c r="H415" s="242">
        <v>8.437</v>
      </c>
      <c r="I415" s="243"/>
      <c r="J415" s="244">
        <f>ROUND(I415*H415,2)</f>
        <v>0</v>
      </c>
      <c r="K415" s="245"/>
      <c r="L415" s="43"/>
      <c r="M415" s="246" t="s">
        <v>1</v>
      </c>
      <c r="N415" s="247" t="s">
        <v>45</v>
      </c>
      <c r="O415" s="93"/>
      <c r="P415" s="248">
        <f>O415*H415</f>
        <v>0</v>
      </c>
      <c r="Q415" s="248">
        <v>0.00052</v>
      </c>
      <c r="R415" s="248">
        <f>Q415*H415</f>
        <v>0.00438724</v>
      </c>
      <c r="S415" s="248">
        <v>0</v>
      </c>
      <c r="T415" s="249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50" t="s">
        <v>153</v>
      </c>
      <c r="AT415" s="250" t="s">
        <v>149</v>
      </c>
      <c r="AU415" s="250" t="s">
        <v>96</v>
      </c>
      <c r="AY415" s="17" t="s">
        <v>147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7" t="s">
        <v>85</v>
      </c>
      <c r="BK415" s="140">
        <f>ROUND(I415*H415,2)</f>
        <v>0</v>
      </c>
      <c r="BL415" s="17" t="s">
        <v>153</v>
      </c>
      <c r="BM415" s="250" t="s">
        <v>585</v>
      </c>
    </row>
    <row r="416" spans="1:51" s="15" customFormat="1" ht="12">
      <c r="A416" s="15"/>
      <c r="B416" s="274"/>
      <c r="C416" s="275"/>
      <c r="D416" s="253" t="s">
        <v>155</v>
      </c>
      <c r="E416" s="276" t="s">
        <v>1</v>
      </c>
      <c r="F416" s="277" t="s">
        <v>586</v>
      </c>
      <c r="G416" s="275"/>
      <c r="H416" s="276" t="s">
        <v>1</v>
      </c>
      <c r="I416" s="278"/>
      <c r="J416" s="275"/>
      <c r="K416" s="275"/>
      <c r="L416" s="279"/>
      <c r="M416" s="280"/>
      <c r="N416" s="281"/>
      <c r="O416" s="281"/>
      <c r="P416" s="281"/>
      <c r="Q416" s="281"/>
      <c r="R416" s="281"/>
      <c r="S416" s="281"/>
      <c r="T416" s="282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83" t="s">
        <v>155</v>
      </c>
      <c r="AU416" s="283" t="s">
        <v>96</v>
      </c>
      <c r="AV416" s="15" t="s">
        <v>85</v>
      </c>
      <c r="AW416" s="15" t="s">
        <v>32</v>
      </c>
      <c r="AX416" s="15" t="s">
        <v>80</v>
      </c>
      <c r="AY416" s="283" t="s">
        <v>147</v>
      </c>
    </row>
    <row r="417" spans="1:51" s="13" customFormat="1" ht="12">
      <c r="A417" s="13"/>
      <c r="B417" s="251"/>
      <c r="C417" s="252"/>
      <c r="D417" s="253" t="s">
        <v>155</v>
      </c>
      <c r="E417" s="254" t="s">
        <v>1</v>
      </c>
      <c r="F417" s="255" t="s">
        <v>587</v>
      </c>
      <c r="G417" s="252"/>
      <c r="H417" s="256">
        <v>8.437</v>
      </c>
      <c r="I417" s="257"/>
      <c r="J417" s="252"/>
      <c r="K417" s="252"/>
      <c r="L417" s="258"/>
      <c r="M417" s="259"/>
      <c r="N417" s="260"/>
      <c r="O417" s="260"/>
      <c r="P417" s="260"/>
      <c r="Q417" s="260"/>
      <c r="R417" s="260"/>
      <c r="S417" s="260"/>
      <c r="T417" s="26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2" t="s">
        <v>155</v>
      </c>
      <c r="AU417" s="262" t="s">
        <v>96</v>
      </c>
      <c r="AV417" s="13" t="s">
        <v>96</v>
      </c>
      <c r="AW417" s="13" t="s">
        <v>32</v>
      </c>
      <c r="AX417" s="13" t="s">
        <v>80</v>
      </c>
      <c r="AY417" s="262" t="s">
        <v>147</v>
      </c>
    </row>
    <row r="418" spans="1:51" s="14" customFormat="1" ht="12">
      <c r="A418" s="14"/>
      <c r="B418" s="263"/>
      <c r="C418" s="264"/>
      <c r="D418" s="253" t="s">
        <v>155</v>
      </c>
      <c r="E418" s="265" t="s">
        <v>1</v>
      </c>
      <c r="F418" s="266" t="s">
        <v>157</v>
      </c>
      <c r="G418" s="264"/>
      <c r="H418" s="267">
        <v>8.437</v>
      </c>
      <c r="I418" s="268"/>
      <c r="J418" s="264"/>
      <c r="K418" s="264"/>
      <c r="L418" s="269"/>
      <c r="M418" s="270"/>
      <c r="N418" s="271"/>
      <c r="O418" s="271"/>
      <c r="P418" s="271"/>
      <c r="Q418" s="271"/>
      <c r="R418" s="271"/>
      <c r="S418" s="271"/>
      <c r="T418" s="27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3" t="s">
        <v>155</v>
      </c>
      <c r="AU418" s="273" t="s">
        <v>96</v>
      </c>
      <c r="AV418" s="14" t="s">
        <v>153</v>
      </c>
      <c r="AW418" s="14" t="s">
        <v>32</v>
      </c>
      <c r="AX418" s="14" t="s">
        <v>85</v>
      </c>
      <c r="AY418" s="273" t="s">
        <v>147</v>
      </c>
    </row>
    <row r="419" spans="1:65" s="2" customFormat="1" ht="16.5" customHeight="1">
      <c r="A419" s="40"/>
      <c r="B419" s="41"/>
      <c r="C419" s="238" t="s">
        <v>588</v>
      </c>
      <c r="D419" s="238" t="s">
        <v>149</v>
      </c>
      <c r="E419" s="239" t="s">
        <v>589</v>
      </c>
      <c r="F419" s="240" t="s">
        <v>590</v>
      </c>
      <c r="G419" s="241" t="s">
        <v>152</v>
      </c>
      <c r="H419" s="242">
        <v>30.76</v>
      </c>
      <c r="I419" s="243"/>
      <c r="J419" s="244">
        <f>ROUND(I419*H419,2)</f>
        <v>0</v>
      </c>
      <c r="K419" s="245"/>
      <c r="L419" s="43"/>
      <c r="M419" s="246" t="s">
        <v>1</v>
      </c>
      <c r="N419" s="247" t="s">
        <v>45</v>
      </c>
      <c r="O419" s="93"/>
      <c r="P419" s="248">
        <f>O419*H419</f>
        <v>0</v>
      </c>
      <c r="Q419" s="248">
        <v>0.00102</v>
      </c>
      <c r="R419" s="248">
        <f>Q419*H419</f>
        <v>0.031375200000000006</v>
      </c>
      <c r="S419" s="248">
        <v>0</v>
      </c>
      <c r="T419" s="249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50" t="s">
        <v>153</v>
      </c>
      <c r="AT419" s="250" t="s">
        <v>149</v>
      </c>
      <c r="AU419" s="250" t="s">
        <v>96</v>
      </c>
      <c r="AY419" s="17" t="s">
        <v>147</v>
      </c>
      <c r="BE419" s="140">
        <f>IF(N419="základní",J419,0)</f>
        <v>0</v>
      </c>
      <c r="BF419" s="140">
        <f>IF(N419="snížená",J419,0)</f>
        <v>0</v>
      </c>
      <c r="BG419" s="140">
        <f>IF(N419="zákl. přenesená",J419,0)</f>
        <v>0</v>
      </c>
      <c r="BH419" s="140">
        <f>IF(N419="sníž. přenesená",J419,0)</f>
        <v>0</v>
      </c>
      <c r="BI419" s="140">
        <f>IF(N419="nulová",J419,0)</f>
        <v>0</v>
      </c>
      <c r="BJ419" s="17" t="s">
        <v>85</v>
      </c>
      <c r="BK419" s="140">
        <f>ROUND(I419*H419,2)</f>
        <v>0</v>
      </c>
      <c r="BL419" s="17" t="s">
        <v>153</v>
      </c>
      <c r="BM419" s="250" t="s">
        <v>591</v>
      </c>
    </row>
    <row r="420" spans="1:51" s="13" customFormat="1" ht="12">
      <c r="A420" s="13"/>
      <c r="B420" s="251"/>
      <c r="C420" s="252"/>
      <c r="D420" s="253" t="s">
        <v>155</v>
      </c>
      <c r="E420" s="254" t="s">
        <v>1</v>
      </c>
      <c r="F420" s="255" t="s">
        <v>592</v>
      </c>
      <c r="G420" s="252"/>
      <c r="H420" s="256">
        <v>30.76</v>
      </c>
      <c r="I420" s="257"/>
      <c r="J420" s="252"/>
      <c r="K420" s="252"/>
      <c r="L420" s="258"/>
      <c r="M420" s="259"/>
      <c r="N420" s="260"/>
      <c r="O420" s="260"/>
      <c r="P420" s="260"/>
      <c r="Q420" s="260"/>
      <c r="R420" s="260"/>
      <c r="S420" s="260"/>
      <c r="T420" s="26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2" t="s">
        <v>155</v>
      </c>
      <c r="AU420" s="262" t="s">
        <v>96</v>
      </c>
      <c r="AV420" s="13" t="s">
        <v>96</v>
      </c>
      <c r="AW420" s="13" t="s">
        <v>32</v>
      </c>
      <c r="AX420" s="13" t="s">
        <v>80</v>
      </c>
      <c r="AY420" s="262" t="s">
        <v>147</v>
      </c>
    </row>
    <row r="421" spans="1:51" s="14" customFormat="1" ht="12">
      <c r="A421" s="14"/>
      <c r="B421" s="263"/>
      <c r="C421" s="264"/>
      <c r="D421" s="253" t="s">
        <v>155</v>
      </c>
      <c r="E421" s="265" t="s">
        <v>1</v>
      </c>
      <c r="F421" s="266" t="s">
        <v>157</v>
      </c>
      <c r="G421" s="264"/>
      <c r="H421" s="267">
        <v>30.76</v>
      </c>
      <c r="I421" s="268"/>
      <c r="J421" s="264"/>
      <c r="K421" s="264"/>
      <c r="L421" s="269"/>
      <c r="M421" s="270"/>
      <c r="N421" s="271"/>
      <c r="O421" s="271"/>
      <c r="P421" s="271"/>
      <c r="Q421" s="271"/>
      <c r="R421" s="271"/>
      <c r="S421" s="271"/>
      <c r="T421" s="27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3" t="s">
        <v>155</v>
      </c>
      <c r="AU421" s="273" t="s">
        <v>96</v>
      </c>
      <c r="AV421" s="14" t="s">
        <v>153</v>
      </c>
      <c r="AW421" s="14" t="s">
        <v>32</v>
      </c>
      <c r="AX421" s="14" t="s">
        <v>85</v>
      </c>
      <c r="AY421" s="273" t="s">
        <v>147</v>
      </c>
    </row>
    <row r="422" spans="1:65" s="2" customFormat="1" ht="16.5" customHeight="1">
      <c r="A422" s="40"/>
      <c r="B422" s="41"/>
      <c r="C422" s="238" t="s">
        <v>593</v>
      </c>
      <c r="D422" s="238" t="s">
        <v>149</v>
      </c>
      <c r="E422" s="239" t="s">
        <v>594</v>
      </c>
      <c r="F422" s="240" t="s">
        <v>595</v>
      </c>
      <c r="G422" s="241" t="s">
        <v>152</v>
      </c>
      <c r="H422" s="242">
        <v>2.304</v>
      </c>
      <c r="I422" s="243"/>
      <c r="J422" s="244">
        <f>ROUND(I422*H422,2)</f>
        <v>0</v>
      </c>
      <c r="K422" s="245"/>
      <c r="L422" s="43"/>
      <c r="M422" s="246" t="s">
        <v>1</v>
      </c>
      <c r="N422" s="247" t="s">
        <v>45</v>
      </c>
      <c r="O422" s="93"/>
      <c r="P422" s="248">
        <f>O422*H422</f>
        <v>0</v>
      </c>
      <c r="Q422" s="248">
        <v>0.00079</v>
      </c>
      <c r="R422" s="248">
        <f>Q422*H422</f>
        <v>0.00182016</v>
      </c>
      <c r="S422" s="248">
        <v>0</v>
      </c>
      <c r="T422" s="249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50" t="s">
        <v>153</v>
      </c>
      <c r="AT422" s="250" t="s">
        <v>149</v>
      </c>
      <c r="AU422" s="250" t="s">
        <v>96</v>
      </c>
      <c r="AY422" s="17" t="s">
        <v>147</v>
      </c>
      <c r="BE422" s="140">
        <f>IF(N422="základní",J422,0)</f>
        <v>0</v>
      </c>
      <c r="BF422" s="140">
        <f>IF(N422="snížená",J422,0)</f>
        <v>0</v>
      </c>
      <c r="BG422" s="140">
        <f>IF(N422="zákl. přenesená",J422,0)</f>
        <v>0</v>
      </c>
      <c r="BH422" s="140">
        <f>IF(N422="sníž. přenesená",J422,0)</f>
        <v>0</v>
      </c>
      <c r="BI422" s="140">
        <f>IF(N422="nulová",J422,0)</f>
        <v>0</v>
      </c>
      <c r="BJ422" s="17" t="s">
        <v>85</v>
      </c>
      <c r="BK422" s="140">
        <f>ROUND(I422*H422,2)</f>
        <v>0</v>
      </c>
      <c r="BL422" s="17" t="s">
        <v>153</v>
      </c>
      <c r="BM422" s="250" t="s">
        <v>596</v>
      </c>
    </row>
    <row r="423" spans="1:51" s="15" customFormat="1" ht="12">
      <c r="A423" s="15"/>
      <c r="B423" s="274"/>
      <c r="C423" s="275"/>
      <c r="D423" s="253" t="s">
        <v>155</v>
      </c>
      <c r="E423" s="276" t="s">
        <v>1</v>
      </c>
      <c r="F423" s="277" t="s">
        <v>597</v>
      </c>
      <c r="G423" s="275"/>
      <c r="H423" s="276" t="s">
        <v>1</v>
      </c>
      <c r="I423" s="278"/>
      <c r="J423" s="275"/>
      <c r="K423" s="275"/>
      <c r="L423" s="279"/>
      <c r="M423" s="280"/>
      <c r="N423" s="281"/>
      <c r="O423" s="281"/>
      <c r="P423" s="281"/>
      <c r="Q423" s="281"/>
      <c r="R423" s="281"/>
      <c r="S423" s="281"/>
      <c r="T423" s="282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83" t="s">
        <v>155</v>
      </c>
      <c r="AU423" s="283" t="s">
        <v>96</v>
      </c>
      <c r="AV423" s="15" t="s">
        <v>85</v>
      </c>
      <c r="AW423" s="15" t="s">
        <v>32</v>
      </c>
      <c r="AX423" s="15" t="s">
        <v>80</v>
      </c>
      <c r="AY423" s="283" t="s">
        <v>147</v>
      </c>
    </row>
    <row r="424" spans="1:51" s="13" customFormat="1" ht="12">
      <c r="A424" s="13"/>
      <c r="B424" s="251"/>
      <c r="C424" s="252"/>
      <c r="D424" s="253" t="s">
        <v>155</v>
      </c>
      <c r="E424" s="254" t="s">
        <v>1</v>
      </c>
      <c r="F424" s="255" t="s">
        <v>598</v>
      </c>
      <c r="G424" s="252"/>
      <c r="H424" s="256">
        <v>2.304</v>
      </c>
      <c r="I424" s="257"/>
      <c r="J424" s="252"/>
      <c r="K424" s="252"/>
      <c r="L424" s="258"/>
      <c r="M424" s="259"/>
      <c r="N424" s="260"/>
      <c r="O424" s="260"/>
      <c r="P424" s="260"/>
      <c r="Q424" s="260"/>
      <c r="R424" s="260"/>
      <c r="S424" s="260"/>
      <c r="T424" s="26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2" t="s">
        <v>155</v>
      </c>
      <c r="AU424" s="262" t="s">
        <v>96</v>
      </c>
      <c r="AV424" s="13" t="s">
        <v>96</v>
      </c>
      <c r="AW424" s="13" t="s">
        <v>32</v>
      </c>
      <c r="AX424" s="13" t="s">
        <v>80</v>
      </c>
      <c r="AY424" s="262" t="s">
        <v>147</v>
      </c>
    </row>
    <row r="425" spans="1:51" s="14" customFormat="1" ht="12">
      <c r="A425" s="14"/>
      <c r="B425" s="263"/>
      <c r="C425" s="264"/>
      <c r="D425" s="253" t="s">
        <v>155</v>
      </c>
      <c r="E425" s="265" t="s">
        <v>1</v>
      </c>
      <c r="F425" s="266" t="s">
        <v>157</v>
      </c>
      <c r="G425" s="264"/>
      <c r="H425" s="267">
        <v>2.304</v>
      </c>
      <c r="I425" s="268"/>
      <c r="J425" s="264"/>
      <c r="K425" s="264"/>
      <c r="L425" s="269"/>
      <c r="M425" s="270"/>
      <c r="N425" s="271"/>
      <c r="O425" s="271"/>
      <c r="P425" s="271"/>
      <c r="Q425" s="271"/>
      <c r="R425" s="271"/>
      <c r="S425" s="271"/>
      <c r="T425" s="27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3" t="s">
        <v>155</v>
      </c>
      <c r="AU425" s="273" t="s">
        <v>96</v>
      </c>
      <c r="AV425" s="14" t="s">
        <v>153</v>
      </c>
      <c r="AW425" s="14" t="s">
        <v>32</v>
      </c>
      <c r="AX425" s="14" t="s">
        <v>85</v>
      </c>
      <c r="AY425" s="273" t="s">
        <v>147</v>
      </c>
    </row>
    <row r="426" spans="1:65" s="2" customFormat="1" ht="16.5" customHeight="1">
      <c r="A426" s="40"/>
      <c r="B426" s="41"/>
      <c r="C426" s="238" t="s">
        <v>599</v>
      </c>
      <c r="D426" s="238" t="s">
        <v>149</v>
      </c>
      <c r="E426" s="239" t="s">
        <v>600</v>
      </c>
      <c r="F426" s="240" t="s">
        <v>601</v>
      </c>
      <c r="G426" s="241" t="s">
        <v>152</v>
      </c>
      <c r="H426" s="242">
        <v>42.048</v>
      </c>
      <c r="I426" s="243"/>
      <c r="J426" s="244">
        <f>ROUND(I426*H426,2)</f>
        <v>0</v>
      </c>
      <c r="K426" s="245"/>
      <c r="L426" s="43"/>
      <c r="M426" s="246" t="s">
        <v>1</v>
      </c>
      <c r="N426" s="247" t="s">
        <v>45</v>
      </c>
      <c r="O426" s="93"/>
      <c r="P426" s="248">
        <f>O426*H426</f>
        <v>0</v>
      </c>
      <c r="Q426" s="248">
        <v>0.00079</v>
      </c>
      <c r="R426" s="248">
        <f>Q426*H426</f>
        <v>0.033217920000000005</v>
      </c>
      <c r="S426" s="248">
        <v>0</v>
      </c>
      <c r="T426" s="249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50" t="s">
        <v>153</v>
      </c>
      <c r="AT426" s="250" t="s">
        <v>149</v>
      </c>
      <c r="AU426" s="250" t="s">
        <v>96</v>
      </c>
      <c r="AY426" s="17" t="s">
        <v>147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7" t="s">
        <v>85</v>
      </c>
      <c r="BK426" s="140">
        <f>ROUND(I426*H426,2)</f>
        <v>0</v>
      </c>
      <c r="BL426" s="17" t="s">
        <v>153</v>
      </c>
      <c r="BM426" s="250" t="s">
        <v>602</v>
      </c>
    </row>
    <row r="427" spans="1:51" s="15" customFormat="1" ht="12">
      <c r="A427" s="15"/>
      <c r="B427" s="274"/>
      <c r="C427" s="275"/>
      <c r="D427" s="253" t="s">
        <v>155</v>
      </c>
      <c r="E427" s="276" t="s">
        <v>1</v>
      </c>
      <c r="F427" s="277" t="s">
        <v>603</v>
      </c>
      <c r="G427" s="275"/>
      <c r="H427" s="276" t="s">
        <v>1</v>
      </c>
      <c r="I427" s="278"/>
      <c r="J427" s="275"/>
      <c r="K427" s="275"/>
      <c r="L427" s="279"/>
      <c r="M427" s="280"/>
      <c r="N427" s="281"/>
      <c r="O427" s="281"/>
      <c r="P427" s="281"/>
      <c r="Q427" s="281"/>
      <c r="R427" s="281"/>
      <c r="S427" s="281"/>
      <c r="T427" s="282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3" t="s">
        <v>155</v>
      </c>
      <c r="AU427" s="283" t="s">
        <v>96</v>
      </c>
      <c r="AV427" s="15" t="s">
        <v>85</v>
      </c>
      <c r="AW427" s="15" t="s">
        <v>32</v>
      </c>
      <c r="AX427" s="15" t="s">
        <v>80</v>
      </c>
      <c r="AY427" s="283" t="s">
        <v>147</v>
      </c>
    </row>
    <row r="428" spans="1:51" s="13" customFormat="1" ht="12">
      <c r="A428" s="13"/>
      <c r="B428" s="251"/>
      <c r="C428" s="252"/>
      <c r="D428" s="253" t="s">
        <v>155</v>
      </c>
      <c r="E428" s="254" t="s">
        <v>1</v>
      </c>
      <c r="F428" s="255" t="s">
        <v>604</v>
      </c>
      <c r="G428" s="252"/>
      <c r="H428" s="256">
        <v>42.048</v>
      </c>
      <c r="I428" s="257"/>
      <c r="J428" s="252"/>
      <c r="K428" s="252"/>
      <c r="L428" s="258"/>
      <c r="M428" s="259"/>
      <c r="N428" s="260"/>
      <c r="O428" s="260"/>
      <c r="P428" s="260"/>
      <c r="Q428" s="260"/>
      <c r="R428" s="260"/>
      <c r="S428" s="260"/>
      <c r="T428" s="26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2" t="s">
        <v>155</v>
      </c>
      <c r="AU428" s="262" t="s">
        <v>96</v>
      </c>
      <c r="AV428" s="13" t="s">
        <v>96</v>
      </c>
      <c r="AW428" s="13" t="s">
        <v>32</v>
      </c>
      <c r="AX428" s="13" t="s">
        <v>80</v>
      </c>
      <c r="AY428" s="262" t="s">
        <v>147</v>
      </c>
    </row>
    <row r="429" spans="1:51" s="14" customFormat="1" ht="12">
      <c r="A429" s="14"/>
      <c r="B429" s="263"/>
      <c r="C429" s="264"/>
      <c r="D429" s="253" t="s">
        <v>155</v>
      </c>
      <c r="E429" s="265" t="s">
        <v>1</v>
      </c>
      <c r="F429" s="266" t="s">
        <v>157</v>
      </c>
      <c r="G429" s="264"/>
      <c r="H429" s="267">
        <v>42.048</v>
      </c>
      <c r="I429" s="268"/>
      <c r="J429" s="264"/>
      <c r="K429" s="264"/>
      <c r="L429" s="269"/>
      <c r="M429" s="270"/>
      <c r="N429" s="271"/>
      <c r="O429" s="271"/>
      <c r="P429" s="271"/>
      <c r="Q429" s="271"/>
      <c r="R429" s="271"/>
      <c r="S429" s="271"/>
      <c r="T429" s="27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3" t="s">
        <v>155</v>
      </c>
      <c r="AU429" s="273" t="s">
        <v>96</v>
      </c>
      <c r="AV429" s="14" t="s">
        <v>153</v>
      </c>
      <c r="AW429" s="14" t="s">
        <v>32</v>
      </c>
      <c r="AX429" s="14" t="s">
        <v>85</v>
      </c>
      <c r="AY429" s="273" t="s">
        <v>147</v>
      </c>
    </row>
    <row r="430" spans="1:63" s="12" customFormat="1" ht="22.8" customHeight="1">
      <c r="A430" s="12"/>
      <c r="B430" s="222"/>
      <c r="C430" s="223"/>
      <c r="D430" s="224" t="s">
        <v>79</v>
      </c>
      <c r="E430" s="236" t="s">
        <v>186</v>
      </c>
      <c r="F430" s="236" t="s">
        <v>605</v>
      </c>
      <c r="G430" s="223"/>
      <c r="H430" s="223"/>
      <c r="I430" s="226"/>
      <c r="J430" s="237">
        <f>BK430</f>
        <v>0</v>
      </c>
      <c r="K430" s="223"/>
      <c r="L430" s="228"/>
      <c r="M430" s="229"/>
      <c r="N430" s="230"/>
      <c r="O430" s="230"/>
      <c r="P430" s="231">
        <f>SUM(P431:P448)</f>
        <v>0</v>
      </c>
      <c r="Q430" s="230"/>
      <c r="R430" s="231">
        <f>SUM(R431:R448)</f>
        <v>11.04731238</v>
      </c>
      <c r="S430" s="230"/>
      <c r="T430" s="232">
        <f>SUM(T431:T448)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33" t="s">
        <v>85</v>
      </c>
      <c r="AT430" s="234" t="s">
        <v>79</v>
      </c>
      <c r="AU430" s="234" t="s">
        <v>85</v>
      </c>
      <c r="AY430" s="233" t="s">
        <v>147</v>
      </c>
      <c r="BK430" s="235">
        <f>SUM(BK431:BK448)</f>
        <v>0</v>
      </c>
    </row>
    <row r="431" spans="1:65" s="2" customFormat="1" ht="24.15" customHeight="1">
      <c r="A431" s="40"/>
      <c r="B431" s="41"/>
      <c r="C431" s="238" t="s">
        <v>606</v>
      </c>
      <c r="D431" s="238" t="s">
        <v>149</v>
      </c>
      <c r="E431" s="239" t="s">
        <v>607</v>
      </c>
      <c r="F431" s="240" t="s">
        <v>608</v>
      </c>
      <c r="G431" s="241" t="s">
        <v>201</v>
      </c>
      <c r="H431" s="242">
        <v>1.35</v>
      </c>
      <c r="I431" s="243"/>
      <c r="J431" s="244">
        <f>ROUND(I431*H431,2)</f>
        <v>0</v>
      </c>
      <c r="K431" s="245"/>
      <c r="L431" s="43"/>
      <c r="M431" s="246" t="s">
        <v>1</v>
      </c>
      <c r="N431" s="247" t="s">
        <v>45</v>
      </c>
      <c r="O431" s="93"/>
      <c r="P431" s="248">
        <f>O431*H431</f>
        <v>0</v>
      </c>
      <c r="Q431" s="248">
        <v>2.30102</v>
      </c>
      <c r="R431" s="248">
        <f>Q431*H431</f>
        <v>3.106377</v>
      </c>
      <c r="S431" s="248">
        <v>0</v>
      </c>
      <c r="T431" s="249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50" t="s">
        <v>153</v>
      </c>
      <c r="AT431" s="250" t="s">
        <v>149</v>
      </c>
      <c r="AU431" s="250" t="s">
        <v>96</v>
      </c>
      <c r="AY431" s="17" t="s">
        <v>147</v>
      </c>
      <c r="BE431" s="140">
        <f>IF(N431="základní",J431,0)</f>
        <v>0</v>
      </c>
      <c r="BF431" s="140">
        <f>IF(N431="snížená",J431,0)</f>
        <v>0</v>
      </c>
      <c r="BG431" s="140">
        <f>IF(N431="zákl. přenesená",J431,0)</f>
        <v>0</v>
      </c>
      <c r="BH431" s="140">
        <f>IF(N431="sníž. přenesená",J431,0)</f>
        <v>0</v>
      </c>
      <c r="BI431" s="140">
        <f>IF(N431="nulová",J431,0)</f>
        <v>0</v>
      </c>
      <c r="BJ431" s="17" t="s">
        <v>85</v>
      </c>
      <c r="BK431" s="140">
        <f>ROUND(I431*H431,2)</f>
        <v>0</v>
      </c>
      <c r="BL431" s="17" t="s">
        <v>153</v>
      </c>
      <c r="BM431" s="250" t="s">
        <v>609</v>
      </c>
    </row>
    <row r="432" spans="1:51" s="13" customFormat="1" ht="12">
      <c r="A432" s="13"/>
      <c r="B432" s="251"/>
      <c r="C432" s="252"/>
      <c r="D432" s="253" t="s">
        <v>155</v>
      </c>
      <c r="E432" s="254" t="s">
        <v>1</v>
      </c>
      <c r="F432" s="255" t="s">
        <v>610</v>
      </c>
      <c r="G432" s="252"/>
      <c r="H432" s="256">
        <v>1.35</v>
      </c>
      <c r="I432" s="257"/>
      <c r="J432" s="252"/>
      <c r="K432" s="252"/>
      <c r="L432" s="258"/>
      <c r="M432" s="259"/>
      <c r="N432" s="260"/>
      <c r="O432" s="260"/>
      <c r="P432" s="260"/>
      <c r="Q432" s="260"/>
      <c r="R432" s="260"/>
      <c r="S432" s="260"/>
      <c r="T432" s="26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2" t="s">
        <v>155</v>
      </c>
      <c r="AU432" s="262" t="s">
        <v>96</v>
      </c>
      <c r="AV432" s="13" t="s">
        <v>96</v>
      </c>
      <c r="AW432" s="13" t="s">
        <v>32</v>
      </c>
      <c r="AX432" s="13" t="s">
        <v>80</v>
      </c>
      <c r="AY432" s="262" t="s">
        <v>147</v>
      </c>
    </row>
    <row r="433" spans="1:51" s="14" customFormat="1" ht="12">
      <c r="A433" s="14"/>
      <c r="B433" s="263"/>
      <c r="C433" s="264"/>
      <c r="D433" s="253" t="s">
        <v>155</v>
      </c>
      <c r="E433" s="265" t="s">
        <v>1</v>
      </c>
      <c r="F433" s="266" t="s">
        <v>157</v>
      </c>
      <c r="G433" s="264"/>
      <c r="H433" s="267">
        <v>1.35</v>
      </c>
      <c r="I433" s="268"/>
      <c r="J433" s="264"/>
      <c r="K433" s="264"/>
      <c r="L433" s="269"/>
      <c r="M433" s="270"/>
      <c r="N433" s="271"/>
      <c r="O433" s="271"/>
      <c r="P433" s="271"/>
      <c r="Q433" s="271"/>
      <c r="R433" s="271"/>
      <c r="S433" s="271"/>
      <c r="T433" s="27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3" t="s">
        <v>155</v>
      </c>
      <c r="AU433" s="273" t="s">
        <v>96</v>
      </c>
      <c r="AV433" s="14" t="s">
        <v>153</v>
      </c>
      <c r="AW433" s="14" t="s">
        <v>32</v>
      </c>
      <c r="AX433" s="14" t="s">
        <v>85</v>
      </c>
      <c r="AY433" s="273" t="s">
        <v>147</v>
      </c>
    </row>
    <row r="434" spans="1:65" s="2" customFormat="1" ht="16.5" customHeight="1">
      <c r="A434" s="40"/>
      <c r="B434" s="41"/>
      <c r="C434" s="238" t="s">
        <v>611</v>
      </c>
      <c r="D434" s="238" t="s">
        <v>149</v>
      </c>
      <c r="E434" s="239" t="s">
        <v>612</v>
      </c>
      <c r="F434" s="240" t="s">
        <v>613</v>
      </c>
      <c r="G434" s="241" t="s">
        <v>201</v>
      </c>
      <c r="H434" s="242">
        <v>3.174</v>
      </c>
      <c r="I434" s="243"/>
      <c r="J434" s="244">
        <f>ROUND(I434*H434,2)</f>
        <v>0</v>
      </c>
      <c r="K434" s="245"/>
      <c r="L434" s="43"/>
      <c r="M434" s="246" t="s">
        <v>1</v>
      </c>
      <c r="N434" s="247" t="s">
        <v>45</v>
      </c>
      <c r="O434" s="93"/>
      <c r="P434" s="248">
        <f>O434*H434</f>
        <v>0</v>
      </c>
      <c r="Q434" s="248">
        <v>2.50187</v>
      </c>
      <c r="R434" s="248">
        <f>Q434*H434</f>
        <v>7.940935379999999</v>
      </c>
      <c r="S434" s="248">
        <v>0</v>
      </c>
      <c r="T434" s="249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50" t="s">
        <v>153</v>
      </c>
      <c r="AT434" s="250" t="s">
        <v>149</v>
      </c>
      <c r="AU434" s="250" t="s">
        <v>96</v>
      </c>
      <c r="AY434" s="17" t="s">
        <v>147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7" t="s">
        <v>85</v>
      </c>
      <c r="BK434" s="140">
        <f>ROUND(I434*H434,2)</f>
        <v>0</v>
      </c>
      <c r="BL434" s="17" t="s">
        <v>153</v>
      </c>
      <c r="BM434" s="250" t="s">
        <v>614</v>
      </c>
    </row>
    <row r="435" spans="1:51" s="13" customFormat="1" ht="12">
      <c r="A435" s="13"/>
      <c r="B435" s="251"/>
      <c r="C435" s="252"/>
      <c r="D435" s="253" t="s">
        <v>155</v>
      </c>
      <c r="E435" s="254" t="s">
        <v>1</v>
      </c>
      <c r="F435" s="255" t="s">
        <v>615</v>
      </c>
      <c r="G435" s="252"/>
      <c r="H435" s="256">
        <v>3.174</v>
      </c>
      <c r="I435" s="257"/>
      <c r="J435" s="252"/>
      <c r="K435" s="252"/>
      <c r="L435" s="258"/>
      <c r="M435" s="259"/>
      <c r="N435" s="260"/>
      <c r="O435" s="260"/>
      <c r="P435" s="260"/>
      <c r="Q435" s="260"/>
      <c r="R435" s="260"/>
      <c r="S435" s="260"/>
      <c r="T435" s="26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2" t="s">
        <v>155</v>
      </c>
      <c r="AU435" s="262" t="s">
        <v>96</v>
      </c>
      <c r="AV435" s="13" t="s">
        <v>96</v>
      </c>
      <c r="AW435" s="13" t="s">
        <v>32</v>
      </c>
      <c r="AX435" s="13" t="s">
        <v>80</v>
      </c>
      <c r="AY435" s="262" t="s">
        <v>147</v>
      </c>
    </row>
    <row r="436" spans="1:51" s="14" customFormat="1" ht="12">
      <c r="A436" s="14"/>
      <c r="B436" s="263"/>
      <c r="C436" s="264"/>
      <c r="D436" s="253" t="s">
        <v>155</v>
      </c>
      <c r="E436" s="265" t="s">
        <v>1</v>
      </c>
      <c r="F436" s="266" t="s">
        <v>157</v>
      </c>
      <c r="G436" s="264"/>
      <c r="H436" s="267">
        <v>3.174</v>
      </c>
      <c r="I436" s="268"/>
      <c r="J436" s="264"/>
      <c r="K436" s="264"/>
      <c r="L436" s="269"/>
      <c r="M436" s="270"/>
      <c r="N436" s="271"/>
      <c r="O436" s="271"/>
      <c r="P436" s="271"/>
      <c r="Q436" s="271"/>
      <c r="R436" s="271"/>
      <c r="S436" s="271"/>
      <c r="T436" s="27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3" t="s">
        <v>155</v>
      </c>
      <c r="AU436" s="273" t="s">
        <v>96</v>
      </c>
      <c r="AV436" s="14" t="s">
        <v>153</v>
      </c>
      <c r="AW436" s="14" t="s">
        <v>32</v>
      </c>
      <c r="AX436" s="14" t="s">
        <v>85</v>
      </c>
      <c r="AY436" s="273" t="s">
        <v>147</v>
      </c>
    </row>
    <row r="437" spans="1:65" s="2" customFormat="1" ht="16.5" customHeight="1">
      <c r="A437" s="40"/>
      <c r="B437" s="41"/>
      <c r="C437" s="238" t="s">
        <v>616</v>
      </c>
      <c r="D437" s="238" t="s">
        <v>149</v>
      </c>
      <c r="E437" s="239" t="s">
        <v>617</v>
      </c>
      <c r="F437" s="240" t="s">
        <v>618</v>
      </c>
      <c r="G437" s="241" t="s">
        <v>152</v>
      </c>
      <c r="H437" s="242">
        <v>2.58</v>
      </c>
      <c r="I437" s="243"/>
      <c r="J437" s="244">
        <f>ROUND(I437*H437,2)</f>
        <v>0</v>
      </c>
      <c r="K437" s="245"/>
      <c r="L437" s="43"/>
      <c r="M437" s="246" t="s">
        <v>1</v>
      </c>
      <c r="N437" s="247" t="s">
        <v>45</v>
      </c>
      <c r="O437" s="93"/>
      <c r="P437" s="248">
        <f>O437*H437</f>
        <v>0</v>
      </c>
      <c r="Q437" s="248">
        <v>0</v>
      </c>
      <c r="R437" s="248">
        <f>Q437*H437</f>
        <v>0</v>
      </c>
      <c r="S437" s="248">
        <v>0</v>
      </c>
      <c r="T437" s="249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50" t="s">
        <v>153</v>
      </c>
      <c r="AT437" s="250" t="s">
        <v>149</v>
      </c>
      <c r="AU437" s="250" t="s">
        <v>96</v>
      </c>
      <c r="AY437" s="17" t="s">
        <v>147</v>
      </c>
      <c r="BE437" s="140">
        <f>IF(N437="základní",J437,0)</f>
        <v>0</v>
      </c>
      <c r="BF437" s="140">
        <f>IF(N437="snížená",J437,0)</f>
        <v>0</v>
      </c>
      <c r="BG437" s="140">
        <f>IF(N437="zákl. přenesená",J437,0)</f>
        <v>0</v>
      </c>
      <c r="BH437" s="140">
        <f>IF(N437="sníž. přenesená",J437,0)</f>
        <v>0</v>
      </c>
      <c r="BI437" s="140">
        <f>IF(N437="nulová",J437,0)</f>
        <v>0</v>
      </c>
      <c r="BJ437" s="17" t="s">
        <v>85</v>
      </c>
      <c r="BK437" s="140">
        <f>ROUND(I437*H437,2)</f>
        <v>0</v>
      </c>
      <c r="BL437" s="17" t="s">
        <v>153</v>
      </c>
      <c r="BM437" s="250" t="s">
        <v>619</v>
      </c>
    </row>
    <row r="438" spans="1:51" s="13" customFormat="1" ht="12">
      <c r="A438" s="13"/>
      <c r="B438" s="251"/>
      <c r="C438" s="252"/>
      <c r="D438" s="253" t="s">
        <v>155</v>
      </c>
      <c r="E438" s="254" t="s">
        <v>1</v>
      </c>
      <c r="F438" s="255" t="s">
        <v>620</v>
      </c>
      <c r="G438" s="252"/>
      <c r="H438" s="256">
        <v>2.58</v>
      </c>
      <c r="I438" s="257"/>
      <c r="J438" s="252"/>
      <c r="K438" s="252"/>
      <c r="L438" s="258"/>
      <c r="M438" s="259"/>
      <c r="N438" s="260"/>
      <c r="O438" s="260"/>
      <c r="P438" s="260"/>
      <c r="Q438" s="260"/>
      <c r="R438" s="260"/>
      <c r="S438" s="260"/>
      <c r="T438" s="26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2" t="s">
        <v>155</v>
      </c>
      <c r="AU438" s="262" t="s">
        <v>96</v>
      </c>
      <c r="AV438" s="13" t="s">
        <v>96</v>
      </c>
      <c r="AW438" s="13" t="s">
        <v>32</v>
      </c>
      <c r="AX438" s="13" t="s">
        <v>80</v>
      </c>
      <c r="AY438" s="262" t="s">
        <v>147</v>
      </c>
    </row>
    <row r="439" spans="1:51" s="14" customFormat="1" ht="12">
      <c r="A439" s="14"/>
      <c r="B439" s="263"/>
      <c r="C439" s="264"/>
      <c r="D439" s="253" t="s">
        <v>155</v>
      </c>
      <c r="E439" s="265" t="s">
        <v>1</v>
      </c>
      <c r="F439" s="266" t="s">
        <v>157</v>
      </c>
      <c r="G439" s="264"/>
      <c r="H439" s="267">
        <v>2.58</v>
      </c>
      <c r="I439" s="268"/>
      <c r="J439" s="264"/>
      <c r="K439" s="264"/>
      <c r="L439" s="269"/>
      <c r="M439" s="270"/>
      <c r="N439" s="271"/>
      <c r="O439" s="271"/>
      <c r="P439" s="271"/>
      <c r="Q439" s="271"/>
      <c r="R439" s="271"/>
      <c r="S439" s="271"/>
      <c r="T439" s="272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3" t="s">
        <v>155</v>
      </c>
      <c r="AU439" s="273" t="s">
        <v>96</v>
      </c>
      <c r="AV439" s="14" t="s">
        <v>153</v>
      </c>
      <c r="AW439" s="14" t="s">
        <v>32</v>
      </c>
      <c r="AX439" s="14" t="s">
        <v>85</v>
      </c>
      <c r="AY439" s="273" t="s">
        <v>147</v>
      </c>
    </row>
    <row r="440" spans="1:65" s="2" customFormat="1" ht="16.5" customHeight="1">
      <c r="A440" s="40"/>
      <c r="B440" s="41"/>
      <c r="C440" s="238" t="s">
        <v>621</v>
      </c>
      <c r="D440" s="238" t="s">
        <v>149</v>
      </c>
      <c r="E440" s="239" t="s">
        <v>622</v>
      </c>
      <c r="F440" s="240" t="s">
        <v>618</v>
      </c>
      <c r="G440" s="241" t="s">
        <v>152</v>
      </c>
      <c r="H440" s="242">
        <v>2.58</v>
      </c>
      <c r="I440" s="243"/>
      <c r="J440" s="244">
        <f>ROUND(I440*H440,2)</f>
        <v>0</v>
      </c>
      <c r="K440" s="245"/>
      <c r="L440" s="43"/>
      <c r="M440" s="246" t="s">
        <v>1</v>
      </c>
      <c r="N440" s="247" t="s">
        <v>45</v>
      </c>
      <c r="O440" s="93"/>
      <c r="P440" s="248">
        <f>O440*H440</f>
        <v>0</v>
      </c>
      <c r="Q440" s="248">
        <v>0</v>
      </c>
      <c r="R440" s="248">
        <f>Q440*H440</f>
        <v>0</v>
      </c>
      <c r="S440" s="248">
        <v>0</v>
      </c>
      <c r="T440" s="249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50" t="s">
        <v>153</v>
      </c>
      <c r="AT440" s="250" t="s">
        <v>149</v>
      </c>
      <c r="AU440" s="250" t="s">
        <v>96</v>
      </c>
      <c r="AY440" s="17" t="s">
        <v>147</v>
      </c>
      <c r="BE440" s="140">
        <f>IF(N440="základní",J440,0)</f>
        <v>0</v>
      </c>
      <c r="BF440" s="140">
        <f>IF(N440="snížená",J440,0)</f>
        <v>0</v>
      </c>
      <c r="BG440" s="140">
        <f>IF(N440="zákl. přenesená",J440,0)</f>
        <v>0</v>
      </c>
      <c r="BH440" s="140">
        <f>IF(N440="sníž. přenesená",J440,0)</f>
        <v>0</v>
      </c>
      <c r="BI440" s="140">
        <f>IF(N440="nulová",J440,0)</f>
        <v>0</v>
      </c>
      <c r="BJ440" s="17" t="s">
        <v>85</v>
      </c>
      <c r="BK440" s="140">
        <f>ROUND(I440*H440,2)</f>
        <v>0</v>
      </c>
      <c r="BL440" s="17" t="s">
        <v>153</v>
      </c>
      <c r="BM440" s="250" t="s">
        <v>623</v>
      </c>
    </row>
    <row r="441" spans="1:51" s="13" customFormat="1" ht="12">
      <c r="A441" s="13"/>
      <c r="B441" s="251"/>
      <c r="C441" s="252"/>
      <c r="D441" s="253" t="s">
        <v>155</v>
      </c>
      <c r="E441" s="254" t="s">
        <v>1</v>
      </c>
      <c r="F441" s="255" t="s">
        <v>620</v>
      </c>
      <c r="G441" s="252"/>
      <c r="H441" s="256">
        <v>2.58</v>
      </c>
      <c r="I441" s="257"/>
      <c r="J441" s="252"/>
      <c r="K441" s="252"/>
      <c r="L441" s="258"/>
      <c r="M441" s="259"/>
      <c r="N441" s="260"/>
      <c r="O441" s="260"/>
      <c r="P441" s="260"/>
      <c r="Q441" s="260"/>
      <c r="R441" s="260"/>
      <c r="S441" s="260"/>
      <c r="T441" s="26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2" t="s">
        <v>155</v>
      </c>
      <c r="AU441" s="262" t="s">
        <v>96</v>
      </c>
      <c r="AV441" s="13" t="s">
        <v>96</v>
      </c>
      <c r="AW441" s="13" t="s">
        <v>32</v>
      </c>
      <c r="AX441" s="13" t="s">
        <v>80</v>
      </c>
      <c r="AY441" s="262" t="s">
        <v>147</v>
      </c>
    </row>
    <row r="442" spans="1:51" s="14" customFormat="1" ht="12">
      <c r="A442" s="14"/>
      <c r="B442" s="263"/>
      <c r="C442" s="264"/>
      <c r="D442" s="253" t="s">
        <v>155</v>
      </c>
      <c r="E442" s="265" t="s">
        <v>1</v>
      </c>
      <c r="F442" s="266" t="s">
        <v>157</v>
      </c>
      <c r="G442" s="264"/>
      <c r="H442" s="267">
        <v>2.58</v>
      </c>
      <c r="I442" s="268"/>
      <c r="J442" s="264"/>
      <c r="K442" s="264"/>
      <c r="L442" s="269"/>
      <c r="M442" s="270"/>
      <c r="N442" s="271"/>
      <c r="O442" s="271"/>
      <c r="P442" s="271"/>
      <c r="Q442" s="271"/>
      <c r="R442" s="271"/>
      <c r="S442" s="271"/>
      <c r="T442" s="27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3" t="s">
        <v>155</v>
      </c>
      <c r="AU442" s="273" t="s">
        <v>96</v>
      </c>
      <c r="AV442" s="14" t="s">
        <v>153</v>
      </c>
      <c r="AW442" s="14" t="s">
        <v>32</v>
      </c>
      <c r="AX442" s="14" t="s">
        <v>85</v>
      </c>
      <c r="AY442" s="273" t="s">
        <v>147</v>
      </c>
    </row>
    <row r="443" spans="1:65" s="2" customFormat="1" ht="16.5" customHeight="1">
      <c r="A443" s="40"/>
      <c r="B443" s="41"/>
      <c r="C443" s="238" t="s">
        <v>624</v>
      </c>
      <c r="D443" s="238" t="s">
        <v>149</v>
      </c>
      <c r="E443" s="239" t="s">
        <v>625</v>
      </c>
      <c r="F443" s="240" t="s">
        <v>626</v>
      </c>
      <c r="G443" s="241" t="s">
        <v>152</v>
      </c>
      <c r="H443" s="242">
        <v>33.86</v>
      </c>
      <c r="I443" s="243"/>
      <c r="J443" s="244">
        <f>ROUND(I443*H443,2)</f>
        <v>0</v>
      </c>
      <c r="K443" s="245"/>
      <c r="L443" s="43"/>
      <c r="M443" s="246" t="s">
        <v>1</v>
      </c>
      <c r="N443" s="247" t="s">
        <v>45</v>
      </c>
      <c r="O443" s="93"/>
      <c r="P443" s="248">
        <f>O443*H443</f>
        <v>0</v>
      </c>
      <c r="Q443" s="248">
        <v>0</v>
      </c>
      <c r="R443" s="248">
        <f>Q443*H443</f>
        <v>0</v>
      </c>
      <c r="S443" s="248">
        <v>0</v>
      </c>
      <c r="T443" s="249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50" t="s">
        <v>153</v>
      </c>
      <c r="AT443" s="250" t="s">
        <v>149</v>
      </c>
      <c r="AU443" s="250" t="s">
        <v>96</v>
      </c>
      <c r="AY443" s="17" t="s">
        <v>147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7" t="s">
        <v>85</v>
      </c>
      <c r="BK443" s="140">
        <f>ROUND(I443*H443,2)</f>
        <v>0</v>
      </c>
      <c r="BL443" s="17" t="s">
        <v>153</v>
      </c>
      <c r="BM443" s="250" t="s">
        <v>627</v>
      </c>
    </row>
    <row r="444" spans="1:51" s="13" customFormat="1" ht="12">
      <c r="A444" s="13"/>
      <c r="B444" s="251"/>
      <c r="C444" s="252"/>
      <c r="D444" s="253" t="s">
        <v>155</v>
      </c>
      <c r="E444" s="254" t="s">
        <v>1</v>
      </c>
      <c r="F444" s="255" t="s">
        <v>628</v>
      </c>
      <c r="G444" s="252"/>
      <c r="H444" s="256">
        <v>33.86</v>
      </c>
      <c r="I444" s="257"/>
      <c r="J444" s="252"/>
      <c r="K444" s="252"/>
      <c r="L444" s="258"/>
      <c r="M444" s="259"/>
      <c r="N444" s="260"/>
      <c r="O444" s="260"/>
      <c r="P444" s="260"/>
      <c r="Q444" s="260"/>
      <c r="R444" s="260"/>
      <c r="S444" s="260"/>
      <c r="T444" s="26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2" t="s">
        <v>155</v>
      </c>
      <c r="AU444" s="262" t="s">
        <v>96</v>
      </c>
      <c r="AV444" s="13" t="s">
        <v>96</v>
      </c>
      <c r="AW444" s="13" t="s">
        <v>32</v>
      </c>
      <c r="AX444" s="13" t="s">
        <v>80</v>
      </c>
      <c r="AY444" s="262" t="s">
        <v>147</v>
      </c>
    </row>
    <row r="445" spans="1:51" s="14" customFormat="1" ht="12">
      <c r="A445" s="14"/>
      <c r="B445" s="263"/>
      <c r="C445" s="264"/>
      <c r="D445" s="253" t="s">
        <v>155</v>
      </c>
      <c r="E445" s="265" t="s">
        <v>1</v>
      </c>
      <c r="F445" s="266" t="s">
        <v>157</v>
      </c>
      <c r="G445" s="264"/>
      <c r="H445" s="267">
        <v>33.86</v>
      </c>
      <c r="I445" s="268"/>
      <c r="J445" s="264"/>
      <c r="K445" s="264"/>
      <c r="L445" s="269"/>
      <c r="M445" s="270"/>
      <c r="N445" s="271"/>
      <c r="O445" s="271"/>
      <c r="P445" s="271"/>
      <c r="Q445" s="271"/>
      <c r="R445" s="271"/>
      <c r="S445" s="271"/>
      <c r="T445" s="27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3" t="s">
        <v>155</v>
      </c>
      <c r="AU445" s="273" t="s">
        <v>96</v>
      </c>
      <c r="AV445" s="14" t="s">
        <v>153</v>
      </c>
      <c r="AW445" s="14" t="s">
        <v>32</v>
      </c>
      <c r="AX445" s="14" t="s">
        <v>85</v>
      </c>
      <c r="AY445" s="273" t="s">
        <v>147</v>
      </c>
    </row>
    <row r="446" spans="1:65" s="2" customFormat="1" ht="16.5" customHeight="1">
      <c r="A446" s="40"/>
      <c r="B446" s="41"/>
      <c r="C446" s="238" t="s">
        <v>629</v>
      </c>
      <c r="D446" s="238" t="s">
        <v>149</v>
      </c>
      <c r="E446" s="239" t="s">
        <v>630</v>
      </c>
      <c r="F446" s="240" t="s">
        <v>631</v>
      </c>
      <c r="G446" s="241" t="s">
        <v>152</v>
      </c>
      <c r="H446" s="242">
        <v>33.86</v>
      </c>
      <c r="I446" s="243"/>
      <c r="J446" s="244">
        <f>ROUND(I446*H446,2)</f>
        <v>0</v>
      </c>
      <c r="K446" s="245"/>
      <c r="L446" s="43"/>
      <c r="M446" s="246" t="s">
        <v>1</v>
      </c>
      <c r="N446" s="247" t="s">
        <v>45</v>
      </c>
      <c r="O446" s="93"/>
      <c r="P446" s="248">
        <f>O446*H446</f>
        <v>0</v>
      </c>
      <c r="Q446" s="248">
        <v>0</v>
      </c>
      <c r="R446" s="248">
        <f>Q446*H446</f>
        <v>0</v>
      </c>
      <c r="S446" s="248">
        <v>0</v>
      </c>
      <c r="T446" s="249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50" t="s">
        <v>153</v>
      </c>
      <c r="AT446" s="250" t="s">
        <v>149</v>
      </c>
      <c r="AU446" s="250" t="s">
        <v>96</v>
      </c>
      <c r="AY446" s="17" t="s">
        <v>147</v>
      </c>
      <c r="BE446" s="140">
        <f>IF(N446="základní",J446,0)</f>
        <v>0</v>
      </c>
      <c r="BF446" s="140">
        <f>IF(N446="snížená",J446,0)</f>
        <v>0</v>
      </c>
      <c r="BG446" s="140">
        <f>IF(N446="zákl. přenesená",J446,0)</f>
        <v>0</v>
      </c>
      <c r="BH446" s="140">
        <f>IF(N446="sníž. přenesená",J446,0)</f>
        <v>0</v>
      </c>
      <c r="BI446" s="140">
        <f>IF(N446="nulová",J446,0)</f>
        <v>0</v>
      </c>
      <c r="BJ446" s="17" t="s">
        <v>85</v>
      </c>
      <c r="BK446" s="140">
        <f>ROUND(I446*H446,2)</f>
        <v>0</v>
      </c>
      <c r="BL446" s="17" t="s">
        <v>153</v>
      </c>
      <c r="BM446" s="250" t="s">
        <v>632</v>
      </c>
    </row>
    <row r="447" spans="1:51" s="13" customFormat="1" ht="12">
      <c r="A447" s="13"/>
      <c r="B447" s="251"/>
      <c r="C447" s="252"/>
      <c r="D447" s="253" t="s">
        <v>155</v>
      </c>
      <c r="E447" s="254" t="s">
        <v>1</v>
      </c>
      <c r="F447" s="255" t="s">
        <v>628</v>
      </c>
      <c r="G447" s="252"/>
      <c r="H447" s="256">
        <v>33.86</v>
      </c>
      <c r="I447" s="257"/>
      <c r="J447" s="252"/>
      <c r="K447" s="252"/>
      <c r="L447" s="258"/>
      <c r="M447" s="259"/>
      <c r="N447" s="260"/>
      <c r="O447" s="260"/>
      <c r="P447" s="260"/>
      <c r="Q447" s="260"/>
      <c r="R447" s="260"/>
      <c r="S447" s="260"/>
      <c r="T447" s="26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2" t="s">
        <v>155</v>
      </c>
      <c r="AU447" s="262" t="s">
        <v>96</v>
      </c>
      <c r="AV447" s="13" t="s">
        <v>96</v>
      </c>
      <c r="AW447" s="13" t="s">
        <v>32</v>
      </c>
      <c r="AX447" s="13" t="s">
        <v>80</v>
      </c>
      <c r="AY447" s="262" t="s">
        <v>147</v>
      </c>
    </row>
    <row r="448" spans="1:51" s="14" customFormat="1" ht="12">
      <c r="A448" s="14"/>
      <c r="B448" s="263"/>
      <c r="C448" s="264"/>
      <c r="D448" s="253" t="s">
        <v>155</v>
      </c>
      <c r="E448" s="265" t="s">
        <v>1</v>
      </c>
      <c r="F448" s="266" t="s">
        <v>157</v>
      </c>
      <c r="G448" s="264"/>
      <c r="H448" s="267">
        <v>33.86</v>
      </c>
      <c r="I448" s="268"/>
      <c r="J448" s="264"/>
      <c r="K448" s="264"/>
      <c r="L448" s="269"/>
      <c r="M448" s="270"/>
      <c r="N448" s="271"/>
      <c r="O448" s="271"/>
      <c r="P448" s="271"/>
      <c r="Q448" s="271"/>
      <c r="R448" s="271"/>
      <c r="S448" s="271"/>
      <c r="T448" s="27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3" t="s">
        <v>155</v>
      </c>
      <c r="AU448" s="273" t="s">
        <v>96</v>
      </c>
      <c r="AV448" s="14" t="s">
        <v>153</v>
      </c>
      <c r="AW448" s="14" t="s">
        <v>32</v>
      </c>
      <c r="AX448" s="14" t="s">
        <v>85</v>
      </c>
      <c r="AY448" s="273" t="s">
        <v>147</v>
      </c>
    </row>
    <row r="449" spans="1:63" s="12" customFormat="1" ht="22.8" customHeight="1">
      <c r="A449" s="12"/>
      <c r="B449" s="222"/>
      <c r="C449" s="223"/>
      <c r="D449" s="224" t="s">
        <v>79</v>
      </c>
      <c r="E449" s="236" t="s">
        <v>191</v>
      </c>
      <c r="F449" s="236" t="s">
        <v>633</v>
      </c>
      <c r="G449" s="223"/>
      <c r="H449" s="223"/>
      <c r="I449" s="226"/>
      <c r="J449" s="237">
        <f>BK449</f>
        <v>0</v>
      </c>
      <c r="K449" s="223"/>
      <c r="L449" s="228"/>
      <c r="M449" s="229"/>
      <c r="N449" s="230"/>
      <c r="O449" s="230"/>
      <c r="P449" s="231">
        <f>SUM(P450:P571)</f>
        <v>0</v>
      </c>
      <c r="Q449" s="230"/>
      <c r="R449" s="231">
        <f>SUM(R450:R571)</f>
        <v>31.95054488</v>
      </c>
      <c r="S449" s="230"/>
      <c r="T449" s="232">
        <f>SUM(T450:T571)</f>
        <v>84.090188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33" t="s">
        <v>85</v>
      </c>
      <c r="AT449" s="234" t="s">
        <v>79</v>
      </c>
      <c r="AU449" s="234" t="s">
        <v>85</v>
      </c>
      <c r="AY449" s="233" t="s">
        <v>147</v>
      </c>
      <c r="BK449" s="235">
        <f>SUM(BK450:BK571)</f>
        <v>0</v>
      </c>
    </row>
    <row r="450" spans="1:65" s="2" customFormat="1" ht="24.15" customHeight="1">
      <c r="A450" s="40"/>
      <c r="B450" s="41"/>
      <c r="C450" s="238" t="s">
        <v>634</v>
      </c>
      <c r="D450" s="238" t="s">
        <v>149</v>
      </c>
      <c r="E450" s="239" t="s">
        <v>635</v>
      </c>
      <c r="F450" s="240" t="s">
        <v>636</v>
      </c>
      <c r="G450" s="241" t="s">
        <v>152</v>
      </c>
      <c r="H450" s="242">
        <v>27.2</v>
      </c>
      <c r="I450" s="243"/>
      <c r="J450" s="244">
        <f>ROUND(I450*H450,2)</f>
        <v>0</v>
      </c>
      <c r="K450" s="245"/>
      <c r="L450" s="43"/>
      <c r="M450" s="246" t="s">
        <v>1</v>
      </c>
      <c r="N450" s="247" t="s">
        <v>45</v>
      </c>
      <c r="O450" s="93"/>
      <c r="P450" s="248">
        <f>O450*H450</f>
        <v>0</v>
      </c>
      <c r="Q450" s="248">
        <v>0.0002</v>
      </c>
      <c r="R450" s="248">
        <f>Q450*H450</f>
        <v>0.00544</v>
      </c>
      <c r="S450" s="248">
        <v>0</v>
      </c>
      <c r="T450" s="249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50" t="s">
        <v>153</v>
      </c>
      <c r="AT450" s="250" t="s">
        <v>149</v>
      </c>
      <c r="AU450" s="250" t="s">
        <v>96</v>
      </c>
      <c r="AY450" s="17" t="s">
        <v>147</v>
      </c>
      <c r="BE450" s="140">
        <f>IF(N450="základní",J450,0)</f>
        <v>0</v>
      </c>
      <c r="BF450" s="140">
        <f>IF(N450="snížená",J450,0)</f>
        <v>0</v>
      </c>
      <c r="BG450" s="140">
        <f>IF(N450="zákl. přenesená",J450,0)</f>
        <v>0</v>
      </c>
      <c r="BH450" s="140">
        <f>IF(N450="sníž. přenesená",J450,0)</f>
        <v>0</v>
      </c>
      <c r="BI450" s="140">
        <f>IF(N450="nulová",J450,0)</f>
        <v>0</v>
      </c>
      <c r="BJ450" s="17" t="s">
        <v>85</v>
      </c>
      <c r="BK450" s="140">
        <f>ROUND(I450*H450,2)</f>
        <v>0</v>
      </c>
      <c r="BL450" s="17" t="s">
        <v>153</v>
      </c>
      <c r="BM450" s="250" t="s">
        <v>637</v>
      </c>
    </row>
    <row r="451" spans="1:51" s="15" customFormat="1" ht="12">
      <c r="A451" s="15"/>
      <c r="B451" s="274"/>
      <c r="C451" s="275"/>
      <c r="D451" s="253" t="s">
        <v>155</v>
      </c>
      <c r="E451" s="276" t="s">
        <v>1</v>
      </c>
      <c r="F451" s="277" t="s">
        <v>638</v>
      </c>
      <c r="G451" s="275"/>
      <c r="H451" s="276" t="s">
        <v>1</v>
      </c>
      <c r="I451" s="278"/>
      <c r="J451" s="275"/>
      <c r="K451" s="275"/>
      <c r="L451" s="279"/>
      <c r="M451" s="280"/>
      <c r="N451" s="281"/>
      <c r="O451" s="281"/>
      <c r="P451" s="281"/>
      <c r="Q451" s="281"/>
      <c r="R451" s="281"/>
      <c r="S451" s="281"/>
      <c r="T451" s="282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3" t="s">
        <v>155</v>
      </c>
      <c r="AU451" s="283" t="s">
        <v>96</v>
      </c>
      <c r="AV451" s="15" t="s">
        <v>85</v>
      </c>
      <c r="AW451" s="15" t="s">
        <v>32</v>
      </c>
      <c r="AX451" s="15" t="s">
        <v>80</v>
      </c>
      <c r="AY451" s="283" t="s">
        <v>147</v>
      </c>
    </row>
    <row r="452" spans="1:51" s="15" customFormat="1" ht="12">
      <c r="A452" s="15"/>
      <c r="B452" s="274"/>
      <c r="C452" s="275"/>
      <c r="D452" s="253" t="s">
        <v>155</v>
      </c>
      <c r="E452" s="276" t="s">
        <v>1</v>
      </c>
      <c r="F452" s="277" t="s">
        <v>639</v>
      </c>
      <c r="G452" s="275"/>
      <c r="H452" s="276" t="s">
        <v>1</v>
      </c>
      <c r="I452" s="278"/>
      <c r="J452" s="275"/>
      <c r="K452" s="275"/>
      <c r="L452" s="279"/>
      <c r="M452" s="280"/>
      <c r="N452" s="281"/>
      <c r="O452" s="281"/>
      <c r="P452" s="281"/>
      <c r="Q452" s="281"/>
      <c r="R452" s="281"/>
      <c r="S452" s="281"/>
      <c r="T452" s="282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83" t="s">
        <v>155</v>
      </c>
      <c r="AU452" s="283" t="s">
        <v>96</v>
      </c>
      <c r="AV452" s="15" t="s">
        <v>85</v>
      </c>
      <c r="AW452" s="15" t="s">
        <v>32</v>
      </c>
      <c r="AX452" s="15" t="s">
        <v>80</v>
      </c>
      <c r="AY452" s="283" t="s">
        <v>147</v>
      </c>
    </row>
    <row r="453" spans="1:51" s="13" customFormat="1" ht="12">
      <c r="A453" s="13"/>
      <c r="B453" s="251"/>
      <c r="C453" s="252"/>
      <c r="D453" s="253" t="s">
        <v>155</v>
      </c>
      <c r="E453" s="254" t="s">
        <v>1</v>
      </c>
      <c r="F453" s="255" t="s">
        <v>570</v>
      </c>
      <c r="G453" s="252"/>
      <c r="H453" s="256">
        <v>27.2</v>
      </c>
      <c r="I453" s="257"/>
      <c r="J453" s="252"/>
      <c r="K453" s="252"/>
      <c r="L453" s="258"/>
      <c r="M453" s="259"/>
      <c r="N453" s="260"/>
      <c r="O453" s="260"/>
      <c r="P453" s="260"/>
      <c r="Q453" s="260"/>
      <c r="R453" s="260"/>
      <c r="S453" s="260"/>
      <c r="T453" s="261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2" t="s">
        <v>155</v>
      </c>
      <c r="AU453" s="262" t="s">
        <v>96</v>
      </c>
      <c r="AV453" s="13" t="s">
        <v>96</v>
      </c>
      <c r="AW453" s="13" t="s">
        <v>32</v>
      </c>
      <c r="AX453" s="13" t="s">
        <v>80</v>
      </c>
      <c r="AY453" s="262" t="s">
        <v>147</v>
      </c>
    </row>
    <row r="454" spans="1:51" s="14" customFormat="1" ht="12">
      <c r="A454" s="14"/>
      <c r="B454" s="263"/>
      <c r="C454" s="264"/>
      <c r="D454" s="253" t="s">
        <v>155</v>
      </c>
      <c r="E454" s="265" t="s">
        <v>1</v>
      </c>
      <c r="F454" s="266" t="s">
        <v>157</v>
      </c>
      <c r="G454" s="264"/>
      <c r="H454" s="267">
        <v>27.2</v>
      </c>
      <c r="I454" s="268"/>
      <c r="J454" s="264"/>
      <c r="K454" s="264"/>
      <c r="L454" s="269"/>
      <c r="M454" s="270"/>
      <c r="N454" s="271"/>
      <c r="O454" s="271"/>
      <c r="P454" s="271"/>
      <c r="Q454" s="271"/>
      <c r="R454" s="271"/>
      <c r="S454" s="271"/>
      <c r="T454" s="272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3" t="s">
        <v>155</v>
      </c>
      <c r="AU454" s="273" t="s">
        <v>96</v>
      </c>
      <c r="AV454" s="14" t="s">
        <v>153</v>
      </c>
      <c r="AW454" s="14" t="s">
        <v>32</v>
      </c>
      <c r="AX454" s="14" t="s">
        <v>85</v>
      </c>
      <c r="AY454" s="273" t="s">
        <v>147</v>
      </c>
    </row>
    <row r="455" spans="1:65" s="2" customFormat="1" ht="24.15" customHeight="1">
      <c r="A455" s="40"/>
      <c r="B455" s="41"/>
      <c r="C455" s="238" t="s">
        <v>640</v>
      </c>
      <c r="D455" s="238" t="s">
        <v>149</v>
      </c>
      <c r="E455" s="239" t="s">
        <v>641</v>
      </c>
      <c r="F455" s="240" t="s">
        <v>642</v>
      </c>
      <c r="G455" s="241" t="s">
        <v>160</v>
      </c>
      <c r="H455" s="242">
        <v>1</v>
      </c>
      <c r="I455" s="243"/>
      <c r="J455" s="244">
        <f>ROUND(I455*H455,2)</f>
        <v>0</v>
      </c>
      <c r="K455" s="245"/>
      <c r="L455" s="43"/>
      <c r="M455" s="246" t="s">
        <v>1</v>
      </c>
      <c r="N455" s="247" t="s">
        <v>45</v>
      </c>
      <c r="O455" s="93"/>
      <c r="P455" s="248">
        <f>O455*H455</f>
        <v>0</v>
      </c>
      <c r="Q455" s="248">
        <v>0</v>
      </c>
      <c r="R455" s="248">
        <f>Q455*H455</f>
        <v>0</v>
      </c>
      <c r="S455" s="248">
        <v>0</v>
      </c>
      <c r="T455" s="249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50" t="s">
        <v>153</v>
      </c>
      <c r="AT455" s="250" t="s">
        <v>149</v>
      </c>
      <c r="AU455" s="250" t="s">
        <v>96</v>
      </c>
      <c r="AY455" s="17" t="s">
        <v>147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7" t="s">
        <v>85</v>
      </c>
      <c r="BK455" s="140">
        <f>ROUND(I455*H455,2)</f>
        <v>0</v>
      </c>
      <c r="BL455" s="17" t="s">
        <v>153</v>
      </c>
      <c r="BM455" s="250" t="s">
        <v>643</v>
      </c>
    </row>
    <row r="456" spans="1:47" s="2" customFormat="1" ht="12">
      <c r="A456" s="40"/>
      <c r="B456" s="41"/>
      <c r="C456" s="42"/>
      <c r="D456" s="253" t="s">
        <v>287</v>
      </c>
      <c r="E456" s="42"/>
      <c r="F456" s="295" t="s">
        <v>644</v>
      </c>
      <c r="G456" s="42"/>
      <c r="H456" s="42"/>
      <c r="I456" s="207"/>
      <c r="J456" s="42"/>
      <c r="K456" s="42"/>
      <c r="L456" s="43"/>
      <c r="M456" s="296"/>
      <c r="N456" s="297"/>
      <c r="O456" s="93"/>
      <c r="P456" s="93"/>
      <c r="Q456" s="93"/>
      <c r="R456" s="93"/>
      <c r="S456" s="93"/>
      <c r="T456" s="94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7" t="s">
        <v>287</v>
      </c>
      <c r="AU456" s="17" t="s">
        <v>96</v>
      </c>
    </row>
    <row r="457" spans="1:65" s="2" customFormat="1" ht="24.15" customHeight="1">
      <c r="A457" s="40"/>
      <c r="B457" s="41"/>
      <c r="C457" s="238" t="s">
        <v>645</v>
      </c>
      <c r="D457" s="238" t="s">
        <v>149</v>
      </c>
      <c r="E457" s="239" t="s">
        <v>646</v>
      </c>
      <c r="F457" s="240" t="s">
        <v>647</v>
      </c>
      <c r="G457" s="241" t="s">
        <v>160</v>
      </c>
      <c r="H457" s="242">
        <v>4</v>
      </c>
      <c r="I457" s="243"/>
      <c r="J457" s="244">
        <f>ROUND(I457*H457,2)</f>
        <v>0</v>
      </c>
      <c r="K457" s="245"/>
      <c r="L457" s="43"/>
      <c r="M457" s="246" t="s">
        <v>1</v>
      </c>
      <c r="N457" s="247" t="s">
        <v>45</v>
      </c>
      <c r="O457" s="93"/>
      <c r="P457" s="248">
        <f>O457*H457</f>
        <v>0</v>
      </c>
      <c r="Q457" s="248">
        <v>0</v>
      </c>
      <c r="R457" s="248">
        <f>Q457*H457</f>
        <v>0</v>
      </c>
      <c r="S457" s="248">
        <v>0</v>
      </c>
      <c r="T457" s="249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50" t="s">
        <v>153</v>
      </c>
      <c r="AT457" s="250" t="s">
        <v>149</v>
      </c>
      <c r="AU457" s="250" t="s">
        <v>96</v>
      </c>
      <c r="AY457" s="17" t="s">
        <v>147</v>
      </c>
      <c r="BE457" s="140">
        <f>IF(N457="základní",J457,0)</f>
        <v>0</v>
      </c>
      <c r="BF457" s="140">
        <f>IF(N457="snížená",J457,0)</f>
        <v>0</v>
      </c>
      <c r="BG457" s="140">
        <f>IF(N457="zákl. přenesená",J457,0)</f>
        <v>0</v>
      </c>
      <c r="BH457" s="140">
        <f>IF(N457="sníž. přenesená",J457,0)</f>
        <v>0</v>
      </c>
      <c r="BI457" s="140">
        <f>IF(N457="nulová",J457,0)</f>
        <v>0</v>
      </c>
      <c r="BJ457" s="17" t="s">
        <v>85</v>
      </c>
      <c r="BK457" s="140">
        <f>ROUND(I457*H457,2)</f>
        <v>0</v>
      </c>
      <c r="BL457" s="17" t="s">
        <v>153</v>
      </c>
      <c r="BM457" s="250" t="s">
        <v>648</v>
      </c>
    </row>
    <row r="458" spans="1:65" s="2" customFormat="1" ht="16.5" customHeight="1">
      <c r="A458" s="40"/>
      <c r="B458" s="41"/>
      <c r="C458" s="238" t="s">
        <v>649</v>
      </c>
      <c r="D458" s="238" t="s">
        <v>149</v>
      </c>
      <c r="E458" s="239" t="s">
        <v>650</v>
      </c>
      <c r="F458" s="240" t="s">
        <v>651</v>
      </c>
      <c r="G458" s="241" t="s">
        <v>285</v>
      </c>
      <c r="H458" s="242">
        <v>8.96</v>
      </c>
      <c r="I458" s="243"/>
      <c r="J458" s="244">
        <f>ROUND(I458*H458,2)</f>
        <v>0</v>
      </c>
      <c r="K458" s="245"/>
      <c r="L458" s="43"/>
      <c r="M458" s="246" t="s">
        <v>1</v>
      </c>
      <c r="N458" s="247" t="s">
        <v>45</v>
      </c>
      <c r="O458" s="93"/>
      <c r="P458" s="248">
        <f>O458*H458</f>
        <v>0</v>
      </c>
      <c r="Q458" s="248">
        <v>0</v>
      </c>
      <c r="R458" s="248">
        <f>Q458*H458</f>
        <v>0</v>
      </c>
      <c r="S458" s="248">
        <v>0</v>
      </c>
      <c r="T458" s="249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50" t="s">
        <v>153</v>
      </c>
      <c r="AT458" s="250" t="s">
        <v>149</v>
      </c>
      <c r="AU458" s="250" t="s">
        <v>96</v>
      </c>
      <c r="AY458" s="17" t="s">
        <v>147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7" t="s">
        <v>85</v>
      </c>
      <c r="BK458" s="140">
        <f>ROUND(I458*H458,2)</f>
        <v>0</v>
      </c>
      <c r="BL458" s="17" t="s">
        <v>153</v>
      </c>
      <c r="BM458" s="250" t="s">
        <v>652</v>
      </c>
    </row>
    <row r="459" spans="1:51" s="13" customFormat="1" ht="12">
      <c r="A459" s="13"/>
      <c r="B459" s="251"/>
      <c r="C459" s="252"/>
      <c r="D459" s="253" t="s">
        <v>155</v>
      </c>
      <c r="E459" s="254" t="s">
        <v>1</v>
      </c>
      <c r="F459" s="255" t="s">
        <v>653</v>
      </c>
      <c r="G459" s="252"/>
      <c r="H459" s="256">
        <v>8.96</v>
      </c>
      <c r="I459" s="257"/>
      <c r="J459" s="252"/>
      <c r="K459" s="252"/>
      <c r="L459" s="258"/>
      <c r="M459" s="259"/>
      <c r="N459" s="260"/>
      <c r="O459" s="260"/>
      <c r="P459" s="260"/>
      <c r="Q459" s="260"/>
      <c r="R459" s="260"/>
      <c r="S459" s="260"/>
      <c r="T459" s="26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2" t="s">
        <v>155</v>
      </c>
      <c r="AU459" s="262" t="s">
        <v>96</v>
      </c>
      <c r="AV459" s="13" t="s">
        <v>96</v>
      </c>
      <c r="AW459" s="13" t="s">
        <v>32</v>
      </c>
      <c r="AX459" s="13" t="s">
        <v>80</v>
      </c>
      <c r="AY459" s="262" t="s">
        <v>147</v>
      </c>
    </row>
    <row r="460" spans="1:51" s="14" customFormat="1" ht="12">
      <c r="A460" s="14"/>
      <c r="B460" s="263"/>
      <c r="C460" s="264"/>
      <c r="D460" s="253" t="s">
        <v>155</v>
      </c>
      <c r="E460" s="265" t="s">
        <v>1</v>
      </c>
      <c r="F460" s="266" t="s">
        <v>157</v>
      </c>
      <c r="G460" s="264"/>
      <c r="H460" s="267">
        <v>8.96</v>
      </c>
      <c r="I460" s="268"/>
      <c r="J460" s="264"/>
      <c r="K460" s="264"/>
      <c r="L460" s="269"/>
      <c r="M460" s="270"/>
      <c r="N460" s="271"/>
      <c r="O460" s="271"/>
      <c r="P460" s="271"/>
      <c r="Q460" s="271"/>
      <c r="R460" s="271"/>
      <c r="S460" s="271"/>
      <c r="T460" s="27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3" t="s">
        <v>155</v>
      </c>
      <c r="AU460" s="273" t="s">
        <v>96</v>
      </c>
      <c r="AV460" s="14" t="s">
        <v>153</v>
      </c>
      <c r="AW460" s="14" t="s">
        <v>32</v>
      </c>
      <c r="AX460" s="14" t="s">
        <v>85</v>
      </c>
      <c r="AY460" s="273" t="s">
        <v>147</v>
      </c>
    </row>
    <row r="461" spans="1:65" s="2" customFormat="1" ht="16.5" customHeight="1">
      <c r="A461" s="40"/>
      <c r="B461" s="41"/>
      <c r="C461" s="238" t="s">
        <v>654</v>
      </c>
      <c r="D461" s="238" t="s">
        <v>149</v>
      </c>
      <c r="E461" s="239" t="s">
        <v>655</v>
      </c>
      <c r="F461" s="240" t="s">
        <v>656</v>
      </c>
      <c r="G461" s="241" t="s">
        <v>201</v>
      </c>
      <c r="H461" s="242">
        <v>0.016</v>
      </c>
      <c r="I461" s="243"/>
      <c r="J461" s="244">
        <f>ROUND(I461*H461,2)</f>
        <v>0</v>
      </c>
      <c r="K461" s="245"/>
      <c r="L461" s="43"/>
      <c r="M461" s="246" t="s">
        <v>1</v>
      </c>
      <c r="N461" s="247" t="s">
        <v>45</v>
      </c>
      <c r="O461" s="93"/>
      <c r="P461" s="248">
        <f>O461*H461</f>
        <v>0</v>
      </c>
      <c r="Q461" s="248">
        <v>0</v>
      </c>
      <c r="R461" s="248">
        <f>Q461*H461</f>
        <v>0</v>
      </c>
      <c r="S461" s="248">
        <v>0</v>
      </c>
      <c r="T461" s="249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50" t="s">
        <v>153</v>
      </c>
      <c r="AT461" s="250" t="s">
        <v>149</v>
      </c>
      <c r="AU461" s="250" t="s">
        <v>96</v>
      </c>
      <c r="AY461" s="17" t="s">
        <v>147</v>
      </c>
      <c r="BE461" s="140">
        <f>IF(N461="základní",J461,0)</f>
        <v>0</v>
      </c>
      <c r="BF461" s="140">
        <f>IF(N461="snížená",J461,0)</f>
        <v>0</v>
      </c>
      <c r="BG461" s="140">
        <f>IF(N461="zákl. přenesená",J461,0)</f>
        <v>0</v>
      </c>
      <c r="BH461" s="140">
        <f>IF(N461="sníž. přenesená",J461,0)</f>
        <v>0</v>
      </c>
      <c r="BI461" s="140">
        <f>IF(N461="nulová",J461,0)</f>
        <v>0</v>
      </c>
      <c r="BJ461" s="17" t="s">
        <v>85</v>
      </c>
      <c r="BK461" s="140">
        <f>ROUND(I461*H461,2)</f>
        <v>0</v>
      </c>
      <c r="BL461" s="17" t="s">
        <v>153</v>
      </c>
      <c r="BM461" s="250" t="s">
        <v>657</v>
      </c>
    </row>
    <row r="462" spans="1:51" s="13" customFormat="1" ht="12">
      <c r="A462" s="13"/>
      <c r="B462" s="251"/>
      <c r="C462" s="252"/>
      <c r="D462" s="253" t="s">
        <v>155</v>
      </c>
      <c r="E462" s="254" t="s">
        <v>1</v>
      </c>
      <c r="F462" s="255" t="s">
        <v>658</v>
      </c>
      <c r="G462" s="252"/>
      <c r="H462" s="256">
        <v>0.016</v>
      </c>
      <c r="I462" s="257"/>
      <c r="J462" s="252"/>
      <c r="K462" s="252"/>
      <c r="L462" s="258"/>
      <c r="M462" s="259"/>
      <c r="N462" s="260"/>
      <c r="O462" s="260"/>
      <c r="P462" s="260"/>
      <c r="Q462" s="260"/>
      <c r="R462" s="260"/>
      <c r="S462" s="260"/>
      <c r="T462" s="26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2" t="s">
        <v>155</v>
      </c>
      <c r="AU462" s="262" t="s">
        <v>96</v>
      </c>
      <c r="AV462" s="13" t="s">
        <v>96</v>
      </c>
      <c r="AW462" s="13" t="s">
        <v>32</v>
      </c>
      <c r="AX462" s="13" t="s">
        <v>80</v>
      </c>
      <c r="AY462" s="262" t="s">
        <v>147</v>
      </c>
    </row>
    <row r="463" spans="1:51" s="14" customFormat="1" ht="12">
      <c r="A463" s="14"/>
      <c r="B463" s="263"/>
      <c r="C463" s="264"/>
      <c r="D463" s="253" t="s">
        <v>155</v>
      </c>
      <c r="E463" s="265" t="s">
        <v>1</v>
      </c>
      <c r="F463" s="266" t="s">
        <v>157</v>
      </c>
      <c r="G463" s="264"/>
      <c r="H463" s="267">
        <v>0.016</v>
      </c>
      <c r="I463" s="268"/>
      <c r="J463" s="264"/>
      <c r="K463" s="264"/>
      <c r="L463" s="269"/>
      <c r="M463" s="270"/>
      <c r="N463" s="271"/>
      <c r="O463" s="271"/>
      <c r="P463" s="271"/>
      <c r="Q463" s="271"/>
      <c r="R463" s="271"/>
      <c r="S463" s="271"/>
      <c r="T463" s="27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3" t="s">
        <v>155</v>
      </c>
      <c r="AU463" s="273" t="s">
        <v>96</v>
      </c>
      <c r="AV463" s="14" t="s">
        <v>153</v>
      </c>
      <c r="AW463" s="14" t="s">
        <v>32</v>
      </c>
      <c r="AX463" s="14" t="s">
        <v>85</v>
      </c>
      <c r="AY463" s="273" t="s">
        <v>147</v>
      </c>
    </row>
    <row r="464" spans="1:65" s="2" customFormat="1" ht="16.5" customHeight="1">
      <c r="A464" s="40"/>
      <c r="B464" s="41"/>
      <c r="C464" s="238" t="s">
        <v>659</v>
      </c>
      <c r="D464" s="238" t="s">
        <v>149</v>
      </c>
      <c r="E464" s="239" t="s">
        <v>660</v>
      </c>
      <c r="F464" s="240" t="s">
        <v>661</v>
      </c>
      <c r="G464" s="241" t="s">
        <v>152</v>
      </c>
      <c r="H464" s="242">
        <v>0.196</v>
      </c>
      <c r="I464" s="243"/>
      <c r="J464" s="244">
        <f>ROUND(I464*H464,2)</f>
        <v>0</v>
      </c>
      <c r="K464" s="245"/>
      <c r="L464" s="43"/>
      <c r="M464" s="246" t="s">
        <v>1</v>
      </c>
      <c r="N464" s="247" t="s">
        <v>45</v>
      </c>
      <c r="O464" s="93"/>
      <c r="P464" s="248">
        <f>O464*H464</f>
        <v>0</v>
      </c>
      <c r="Q464" s="248">
        <v>0</v>
      </c>
      <c r="R464" s="248">
        <f>Q464*H464</f>
        <v>0</v>
      </c>
      <c r="S464" s="248">
        <v>0</v>
      </c>
      <c r="T464" s="249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50" t="s">
        <v>153</v>
      </c>
      <c r="AT464" s="250" t="s">
        <v>149</v>
      </c>
      <c r="AU464" s="250" t="s">
        <v>96</v>
      </c>
      <c r="AY464" s="17" t="s">
        <v>147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7" t="s">
        <v>85</v>
      </c>
      <c r="BK464" s="140">
        <f>ROUND(I464*H464,2)</f>
        <v>0</v>
      </c>
      <c r="BL464" s="17" t="s">
        <v>153</v>
      </c>
      <c r="BM464" s="250" t="s">
        <v>662</v>
      </c>
    </row>
    <row r="465" spans="1:51" s="13" customFormat="1" ht="12">
      <c r="A465" s="13"/>
      <c r="B465" s="251"/>
      <c r="C465" s="252"/>
      <c r="D465" s="253" t="s">
        <v>155</v>
      </c>
      <c r="E465" s="254" t="s">
        <v>1</v>
      </c>
      <c r="F465" s="255" t="s">
        <v>663</v>
      </c>
      <c r="G465" s="252"/>
      <c r="H465" s="256">
        <v>0.196</v>
      </c>
      <c r="I465" s="257"/>
      <c r="J465" s="252"/>
      <c r="K465" s="252"/>
      <c r="L465" s="258"/>
      <c r="M465" s="259"/>
      <c r="N465" s="260"/>
      <c r="O465" s="260"/>
      <c r="P465" s="260"/>
      <c r="Q465" s="260"/>
      <c r="R465" s="260"/>
      <c r="S465" s="260"/>
      <c r="T465" s="26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2" t="s">
        <v>155</v>
      </c>
      <c r="AU465" s="262" t="s">
        <v>96</v>
      </c>
      <c r="AV465" s="13" t="s">
        <v>96</v>
      </c>
      <c r="AW465" s="13" t="s">
        <v>32</v>
      </c>
      <c r="AX465" s="13" t="s">
        <v>80</v>
      </c>
      <c r="AY465" s="262" t="s">
        <v>147</v>
      </c>
    </row>
    <row r="466" spans="1:51" s="14" customFormat="1" ht="12">
      <c r="A466" s="14"/>
      <c r="B466" s="263"/>
      <c r="C466" s="264"/>
      <c r="D466" s="253" t="s">
        <v>155</v>
      </c>
      <c r="E466" s="265" t="s">
        <v>1</v>
      </c>
      <c r="F466" s="266" t="s">
        <v>157</v>
      </c>
      <c r="G466" s="264"/>
      <c r="H466" s="267">
        <v>0.196</v>
      </c>
      <c r="I466" s="268"/>
      <c r="J466" s="264"/>
      <c r="K466" s="264"/>
      <c r="L466" s="269"/>
      <c r="M466" s="270"/>
      <c r="N466" s="271"/>
      <c r="O466" s="271"/>
      <c r="P466" s="271"/>
      <c r="Q466" s="271"/>
      <c r="R466" s="271"/>
      <c r="S466" s="271"/>
      <c r="T466" s="27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3" t="s">
        <v>155</v>
      </c>
      <c r="AU466" s="273" t="s">
        <v>96</v>
      </c>
      <c r="AV466" s="14" t="s">
        <v>153</v>
      </c>
      <c r="AW466" s="14" t="s">
        <v>32</v>
      </c>
      <c r="AX466" s="14" t="s">
        <v>85</v>
      </c>
      <c r="AY466" s="273" t="s">
        <v>147</v>
      </c>
    </row>
    <row r="467" spans="1:65" s="2" customFormat="1" ht="16.5" customHeight="1">
      <c r="A467" s="40"/>
      <c r="B467" s="41"/>
      <c r="C467" s="238" t="s">
        <v>664</v>
      </c>
      <c r="D467" s="238" t="s">
        <v>149</v>
      </c>
      <c r="E467" s="239" t="s">
        <v>665</v>
      </c>
      <c r="F467" s="240" t="s">
        <v>666</v>
      </c>
      <c r="G467" s="241" t="s">
        <v>152</v>
      </c>
      <c r="H467" s="242">
        <v>0.196</v>
      </c>
      <c r="I467" s="243"/>
      <c r="J467" s="244">
        <f>ROUND(I467*H467,2)</f>
        <v>0</v>
      </c>
      <c r="K467" s="245"/>
      <c r="L467" s="43"/>
      <c r="M467" s="246" t="s">
        <v>1</v>
      </c>
      <c r="N467" s="247" t="s">
        <v>45</v>
      </c>
      <c r="O467" s="93"/>
      <c r="P467" s="248">
        <f>O467*H467</f>
        <v>0</v>
      </c>
      <c r="Q467" s="248">
        <v>0</v>
      </c>
      <c r="R467" s="248">
        <f>Q467*H467</f>
        <v>0</v>
      </c>
      <c r="S467" s="248">
        <v>0</v>
      </c>
      <c r="T467" s="249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50" t="s">
        <v>153</v>
      </c>
      <c r="AT467" s="250" t="s">
        <v>149</v>
      </c>
      <c r="AU467" s="250" t="s">
        <v>96</v>
      </c>
      <c r="AY467" s="17" t="s">
        <v>147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7" t="s">
        <v>85</v>
      </c>
      <c r="BK467" s="140">
        <f>ROUND(I467*H467,2)</f>
        <v>0</v>
      </c>
      <c r="BL467" s="17" t="s">
        <v>153</v>
      </c>
      <c r="BM467" s="250" t="s">
        <v>667</v>
      </c>
    </row>
    <row r="468" spans="1:51" s="13" customFormat="1" ht="12">
      <c r="A468" s="13"/>
      <c r="B468" s="251"/>
      <c r="C468" s="252"/>
      <c r="D468" s="253" t="s">
        <v>155</v>
      </c>
      <c r="E468" s="254" t="s">
        <v>1</v>
      </c>
      <c r="F468" s="255" t="s">
        <v>663</v>
      </c>
      <c r="G468" s="252"/>
      <c r="H468" s="256">
        <v>0.196</v>
      </c>
      <c r="I468" s="257"/>
      <c r="J468" s="252"/>
      <c r="K468" s="252"/>
      <c r="L468" s="258"/>
      <c r="M468" s="259"/>
      <c r="N468" s="260"/>
      <c r="O468" s="260"/>
      <c r="P468" s="260"/>
      <c r="Q468" s="260"/>
      <c r="R468" s="260"/>
      <c r="S468" s="260"/>
      <c r="T468" s="26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2" t="s">
        <v>155</v>
      </c>
      <c r="AU468" s="262" t="s">
        <v>96</v>
      </c>
      <c r="AV468" s="13" t="s">
        <v>96</v>
      </c>
      <c r="AW468" s="13" t="s">
        <v>32</v>
      </c>
      <c r="AX468" s="13" t="s">
        <v>80</v>
      </c>
      <c r="AY468" s="262" t="s">
        <v>147</v>
      </c>
    </row>
    <row r="469" spans="1:51" s="14" customFormat="1" ht="12">
      <c r="A469" s="14"/>
      <c r="B469" s="263"/>
      <c r="C469" s="264"/>
      <c r="D469" s="253" t="s">
        <v>155</v>
      </c>
      <c r="E469" s="265" t="s">
        <v>1</v>
      </c>
      <c r="F469" s="266" t="s">
        <v>157</v>
      </c>
      <c r="G469" s="264"/>
      <c r="H469" s="267">
        <v>0.196</v>
      </c>
      <c r="I469" s="268"/>
      <c r="J469" s="264"/>
      <c r="K469" s="264"/>
      <c r="L469" s="269"/>
      <c r="M469" s="270"/>
      <c r="N469" s="271"/>
      <c r="O469" s="271"/>
      <c r="P469" s="271"/>
      <c r="Q469" s="271"/>
      <c r="R469" s="271"/>
      <c r="S469" s="271"/>
      <c r="T469" s="27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3" t="s">
        <v>155</v>
      </c>
      <c r="AU469" s="273" t="s">
        <v>96</v>
      </c>
      <c r="AV469" s="14" t="s">
        <v>153</v>
      </c>
      <c r="AW469" s="14" t="s">
        <v>32</v>
      </c>
      <c r="AX469" s="14" t="s">
        <v>85</v>
      </c>
      <c r="AY469" s="273" t="s">
        <v>147</v>
      </c>
    </row>
    <row r="470" spans="1:65" s="2" customFormat="1" ht="21.75" customHeight="1">
      <c r="A470" s="40"/>
      <c r="B470" s="41"/>
      <c r="C470" s="238" t="s">
        <v>668</v>
      </c>
      <c r="D470" s="238" t="s">
        <v>149</v>
      </c>
      <c r="E470" s="239" t="s">
        <v>669</v>
      </c>
      <c r="F470" s="240" t="s">
        <v>670</v>
      </c>
      <c r="G470" s="241" t="s">
        <v>285</v>
      </c>
      <c r="H470" s="242">
        <v>8.96</v>
      </c>
      <c r="I470" s="243"/>
      <c r="J470" s="244">
        <f>ROUND(I470*H470,2)</f>
        <v>0</v>
      </c>
      <c r="K470" s="245"/>
      <c r="L470" s="43"/>
      <c r="M470" s="246" t="s">
        <v>1</v>
      </c>
      <c r="N470" s="247" t="s">
        <v>45</v>
      </c>
      <c r="O470" s="93"/>
      <c r="P470" s="248">
        <f>O470*H470</f>
        <v>0</v>
      </c>
      <c r="Q470" s="248">
        <v>0</v>
      </c>
      <c r="R470" s="248">
        <f>Q470*H470</f>
        <v>0</v>
      </c>
      <c r="S470" s="248">
        <v>0</v>
      </c>
      <c r="T470" s="249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50" t="s">
        <v>153</v>
      </c>
      <c r="AT470" s="250" t="s">
        <v>149</v>
      </c>
      <c r="AU470" s="250" t="s">
        <v>96</v>
      </c>
      <c r="AY470" s="17" t="s">
        <v>147</v>
      </c>
      <c r="BE470" s="140">
        <f>IF(N470="základní",J470,0)</f>
        <v>0</v>
      </c>
      <c r="BF470" s="140">
        <f>IF(N470="snížená",J470,0)</f>
        <v>0</v>
      </c>
      <c r="BG470" s="140">
        <f>IF(N470="zákl. přenesená",J470,0)</f>
        <v>0</v>
      </c>
      <c r="BH470" s="140">
        <f>IF(N470="sníž. přenesená",J470,0)</f>
        <v>0</v>
      </c>
      <c r="BI470" s="140">
        <f>IF(N470="nulová",J470,0)</f>
        <v>0</v>
      </c>
      <c r="BJ470" s="17" t="s">
        <v>85</v>
      </c>
      <c r="BK470" s="140">
        <f>ROUND(I470*H470,2)</f>
        <v>0</v>
      </c>
      <c r="BL470" s="17" t="s">
        <v>153</v>
      </c>
      <c r="BM470" s="250" t="s">
        <v>671</v>
      </c>
    </row>
    <row r="471" spans="1:51" s="13" customFormat="1" ht="12">
      <c r="A471" s="13"/>
      <c r="B471" s="251"/>
      <c r="C471" s="252"/>
      <c r="D471" s="253" t="s">
        <v>155</v>
      </c>
      <c r="E471" s="254" t="s">
        <v>1</v>
      </c>
      <c r="F471" s="255" t="s">
        <v>672</v>
      </c>
      <c r="G471" s="252"/>
      <c r="H471" s="256">
        <v>8.96</v>
      </c>
      <c r="I471" s="257"/>
      <c r="J471" s="252"/>
      <c r="K471" s="252"/>
      <c r="L471" s="258"/>
      <c r="M471" s="259"/>
      <c r="N471" s="260"/>
      <c r="O471" s="260"/>
      <c r="P471" s="260"/>
      <c r="Q471" s="260"/>
      <c r="R471" s="260"/>
      <c r="S471" s="260"/>
      <c r="T471" s="26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2" t="s">
        <v>155</v>
      </c>
      <c r="AU471" s="262" t="s">
        <v>96</v>
      </c>
      <c r="AV471" s="13" t="s">
        <v>96</v>
      </c>
      <c r="AW471" s="13" t="s">
        <v>32</v>
      </c>
      <c r="AX471" s="13" t="s">
        <v>80</v>
      </c>
      <c r="AY471" s="262" t="s">
        <v>147</v>
      </c>
    </row>
    <row r="472" spans="1:51" s="14" customFormat="1" ht="12">
      <c r="A472" s="14"/>
      <c r="B472" s="263"/>
      <c r="C472" s="264"/>
      <c r="D472" s="253" t="s">
        <v>155</v>
      </c>
      <c r="E472" s="265" t="s">
        <v>1</v>
      </c>
      <c r="F472" s="266" t="s">
        <v>157</v>
      </c>
      <c r="G472" s="264"/>
      <c r="H472" s="267">
        <v>8.96</v>
      </c>
      <c r="I472" s="268"/>
      <c r="J472" s="264"/>
      <c r="K472" s="264"/>
      <c r="L472" s="269"/>
      <c r="M472" s="270"/>
      <c r="N472" s="271"/>
      <c r="O472" s="271"/>
      <c r="P472" s="271"/>
      <c r="Q472" s="271"/>
      <c r="R472" s="271"/>
      <c r="S472" s="271"/>
      <c r="T472" s="27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3" t="s">
        <v>155</v>
      </c>
      <c r="AU472" s="273" t="s">
        <v>96</v>
      </c>
      <c r="AV472" s="14" t="s">
        <v>153</v>
      </c>
      <c r="AW472" s="14" t="s">
        <v>32</v>
      </c>
      <c r="AX472" s="14" t="s">
        <v>85</v>
      </c>
      <c r="AY472" s="273" t="s">
        <v>147</v>
      </c>
    </row>
    <row r="473" spans="1:65" s="2" customFormat="1" ht="24.15" customHeight="1">
      <c r="A473" s="40"/>
      <c r="B473" s="41"/>
      <c r="C473" s="238" t="s">
        <v>673</v>
      </c>
      <c r="D473" s="238" t="s">
        <v>149</v>
      </c>
      <c r="E473" s="239" t="s">
        <v>674</v>
      </c>
      <c r="F473" s="240" t="s">
        <v>675</v>
      </c>
      <c r="G473" s="241" t="s">
        <v>285</v>
      </c>
      <c r="H473" s="242">
        <v>80</v>
      </c>
      <c r="I473" s="243"/>
      <c r="J473" s="244">
        <f>ROUND(I473*H473,2)</f>
        <v>0</v>
      </c>
      <c r="K473" s="245"/>
      <c r="L473" s="43"/>
      <c r="M473" s="246" t="s">
        <v>1</v>
      </c>
      <c r="N473" s="247" t="s">
        <v>45</v>
      </c>
      <c r="O473" s="93"/>
      <c r="P473" s="248">
        <f>O473*H473</f>
        <v>0</v>
      </c>
      <c r="Q473" s="248">
        <v>0.01517</v>
      </c>
      <c r="R473" s="248">
        <f>Q473*H473</f>
        <v>1.2136</v>
      </c>
      <c r="S473" s="248">
        <v>0</v>
      </c>
      <c r="T473" s="249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50" t="s">
        <v>153</v>
      </c>
      <c r="AT473" s="250" t="s">
        <v>149</v>
      </c>
      <c r="AU473" s="250" t="s">
        <v>96</v>
      </c>
      <c r="AY473" s="17" t="s">
        <v>147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7" t="s">
        <v>85</v>
      </c>
      <c r="BK473" s="140">
        <f>ROUND(I473*H473,2)</f>
        <v>0</v>
      </c>
      <c r="BL473" s="17" t="s">
        <v>153</v>
      </c>
      <c r="BM473" s="250" t="s">
        <v>676</v>
      </c>
    </row>
    <row r="474" spans="1:51" s="15" customFormat="1" ht="12">
      <c r="A474" s="15"/>
      <c r="B474" s="274"/>
      <c r="C474" s="275"/>
      <c r="D474" s="253" t="s">
        <v>155</v>
      </c>
      <c r="E474" s="276" t="s">
        <v>1</v>
      </c>
      <c r="F474" s="277" t="s">
        <v>677</v>
      </c>
      <c r="G474" s="275"/>
      <c r="H474" s="276" t="s">
        <v>1</v>
      </c>
      <c r="I474" s="278"/>
      <c r="J474" s="275"/>
      <c r="K474" s="275"/>
      <c r="L474" s="279"/>
      <c r="M474" s="280"/>
      <c r="N474" s="281"/>
      <c r="O474" s="281"/>
      <c r="P474" s="281"/>
      <c r="Q474" s="281"/>
      <c r="R474" s="281"/>
      <c r="S474" s="281"/>
      <c r="T474" s="282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83" t="s">
        <v>155</v>
      </c>
      <c r="AU474" s="283" t="s">
        <v>96</v>
      </c>
      <c r="AV474" s="15" t="s">
        <v>85</v>
      </c>
      <c r="AW474" s="15" t="s">
        <v>32</v>
      </c>
      <c r="AX474" s="15" t="s">
        <v>80</v>
      </c>
      <c r="AY474" s="283" t="s">
        <v>147</v>
      </c>
    </row>
    <row r="475" spans="1:51" s="13" customFormat="1" ht="12">
      <c r="A475" s="13"/>
      <c r="B475" s="251"/>
      <c r="C475" s="252"/>
      <c r="D475" s="253" t="s">
        <v>155</v>
      </c>
      <c r="E475" s="254" t="s">
        <v>1</v>
      </c>
      <c r="F475" s="255" t="s">
        <v>678</v>
      </c>
      <c r="G475" s="252"/>
      <c r="H475" s="256">
        <v>80</v>
      </c>
      <c r="I475" s="257"/>
      <c r="J475" s="252"/>
      <c r="K475" s="252"/>
      <c r="L475" s="258"/>
      <c r="M475" s="259"/>
      <c r="N475" s="260"/>
      <c r="O475" s="260"/>
      <c r="P475" s="260"/>
      <c r="Q475" s="260"/>
      <c r="R475" s="260"/>
      <c r="S475" s="260"/>
      <c r="T475" s="26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2" t="s">
        <v>155</v>
      </c>
      <c r="AU475" s="262" t="s">
        <v>96</v>
      </c>
      <c r="AV475" s="13" t="s">
        <v>96</v>
      </c>
      <c r="AW475" s="13" t="s">
        <v>32</v>
      </c>
      <c r="AX475" s="13" t="s">
        <v>80</v>
      </c>
      <c r="AY475" s="262" t="s">
        <v>147</v>
      </c>
    </row>
    <row r="476" spans="1:51" s="14" customFormat="1" ht="12">
      <c r="A476" s="14"/>
      <c r="B476" s="263"/>
      <c r="C476" s="264"/>
      <c r="D476" s="253" t="s">
        <v>155</v>
      </c>
      <c r="E476" s="265" t="s">
        <v>1</v>
      </c>
      <c r="F476" s="266" t="s">
        <v>157</v>
      </c>
      <c r="G476" s="264"/>
      <c r="H476" s="267">
        <v>80</v>
      </c>
      <c r="I476" s="268"/>
      <c r="J476" s="264"/>
      <c r="K476" s="264"/>
      <c r="L476" s="269"/>
      <c r="M476" s="270"/>
      <c r="N476" s="271"/>
      <c r="O476" s="271"/>
      <c r="P476" s="271"/>
      <c r="Q476" s="271"/>
      <c r="R476" s="271"/>
      <c r="S476" s="271"/>
      <c r="T476" s="27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3" t="s">
        <v>155</v>
      </c>
      <c r="AU476" s="273" t="s">
        <v>96</v>
      </c>
      <c r="AV476" s="14" t="s">
        <v>153</v>
      </c>
      <c r="AW476" s="14" t="s">
        <v>32</v>
      </c>
      <c r="AX476" s="14" t="s">
        <v>85</v>
      </c>
      <c r="AY476" s="273" t="s">
        <v>147</v>
      </c>
    </row>
    <row r="477" spans="1:65" s="2" customFormat="1" ht="24.15" customHeight="1">
      <c r="A477" s="40"/>
      <c r="B477" s="41"/>
      <c r="C477" s="238" t="s">
        <v>679</v>
      </c>
      <c r="D477" s="238" t="s">
        <v>149</v>
      </c>
      <c r="E477" s="239" t="s">
        <v>680</v>
      </c>
      <c r="F477" s="240" t="s">
        <v>681</v>
      </c>
      <c r="G477" s="241" t="s">
        <v>285</v>
      </c>
      <c r="H477" s="242">
        <v>28.8</v>
      </c>
      <c r="I477" s="243"/>
      <c r="J477" s="244">
        <f>ROUND(I477*H477,2)</f>
        <v>0</v>
      </c>
      <c r="K477" s="245"/>
      <c r="L477" s="43"/>
      <c r="M477" s="246" t="s">
        <v>1</v>
      </c>
      <c r="N477" s="247" t="s">
        <v>45</v>
      </c>
      <c r="O477" s="93"/>
      <c r="P477" s="248">
        <f>O477*H477</f>
        <v>0</v>
      </c>
      <c r="Q477" s="248">
        <v>0.05107</v>
      </c>
      <c r="R477" s="248">
        <f>Q477*H477</f>
        <v>1.470816</v>
      </c>
      <c r="S477" s="248">
        <v>0</v>
      </c>
      <c r="T477" s="249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50" t="s">
        <v>153</v>
      </c>
      <c r="AT477" s="250" t="s">
        <v>149</v>
      </c>
      <c r="AU477" s="250" t="s">
        <v>96</v>
      </c>
      <c r="AY477" s="17" t="s">
        <v>147</v>
      </c>
      <c r="BE477" s="140">
        <f>IF(N477="základní",J477,0)</f>
        <v>0</v>
      </c>
      <c r="BF477" s="140">
        <f>IF(N477="snížená",J477,0)</f>
        <v>0</v>
      </c>
      <c r="BG477" s="140">
        <f>IF(N477="zákl. přenesená",J477,0)</f>
        <v>0</v>
      </c>
      <c r="BH477" s="140">
        <f>IF(N477="sníž. přenesená",J477,0)</f>
        <v>0</v>
      </c>
      <c r="BI477" s="140">
        <f>IF(N477="nulová",J477,0)</f>
        <v>0</v>
      </c>
      <c r="BJ477" s="17" t="s">
        <v>85</v>
      </c>
      <c r="BK477" s="140">
        <f>ROUND(I477*H477,2)</f>
        <v>0</v>
      </c>
      <c r="BL477" s="17" t="s">
        <v>153</v>
      </c>
      <c r="BM477" s="250" t="s">
        <v>682</v>
      </c>
    </row>
    <row r="478" spans="1:51" s="15" customFormat="1" ht="12">
      <c r="A478" s="15"/>
      <c r="B478" s="274"/>
      <c r="C478" s="275"/>
      <c r="D478" s="253" t="s">
        <v>155</v>
      </c>
      <c r="E478" s="276" t="s">
        <v>1</v>
      </c>
      <c r="F478" s="277" t="s">
        <v>683</v>
      </c>
      <c r="G478" s="275"/>
      <c r="H478" s="276" t="s">
        <v>1</v>
      </c>
      <c r="I478" s="278"/>
      <c r="J478" s="275"/>
      <c r="K478" s="275"/>
      <c r="L478" s="279"/>
      <c r="M478" s="280"/>
      <c r="N478" s="281"/>
      <c r="O478" s="281"/>
      <c r="P478" s="281"/>
      <c r="Q478" s="281"/>
      <c r="R478" s="281"/>
      <c r="S478" s="281"/>
      <c r="T478" s="282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3" t="s">
        <v>155</v>
      </c>
      <c r="AU478" s="283" t="s">
        <v>96</v>
      </c>
      <c r="AV478" s="15" t="s">
        <v>85</v>
      </c>
      <c r="AW478" s="15" t="s">
        <v>32</v>
      </c>
      <c r="AX478" s="15" t="s">
        <v>80</v>
      </c>
      <c r="AY478" s="283" t="s">
        <v>147</v>
      </c>
    </row>
    <row r="479" spans="1:51" s="13" customFormat="1" ht="12">
      <c r="A479" s="13"/>
      <c r="B479" s="251"/>
      <c r="C479" s="252"/>
      <c r="D479" s="253" t="s">
        <v>155</v>
      </c>
      <c r="E479" s="254" t="s">
        <v>1</v>
      </c>
      <c r="F479" s="255" t="s">
        <v>684</v>
      </c>
      <c r="G479" s="252"/>
      <c r="H479" s="256">
        <v>28.8</v>
      </c>
      <c r="I479" s="257"/>
      <c r="J479" s="252"/>
      <c r="K479" s="252"/>
      <c r="L479" s="258"/>
      <c r="M479" s="259"/>
      <c r="N479" s="260"/>
      <c r="O479" s="260"/>
      <c r="P479" s="260"/>
      <c r="Q479" s="260"/>
      <c r="R479" s="260"/>
      <c r="S479" s="260"/>
      <c r="T479" s="26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2" t="s">
        <v>155</v>
      </c>
      <c r="AU479" s="262" t="s">
        <v>96</v>
      </c>
      <c r="AV479" s="13" t="s">
        <v>96</v>
      </c>
      <c r="AW479" s="13" t="s">
        <v>32</v>
      </c>
      <c r="AX479" s="13" t="s">
        <v>80</v>
      </c>
      <c r="AY479" s="262" t="s">
        <v>147</v>
      </c>
    </row>
    <row r="480" spans="1:51" s="14" customFormat="1" ht="12">
      <c r="A480" s="14"/>
      <c r="B480" s="263"/>
      <c r="C480" s="264"/>
      <c r="D480" s="253" t="s">
        <v>155</v>
      </c>
      <c r="E480" s="265" t="s">
        <v>1</v>
      </c>
      <c r="F480" s="266" t="s">
        <v>157</v>
      </c>
      <c r="G480" s="264"/>
      <c r="H480" s="267">
        <v>28.8</v>
      </c>
      <c r="I480" s="268"/>
      <c r="J480" s="264"/>
      <c r="K480" s="264"/>
      <c r="L480" s="269"/>
      <c r="M480" s="270"/>
      <c r="N480" s="271"/>
      <c r="O480" s="271"/>
      <c r="P480" s="271"/>
      <c r="Q480" s="271"/>
      <c r="R480" s="271"/>
      <c r="S480" s="271"/>
      <c r="T480" s="27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3" t="s">
        <v>155</v>
      </c>
      <c r="AU480" s="273" t="s">
        <v>96</v>
      </c>
      <c r="AV480" s="14" t="s">
        <v>153</v>
      </c>
      <c r="AW480" s="14" t="s">
        <v>32</v>
      </c>
      <c r="AX480" s="14" t="s">
        <v>85</v>
      </c>
      <c r="AY480" s="273" t="s">
        <v>147</v>
      </c>
    </row>
    <row r="481" spans="1:65" s="2" customFormat="1" ht="24.15" customHeight="1">
      <c r="A481" s="40"/>
      <c r="B481" s="41"/>
      <c r="C481" s="238" t="s">
        <v>685</v>
      </c>
      <c r="D481" s="238" t="s">
        <v>149</v>
      </c>
      <c r="E481" s="239" t="s">
        <v>686</v>
      </c>
      <c r="F481" s="240" t="s">
        <v>687</v>
      </c>
      <c r="G481" s="241" t="s">
        <v>160</v>
      </c>
      <c r="H481" s="242">
        <v>48</v>
      </c>
      <c r="I481" s="243"/>
      <c r="J481" s="244">
        <f>ROUND(I481*H481,2)</f>
        <v>0</v>
      </c>
      <c r="K481" s="245"/>
      <c r="L481" s="43"/>
      <c r="M481" s="246" t="s">
        <v>1</v>
      </c>
      <c r="N481" s="247" t="s">
        <v>45</v>
      </c>
      <c r="O481" s="93"/>
      <c r="P481" s="248">
        <f>O481*H481</f>
        <v>0</v>
      </c>
      <c r="Q481" s="248">
        <v>0</v>
      </c>
      <c r="R481" s="248">
        <f>Q481*H481</f>
        <v>0</v>
      </c>
      <c r="S481" s="248">
        <v>0</v>
      </c>
      <c r="T481" s="249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50" t="s">
        <v>153</v>
      </c>
      <c r="AT481" s="250" t="s">
        <v>149</v>
      </c>
      <c r="AU481" s="250" t="s">
        <v>96</v>
      </c>
      <c r="AY481" s="17" t="s">
        <v>147</v>
      </c>
      <c r="BE481" s="140">
        <f>IF(N481="základní",J481,0)</f>
        <v>0</v>
      </c>
      <c r="BF481" s="140">
        <f>IF(N481="snížená",J481,0)</f>
        <v>0</v>
      </c>
      <c r="BG481" s="140">
        <f>IF(N481="zákl. přenesená",J481,0)</f>
        <v>0</v>
      </c>
      <c r="BH481" s="140">
        <f>IF(N481="sníž. přenesená",J481,0)</f>
        <v>0</v>
      </c>
      <c r="BI481" s="140">
        <f>IF(N481="nulová",J481,0)</f>
        <v>0</v>
      </c>
      <c r="BJ481" s="17" t="s">
        <v>85</v>
      </c>
      <c r="BK481" s="140">
        <f>ROUND(I481*H481,2)</f>
        <v>0</v>
      </c>
      <c r="BL481" s="17" t="s">
        <v>153</v>
      </c>
      <c r="BM481" s="250" t="s">
        <v>688</v>
      </c>
    </row>
    <row r="482" spans="1:51" s="13" customFormat="1" ht="12">
      <c r="A482" s="13"/>
      <c r="B482" s="251"/>
      <c r="C482" s="252"/>
      <c r="D482" s="253" t="s">
        <v>155</v>
      </c>
      <c r="E482" s="254" t="s">
        <v>1</v>
      </c>
      <c r="F482" s="255" t="s">
        <v>689</v>
      </c>
      <c r="G482" s="252"/>
      <c r="H482" s="256">
        <v>48</v>
      </c>
      <c r="I482" s="257"/>
      <c r="J482" s="252"/>
      <c r="K482" s="252"/>
      <c r="L482" s="258"/>
      <c r="M482" s="259"/>
      <c r="N482" s="260"/>
      <c r="O482" s="260"/>
      <c r="P482" s="260"/>
      <c r="Q482" s="260"/>
      <c r="R482" s="260"/>
      <c r="S482" s="260"/>
      <c r="T482" s="26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2" t="s">
        <v>155</v>
      </c>
      <c r="AU482" s="262" t="s">
        <v>96</v>
      </c>
      <c r="AV482" s="13" t="s">
        <v>96</v>
      </c>
      <c r="AW482" s="13" t="s">
        <v>32</v>
      </c>
      <c r="AX482" s="13" t="s">
        <v>80</v>
      </c>
      <c r="AY482" s="262" t="s">
        <v>147</v>
      </c>
    </row>
    <row r="483" spans="1:51" s="14" customFormat="1" ht="12">
      <c r="A483" s="14"/>
      <c r="B483" s="263"/>
      <c r="C483" s="264"/>
      <c r="D483" s="253" t="s">
        <v>155</v>
      </c>
      <c r="E483" s="265" t="s">
        <v>1</v>
      </c>
      <c r="F483" s="266" t="s">
        <v>157</v>
      </c>
      <c r="G483" s="264"/>
      <c r="H483" s="267">
        <v>48</v>
      </c>
      <c r="I483" s="268"/>
      <c r="J483" s="264"/>
      <c r="K483" s="264"/>
      <c r="L483" s="269"/>
      <c r="M483" s="270"/>
      <c r="N483" s="271"/>
      <c r="O483" s="271"/>
      <c r="P483" s="271"/>
      <c r="Q483" s="271"/>
      <c r="R483" s="271"/>
      <c r="S483" s="271"/>
      <c r="T483" s="27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3" t="s">
        <v>155</v>
      </c>
      <c r="AU483" s="273" t="s">
        <v>96</v>
      </c>
      <c r="AV483" s="14" t="s">
        <v>153</v>
      </c>
      <c r="AW483" s="14" t="s">
        <v>32</v>
      </c>
      <c r="AX483" s="14" t="s">
        <v>85</v>
      </c>
      <c r="AY483" s="273" t="s">
        <v>147</v>
      </c>
    </row>
    <row r="484" spans="1:65" s="2" customFormat="1" ht="24.15" customHeight="1">
      <c r="A484" s="40"/>
      <c r="B484" s="41"/>
      <c r="C484" s="238" t="s">
        <v>690</v>
      </c>
      <c r="D484" s="238" t="s">
        <v>149</v>
      </c>
      <c r="E484" s="239" t="s">
        <v>691</v>
      </c>
      <c r="F484" s="240" t="s">
        <v>692</v>
      </c>
      <c r="G484" s="241" t="s">
        <v>160</v>
      </c>
      <c r="H484" s="242">
        <v>2</v>
      </c>
      <c r="I484" s="243"/>
      <c r="J484" s="244">
        <f>ROUND(I484*H484,2)</f>
        <v>0</v>
      </c>
      <c r="K484" s="245"/>
      <c r="L484" s="43"/>
      <c r="M484" s="246" t="s">
        <v>1</v>
      </c>
      <c r="N484" s="247" t="s">
        <v>45</v>
      </c>
      <c r="O484" s="93"/>
      <c r="P484" s="248">
        <f>O484*H484</f>
        <v>0</v>
      </c>
      <c r="Q484" s="248">
        <v>1E-05</v>
      </c>
      <c r="R484" s="248">
        <f>Q484*H484</f>
        <v>2E-05</v>
      </c>
      <c r="S484" s="248">
        <v>0</v>
      </c>
      <c r="T484" s="249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50" t="s">
        <v>153</v>
      </c>
      <c r="AT484" s="250" t="s">
        <v>149</v>
      </c>
      <c r="AU484" s="250" t="s">
        <v>96</v>
      </c>
      <c r="AY484" s="17" t="s">
        <v>147</v>
      </c>
      <c r="BE484" s="140">
        <f>IF(N484="základní",J484,0)</f>
        <v>0</v>
      </c>
      <c r="BF484" s="140">
        <f>IF(N484="snížená",J484,0)</f>
        <v>0</v>
      </c>
      <c r="BG484" s="140">
        <f>IF(N484="zákl. přenesená",J484,0)</f>
        <v>0</v>
      </c>
      <c r="BH484" s="140">
        <f>IF(N484="sníž. přenesená",J484,0)</f>
        <v>0</v>
      </c>
      <c r="BI484" s="140">
        <f>IF(N484="nulová",J484,0)</f>
        <v>0</v>
      </c>
      <c r="BJ484" s="17" t="s">
        <v>85</v>
      </c>
      <c r="BK484" s="140">
        <f>ROUND(I484*H484,2)</f>
        <v>0</v>
      </c>
      <c r="BL484" s="17" t="s">
        <v>153</v>
      </c>
      <c r="BM484" s="250" t="s">
        <v>693</v>
      </c>
    </row>
    <row r="485" spans="1:51" s="13" customFormat="1" ht="12">
      <c r="A485" s="13"/>
      <c r="B485" s="251"/>
      <c r="C485" s="252"/>
      <c r="D485" s="253" t="s">
        <v>155</v>
      </c>
      <c r="E485" s="254" t="s">
        <v>1</v>
      </c>
      <c r="F485" s="255" t="s">
        <v>694</v>
      </c>
      <c r="G485" s="252"/>
      <c r="H485" s="256">
        <v>1</v>
      </c>
      <c r="I485" s="257"/>
      <c r="J485" s="252"/>
      <c r="K485" s="252"/>
      <c r="L485" s="258"/>
      <c r="M485" s="259"/>
      <c r="N485" s="260"/>
      <c r="O485" s="260"/>
      <c r="P485" s="260"/>
      <c r="Q485" s="260"/>
      <c r="R485" s="260"/>
      <c r="S485" s="260"/>
      <c r="T485" s="26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2" t="s">
        <v>155</v>
      </c>
      <c r="AU485" s="262" t="s">
        <v>96</v>
      </c>
      <c r="AV485" s="13" t="s">
        <v>96</v>
      </c>
      <c r="AW485" s="13" t="s">
        <v>32</v>
      </c>
      <c r="AX485" s="13" t="s">
        <v>80</v>
      </c>
      <c r="AY485" s="262" t="s">
        <v>147</v>
      </c>
    </row>
    <row r="486" spans="1:51" s="13" customFormat="1" ht="12">
      <c r="A486" s="13"/>
      <c r="B486" s="251"/>
      <c r="C486" s="252"/>
      <c r="D486" s="253" t="s">
        <v>155</v>
      </c>
      <c r="E486" s="254" t="s">
        <v>1</v>
      </c>
      <c r="F486" s="255" t="s">
        <v>695</v>
      </c>
      <c r="G486" s="252"/>
      <c r="H486" s="256">
        <v>1</v>
      </c>
      <c r="I486" s="257"/>
      <c r="J486" s="252"/>
      <c r="K486" s="252"/>
      <c r="L486" s="258"/>
      <c r="M486" s="259"/>
      <c r="N486" s="260"/>
      <c r="O486" s="260"/>
      <c r="P486" s="260"/>
      <c r="Q486" s="260"/>
      <c r="R486" s="260"/>
      <c r="S486" s="260"/>
      <c r="T486" s="26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2" t="s">
        <v>155</v>
      </c>
      <c r="AU486" s="262" t="s">
        <v>96</v>
      </c>
      <c r="AV486" s="13" t="s">
        <v>96</v>
      </c>
      <c r="AW486" s="13" t="s">
        <v>32</v>
      </c>
      <c r="AX486" s="13" t="s">
        <v>80</v>
      </c>
      <c r="AY486" s="262" t="s">
        <v>147</v>
      </c>
    </row>
    <row r="487" spans="1:51" s="14" customFormat="1" ht="12">
      <c r="A487" s="14"/>
      <c r="B487" s="263"/>
      <c r="C487" s="264"/>
      <c r="D487" s="253" t="s">
        <v>155</v>
      </c>
      <c r="E487" s="265" t="s">
        <v>1</v>
      </c>
      <c r="F487" s="266" t="s">
        <v>157</v>
      </c>
      <c r="G487" s="264"/>
      <c r="H487" s="267">
        <v>2</v>
      </c>
      <c r="I487" s="268"/>
      <c r="J487" s="264"/>
      <c r="K487" s="264"/>
      <c r="L487" s="269"/>
      <c r="M487" s="270"/>
      <c r="N487" s="271"/>
      <c r="O487" s="271"/>
      <c r="P487" s="271"/>
      <c r="Q487" s="271"/>
      <c r="R487" s="271"/>
      <c r="S487" s="271"/>
      <c r="T487" s="27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3" t="s">
        <v>155</v>
      </c>
      <c r="AU487" s="273" t="s">
        <v>96</v>
      </c>
      <c r="AV487" s="14" t="s">
        <v>153</v>
      </c>
      <c r="AW487" s="14" t="s">
        <v>32</v>
      </c>
      <c r="AX487" s="14" t="s">
        <v>85</v>
      </c>
      <c r="AY487" s="273" t="s">
        <v>147</v>
      </c>
    </row>
    <row r="488" spans="1:65" s="2" customFormat="1" ht="16.5" customHeight="1">
      <c r="A488" s="40"/>
      <c r="B488" s="41"/>
      <c r="C488" s="284" t="s">
        <v>696</v>
      </c>
      <c r="D488" s="284" t="s">
        <v>232</v>
      </c>
      <c r="E488" s="285" t="s">
        <v>697</v>
      </c>
      <c r="F488" s="286" t="s">
        <v>698</v>
      </c>
      <c r="G488" s="287" t="s">
        <v>160</v>
      </c>
      <c r="H488" s="288">
        <v>1</v>
      </c>
      <c r="I488" s="289"/>
      <c r="J488" s="290">
        <f>ROUND(I488*H488,2)</f>
        <v>0</v>
      </c>
      <c r="K488" s="291"/>
      <c r="L488" s="292"/>
      <c r="M488" s="293" t="s">
        <v>1</v>
      </c>
      <c r="N488" s="294" t="s">
        <v>45</v>
      </c>
      <c r="O488" s="93"/>
      <c r="P488" s="248">
        <f>O488*H488</f>
        <v>0</v>
      </c>
      <c r="Q488" s="248">
        <v>0.004</v>
      </c>
      <c r="R488" s="248">
        <f>Q488*H488</f>
        <v>0.004</v>
      </c>
      <c r="S488" s="248">
        <v>0</v>
      </c>
      <c r="T488" s="249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50" t="s">
        <v>186</v>
      </c>
      <c r="AT488" s="250" t="s">
        <v>232</v>
      </c>
      <c r="AU488" s="250" t="s">
        <v>96</v>
      </c>
      <c r="AY488" s="17" t="s">
        <v>147</v>
      </c>
      <c r="BE488" s="140">
        <f>IF(N488="základní",J488,0)</f>
        <v>0</v>
      </c>
      <c r="BF488" s="140">
        <f>IF(N488="snížená",J488,0)</f>
        <v>0</v>
      </c>
      <c r="BG488" s="140">
        <f>IF(N488="zákl. přenesená",J488,0)</f>
        <v>0</v>
      </c>
      <c r="BH488" s="140">
        <f>IF(N488="sníž. přenesená",J488,0)</f>
        <v>0</v>
      </c>
      <c r="BI488" s="140">
        <f>IF(N488="nulová",J488,0)</f>
        <v>0</v>
      </c>
      <c r="BJ488" s="17" t="s">
        <v>85</v>
      </c>
      <c r="BK488" s="140">
        <f>ROUND(I488*H488,2)</f>
        <v>0</v>
      </c>
      <c r="BL488" s="17" t="s">
        <v>153</v>
      </c>
      <c r="BM488" s="250" t="s">
        <v>699</v>
      </c>
    </row>
    <row r="489" spans="1:65" s="2" customFormat="1" ht="16.5" customHeight="1">
      <c r="A489" s="40"/>
      <c r="B489" s="41"/>
      <c r="C489" s="284" t="s">
        <v>700</v>
      </c>
      <c r="D489" s="284" t="s">
        <v>232</v>
      </c>
      <c r="E489" s="285" t="s">
        <v>701</v>
      </c>
      <c r="F489" s="286" t="s">
        <v>702</v>
      </c>
      <c r="G489" s="287" t="s">
        <v>160</v>
      </c>
      <c r="H489" s="288">
        <v>1</v>
      </c>
      <c r="I489" s="289"/>
      <c r="J489" s="290">
        <f>ROUND(I489*H489,2)</f>
        <v>0</v>
      </c>
      <c r="K489" s="291"/>
      <c r="L489" s="292"/>
      <c r="M489" s="293" t="s">
        <v>1</v>
      </c>
      <c r="N489" s="294" t="s">
        <v>45</v>
      </c>
      <c r="O489" s="93"/>
      <c r="P489" s="248">
        <f>O489*H489</f>
        <v>0</v>
      </c>
      <c r="Q489" s="248">
        <v>0.0025</v>
      </c>
      <c r="R489" s="248">
        <f>Q489*H489</f>
        <v>0.0025</v>
      </c>
      <c r="S489" s="248">
        <v>0</v>
      </c>
      <c r="T489" s="249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50" t="s">
        <v>186</v>
      </c>
      <c r="AT489" s="250" t="s">
        <v>232</v>
      </c>
      <c r="AU489" s="250" t="s">
        <v>96</v>
      </c>
      <c r="AY489" s="17" t="s">
        <v>147</v>
      </c>
      <c r="BE489" s="140">
        <f>IF(N489="základní",J489,0)</f>
        <v>0</v>
      </c>
      <c r="BF489" s="140">
        <f>IF(N489="snížená",J489,0)</f>
        <v>0</v>
      </c>
      <c r="BG489" s="140">
        <f>IF(N489="zákl. přenesená",J489,0)</f>
        <v>0</v>
      </c>
      <c r="BH489" s="140">
        <f>IF(N489="sníž. přenesená",J489,0)</f>
        <v>0</v>
      </c>
      <c r="BI489" s="140">
        <f>IF(N489="nulová",J489,0)</f>
        <v>0</v>
      </c>
      <c r="BJ489" s="17" t="s">
        <v>85</v>
      </c>
      <c r="BK489" s="140">
        <f>ROUND(I489*H489,2)</f>
        <v>0</v>
      </c>
      <c r="BL489" s="17" t="s">
        <v>153</v>
      </c>
      <c r="BM489" s="250" t="s">
        <v>703</v>
      </c>
    </row>
    <row r="490" spans="1:65" s="2" customFormat="1" ht="16.5" customHeight="1">
      <c r="A490" s="40"/>
      <c r="B490" s="41"/>
      <c r="C490" s="238" t="s">
        <v>704</v>
      </c>
      <c r="D490" s="238" t="s">
        <v>149</v>
      </c>
      <c r="E490" s="239" t="s">
        <v>705</v>
      </c>
      <c r="F490" s="240" t="s">
        <v>706</v>
      </c>
      <c r="G490" s="241" t="s">
        <v>160</v>
      </c>
      <c r="H490" s="242">
        <v>2</v>
      </c>
      <c r="I490" s="243"/>
      <c r="J490" s="244">
        <f>ROUND(I490*H490,2)</f>
        <v>0</v>
      </c>
      <c r="K490" s="245"/>
      <c r="L490" s="43"/>
      <c r="M490" s="246" t="s">
        <v>1</v>
      </c>
      <c r="N490" s="247" t="s">
        <v>45</v>
      </c>
      <c r="O490" s="93"/>
      <c r="P490" s="248">
        <f>O490*H490</f>
        <v>0</v>
      </c>
      <c r="Q490" s="248">
        <v>0.08112</v>
      </c>
      <c r="R490" s="248">
        <f>Q490*H490</f>
        <v>0.16224</v>
      </c>
      <c r="S490" s="248">
        <v>0</v>
      </c>
      <c r="T490" s="249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50" t="s">
        <v>153</v>
      </c>
      <c r="AT490" s="250" t="s">
        <v>149</v>
      </c>
      <c r="AU490" s="250" t="s">
        <v>96</v>
      </c>
      <c r="AY490" s="17" t="s">
        <v>147</v>
      </c>
      <c r="BE490" s="140">
        <f>IF(N490="základní",J490,0)</f>
        <v>0</v>
      </c>
      <c r="BF490" s="140">
        <f>IF(N490="snížená",J490,0)</f>
        <v>0</v>
      </c>
      <c r="BG490" s="140">
        <f>IF(N490="zákl. přenesená",J490,0)</f>
        <v>0</v>
      </c>
      <c r="BH490" s="140">
        <f>IF(N490="sníž. přenesená",J490,0)</f>
        <v>0</v>
      </c>
      <c r="BI490" s="140">
        <f>IF(N490="nulová",J490,0)</f>
        <v>0</v>
      </c>
      <c r="BJ490" s="17" t="s">
        <v>85</v>
      </c>
      <c r="BK490" s="140">
        <f>ROUND(I490*H490,2)</f>
        <v>0</v>
      </c>
      <c r="BL490" s="17" t="s">
        <v>153</v>
      </c>
      <c r="BM490" s="250" t="s">
        <v>707</v>
      </c>
    </row>
    <row r="491" spans="1:65" s="2" customFormat="1" ht="16.5" customHeight="1">
      <c r="A491" s="40"/>
      <c r="B491" s="41"/>
      <c r="C491" s="238" t="s">
        <v>708</v>
      </c>
      <c r="D491" s="238" t="s">
        <v>149</v>
      </c>
      <c r="E491" s="239" t="s">
        <v>709</v>
      </c>
      <c r="F491" s="240" t="s">
        <v>710</v>
      </c>
      <c r="G491" s="241" t="s">
        <v>160</v>
      </c>
      <c r="H491" s="242">
        <v>2</v>
      </c>
      <c r="I491" s="243"/>
      <c r="J491" s="244">
        <f>ROUND(I491*H491,2)</f>
        <v>0</v>
      </c>
      <c r="K491" s="245"/>
      <c r="L491" s="43"/>
      <c r="M491" s="246" t="s">
        <v>1</v>
      </c>
      <c r="N491" s="247" t="s">
        <v>45</v>
      </c>
      <c r="O491" s="93"/>
      <c r="P491" s="248">
        <f>O491*H491</f>
        <v>0</v>
      </c>
      <c r="Q491" s="248">
        <v>0.08112</v>
      </c>
      <c r="R491" s="248">
        <f>Q491*H491</f>
        <v>0.16224</v>
      </c>
      <c r="S491" s="248">
        <v>0</v>
      </c>
      <c r="T491" s="249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50" t="s">
        <v>153</v>
      </c>
      <c r="AT491" s="250" t="s">
        <v>149</v>
      </c>
      <c r="AU491" s="250" t="s">
        <v>96</v>
      </c>
      <c r="AY491" s="17" t="s">
        <v>147</v>
      </c>
      <c r="BE491" s="140">
        <f>IF(N491="základní",J491,0)</f>
        <v>0</v>
      </c>
      <c r="BF491" s="140">
        <f>IF(N491="snížená",J491,0)</f>
        <v>0</v>
      </c>
      <c r="BG491" s="140">
        <f>IF(N491="zákl. přenesená",J491,0)</f>
        <v>0</v>
      </c>
      <c r="BH491" s="140">
        <f>IF(N491="sníž. přenesená",J491,0)</f>
        <v>0</v>
      </c>
      <c r="BI491" s="140">
        <f>IF(N491="nulová",J491,0)</f>
        <v>0</v>
      </c>
      <c r="BJ491" s="17" t="s">
        <v>85</v>
      </c>
      <c r="BK491" s="140">
        <f>ROUND(I491*H491,2)</f>
        <v>0</v>
      </c>
      <c r="BL491" s="17" t="s">
        <v>153</v>
      </c>
      <c r="BM491" s="250" t="s">
        <v>711</v>
      </c>
    </row>
    <row r="492" spans="1:65" s="2" customFormat="1" ht="24.15" customHeight="1">
      <c r="A492" s="40"/>
      <c r="B492" s="41"/>
      <c r="C492" s="238" t="s">
        <v>712</v>
      </c>
      <c r="D492" s="238" t="s">
        <v>149</v>
      </c>
      <c r="E492" s="239" t="s">
        <v>713</v>
      </c>
      <c r="F492" s="240" t="s">
        <v>714</v>
      </c>
      <c r="G492" s="241" t="s">
        <v>160</v>
      </c>
      <c r="H492" s="242">
        <v>2</v>
      </c>
      <c r="I492" s="243"/>
      <c r="J492" s="244">
        <f>ROUND(I492*H492,2)</f>
        <v>0</v>
      </c>
      <c r="K492" s="245"/>
      <c r="L492" s="43"/>
      <c r="M492" s="246" t="s">
        <v>1</v>
      </c>
      <c r="N492" s="247" t="s">
        <v>45</v>
      </c>
      <c r="O492" s="93"/>
      <c r="P492" s="248">
        <f>O492*H492</f>
        <v>0</v>
      </c>
      <c r="Q492" s="248">
        <v>0.11276</v>
      </c>
      <c r="R492" s="248">
        <f>Q492*H492</f>
        <v>0.22552</v>
      </c>
      <c r="S492" s="248">
        <v>0</v>
      </c>
      <c r="T492" s="249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50" t="s">
        <v>153</v>
      </c>
      <c r="AT492" s="250" t="s">
        <v>149</v>
      </c>
      <c r="AU492" s="250" t="s">
        <v>96</v>
      </c>
      <c r="AY492" s="17" t="s">
        <v>147</v>
      </c>
      <c r="BE492" s="140">
        <f>IF(N492="základní",J492,0)</f>
        <v>0</v>
      </c>
      <c r="BF492" s="140">
        <f>IF(N492="snížená",J492,0)</f>
        <v>0</v>
      </c>
      <c r="BG492" s="140">
        <f>IF(N492="zákl. přenesená",J492,0)</f>
        <v>0</v>
      </c>
      <c r="BH492" s="140">
        <f>IF(N492="sníž. přenesená",J492,0)</f>
        <v>0</v>
      </c>
      <c r="BI492" s="140">
        <f>IF(N492="nulová",J492,0)</f>
        <v>0</v>
      </c>
      <c r="BJ492" s="17" t="s">
        <v>85</v>
      </c>
      <c r="BK492" s="140">
        <f>ROUND(I492*H492,2)</f>
        <v>0</v>
      </c>
      <c r="BL492" s="17" t="s">
        <v>153</v>
      </c>
      <c r="BM492" s="250" t="s">
        <v>715</v>
      </c>
    </row>
    <row r="493" spans="1:65" s="2" customFormat="1" ht="21.75" customHeight="1">
      <c r="A493" s="40"/>
      <c r="B493" s="41"/>
      <c r="C493" s="284" t="s">
        <v>716</v>
      </c>
      <c r="D493" s="284" t="s">
        <v>232</v>
      </c>
      <c r="E493" s="285" t="s">
        <v>717</v>
      </c>
      <c r="F493" s="286" t="s">
        <v>718</v>
      </c>
      <c r="G493" s="287" t="s">
        <v>160</v>
      </c>
      <c r="H493" s="288">
        <v>2</v>
      </c>
      <c r="I493" s="289"/>
      <c r="J493" s="290">
        <f>ROUND(I493*H493,2)</f>
        <v>0</v>
      </c>
      <c r="K493" s="291"/>
      <c r="L493" s="292"/>
      <c r="M493" s="293" t="s">
        <v>1</v>
      </c>
      <c r="N493" s="294" t="s">
        <v>45</v>
      </c>
      <c r="O493" s="93"/>
      <c r="P493" s="248">
        <f>O493*H493</f>
        <v>0</v>
      </c>
      <c r="Q493" s="248">
        <v>0.0065</v>
      </c>
      <c r="R493" s="248">
        <f>Q493*H493</f>
        <v>0.013</v>
      </c>
      <c r="S493" s="248">
        <v>0</v>
      </c>
      <c r="T493" s="249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50" t="s">
        <v>186</v>
      </c>
      <c r="AT493" s="250" t="s">
        <v>232</v>
      </c>
      <c r="AU493" s="250" t="s">
        <v>96</v>
      </c>
      <c r="AY493" s="17" t="s">
        <v>147</v>
      </c>
      <c r="BE493" s="140">
        <f>IF(N493="základní",J493,0)</f>
        <v>0</v>
      </c>
      <c r="BF493" s="140">
        <f>IF(N493="snížená",J493,0)</f>
        <v>0</v>
      </c>
      <c r="BG493" s="140">
        <f>IF(N493="zákl. přenesená",J493,0)</f>
        <v>0</v>
      </c>
      <c r="BH493" s="140">
        <f>IF(N493="sníž. přenesená",J493,0)</f>
        <v>0</v>
      </c>
      <c r="BI493" s="140">
        <f>IF(N493="nulová",J493,0)</f>
        <v>0</v>
      </c>
      <c r="BJ493" s="17" t="s">
        <v>85</v>
      </c>
      <c r="BK493" s="140">
        <f>ROUND(I493*H493,2)</f>
        <v>0</v>
      </c>
      <c r="BL493" s="17" t="s">
        <v>153</v>
      </c>
      <c r="BM493" s="250" t="s">
        <v>719</v>
      </c>
    </row>
    <row r="494" spans="1:65" s="2" customFormat="1" ht="16.5" customHeight="1">
      <c r="A494" s="40"/>
      <c r="B494" s="41"/>
      <c r="C494" s="284" t="s">
        <v>720</v>
      </c>
      <c r="D494" s="284" t="s">
        <v>232</v>
      </c>
      <c r="E494" s="285" t="s">
        <v>721</v>
      </c>
      <c r="F494" s="286" t="s">
        <v>722</v>
      </c>
      <c r="G494" s="287" t="s">
        <v>160</v>
      </c>
      <c r="H494" s="288">
        <v>2</v>
      </c>
      <c r="I494" s="289"/>
      <c r="J494" s="290">
        <f>ROUND(I494*H494,2)</f>
        <v>0</v>
      </c>
      <c r="K494" s="291"/>
      <c r="L494" s="292"/>
      <c r="M494" s="293" t="s">
        <v>1</v>
      </c>
      <c r="N494" s="294" t="s">
        <v>45</v>
      </c>
      <c r="O494" s="93"/>
      <c r="P494" s="248">
        <f>O494*H494</f>
        <v>0</v>
      </c>
      <c r="Q494" s="248">
        <v>0.0033</v>
      </c>
      <c r="R494" s="248">
        <f>Q494*H494</f>
        <v>0.0066</v>
      </c>
      <c r="S494" s="248">
        <v>0</v>
      </c>
      <c r="T494" s="249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50" t="s">
        <v>186</v>
      </c>
      <c r="AT494" s="250" t="s">
        <v>232</v>
      </c>
      <c r="AU494" s="250" t="s">
        <v>96</v>
      </c>
      <c r="AY494" s="17" t="s">
        <v>147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7" t="s">
        <v>85</v>
      </c>
      <c r="BK494" s="140">
        <f>ROUND(I494*H494,2)</f>
        <v>0</v>
      </c>
      <c r="BL494" s="17" t="s">
        <v>153</v>
      </c>
      <c r="BM494" s="250" t="s">
        <v>723</v>
      </c>
    </row>
    <row r="495" spans="1:65" s="2" customFormat="1" ht="24.15" customHeight="1">
      <c r="A495" s="40"/>
      <c r="B495" s="41"/>
      <c r="C495" s="238" t="s">
        <v>724</v>
      </c>
      <c r="D495" s="238" t="s">
        <v>149</v>
      </c>
      <c r="E495" s="239" t="s">
        <v>725</v>
      </c>
      <c r="F495" s="240" t="s">
        <v>726</v>
      </c>
      <c r="G495" s="241" t="s">
        <v>285</v>
      </c>
      <c r="H495" s="242">
        <v>20</v>
      </c>
      <c r="I495" s="243"/>
      <c r="J495" s="244">
        <f>ROUND(I495*H495,2)</f>
        <v>0</v>
      </c>
      <c r="K495" s="245"/>
      <c r="L495" s="43"/>
      <c r="M495" s="246" t="s">
        <v>1</v>
      </c>
      <c r="N495" s="247" t="s">
        <v>45</v>
      </c>
      <c r="O495" s="93"/>
      <c r="P495" s="248">
        <f>O495*H495</f>
        <v>0</v>
      </c>
      <c r="Q495" s="248">
        <v>0.20219</v>
      </c>
      <c r="R495" s="248">
        <f>Q495*H495</f>
        <v>4.0438</v>
      </c>
      <c r="S495" s="248">
        <v>0</v>
      </c>
      <c r="T495" s="249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50" t="s">
        <v>153</v>
      </c>
      <c r="AT495" s="250" t="s">
        <v>149</v>
      </c>
      <c r="AU495" s="250" t="s">
        <v>96</v>
      </c>
      <c r="AY495" s="17" t="s">
        <v>147</v>
      </c>
      <c r="BE495" s="140">
        <f>IF(N495="základní",J495,0)</f>
        <v>0</v>
      </c>
      <c r="BF495" s="140">
        <f>IF(N495="snížená",J495,0)</f>
        <v>0</v>
      </c>
      <c r="BG495" s="140">
        <f>IF(N495="zákl. přenesená",J495,0)</f>
        <v>0</v>
      </c>
      <c r="BH495" s="140">
        <f>IF(N495="sníž. přenesená",J495,0)</f>
        <v>0</v>
      </c>
      <c r="BI495" s="140">
        <f>IF(N495="nulová",J495,0)</f>
        <v>0</v>
      </c>
      <c r="BJ495" s="17" t="s">
        <v>85</v>
      </c>
      <c r="BK495" s="140">
        <f>ROUND(I495*H495,2)</f>
        <v>0</v>
      </c>
      <c r="BL495" s="17" t="s">
        <v>153</v>
      </c>
      <c r="BM495" s="250" t="s">
        <v>727</v>
      </c>
    </row>
    <row r="496" spans="1:47" s="2" customFormat="1" ht="12">
      <c r="A496" s="40"/>
      <c r="B496" s="41"/>
      <c r="C496" s="42"/>
      <c r="D496" s="253" t="s">
        <v>287</v>
      </c>
      <c r="E496" s="42"/>
      <c r="F496" s="295" t="s">
        <v>728</v>
      </c>
      <c r="G496" s="42"/>
      <c r="H496" s="42"/>
      <c r="I496" s="207"/>
      <c r="J496" s="42"/>
      <c r="K496" s="42"/>
      <c r="L496" s="43"/>
      <c r="M496" s="296"/>
      <c r="N496" s="297"/>
      <c r="O496" s="93"/>
      <c r="P496" s="93"/>
      <c r="Q496" s="93"/>
      <c r="R496" s="93"/>
      <c r="S496" s="93"/>
      <c r="T496" s="94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7" t="s">
        <v>287</v>
      </c>
      <c r="AU496" s="17" t="s">
        <v>96</v>
      </c>
    </row>
    <row r="497" spans="1:51" s="15" customFormat="1" ht="12">
      <c r="A497" s="15"/>
      <c r="B497" s="274"/>
      <c r="C497" s="275"/>
      <c r="D497" s="253" t="s">
        <v>155</v>
      </c>
      <c r="E497" s="276" t="s">
        <v>1</v>
      </c>
      <c r="F497" s="277" t="s">
        <v>729</v>
      </c>
      <c r="G497" s="275"/>
      <c r="H497" s="276" t="s">
        <v>1</v>
      </c>
      <c r="I497" s="278"/>
      <c r="J497" s="275"/>
      <c r="K497" s="275"/>
      <c r="L497" s="279"/>
      <c r="M497" s="280"/>
      <c r="N497" s="281"/>
      <c r="O497" s="281"/>
      <c r="P497" s="281"/>
      <c r="Q497" s="281"/>
      <c r="R497" s="281"/>
      <c r="S497" s="281"/>
      <c r="T497" s="282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3" t="s">
        <v>155</v>
      </c>
      <c r="AU497" s="283" t="s">
        <v>96</v>
      </c>
      <c r="AV497" s="15" t="s">
        <v>85</v>
      </c>
      <c r="AW497" s="15" t="s">
        <v>32</v>
      </c>
      <c r="AX497" s="15" t="s">
        <v>80</v>
      </c>
      <c r="AY497" s="283" t="s">
        <v>147</v>
      </c>
    </row>
    <row r="498" spans="1:51" s="13" customFormat="1" ht="12">
      <c r="A498" s="13"/>
      <c r="B498" s="251"/>
      <c r="C498" s="252"/>
      <c r="D498" s="253" t="s">
        <v>155</v>
      </c>
      <c r="E498" s="254" t="s">
        <v>1</v>
      </c>
      <c r="F498" s="255" t="s">
        <v>730</v>
      </c>
      <c r="G498" s="252"/>
      <c r="H498" s="256">
        <v>20</v>
      </c>
      <c r="I498" s="257"/>
      <c r="J498" s="252"/>
      <c r="K498" s="252"/>
      <c r="L498" s="258"/>
      <c r="M498" s="259"/>
      <c r="N498" s="260"/>
      <c r="O498" s="260"/>
      <c r="P498" s="260"/>
      <c r="Q498" s="260"/>
      <c r="R498" s="260"/>
      <c r="S498" s="260"/>
      <c r="T498" s="26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2" t="s">
        <v>155</v>
      </c>
      <c r="AU498" s="262" t="s">
        <v>96</v>
      </c>
      <c r="AV498" s="13" t="s">
        <v>96</v>
      </c>
      <c r="AW498" s="13" t="s">
        <v>32</v>
      </c>
      <c r="AX498" s="13" t="s">
        <v>80</v>
      </c>
      <c r="AY498" s="262" t="s">
        <v>147</v>
      </c>
    </row>
    <row r="499" spans="1:51" s="14" customFormat="1" ht="12">
      <c r="A499" s="14"/>
      <c r="B499" s="263"/>
      <c r="C499" s="264"/>
      <c r="D499" s="253" t="s">
        <v>155</v>
      </c>
      <c r="E499" s="265" t="s">
        <v>1</v>
      </c>
      <c r="F499" s="266" t="s">
        <v>157</v>
      </c>
      <c r="G499" s="264"/>
      <c r="H499" s="267">
        <v>20</v>
      </c>
      <c r="I499" s="268"/>
      <c r="J499" s="264"/>
      <c r="K499" s="264"/>
      <c r="L499" s="269"/>
      <c r="M499" s="270"/>
      <c r="N499" s="271"/>
      <c r="O499" s="271"/>
      <c r="P499" s="271"/>
      <c r="Q499" s="271"/>
      <c r="R499" s="271"/>
      <c r="S499" s="271"/>
      <c r="T499" s="27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3" t="s">
        <v>155</v>
      </c>
      <c r="AU499" s="273" t="s">
        <v>96</v>
      </c>
      <c r="AV499" s="14" t="s">
        <v>153</v>
      </c>
      <c r="AW499" s="14" t="s">
        <v>32</v>
      </c>
      <c r="AX499" s="14" t="s">
        <v>85</v>
      </c>
      <c r="AY499" s="273" t="s">
        <v>147</v>
      </c>
    </row>
    <row r="500" spans="1:65" s="2" customFormat="1" ht="16.5" customHeight="1">
      <c r="A500" s="40"/>
      <c r="B500" s="41"/>
      <c r="C500" s="284" t="s">
        <v>731</v>
      </c>
      <c r="D500" s="284" t="s">
        <v>232</v>
      </c>
      <c r="E500" s="285" t="s">
        <v>732</v>
      </c>
      <c r="F500" s="286" t="s">
        <v>733</v>
      </c>
      <c r="G500" s="287" t="s">
        <v>285</v>
      </c>
      <c r="H500" s="288">
        <v>20.4</v>
      </c>
      <c r="I500" s="289"/>
      <c r="J500" s="290">
        <f>ROUND(I500*H500,2)</f>
        <v>0</v>
      </c>
      <c r="K500" s="291"/>
      <c r="L500" s="292"/>
      <c r="M500" s="293" t="s">
        <v>1</v>
      </c>
      <c r="N500" s="294" t="s">
        <v>45</v>
      </c>
      <c r="O500" s="93"/>
      <c r="P500" s="248">
        <f>O500*H500</f>
        <v>0</v>
      </c>
      <c r="Q500" s="248">
        <v>0.102</v>
      </c>
      <c r="R500" s="248">
        <f>Q500*H500</f>
        <v>2.0807999999999995</v>
      </c>
      <c r="S500" s="248">
        <v>0</v>
      </c>
      <c r="T500" s="249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50" t="s">
        <v>186</v>
      </c>
      <c r="AT500" s="250" t="s">
        <v>232</v>
      </c>
      <c r="AU500" s="250" t="s">
        <v>96</v>
      </c>
      <c r="AY500" s="17" t="s">
        <v>147</v>
      </c>
      <c r="BE500" s="140">
        <f>IF(N500="základní",J500,0)</f>
        <v>0</v>
      </c>
      <c r="BF500" s="140">
        <f>IF(N500="snížená",J500,0)</f>
        <v>0</v>
      </c>
      <c r="BG500" s="140">
        <f>IF(N500="zákl. přenesená",J500,0)</f>
        <v>0</v>
      </c>
      <c r="BH500" s="140">
        <f>IF(N500="sníž. přenesená",J500,0)</f>
        <v>0</v>
      </c>
      <c r="BI500" s="140">
        <f>IF(N500="nulová",J500,0)</f>
        <v>0</v>
      </c>
      <c r="BJ500" s="17" t="s">
        <v>85</v>
      </c>
      <c r="BK500" s="140">
        <f>ROUND(I500*H500,2)</f>
        <v>0</v>
      </c>
      <c r="BL500" s="17" t="s">
        <v>153</v>
      </c>
      <c r="BM500" s="250" t="s">
        <v>734</v>
      </c>
    </row>
    <row r="501" spans="1:51" s="13" customFormat="1" ht="12">
      <c r="A501" s="13"/>
      <c r="B501" s="251"/>
      <c r="C501" s="252"/>
      <c r="D501" s="253" t="s">
        <v>155</v>
      </c>
      <c r="E501" s="254" t="s">
        <v>1</v>
      </c>
      <c r="F501" s="255" t="s">
        <v>735</v>
      </c>
      <c r="G501" s="252"/>
      <c r="H501" s="256">
        <v>20.4</v>
      </c>
      <c r="I501" s="257"/>
      <c r="J501" s="252"/>
      <c r="K501" s="252"/>
      <c r="L501" s="258"/>
      <c r="M501" s="259"/>
      <c r="N501" s="260"/>
      <c r="O501" s="260"/>
      <c r="P501" s="260"/>
      <c r="Q501" s="260"/>
      <c r="R501" s="260"/>
      <c r="S501" s="260"/>
      <c r="T501" s="26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2" t="s">
        <v>155</v>
      </c>
      <c r="AU501" s="262" t="s">
        <v>96</v>
      </c>
      <c r="AV501" s="13" t="s">
        <v>96</v>
      </c>
      <c r="AW501" s="13" t="s">
        <v>32</v>
      </c>
      <c r="AX501" s="13" t="s">
        <v>85</v>
      </c>
      <c r="AY501" s="262" t="s">
        <v>147</v>
      </c>
    </row>
    <row r="502" spans="1:65" s="2" customFormat="1" ht="33" customHeight="1">
      <c r="A502" s="40"/>
      <c r="B502" s="41"/>
      <c r="C502" s="238" t="s">
        <v>736</v>
      </c>
      <c r="D502" s="238" t="s">
        <v>149</v>
      </c>
      <c r="E502" s="239" t="s">
        <v>737</v>
      </c>
      <c r="F502" s="240" t="s">
        <v>738</v>
      </c>
      <c r="G502" s="241" t="s">
        <v>285</v>
      </c>
      <c r="H502" s="242">
        <v>96.34</v>
      </c>
      <c r="I502" s="243"/>
      <c r="J502" s="244">
        <f>ROUND(I502*H502,2)</f>
        <v>0</v>
      </c>
      <c r="K502" s="245"/>
      <c r="L502" s="43"/>
      <c r="M502" s="246" t="s">
        <v>1</v>
      </c>
      <c r="N502" s="247" t="s">
        <v>45</v>
      </c>
      <c r="O502" s="93"/>
      <c r="P502" s="248">
        <f>O502*H502</f>
        <v>0</v>
      </c>
      <c r="Q502" s="248">
        <v>0.16849</v>
      </c>
      <c r="R502" s="248">
        <f>Q502*H502</f>
        <v>16.2323266</v>
      </c>
      <c r="S502" s="248">
        <v>0</v>
      </c>
      <c r="T502" s="249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50" t="s">
        <v>153</v>
      </c>
      <c r="AT502" s="250" t="s">
        <v>149</v>
      </c>
      <c r="AU502" s="250" t="s">
        <v>96</v>
      </c>
      <c r="AY502" s="17" t="s">
        <v>147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7" t="s">
        <v>85</v>
      </c>
      <c r="BK502" s="140">
        <f>ROUND(I502*H502,2)</f>
        <v>0</v>
      </c>
      <c r="BL502" s="17" t="s">
        <v>153</v>
      </c>
      <c r="BM502" s="250" t="s">
        <v>739</v>
      </c>
    </row>
    <row r="503" spans="1:47" s="2" customFormat="1" ht="12">
      <c r="A503" s="40"/>
      <c r="B503" s="41"/>
      <c r="C503" s="42"/>
      <c r="D503" s="253" t="s">
        <v>287</v>
      </c>
      <c r="E503" s="42"/>
      <c r="F503" s="295" t="s">
        <v>728</v>
      </c>
      <c r="G503" s="42"/>
      <c r="H503" s="42"/>
      <c r="I503" s="207"/>
      <c r="J503" s="42"/>
      <c r="K503" s="42"/>
      <c r="L503" s="43"/>
      <c r="M503" s="296"/>
      <c r="N503" s="297"/>
      <c r="O503" s="93"/>
      <c r="P503" s="93"/>
      <c r="Q503" s="93"/>
      <c r="R503" s="93"/>
      <c r="S503" s="93"/>
      <c r="T503" s="94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7" t="s">
        <v>287</v>
      </c>
      <c r="AU503" s="17" t="s">
        <v>96</v>
      </c>
    </row>
    <row r="504" spans="1:51" s="15" customFormat="1" ht="12">
      <c r="A504" s="15"/>
      <c r="B504" s="274"/>
      <c r="C504" s="275"/>
      <c r="D504" s="253" t="s">
        <v>155</v>
      </c>
      <c r="E504" s="276" t="s">
        <v>1</v>
      </c>
      <c r="F504" s="277" t="s">
        <v>740</v>
      </c>
      <c r="G504" s="275"/>
      <c r="H504" s="276" t="s">
        <v>1</v>
      </c>
      <c r="I504" s="278"/>
      <c r="J504" s="275"/>
      <c r="K504" s="275"/>
      <c r="L504" s="279"/>
      <c r="M504" s="280"/>
      <c r="N504" s="281"/>
      <c r="O504" s="281"/>
      <c r="P504" s="281"/>
      <c r="Q504" s="281"/>
      <c r="R504" s="281"/>
      <c r="S504" s="281"/>
      <c r="T504" s="282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83" t="s">
        <v>155</v>
      </c>
      <c r="AU504" s="283" t="s">
        <v>96</v>
      </c>
      <c r="AV504" s="15" t="s">
        <v>85</v>
      </c>
      <c r="AW504" s="15" t="s">
        <v>32</v>
      </c>
      <c r="AX504" s="15" t="s">
        <v>80</v>
      </c>
      <c r="AY504" s="283" t="s">
        <v>147</v>
      </c>
    </row>
    <row r="505" spans="1:51" s="13" customFormat="1" ht="12">
      <c r="A505" s="13"/>
      <c r="B505" s="251"/>
      <c r="C505" s="252"/>
      <c r="D505" s="253" t="s">
        <v>155</v>
      </c>
      <c r="E505" s="254" t="s">
        <v>1</v>
      </c>
      <c r="F505" s="255" t="s">
        <v>741</v>
      </c>
      <c r="G505" s="252"/>
      <c r="H505" s="256">
        <v>96.34</v>
      </c>
      <c r="I505" s="257"/>
      <c r="J505" s="252"/>
      <c r="K505" s="252"/>
      <c r="L505" s="258"/>
      <c r="M505" s="259"/>
      <c r="N505" s="260"/>
      <c r="O505" s="260"/>
      <c r="P505" s="260"/>
      <c r="Q505" s="260"/>
      <c r="R505" s="260"/>
      <c r="S505" s="260"/>
      <c r="T505" s="26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2" t="s">
        <v>155</v>
      </c>
      <c r="AU505" s="262" t="s">
        <v>96</v>
      </c>
      <c r="AV505" s="13" t="s">
        <v>96</v>
      </c>
      <c r="AW505" s="13" t="s">
        <v>32</v>
      </c>
      <c r="AX505" s="13" t="s">
        <v>80</v>
      </c>
      <c r="AY505" s="262" t="s">
        <v>147</v>
      </c>
    </row>
    <row r="506" spans="1:51" s="14" customFormat="1" ht="12">
      <c r="A506" s="14"/>
      <c r="B506" s="263"/>
      <c r="C506" s="264"/>
      <c r="D506" s="253" t="s">
        <v>155</v>
      </c>
      <c r="E506" s="265" t="s">
        <v>1</v>
      </c>
      <c r="F506" s="266" t="s">
        <v>157</v>
      </c>
      <c r="G506" s="264"/>
      <c r="H506" s="267">
        <v>96.34</v>
      </c>
      <c r="I506" s="268"/>
      <c r="J506" s="264"/>
      <c r="K506" s="264"/>
      <c r="L506" s="269"/>
      <c r="M506" s="270"/>
      <c r="N506" s="271"/>
      <c r="O506" s="271"/>
      <c r="P506" s="271"/>
      <c r="Q506" s="271"/>
      <c r="R506" s="271"/>
      <c r="S506" s="271"/>
      <c r="T506" s="27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3" t="s">
        <v>155</v>
      </c>
      <c r="AU506" s="273" t="s">
        <v>96</v>
      </c>
      <c r="AV506" s="14" t="s">
        <v>153</v>
      </c>
      <c r="AW506" s="14" t="s">
        <v>32</v>
      </c>
      <c r="AX506" s="14" t="s">
        <v>85</v>
      </c>
      <c r="AY506" s="273" t="s">
        <v>147</v>
      </c>
    </row>
    <row r="507" spans="1:65" s="2" customFormat="1" ht="16.5" customHeight="1">
      <c r="A507" s="40"/>
      <c r="B507" s="41"/>
      <c r="C507" s="284" t="s">
        <v>742</v>
      </c>
      <c r="D507" s="284" t="s">
        <v>232</v>
      </c>
      <c r="E507" s="285" t="s">
        <v>743</v>
      </c>
      <c r="F507" s="286" t="s">
        <v>744</v>
      </c>
      <c r="G507" s="287" t="s">
        <v>285</v>
      </c>
      <c r="H507" s="288">
        <v>98.267</v>
      </c>
      <c r="I507" s="289"/>
      <c r="J507" s="290">
        <f>ROUND(I507*H507,2)</f>
        <v>0</v>
      </c>
      <c r="K507" s="291"/>
      <c r="L507" s="292"/>
      <c r="M507" s="293" t="s">
        <v>1</v>
      </c>
      <c r="N507" s="294" t="s">
        <v>45</v>
      </c>
      <c r="O507" s="93"/>
      <c r="P507" s="248">
        <f>O507*H507</f>
        <v>0</v>
      </c>
      <c r="Q507" s="248">
        <v>0.05612</v>
      </c>
      <c r="R507" s="248">
        <f>Q507*H507</f>
        <v>5.51474404</v>
      </c>
      <c r="S507" s="248">
        <v>0</v>
      </c>
      <c r="T507" s="249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50" t="s">
        <v>186</v>
      </c>
      <c r="AT507" s="250" t="s">
        <v>232</v>
      </c>
      <c r="AU507" s="250" t="s">
        <v>96</v>
      </c>
      <c r="AY507" s="17" t="s">
        <v>147</v>
      </c>
      <c r="BE507" s="140">
        <f>IF(N507="základní",J507,0)</f>
        <v>0</v>
      </c>
      <c r="BF507" s="140">
        <f>IF(N507="snížená",J507,0)</f>
        <v>0</v>
      </c>
      <c r="BG507" s="140">
        <f>IF(N507="zákl. přenesená",J507,0)</f>
        <v>0</v>
      </c>
      <c r="BH507" s="140">
        <f>IF(N507="sníž. přenesená",J507,0)</f>
        <v>0</v>
      </c>
      <c r="BI507" s="140">
        <f>IF(N507="nulová",J507,0)</f>
        <v>0</v>
      </c>
      <c r="BJ507" s="17" t="s">
        <v>85</v>
      </c>
      <c r="BK507" s="140">
        <f>ROUND(I507*H507,2)</f>
        <v>0</v>
      </c>
      <c r="BL507" s="17" t="s">
        <v>153</v>
      </c>
      <c r="BM507" s="250" t="s">
        <v>745</v>
      </c>
    </row>
    <row r="508" spans="1:51" s="13" customFormat="1" ht="12">
      <c r="A508" s="13"/>
      <c r="B508" s="251"/>
      <c r="C508" s="252"/>
      <c r="D508" s="253" t="s">
        <v>155</v>
      </c>
      <c r="E508" s="254" t="s">
        <v>1</v>
      </c>
      <c r="F508" s="255" t="s">
        <v>746</v>
      </c>
      <c r="G508" s="252"/>
      <c r="H508" s="256">
        <v>98.267</v>
      </c>
      <c r="I508" s="257"/>
      <c r="J508" s="252"/>
      <c r="K508" s="252"/>
      <c r="L508" s="258"/>
      <c r="M508" s="259"/>
      <c r="N508" s="260"/>
      <c r="O508" s="260"/>
      <c r="P508" s="260"/>
      <c r="Q508" s="260"/>
      <c r="R508" s="260"/>
      <c r="S508" s="260"/>
      <c r="T508" s="26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2" t="s">
        <v>155</v>
      </c>
      <c r="AU508" s="262" t="s">
        <v>96</v>
      </c>
      <c r="AV508" s="13" t="s">
        <v>96</v>
      </c>
      <c r="AW508" s="13" t="s">
        <v>32</v>
      </c>
      <c r="AX508" s="13" t="s">
        <v>85</v>
      </c>
      <c r="AY508" s="262" t="s">
        <v>147</v>
      </c>
    </row>
    <row r="509" spans="1:65" s="2" customFormat="1" ht="24.15" customHeight="1">
      <c r="A509" s="40"/>
      <c r="B509" s="41"/>
      <c r="C509" s="238" t="s">
        <v>747</v>
      </c>
      <c r="D509" s="238" t="s">
        <v>149</v>
      </c>
      <c r="E509" s="239" t="s">
        <v>748</v>
      </c>
      <c r="F509" s="240" t="s">
        <v>749</v>
      </c>
      <c r="G509" s="241" t="s">
        <v>285</v>
      </c>
      <c r="H509" s="242">
        <v>20</v>
      </c>
      <c r="I509" s="243"/>
      <c r="J509" s="244">
        <f>ROUND(I509*H509,2)</f>
        <v>0</v>
      </c>
      <c r="K509" s="245"/>
      <c r="L509" s="43"/>
      <c r="M509" s="246" t="s">
        <v>1</v>
      </c>
      <c r="N509" s="247" t="s">
        <v>45</v>
      </c>
      <c r="O509" s="93"/>
      <c r="P509" s="248">
        <f>O509*H509</f>
        <v>0</v>
      </c>
      <c r="Q509" s="248">
        <v>0</v>
      </c>
      <c r="R509" s="248">
        <f>Q509*H509</f>
        <v>0</v>
      </c>
      <c r="S509" s="248">
        <v>0</v>
      </c>
      <c r="T509" s="249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50" t="s">
        <v>153</v>
      </c>
      <c r="AT509" s="250" t="s">
        <v>149</v>
      </c>
      <c r="AU509" s="250" t="s">
        <v>96</v>
      </c>
      <c r="AY509" s="17" t="s">
        <v>147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7" t="s">
        <v>85</v>
      </c>
      <c r="BK509" s="140">
        <f>ROUND(I509*H509,2)</f>
        <v>0</v>
      </c>
      <c r="BL509" s="17" t="s">
        <v>153</v>
      </c>
      <c r="BM509" s="250" t="s">
        <v>750</v>
      </c>
    </row>
    <row r="510" spans="1:51" s="15" customFormat="1" ht="12">
      <c r="A510" s="15"/>
      <c r="B510" s="274"/>
      <c r="C510" s="275"/>
      <c r="D510" s="253" t="s">
        <v>155</v>
      </c>
      <c r="E510" s="276" t="s">
        <v>1</v>
      </c>
      <c r="F510" s="277" t="s">
        <v>751</v>
      </c>
      <c r="G510" s="275"/>
      <c r="H510" s="276" t="s">
        <v>1</v>
      </c>
      <c r="I510" s="278"/>
      <c r="J510" s="275"/>
      <c r="K510" s="275"/>
      <c r="L510" s="279"/>
      <c r="M510" s="280"/>
      <c r="N510" s="281"/>
      <c r="O510" s="281"/>
      <c r="P510" s="281"/>
      <c r="Q510" s="281"/>
      <c r="R510" s="281"/>
      <c r="S510" s="281"/>
      <c r="T510" s="28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83" t="s">
        <v>155</v>
      </c>
      <c r="AU510" s="283" t="s">
        <v>96</v>
      </c>
      <c r="AV510" s="15" t="s">
        <v>85</v>
      </c>
      <c r="AW510" s="15" t="s">
        <v>32</v>
      </c>
      <c r="AX510" s="15" t="s">
        <v>80</v>
      </c>
      <c r="AY510" s="283" t="s">
        <v>147</v>
      </c>
    </row>
    <row r="511" spans="1:51" s="13" customFormat="1" ht="12">
      <c r="A511" s="13"/>
      <c r="B511" s="251"/>
      <c r="C511" s="252"/>
      <c r="D511" s="253" t="s">
        <v>155</v>
      </c>
      <c r="E511" s="254" t="s">
        <v>1</v>
      </c>
      <c r="F511" s="255" t="s">
        <v>752</v>
      </c>
      <c r="G511" s="252"/>
      <c r="H511" s="256">
        <v>10</v>
      </c>
      <c r="I511" s="257"/>
      <c r="J511" s="252"/>
      <c r="K511" s="252"/>
      <c r="L511" s="258"/>
      <c r="M511" s="259"/>
      <c r="N511" s="260"/>
      <c r="O511" s="260"/>
      <c r="P511" s="260"/>
      <c r="Q511" s="260"/>
      <c r="R511" s="260"/>
      <c r="S511" s="260"/>
      <c r="T511" s="26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2" t="s">
        <v>155</v>
      </c>
      <c r="AU511" s="262" t="s">
        <v>96</v>
      </c>
      <c r="AV511" s="13" t="s">
        <v>96</v>
      </c>
      <c r="AW511" s="13" t="s">
        <v>32</v>
      </c>
      <c r="AX511" s="13" t="s">
        <v>80</v>
      </c>
      <c r="AY511" s="262" t="s">
        <v>147</v>
      </c>
    </row>
    <row r="512" spans="1:51" s="15" customFormat="1" ht="12">
      <c r="A512" s="15"/>
      <c r="B512" s="274"/>
      <c r="C512" s="275"/>
      <c r="D512" s="253" t="s">
        <v>155</v>
      </c>
      <c r="E512" s="276" t="s">
        <v>1</v>
      </c>
      <c r="F512" s="277" t="s">
        <v>753</v>
      </c>
      <c r="G512" s="275"/>
      <c r="H512" s="276" t="s">
        <v>1</v>
      </c>
      <c r="I512" s="278"/>
      <c r="J512" s="275"/>
      <c r="K512" s="275"/>
      <c r="L512" s="279"/>
      <c r="M512" s="280"/>
      <c r="N512" s="281"/>
      <c r="O512" s="281"/>
      <c r="P512" s="281"/>
      <c r="Q512" s="281"/>
      <c r="R512" s="281"/>
      <c r="S512" s="281"/>
      <c r="T512" s="282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83" t="s">
        <v>155</v>
      </c>
      <c r="AU512" s="283" t="s">
        <v>96</v>
      </c>
      <c r="AV512" s="15" t="s">
        <v>85</v>
      </c>
      <c r="AW512" s="15" t="s">
        <v>32</v>
      </c>
      <c r="AX512" s="15" t="s">
        <v>80</v>
      </c>
      <c r="AY512" s="283" t="s">
        <v>147</v>
      </c>
    </row>
    <row r="513" spans="1:51" s="13" customFormat="1" ht="12">
      <c r="A513" s="13"/>
      <c r="B513" s="251"/>
      <c r="C513" s="252"/>
      <c r="D513" s="253" t="s">
        <v>155</v>
      </c>
      <c r="E513" s="254" t="s">
        <v>1</v>
      </c>
      <c r="F513" s="255" t="s">
        <v>752</v>
      </c>
      <c r="G513" s="252"/>
      <c r="H513" s="256">
        <v>10</v>
      </c>
      <c r="I513" s="257"/>
      <c r="J513" s="252"/>
      <c r="K513" s="252"/>
      <c r="L513" s="258"/>
      <c r="M513" s="259"/>
      <c r="N513" s="260"/>
      <c r="O513" s="260"/>
      <c r="P513" s="260"/>
      <c r="Q513" s="260"/>
      <c r="R513" s="260"/>
      <c r="S513" s="260"/>
      <c r="T513" s="26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2" t="s">
        <v>155</v>
      </c>
      <c r="AU513" s="262" t="s">
        <v>96</v>
      </c>
      <c r="AV513" s="13" t="s">
        <v>96</v>
      </c>
      <c r="AW513" s="13" t="s">
        <v>32</v>
      </c>
      <c r="AX513" s="13" t="s">
        <v>80</v>
      </c>
      <c r="AY513" s="262" t="s">
        <v>147</v>
      </c>
    </row>
    <row r="514" spans="1:51" s="14" customFormat="1" ht="12">
      <c r="A514" s="14"/>
      <c r="B514" s="263"/>
      <c r="C514" s="264"/>
      <c r="D514" s="253" t="s">
        <v>155</v>
      </c>
      <c r="E514" s="265" t="s">
        <v>1</v>
      </c>
      <c r="F514" s="266" t="s">
        <v>157</v>
      </c>
      <c r="G514" s="264"/>
      <c r="H514" s="267">
        <v>20</v>
      </c>
      <c r="I514" s="268"/>
      <c r="J514" s="264"/>
      <c r="K514" s="264"/>
      <c r="L514" s="269"/>
      <c r="M514" s="270"/>
      <c r="N514" s="271"/>
      <c r="O514" s="271"/>
      <c r="P514" s="271"/>
      <c r="Q514" s="271"/>
      <c r="R514" s="271"/>
      <c r="S514" s="271"/>
      <c r="T514" s="27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3" t="s">
        <v>155</v>
      </c>
      <c r="AU514" s="273" t="s">
        <v>96</v>
      </c>
      <c r="AV514" s="14" t="s">
        <v>153</v>
      </c>
      <c r="AW514" s="14" t="s">
        <v>32</v>
      </c>
      <c r="AX514" s="14" t="s">
        <v>85</v>
      </c>
      <c r="AY514" s="273" t="s">
        <v>147</v>
      </c>
    </row>
    <row r="515" spans="1:65" s="2" customFormat="1" ht="24.15" customHeight="1">
      <c r="A515" s="40"/>
      <c r="B515" s="41"/>
      <c r="C515" s="238" t="s">
        <v>754</v>
      </c>
      <c r="D515" s="238" t="s">
        <v>149</v>
      </c>
      <c r="E515" s="239" t="s">
        <v>755</v>
      </c>
      <c r="F515" s="240" t="s">
        <v>756</v>
      </c>
      <c r="G515" s="241" t="s">
        <v>285</v>
      </c>
      <c r="H515" s="242">
        <v>58.8</v>
      </c>
      <c r="I515" s="243"/>
      <c r="J515" s="244">
        <f>ROUND(I515*H515,2)</f>
        <v>0</v>
      </c>
      <c r="K515" s="245"/>
      <c r="L515" s="43"/>
      <c r="M515" s="246" t="s">
        <v>1</v>
      </c>
      <c r="N515" s="247" t="s">
        <v>45</v>
      </c>
      <c r="O515" s="93"/>
      <c r="P515" s="248">
        <f>O515*H515</f>
        <v>0</v>
      </c>
      <c r="Q515" s="248">
        <v>0</v>
      </c>
      <c r="R515" s="248">
        <f>Q515*H515</f>
        <v>0</v>
      </c>
      <c r="S515" s="248">
        <v>0</v>
      </c>
      <c r="T515" s="249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50" t="s">
        <v>153</v>
      </c>
      <c r="AT515" s="250" t="s">
        <v>149</v>
      </c>
      <c r="AU515" s="250" t="s">
        <v>96</v>
      </c>
      <c r="AY515" s="17" t="s">
        <v>147</v>
      </c>
      <c r="BE515" s="140">
        <f>IF(N515="základní",J515,0)</f>
        <v>0</v>
      </c>
      <c r="BF515" s="140">
        <f>IF(N515="snížená",J515,0)</f>
        <v>0</v>
      </c>
      <c r="BG515" s="140">
        <f>IF(N515="zákl. přenesená",J515,0)</f>
        <v>0</v>
      </c>
      <c r="BH515" s="140">
        <f>IF(N515="sníž. přenesená",J515,0)</f>
        <v>0</v>
      </c>
      <c r="BI515" s="140">
        <f>IF(N515="nulová",J515,0)</f>
        <v>0</v>
      </c>
      <c r="BJ515" s="17" t="s">
        <v>85</v>
      </c>
      <c r="BK515" s="140">
        <f>ROUND(I515*H515,2)</f>
        <v>0</v>
      </c>
      <c r="BL515" s="17" t="s">
        <v>153</v>
      </c>
      <c r="BM515" s="250" t="s">
        <v>757</v>
      </c>
    </row>
    <row r="516" spans="1:51" s="15" customFormat="1" ht="12">
      <c r="A516" s="15"/>
      <c r="B516" s="274"/>
      <c r="C516" s="275"/>
      <c r="D516" s="253" t="s">
        <v>155</v>
      </c>
      <c r="E516" s="276" t="s">
        <v>1</v>
      </c>
      <c r="F516" s="277" t="s">
        <v>758</v>
      </c>
      <c r="G516" s="275"/>
      <c r="H516" s="276" t="s">
        <v>1</v>
      </c>
      <c r="I516" s="278"/>
      <c r="J516" s="275"/>
      <c r="K516" s="275"/>
      <c r="L516" s="279"/>
      <c r="M516" s="280"/>
      <c r="N516" s="281"/>
      <c r="O516" s="281"/>
      <c r="P516" s="281"/>
      <c r="Q516" s="281"/>
      <c r="R516" s="281"/>
      <c r="S516" s="281"/>
      <c r="T516" s="282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83" t="s">
        <v>155</v>
      </c>
      <c r="AU516" s="283" t="s">
        <v>96</v>
      </c>
      <c r="AV516" s="15" t="s">
        <v>85</v>
      </c>
      <c r="AW516" s="15" t="s">
        <v>32</v>
      </c>
      <c r="AX516" s="15" t="s">
        <v>80</v>
      </c>
      <c r="AY516" s="283" t="s">
        <v>147</v>
      </c>
    </row>
    <row r="517" spans="1:51" s="13" customFormat="1" ht="12">
      <c r="A517" s="13"/>
      <c r="B517" s="251"/>
      <c r="C517" s="252"/>
      <c r="D517" s="253" t="s">
        <v>155</v>
      </c>
      <c r="E517" s="254" t="s">
        <v>1</v>
      </c>
      <c r="F517" s="255" t="s">
        <v>759</v>
      </c>
      <c r="G517" s="252"/>
      <c r="H517" s="256">
        <v>58.8</v>
      </c>
      <c r="I517" s="257"/>
      <c r="J517" s="252"/>
      <c r="K517" s="252"/>
      <c r="L517" s="258"/>
      <c r="M517" s="259"/>
      <c r="N517" s="260"/>
      <c r="O517" s="260"/>
      <c r="P517" s="260"/>
      <c r="Q517" s="260"/>
      <c r="R517" s="260"/>
      <c r="S517" s="260"/>
      <c r="T517" s="26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2" t="s">
        <v>155</v>
      </c>
      <c r="AU517" s="262" t="s">
        <v>96</v>
      </c>
      <c r="AV517" s="13" t="s">
        <v>96</v>
      </c>
      <c r="AW517" s="13" t="s">
        <v>32</v>
      </c>
      <c r="AX517" s="13" t="s">
        <v>80</v>
      </c>
      <c r="AY517" s="262" t="s">
        <v>147</v>
      </c>
    </row>
    <row r="518" spans="1:51" s="14" customFormat="1" ht="12">
      <c r="A518" s="14"/>
      <c r="B518" s="263"/>
      <c r="C518" s="264"/>
      <c r="D518" s="253" t="s">
        <v>155</v>
      </c>
      <c r="E518" s="265" t="s">
        <v>1</v>
      </c>
      <c r="F518" s="266" t="s">
        <v>157</v>
      </c>
      <c r="G518" s="264"/>
      <c r="H518" s="267">
        <v>58.8</v>
      </c>
      <c r="I518" s="268"/>
      <c r="J518" s="264"/>
      <c r="K518" s="264"/>
      <c r="L518" s="269"/>
      <c r="M518" s="270"/>
      <c r="N518" s="271"/>
      <c r="O518" s="271"/>
      <c r="P518" s="271"/>
      <c r="Q518" s="271"/>
      <c r="R518" s="271"/>
      <c r="S518" s="271"/>
      <c r="T518" s="27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3" t="s">
        <v>155</v>
      </c>
      <c r="AU518" s="273" t="s">
        <v>96</v>
      </c>
      <c r="AV518" s="14" t="s">
        <v>153</v>
      </c>
      <c r="AW518" s="14" t="s">
        <v>32</v>
      </c>
      <c r="AX518" s="14" t="s">
        <v>85</v>
      </c>
      <c r="AY518" s="273" t="s">
        <v>147</v>
      </c>
    </row>
    <row r="519" spans="1:65" s="2" customFormat="1" ht="24.15" customHeight="1">
      <c r="A519" s="40"/>
      <c r="B519" s="41"/>
      <c r="C519" s="238" t="s">
        <v>760</v>
      </c>
      <c r="D519" s="238" t="s">
        <v>149</v>
      </c>
      <c r="E519" s="239" t="s">
        <v>761</v>
      </c>
      <c r="F519" s="240" t="s">
        <v>762</v>
      </c>
      <c r="G519" s="241" t="s">
        <v>285</v>
      </c>
      <c r="H519" s="242">
        <v>58.8</v>
      </c>
      <c r="I519" s="243"/>
      <c r="J519" s="244">
        <f>ROUND(I519*H519,2)</f>
        <v>0</v>
      </c>
      <c r="K519" s="245"/>
      <c r="L519" s="43"/>
      <c r="M519" s="246" t="s">
        <v>1</v>
      </c>
      <c r="N519" s="247" t="s">
        <v>45</v>
      </c>
      <c r="O519" s="93"/>
      <c r="P519" s="248">
        <f>O519*H519</f>
        <v>0</v>
      </c>
      <c r="Q519" s="248">
        <v>5E-05</v>
      </c>
      <c r="R519" s="248">
        <f>Q519*H519</f>
        <v>0.00294</v>
      </c>
      <c r="S519" s="248">
        <v>0</v>
      </c>
      <c r="T519" s="249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50" t="s">
        <v>153</v>
      </c>
      <c r="AT519" s="250" t="s">
        <v>149</v>
      </c>
      <c r="AU519" s="250" t="s">
        <v>96</v>
      </c>
      <c r="AY519" s="17" t="s">
        <v>147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7" t="s">
        <v>85</v>
      </c>
      <c r="BK519" s="140">
        <f>ROUND(I519*H519,2)</f>
        <v>0</v>
      </c>
      <c r="BL519" s="17" t="s">
        <v>153</v>
      </c>
      <c r="BM519" s="250" t="s">
        <v>763</v>
      </c>
    </row>
    <row r="520" spans="1:51" s="15" customFormat="1" ht="12">
      <c r="A520" s="15"/>
      <c r="B520" s="274"/>
      <c r="C520" s="275"/>
      <c r="D520" s="253" t="s">
        <v>155</v>
      </c>
      <c r="E520" s="276" t="s">
        <v>1</v>
      </c>
      <c r="F520" s="277" t="s">
        <v>758</v>
      </c>
      <c r="G520" s="275"/>
      <c r="H520" s="276" t="s">
        <v>1</v>
      </c>
      <c r="I520" s="278"/>
      <c r="J520" s="275"/>
      <c r="K520" s="275"/>
      <c r="L520" s="279"/>
      <c r="M520" s="280"/>
      <c r="N520" s="281"/>
      <c r="O520" s="281"/>
      <c r="P520" s="281"/>
      <c r="Q520" s="281"/>
      <c r="R520" s="281"/>
      <c r="S520" s="281"/>
      <c r="T520" s="282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83" t="s">
        <v>155</v>
      </c>
      <c r="AU520" s="283" t="s">
        <v>96</v>
      </c>
      <c r="AV520" s="15" t="s">
        <v>85</v>
      </c>
      <c r="AW520" s="15" t="s">
        <v>32</v>
      </c>
      <c r="AX520" s="15" t="s">
        <v>80</v>
      </c>
      <c r="AY520" s="283" t="s">
        <v>147</v>
      </c>
    </row>
    <row r="521" spans="1:51" s="13" customFormat="1" ht="12">
      <c r="A521" s="13"/>
      <c r="B521" s="251"/>
      <c r="C521" s="252"/>
      <c r="D521" s="253" t="s">
        <v>155</v>
      </c>
      <c r="E521" s="254" t="s">
        <v>1</v>
      </c>
      <c r="F521" s="255" t="s">
        <v>759</v>
      </c>
      <c r="G521" s="252"/>
      <c r="H521" s="256">
        <v>58.8</v>
      </c>
      <c r="I521" s="257"/>
      <c r="J521" s="252"/>
      <c r="K521" s="252"/>
      <c r="L521" s="258"/>
      <c r="M521" s="259"/>
      <c r="N521" s="260"/>
      <c r="O521" s="260"/>
      <c r="P521" s="260"/>
      <c r="Q521" s="260"/>
      <c r="R521" s="260"/>
      <c r="S521" s="260"/>
      <c r="T521" s="26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2" t="s">
        <v>155</v>
      </c>
      <c r="AU521" s="262" t="s">
        <v>96</v>
      </c>
      <c r="AV521" s="13" t="s">
        <v>96</v>
      </c>
      <c r="AW521" s="13" t="s">
        <v>32</v>
      </c>
      <c r="AX521" s="13" t="s">
        <v>80</v>
      </c>
      <c r="AY521" s="262" t="s">
        <v>147</v>
      </c>
    </row>
    <row r="522" spans="1:51" s="14" customFormat="1" ht="12">
      <c r="A522" s="14"/>
      <c r="B522" s="263"/>
      <c r="C522" s="264"/>
      <c r="D522" s="253" t="s">
        <v>155</v>
      </c>
      <c r="E522" s="265" t="s">
        <v>1</v>
      </c>
      <c r="F522" s="266" t="s">
        <v>157</v>
      </c>
      <c r="G522" s="264"/>
      <c r="H522" s="267">
        <v>58.8</v>
      </c>
      <c r="I522" s="268"/>
      <c r="J522" s="264"/>
      <c r="K522" s="264"/>
      <c r="L522" s="269"/>
      <c r="M522" s="270"/>
      <c r="N522" s="271"/>
      <c r="O522" s="271"/>
      <c r="P522" s="271"/>
      <c r="Q522" s="271"/>
      <c r="R522" s="271"/>
      <c r="S522" s="271"/>
      <c r="T522" s="27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3" t="s">
        <v>155</v>
      </c>
      <c r="AU522" s="273" t="s">
        <v>96</v>
      </c>
      <c r="AV522" s="14" t="s">
        <v>153</v>
      </c>
      <c r="AW522" s="14" t="s">
        <v>32</v>
      </c>
      <c r="AX522" s="14" t="s">
        <v>85</v>
      </c>
      <c r="AY522" s="273" t="s">
        <v>147</v>
      </c>
    </row>
    <row r="523" spans="1:65" s="2" customFormat="1" ht="24.15" customHeight="1">
      <c r="A523" s="40"/>
      <c r="B523" s="41"/>
      <c r="C523" s="238" t="s">
        <v>764</v>
      </c>
      <c r="D523" s="238" t="s">
        <v>149</v>
      </c>
      <c r="E523" s="239" t="s">
        <v>765</v>
      </c>
      <c r="F523" s="240" t="s">
        <v>766</v>
      </c>
      <c r="G523" s="241" t="s">
        <v>285</v>
      </c>
      <c r="H523" s="242">
        <v>7.12</v>
      </c>
      <c r="I523" s="243"/>
      <c r="J523" s="244">
        <f>ROUND(I523*H523,2)</f>
        <v>0</v>
      </c>
      <c r="K523" s="245"/>
      <c r="L523" s="43"/>
      <c r="M523" s="246" t="s">
        <v>1</v>
      </c>
      <c r="N523" s="247" t="s">
        <v>45</v>
      </c>
      <c r="O523" s="93"/>
      <c r="P523" s="248">
        <f>O523*H523</f>
        <v>0</v>
      </c>
      <c r="Q523" s="248">
        <v>0</v>
      </c>
      <c r="R523" s="248">
        <f>Q523*H523</f>
        <v>0</v>
      </c>
      <c r="S523" s="248">
        <v>0</v>
      </c>
      <c r="T523" s="249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50" t="s">
        <v>153</v>
      </c>
      <c r="AT523" s="250" t="s">
        <v>149</v>
      </c>
      <c r="AU523" s="250" t="s">
        <v>96</v>
      </c>
      <c r="AY523" s="17" t="s">
        <v>147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7" t="s">
        <v>85</v>
      </c>
      <c r="BK523" s="140">
        <f>ROUND(I523*H523,2)</f>
        <v>0</v>
      </c>
      <c r="BL523" s="17" t="s">
        <v>153</v>
      </c>
      <c r="BM523" s="250" t="s">
        <v>767</v>
      </c>
    </row>
    <row r="524" spans="1:51" s="13" customFormat="1" ht="12">
      <c r="A524" s="13"/>
      <c r="B524" s="251"/>
      <c r="C524" s="252"/>
      <c r="D524" s="253" t="s">
        <v>155</v>
      </c>
      <c r="E524" s="254" t="s">
        <v>1</v>
      </c>
      <c r="F524" s="255" t="s">
        <v>768</v>
      </c>
      <c r="G524" s="252"/>
      <c r="H524" s="256">
        <v>7.12</v>
      </c>
      <c r="I524" s="257"/>
      <c r="J524" s="252"/>
      <c r="K524" s="252"/>
      <c r="L524" s="258"/>
      <c r="M524" s="259"/>
      <c r="N524" s="260"/>
      <c r="O524" s="260"/>
      <c r="P524" s="260"/>
      <c r="Q524" s="260"/>
      <c r="R524" s="260"/>
      <c r="S524" s="260"/>
      <c r="T524" s="261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2" t="s">
        <v>155</v>
      </c>
      <c r="AU524" s="262" t="s">
        <v>96</v>
      </c>
      <c r="AV524" s="13" t="s">
        <v>96</v>
      </c>
      <c r="AW524" s="13" t="s">
        <v>32</v>
      </c>
      <c r="AX524" s="13" t="s">
        <v>80</v>
      </c>
      <c r="AY524" s="262" t="s">
        <v>147</v>
      </c>
    </row>
    <row r="525" spans="1:51" s="14" customFormat="1" ht="12">
      <c r="A525" s="14"/>
      <c r="B525" s="263"/>
      <c r="C525" s="264"/>
      <c r="D525" s="253" t="s">
        <v>155</v>
      </c>
      <c r="E525" s="265" t="s">
        <v>1</v>
      </c>
      <c r="F525" s="266" t="s">
        <v>157</v>
      </c>
      <c r="G525" s="264"/>
      <c r="H525" s="267">
        <v>7.12</v>
      </c>
      <c r="I525" s="268"/>
      <c r="J525" s="264"/>
      <c r="K525" s="264"/>
      <c r="L525" s="269"/>
      <c r="M525" s="270"/>
      <c r="N525" s="271"/>
      <c r="O525" s="271"/>
      <c r="P525" s="271"/>
      <c r="Q525" s="271"/>
      <c r="R525" s="271"/>
      <c r="S525" s="271"/>
      <c r="T525" s="27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3" t="s">
        <v>155</v>
      </c>
      <c r="AU525" s="273" t="s">
        <v>96</v>
      </c>
      <c r="AV525" s="14" t="s">
        <v>153</v>
      </c>
      <c r="AW525" s="14" t="s">
        <v>32</v>
      </c>
      <c r="AX525" s="14" t="s">
        <v>85</v>
      </c>
      <c r="AY525" s="273" t="s">
        <v>147</v>
      </c>
    </row>
    <row r="526" spans="1:65" s="2" customFormat="1" ht="16.5" customHeight="1">
      <c r="A526" s="40"/>
      <c r="B526" s="41"/>
      <c r="C526" s="238" t="s">
        <v>769</v>
      </c>
      <c r="D526" s="238" t="s">
        <v>149</v>
      </c>
      <c r="E526" s="239" t="s">
        <v>770</v>
      </c>
      <c r="F526" s="240" t="s">
        <v>771</v>
      </c>
      <c r="G526" s="241" t="s">
        <v>285</v>
      </c>
      <c r="H526" s="242">
        <v>0.078</v>
      </c>
      <c r="I526" s="243"/>
      <c r="J526" s="244">
        <f>ROUND(I526*H526,2)</f>
        <v>0</v>
      </c>
      <c r="K526" s="245"/>
      <c r="L526" s="43"/>
      <c r="M526" s="246" t="s">
        <v>1</v>
      </c>
      <c r="N526" s="247" t="s">
        <v>45</v>
      </c>
      <c r="O526" s="93"/>
      <c r="P526" s="248">
        <f>O526*H526</f>
        <v>0</v>
      </c>
      <c r="Q526" s="248">
        <v>0.30538</v>
      </c>
      <c r="R526" s="248">
        <f>Q526*H526</f>
        <v>0.02381964</v>
      </c>
      <c r="S526" s="248">
        <v>0</v>
      </c>
      <c r="T526" s="249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50" t="s">
        <v>153</v>
      </c>
      <c r="AT526" s="250" t="s">
        <v>149</v>
      </c>
      <c r="AU526" s="250" t="s">
        <v>96</v>
      </c>
      <c r="AY526" s="17" t="s">
        <v>147</v>
      </c>
      <c r="BE526" s="140">
        <f>IF(N526="základní",J526,0)</f>
        <v>0</v>
      </c>
      <c r="BF526" s="140">
        <f>IF(N526="snížená",J526,0)</f>
        <v>0</v>
      </c>
      <c r="BG526" s="140">
        <f>IF(N526="zákl. přenesená",J526,0)</f>
        <v>0</v>
      </c>
      <c r="BH526" s="140">
        <f>IF(N526="sníž. přenesená",J526,0)</f>
        <v>0</v>
      </c>
      <c r="BI526" s="140">
        <f>IF(N526="nulová",J526,0)</f>
        <v>0</v>
      </c>
      <c r="BJ526" s="17" t="s">
        <v>85</v>
      </c>
      <c r="BK526" s="140">
        <f>ROUND(I526*H526,2)</f>
        <v>0</v>
      </c>
      <c r="BL526" s="17" t="s">
        <v>153</v>
      </c>
      <c r="BM526" s="250" t="s">
        <v>772</v>
      </c>
    </row>
    <row r="527" spans="1:51" s="13" customFormat="1" ht="12">
      <c r="A527" s="13"/>
      <c r="B527" s="251"/>
      <c r="C527" s="252"/>
      <c r="D527" s="253" t="s">
        <v>155</v>
      </c>
      <c r="E527" s="254" t="s">
        <v>1</v>
      </c>
      <c r="F527" s="255" t="s">
        <v>773</v>
      </c>
      <c r="G527" s="252"/>
      <c r="H527" s="256">
        <v>0.078</v>
      </c>
      <c r="I527" s="257"/>
      <c r="J527" s="252"/>
      <c r="K527" s="252"/>
      <c r="L527" s="258"/>
      <c r="M527" s="259"/>
      <c r="N527" s="260"/>
      <c r="O527" s="260"/>
      <c r="P527" s="260"/>
      <c r="Q527" s="260"/>
      <c r="R527" s="260"/>
      <c r="S527" s="260"/>
      <c r="T527" s="26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2" t="s">
        <v>155</v>
      </c>
      <c r="AU527" s="262" t="s">
        <v>96</v>
      </c>
      <c r="AV527" s="13" t="s">
        <v>96</v>
      </c>
      <c r="AW527" s="13" t="s">
        <v>32</v>
      </c>
      <c r="AX527" s="13" t="s">
        <v>80</v>
      </c>
      <c r="AY527" s="262" t="s">
        <v>147</v>
      </c>
    </row>
    <row r="528" spans="1:51" s="14" customFormat="1" ht="12">
      <c r="A528" s="14"/>
      <c r="B528" s="263"/>
      <c r="C528" s="264"/>
      <c r="D528" s="253" t="s">
        <v>155</v>
      </c>
      <c r="E528" s="265" t="s">
        <v>1</v>
      </c>
      <c r="F528" s="266" t="s">
        <v>157</v>
      </c>
      <c r="G528" s="264"/>
      <c r="H528" s="267">
        <v>0.078</v>
      </c>
      <c r="I528" s="268"/>
      <c r="J528" s="264"/>
      <c r="K528" s="264"/>
      <c r="L528" s="269"/>
      <c r="M528" s="270"/>
      <c r="N528" s="271"/>
      <c r="O528" s="271"/>
      <c r="P528" s="271"/>
      <c r="Q528" s="271"/>
      <c r="R528" s="271"/>
      <c r="S528" s="271"/>
      <c r="T528" s="27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3" t="s">
        <v>155</v>
      </c>
      <c r="AU528" s="273" t="s">
        <v>96</v>
      </c>
      <c r="AV528" s="14" t="s">
        <v>153</v>
      </c>
      <c r="AW528" s="14" t="s">
        <v>32</v>
      </c>
      <c r="AX528" s="14" t="s">
        <v>85</v>
      </c>
      <c r="AY528" s="273" t="s">
        <v>147</v>
      </c>
    </row>
    <row r="529" spans="1:65" s="2" customFormat="1" ht="24.15" customHeight="1">
      <c r="A529" s="40"/>
      <c r="B529" s="41"/>
      <c r="C529" s="238" t="s">
        <v>774</v>
      </c>
      <c r="D529" s="238" t="s">
        <v>149</v>
      </c>
      <c r="E529" s="239" t="s">
        <v>775</v>
      </c>
      <c r="F529" s="240" t="s">
        <v>776</v>
      </c>
      <c r="G529" s="241" t="s">
        <v>285</v>
      </c>
      <c r="H529" s="242">
        <v>1.56</v>
      </c>
      <c r="I529" s="243"/>
      <c r="J529" s="244">
        <f>ROUND(I529*H529,2)</f>
        <v>0</v>
      </c>
      <c r="K529" s="245"/>
      <c r="L529" s="43"/>
      <c r="M529" s="246" t="s">
        <v>1</v>
      </c>
      <c r="N529" s="247" t="s">
        <v>45</v>
      </c>
      <c r="O529" s="93"/>
      <c r="P529" s="248">
        <f>O529*H529</f>
        <v>0</v>
      </c>
      <c r="Q529" s="248">
        <v>0.00167</v>
      </c>
      <c r="R529" s="248">
        <f>Q529*H529</f>
        <v>0.0026052000000000002</v>
      </c>
      <c r="S529" s="248">
        <v>0</v>
      </c>
      <c r="T529" s="249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50" t="s">
        <v>153</v>
      </c>
      <c r="AT529" s="250" t="s">
        <v>149</v>
      </c>
      <c r="AU529" s="250" t="s">
        <v>96</v>
      </c>
      <c r="AY529" s="17" t="s">
        <v>147</v>
      </c>
      <c r="BE529" s="140">
        <f>IF(N529="základní",J529,0)</f>
        <v>0</v>
      </c>
      <c r="BF529" s="140">
        <f>IF(N529="snížená",J529,0)</f>
        <v>0</v>
      </c>
      <c r="BG529" s="140">
        <f>IF(N529="zákl. přenesená",J529,0)</f>
        <v>0</v>
      </c>
      <c r="BH529" s="140">
        <f>IF(N529="sníž. přenesená",J529,0)</f>
        <v>0</v>
      </c>
      <c r="BI529" s="140">
        <f>IF(N529="nulová",J529,0)</f>
        <v>0</v>
      </c>
      <c r="BJ529" s="17" t="s">
        <v>85</v>
      </c>
      <c r="BK529" s="140">
        <f>ROUND(I529*H529,2)</f>
        <v>0</v>
      </c>
      <c r="BL529" s="17" t="s">
        <v>153</v>
      </c>
      <c r="BM529" s="250" t="s">
        <v>777</v>
      </c>
    </row>
    <row r="530" spans="1:51" s="13" customFormat="1" ht="12">
      <c r="A530" s="13"/>
      <c r="B530" s="251"/>
      <c r="C530" s="252"/>
      <c r="D530" s="253" t="s">
        <v>155</v>
      </c>
      <c r="E530" s="254" t="s">
        <v>1</v>
      </c>
      <c r="F530" s="255" t="s">
        <v>778</v>
      </c>
      <c r="G530" s="252"/>
      <c r="H530" s="256">
        <v>1.56</v>
      </c>
      <c r="I530" s="257"/>
      <c r="J530" s="252"/>
      <c r="K530" s="252"/>
      <c r="L530" s="258"/>
      <c r="M530" s="259"/>
      <c r="N530" s="260"/>
      <c r="O530" s="260"/>
      <c r="P530" s="260"/>
      <c r="Q530" s="260"/>
      <c r="R530" s="260"/>
      <c r="S530" s="260"/>
      <c r="T530" s="26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2" t="s">
        <v>155</v>
      </c>
      <c r="AU530" s="262" t="s">
        <v>96</v>
      </c>
      <c r="AV530" s="13" t="s">
        <v>96</v>
      </c>
      <c r="AW530" s="13" t="s">
        <v>32</v>
      </c>
      <c r="AX530" s="13" t="s">
        <v>80</v>
      </c>
      <c r="AY530" s="262" t="s">
        <v>147</v>
      </c>
    </row>
    <row r="531" spans="1:51" s="14" customFormat="1" ht="12">
      <c r="A531" s="14"/>
      <c r="B531" s="263"/>
      <c r="C531" s="264"/>
      <c r="D531" s="253" t="s">
        <v>155</v>
      </c>
      <c r="E531" s="265" t="s">
        <v>1</v>
      </c>
      <c r="F531" s="266" t="s">
        <v>157</v>
      </c>
      <c r="G531" s="264"/>
      <c r="H531" s="267">
        <v>1.56</v>
      </c>
      <c r="I531" s="268"/>
      <c r="J531" s="264"/>
      <c r="K531" s="264"/>
      <c r="L531" s="269"/>
      <c r="M531" s="270"/>
      <c r="N531" s="271"/>
      <c r="O531" s="271"/>
      <c r="P531" s="271"/>
      <c r="Q531" s="271"/>
      <c r="R531" s="271"/>
      <c r="S531" s="271"/>
      <c r="T531" s="27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3" t="s">
        <v>155</v>
      </c>
      <c r="AU531" s="273" t="s">
        <v>96</v>
      </c>
      <c r="AV531" s="14" t="s">
        <v>153</v>
      </c>
      <c r="AW531" s="14" t="s">
        <v>32</v>
      </c>
      <c r="AX531" s="14" t="s">
        <v>85</v>
      </c>
      <c r="AY531" s="273" t="s">
        <v>147</v>
      </c>
    </row>
    <row r="532" spans="1:65" s="2" customFormat="1" ht="24.15" customHeight="1">
      <c r="A532" s="40"/>
      <c r="B532" s="41"/>
      <c r="C532" s="238" t="s">
        <v>779</v>
      </c>
      <c r="D532" s="238" t="s">
        <v>149</v>
      </c>
      <c r="E532" s="239" t="s">
        <v>780</v>
      </c>
      <c r="F532" s="240" t="s">
        <v>781</v>
      </c>
      <c r="G532" s="241" t="s">
        <v>201</v>
      </c>
      <c r="H532" s="242">
        <v>45.2</v>
      </c>
      <c r="I532" s="243"/>
      <c r="J532" s="244">
        <f>ROUND(I532*H532,2)</f>
        <v>0</v>
      </c>
      <c r="K532" s="245"/>
      <c r="L532" s="43"/>
      <c r="M532" s="246" t="s">
        <v>1</v>
      </c>
      <c r="N532" s="247" t="s">
        <v>45</v>
      </c>
      <c r="O532" s="93"/>
      <c r="P532" s="248">
        <f>O532*H532</f>
        <v>0</v>
      </c>
      <c r="Q532" s="248">
        <v>0</v>
      </c>
      <c r="R532" s="248">
        <f>Q532*H532</f>
        <v>0</v>
      </c>
      <c r="S532" s="248">
        <v>0</v>
      </c>
      <c r="T532" s="249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50" t="s">
        <v>153</v>
      </c>
      <c r="AT532" s="250" t="s">
        <v>149</v>
      </c>
      <c r="AU532" s="250" t="s">
        <v>96</v>
      </c>
      <c r="AY532" s="17" t="s">
        <v>147</v>
      </c>
      <c r="BE532" s="140">
        <f>IF(N532="základní",J532,0)</f>
        <v>0</v>
      </c>
      <c r="BF532" s="140">
        <f>IF(N532="snížená",J532,0)</f>
        <v>0</v>
      </c>
      <c r="BG532" s="140">
        <f>IF(N532="zákl. přenesená",J532,0)</f>
        <v>0</v>
      </c>
      <c r="BH532" s="140">
        <f>IF(N532="sníž. přenesená",J532,0)</f>
        <v>0</v>
      </c>
      <c r="BI532" s="140">
        <f>IF(N532="nulová",J532,0)</f>
        <v>0</v>
      </c>
      <c r="BJ532" s="17" t="s">
        <v>85</v>
      </c>
      <c r="BK532" s="140">
        <f>ROUND(I532*H532,2)</f>
        <v>0</v>
      </c>
      <c r="BL532" s="17" t="s">
        <v>153</v>
      </c>
      <c r="BM532" s="250" t="s">
        <v>782</v>
      </c>
    </row>
    <row r="533" spans="1:51" s="13" customFormat="1" ht="12">
      <c r="A533" s="13"/>
      <c r="B533" s="251"/>
      <c r="C533" s="252"/>
      <c r="D533" s="253" t="s">
        <v>155</v>
      </c>
      <c r="E533" s="254" t="s">
        <v>1</v>
      </c>
      <c r="F533" s="255" t="s">
        <v>783</v>
      </c>
      <c r="G533" s="252"/>
      <c r="H533" s="256">
        <v>45.2</v>
      </c>
      <c r="I533" s="257"/>
      <c r="J533" s="252"/>
      <c r="K533" s="252"/>
      <c r="L533" s="258"/>
      <c r="M533" s="259"/>
      <c r="N533" s="260"/>
      <c r="O533" s="260"/>
      <c r="P533" s="260"/>
      <c r="Q533" s="260"/>
      <c r="R533" s="260"/>
      <c r="S533" s="260"/>
      <c r="T533" s="26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2" t="s">
        <v>155</v>
      </c>
      <c r="AU533" s="262" t="s">
        <v>96</v>
      </c>
      <c r="AV533" s="13" t="s">
        <v>96</v>
      </c>
      <c r="AW533" s="13" t="s">
        <v>32</v>
      </c>
      <c r="AX533" s="13" t="s">
        <v>80</v>
      </c>
      <c r="AY533" s="262" t="s">
        <v>147</v>
      </c>
    </row>
    <row r="534" spans="1:51" s="14" customFormat="1" ht="12">
      <c r="A534" s="14"/>
      <c r="B534" s="263"/>
      <c r="C534" s="264"/>
      <c r="D534" s="253" t="s">
        <v>155</v>
      </c>
      <c r="E534" s="265" t="s">
        <v>1</v>
      </c>
      <c r="F534" s="266" t="s">
        <v>157</v>
      </c>
      <c r="G534" s="264"/>
      <c r="H534" s="267">
        <v>45.2</v>
      </c>
      <c r="I534" s="268"/>
      <c r="J534" s="264"/>
      <c r="K534" s="264"/>
      <c r="L534" s="269"/>
      <c r="M534" s="270"/>
      <c r="N534" s="271"/>
      <c r="O534" s="271"/>
      <c r="P534" s="271"/>
      <c r="Q534" s="271"/>
      <c r="R534" s="271"/>
      <c r="S534" s="271"/>
      <c r="T534" s="27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3" t="s">
        <v>155</v>
      </c>
      <c r="AU534" s="273" t="s">
        <v>96</v>
      </c>
      <c r="AV534" s="14" t="s">
        <v>153</v>
      </c>
      <c r="AW534" s="14" t="s">
        <v>32</v>
      </c>
      <c r="AX534" s="14" t="s">
        <v>85</v>
      </c>
      <c r="AY534" s="273" t="s">
        <v>147</v>
      </c>
    </row>
    <row r="535" spans="1:65" s="2" customFormat="1" ht="24.15" customHeight="1">
      <c r="A535" s="40"/>
      <c r="B535" s="41"/>
      <c r="C535" s="238" t="s">
        <v>784</v>
      </c>
      <c r="D535" s="238" t="s">
        <v>149</v>
      </c>
      <c r="E535" s="239" t="s">
        <v>785</v>
      </c>
      <c r="F535" s="240" t="s">
        <v>786</v>
      </c>
      <c r="G535" s="241" t="s">
        <v>201</v>
      </c>
      <c r="H535" s="242">
        <v>1356</v>
      </c>
      <c r="I535" s="243"/>
      <c r="J535" s="244">
        <f>ROUND(I535*H535,2)</f>
        <v>0</v>
      </c>
      <c r="K535" s="245"/>
      <c r="L535" s="43"/>
      <c r="M535" s="246" t="s">
        <v>1</v>
      </c>
      <c r="N535" s="247" t="s">
        <v>45</v>
      </c>
      <c r="O535" s="93"/>
      <c r="P535" s="248">
        <f>O535*H535</f>
        <v>0</v>
      </c>
      <c r="Q535" s="248">
        <v>0</v>
      </c>
      <c r="R535" s="248">
        <f>Q535*H535</f>
        <v>0</v>
      </c>
      <c r="S535" s="248">
        <v>0</v>
      </c>
      <c r="T535" s="249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50" t="s">
        <v>153</v>
      </c>
      <c r="AT535" s="250" t="s">
        <v>149</v>
      </c>
      <c r="AU535" s="250" t="s">
        <v>96</v>
      </c>
      <c r="AY535" s="17" t="s">
        <v>147</v>
      </c>
      <c r="BE535" s="140">
        <f>IF(N535="základní",J535,0)</f>
        <v>0</v>
      </c>
      <c r="BF535" s="140">
        <f>IF(N535="snížená",J535,0)</f>
        <v>0</v>
      </c>
      <c r="BG535" s="140">
        <f>IF(N535="zákl. přenesená",J535,0)</f>
        <v>0</v>
      </c>
      <c r="BH535" s="140">
        <f>IF(N535="sníž. přenesená",J535,0)</f>
        <v>0</v>
      </c>
      <c r="BI535" s="140">
        <f>IF(N535="nulová",J535,0)</f>
        <v>0</v>
      </c>
      <c r="BJ535" s="17" t="s">
        <v>85</v>
      </c>
      <c r="BK535" s="140">
        <f>ROUND(I535*H535,2)</f>
        <v>0</v>
      </c>
      <c r="BL535" s="17" t="s">
        <v>153</v>
      </c>
      <c r="BM535" s="250" t="s">
        <v>787</v>
      </c>
    </row>
    <row r="536" spans="1:51" s="13" customFormat="1" ht="12">
      <c r="A536" s="13"/>
      <c r="B536" s="251"/>
      <c r="C536" s="252"/>
      <c r="D536" s="253" t="s">
        <v>155</v>
      </c>
      <c r="E536" s="254" t="s">
        <v>1</v>
      </c>
      <c r="F536" s="255" t="s">
        <v>788</v>
      </c>
      <c r="G536" s="252"/>
      <c r="H536" s="256">
        <v>1356</v>
      </c>
      <c r="I536" s="257"/>
      <c r="J536" s="252"/>
      <c r="K536" s="252"/>
      <c r="L536" s="258"/>
      <c r="M536" s="259"/>
      <c r="N536" s="260"/>
      <c r="O536" s="260"/>
      <c r="P536" s="260"/>
      <c r="Q536" s="260"/>
      <c r="R536" s="260"/>
      <c r="S536" s="260"/>
      <c r="T536" s="26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2" t="s">
        <v>155</v>
      </c>
      <c r="AU536" s="262" t="s">
        <v>96</v>
      </c>
      <c r="AV536" s="13" t="s">
        <v>96</v>
      </c>
      <c r="AW536" s="13" t="s">
        <v>32</v>
      </c>
      <c r="AX536" s="13" t="s">
        <v>85</v>
      </c>
      <c r="AY536" s="262" t="s">
        <v>147</v>
      </c>
    </row>
    <row r="537" spans="1:65" s="2" customFormat="1" ht="24.15" customHeight="1">
      <c r="A537" s="40"/>
      <c r="B537" s="41"/>
      <c r="C537" s="238" t="s">
        <v>789</v>
      </c>
      <c r="D537" s="238" t="s">
        <v>149</v>
      </c>
      <c r="E537" s="239" t="s">
        <v>790</v>
      </c>
      <c r="F537" s="240" t="s">
        <v>791</v>
      </c>
      <c r="G537" s="241" t="s">
        <v>201</v>
      </c>
      <c r="H537" s="242">
        <v>45.2</v>
      </c>
      <c r="I537" s="243"/>
      <c r="J537" s="244">
        <f>ROUND(I537*H537,2)</f>
        <v>0</v>
      </c>
      <c r="K537" s="245"/>
      <c r="L537" s="43"/>
      <c r="M537" s="246" t="s">
        <v>1</v>
      </c>
      <c r="N537" s="247" t="s">
        <v>45</v>
      </c>
      <c r="O537" s="93"/>
      <c r="P537" s="248">
        <f>O537*H537</f>
        <v>0</v>
      </c>
      <c r="Q537" s="248">
        <v>0</v>
      </c>
      <c r="R537" s="248">
        <f>Q537*H537</f>
        <v>0</v>
      </c>
      <c r="S537" s="248">
        <v>0</v>
      </c>
      <c r="T537" s="249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50" t="s">
        <v>153</v>
      </c>
      <c r="AT537" s="250" t="s">
        <v>149</v>
      </c>
      <c r="AU537" s="250" t="s">
        <v>96</v>
      </c>
      <c r="AY537" s="17" t="s">
        <v>147</v>
      </c>
      <c r="BE537" s="140">
        <f>IF(N537="základní",J537,0)</f>
        <v>0</v>
      </c>
      <c r="BF537" s="140">
        <f>IF(N537="snížená",J537,0)</f>
        <v>0</v>
      </c>
      <c r="BG537" s="140">
        <f>IF(N537="zákl. přenesená",J537,0)</f>
        <v>0</v>
      </c>
      <c r="BH537" s="140">
        <f>IF(N537="sníž. přenesená",J537,0)</f>
        <v>0</v>
      </c>
      <c r="BI537" s="140">
        <f>IF(N537="nulová",J537,0)</f>
        <v>0</v>
      </c>
      <c r="BJ537" s="17" t="s">
        <v>85</v>
      </c>
      <c r="BK537" s="140">
        <f>ROUND(I537*H537,2)</f>
        <v>0</v>
      </c>
      <c r="BL537" s="17" t="s">
        <v>153</v>
      </c>
      <c r="BM537" s="250" t="s">
        <v>792</v>
      </c>
    </row>
    <row r="538" spans="1:51" s="13" customFormat="1" ht="12">
      <c r="A538" s="13"/>
      <c r="B538" s="251"/>
      <c r="C538" s="252"/>
      <c r="D538" s="253" t="s">
        <v>155</v>
      </c>
      <c r="E538" s="254" t="s">
        <v>1</v>
      </c>
      <c r="F538" s="255" t="s">
        <v>783</v>
      </c>
      <c r="G538" s="252"/>
      <c r="H538" s="256">
        <v>45.2</v>
      </c>
      <c r="I538" s="257"/>
      <c r="J538" s="252"/>
      <c r="K538" s="252"/>
      <c r="L538" s="258"/>
      <c r="M538" s="259"/>
      <c r="N538" s="260"/>
      <c r="O538" s="260"/>
      <c r="P538" s="260"/>
      <c r="Q538" s="260"/>
      <c r="R538" s="260"/>
      <c r="S538" s="260"/>
      <c r="T538" s="26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2" t="s">
        <v>155</v>
      </c>
      <c r="AU538" s="262" t="s">
        <v>96</v>
      </c>
      <c r="AV538" s="13" t="s">
        <v>96</v>
      </c>
      <c r="AW538" s="13" t="s">
        <v>32</v>
      </c>
      <c r="AX538" s="13" t="s">
        <v>80</v>
      </c>
      <c r="AY538" s="262" t="s">
        <v>147</v>
      </c>
    </row>
    <row r="539" spans="1:51" s="14" customFormat="1" ht="12">
      <c r="A539" s="14"/>
      <c r="B539" s="263"/>
      <c r="C539" s="264"/>
      <c r="D539" s="253" t="s">
        <v>155</v>
      </c>
      <c r="E539" s="265" t="s">
        <v>1</v>
      </c>
      <c r="F539" s="266" t="s">
        <v>157</v>
      </c>
      <c r="G539" s="264"/>
      <c r="H539" s="267">
        <v>45.2</v>
      </c>
      <c r="I539" s="268"/>
      <c r="J539" s="264"/>
      <c r="K539" s="264"/>
      <c r="L539" s="269"/>
      <c r="M539" s="270"/>
      <c r="N539" s="271"/>
      <c r="O539" s="271"/>
      <c r="P539" s="271"/>
      <c r="Q539" s="271"/>
      <c r="R539" s="271"/>
      <c r="S539" s="271"/>
      <c r="T539" s="27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3" t="s">
        <v>155</v>
      </c>
      <c r="AU539" s="273" t="s">
        <v>96</v>
      </c>
      <c r="AV539" s="14" t="s">
        <v>153</v>
      </c>
      <c r="AW539" s="14" t="s">
        <v>32</v>
      </c>
      <c r="AX539" s="14" t="s">
        <v>85</v>
      </c>
      <c r="AY539" s="273" t="s">
        <v>147</v>
      </c>
    </row>
    <row r="540" spans="1:65" s="2" customFormat="1" ht="16.5" customHeight="1">
      <c r="A540" s="40"/>
      <c r="B540" s="41"/>
      <c r="C540" s="238" t="s">
        <v>793</v>
      </c>
      <c r="D540" s="238" t="s">
        <v>149</v>
      </c>
      <c r="E540" s="239" t="s">
        <v>794</v>
      </c>
      <c r="F540" s="240" t="s">
        <v>795</v>
      </c>
      <c r="G540" s="241" t="s">
        <v>152</v>
      </c>
      <c r="H540" s="242">
        <v>3000</v>
      </c>
      <c r="I540" s="243"/>
      <c r="J540" s="244">
        <f>ROUND(I540*H540,2)</f>
        <v>0</v>
      </c>
      <c r="K540" s="245"/>
      <c r="L540" s="43"/>
      <c r="M540" s="246" t="s">
        <v>1</v>
      </c>
      <c r="N540" s="247" t="s">
        <v>45</v>
      </c>
      <c r="O540" s="93"/>
      <c r="P540" s="248">
        <f>O540*H540</f>
        <v>0</v>
      </c>
      <c r="Q540" s="248">
        <v>0</v>
      </c>
      <c r="R540" s="248">
        <f>Q540*H540</f>
        <v>0</v>
      </c>
      <c r="S540" s="248">
        <v>0</v>
      </c>
      <c r="T540" s="249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50" t="s">
        <v>153</v>
      </c>
      <c r="AT540" s="250" t="s">
        <v>149</v>
      </c>
      <c r="AU540" s="250" t="s">
        <v>96</v>
      </c>
      <c r="AY540" s="17" t="s">
        <v>147</v>
      </c>
      <c r="BE540" s="140">
        <f>IF(N540="základní",J540,0)</f>
        <v>0</v>
      </c>
      <c r="BF540" s="140">
        <f>IF(N540="snížená",J540,0)</f>
        <v>0</v>
      </c>
      <c r="BG540" s="140">
        <f>IF(N540="zákl. přenesená",J540,0)</f>
        <v>0</v>
      </c>
      <c r="BH540" s="140">
        <f>IF(N540="sníž. přenesená",J540,0)</f>
        <v>0</v>
      </c>
      <c r="BI540" s="140">
        <f>IF(N540="nulová",J540,0)</f>
        <v>0</v>
      </c>
      <c r="BJ540" s="17" t="s">
        <v>85</v>
      </c>
      <c r="BK540" s="140">
        <f>ROUND(I540*H540,2)</f>
        <v>0</v>
      </c>
      <c r="BL540" s="17" t="s">
        <v>153</v>
      </c>
      <c r="BM540" s="250" t="s">
        <v>796</v>
      </c>
    </row>
    <row r="541" spans="1:51" s="15" customFormat="1" ht="12">
      <c r="A541" s="15"/>
      <c r="B541" s="274"/>
      <c r="C541" s="275"/>
      <c r="D541" s="253" t="s">
        <v>155</v>
      </c>
      <c r="E541" s="276" t="s">
        <v>1</v>
      </c>
      <c r="F541" s="277" t="s">
        <v>520</v>
      </c>
      <c r="G541" s="275"/>
      <c r="H541" s="276" t="s">
        <v>1</v>
      </c>
      <c r="I541" s="278"/>
      <c r="J541" s="275"/>
      <c r="K541" s="275"/>
      <c r="L541" s="279"/>
      <c r="M541" s="280"/>
      <c r="N541" s="281"/>
      <c r="O541" s="281"/>
      <c r="P541" s="281"/>
      <c r="Q541" s="281"/>
      <c r="R541" s="281"/>
      <c r="S541" s="281"/>
      <c r="T541" s="282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83" t="s">
        <v>155</v>
      </c>
      <c r="AU541" s="283" t="s">
        <v>96</v>
      </c>
      <c r="AV541" s="15" t="s">
        <v>85</v>
      </c>
      <c r="AW541" s="15" t="s">
        <v>32</v>
      </c>
      <c r="AX541" s="15" t="s">
        <v>80</v>
      </c>
      <c r="AY541" s="283" t="s">
        <v>147</v>
      </c>
    </row>
    <row r="542" spans="1:51" s="13" customFormat="1" ht="12">
      <c r="A542" s="13"/>
      <c r="B542" s="251"/>
      <c r="C542" s="252"/>
      <c r="D542" s="253" t="s">
        <v>155</v>
      </c>
      <c r="E542" s="254" t="s">
        <v>1</v>
      </c>
      <c r="F542" s="255" t="s">
        <v>521</v>
      </c>
      <c r="G542" s="252"/>
      <c r="H542" s="256">
        <v>3000</v>
      </c>
      <c r="I542" s="257"/>
      <c r="J542" s="252"/>
      <c r="K542" s="252"/>
      <c r="L542" s="258"/>
      <c r="M542" s="259"/>
      <c r="N542" s="260"/>
      <c r="O542" s="260"/>
      <c r="P542" s="260"/>
      <c r="Q542" s="260"/>
      <c r="R542" s="260"/>
      <c r="S542" s="260"/>
      <c r="T542" s="26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2" t="s">
        <v>155</v>
      </c>
      <c r="AU542" s="262" t="s">
        <v>96</v>
      </c>
      <c r="AV542" s="13" t="s">
        <v>96</v>
      </c>
      <c r="AW542" s="13" t="s">
        <v>32</v>
      </c>
      <c r="AX542" s="13" t="s">
        <v>80</v>
      </c>
      <c r="AY542" s="262" t="s">
        <v>147</v>
      </c>
    </row>
    <row r="543" spans="1:51" s="14" customFormat="1" ht="12">
      <c r="A543" s="14"/>
      <c r="B543" s="263"/>
      <c r="C543" s="264"/>
      <c r="D543" s="253" t="s">
        <v>155</v>
      </c>
      <c r="E543" s="265" t="s">
        <v>1</v>
      </c>
      <c r="F543" s="266" t="s">
        <v>157</v>
      </c>
      <c r="G543" s="264"/>
      <c r="H543" s="267">
        <v>3000</v>
      </c>
      <c r="I543" s="268"/>
      <c r="J543" s="264"/>
      <c r="K543" s="264"/>
      <c r="L543" s="269"/>
      <c r="M543" s="270"/>
      <c r="N543" s="271"/>
      <c r="O543" s="271"/>
      <c r="P543" s="271"/>
      <c r="Q543" s="271"/>
      <c r="R543" s="271"/>
      <c r="S543" s="271"/>
      <c r="T543" s="27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3" t="s">
        <v>155</v>
      </c>
      <c r="AU543" s="273" t="s">
        <v>96</v>
      </c>
      <c r="AV543" s="14" t="s">
        <v>153</v>
      </c>
      <c r="AW543" s="14" t="s">
        <v>32</v>
      </c>
      <c r="AX543" s="14" t="s">
        <v>85</v>
      </c>
      <c r="AY543" s="273" t="s">
        <v>147</v>
      </c>
    </row>
    <row r="544" spans="1:65" s="2" customFormat="1" ht="16.5" customHeight="1">
      <c r="A544" s="40"/>
      <c r="B544" s="41"/>
      <c r="C544" s="238" t="s">
        <v>797</v>
      </c>
      <c r="D544" s="238" t="s">
        <v>149</v>
      </c>
      <c r="E544" s="239" t="s">
        <v>798</v>
      </c>
      <c r="F544" s="240" t="s">
        <v>799</v>
      </c>
      <c r="G544" s="241" t="s">
        <v>152</v>
      </c>
      <c r="H544" s="242">
        <v>3000</v>
      </c>
      <c r="I544" s="243"/>
      <c r="J544" s="244">
        <f>ROUND(I544*H544,2)</f>
        <v>0</v>
      </c>
      <c r="K544" s="245"/>
      <c r="L544" s="43"/>
      <c r="M544" s="246" t="s">
        <v>1</v>
      </c>
      <c r="N544" s="247" t="s">
        <v>45</v>
      </c>
      <c r="O544" s="93"/>
      <c r="P544" s="248">
        <f>O544*H544</f>
        <v>0</v>
      </c>
      <c r="Q544" s="248">
        <v>1E-05</v>
      </c>
      <c r="R544" s="248">
        <f>Q544*H544</f>
        <v>0.030000000000000002</v>
      </c>
      <c r="S544" s="248">
        <v>0</v>
      </c>
      <c r="T544" s="249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50" t="s">
        <v>153</v>
      </c>
      <c r="AT544" s="250" t="s">
        <v>149</v>
      </c>
      <c r="AU544" s="250" t="s">
        <v>96</v>
      </c>
      <c r="AY544" s="17" t="s">
        <v>147</v>
      </c>
      <c r="BE544" s="140">
        <f>IF(N544="základní",J544,0)</f>
        <v>0</v>
      </c>
      <c r="BF544" s="140">
        <f>IF(N544="snížená",J544,0)</f>
        <v>0</v>
      </c>
      <c r="BG544" s="140">
        <f>IF(N544="zákl. přenesená",J544,0)</f>
        <v>0</v>
      </c>
      <c r="BH544" s="140">
        <f>IF(N544="sníž. přenesená",J544,0)</f>
        <v>0</v>
      </c>
      <c r="BI544" s="140">
        <f>IF(N544="nulová",J544,0)</f>
        <v>0</v>
      </c>
      <c r="BJ544" s="17" t="s">
        <v>85</v>
      </c>
      <c r="BK544" s="140">
        <f>ROUND(I544*H544,2)</f>
        <v>0</v>
      </c>
      <c r="BL544" s="17" t="s">
        <v>153</v>
      </c>
      <c r="BM544" s="250" t="s">
        <v>800</v>
      </c>
    </row>
    <row r="545" spans="1:51" s="15" customFormat="1" ht="12">
      <c r="A545" s="15"/>
      <c r="B545" s="274"/>
      <c r="C545" s="275"/>
      <c r="D545" s="253" t="s">
        <v>155</v>
      </c>
      <c r="E545" s="276" t="s">
        <v>1</v>
      </c>
      <c r="F545" s="277" t="s">
        <v>520</v>
      </c>
      <c r="G545" s="275"/>
      <c r="H545" s="276" t="s">
        <v>1</v>
      </c>
      <c r="I545" s="278"/>
      <c r="J545" s="275"/>
      <c r="K545" s="275"/>
      <c r="L545" s="279"/>
      <c r="M545" s="280"/>
      <c r="N545" s="281"/>
      <c r="O545" s="281"/>
      <c r="P545" s="281"/>
      <c r="Q545" s="281"/>
      <c r="R545" s="281"/>
      <c r="S545" s="281"/>
      <c r="T545" s="282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83" t="s">
        <v>155</v>
      </c>
      <c r="AU545" s="283" t="s">
        <v>96</v>
      </c>
      <c r="AV545" s="15" t="s">
        <v>85</v>
      </c>
      <c r="AW545" s="15" t="s">
        <v>32</v>
      </c>
      <c r="AX545" s="15" t="s">
        <v>80</v>
      </c>
      <c r="AY545" s="283" t="s">
        <v>147</v>
      </c>
    </row>
    <row r="546" spans="1:51" s="13" customFormat="1" ht="12">
      <c r="A546" s="13"/>
      <c r="B546" s="251"/>
      <c r="C546" s="252"/>
      <c r="D546" s="253" t="s">
        <v>155</v>
      </c>
      <c r="E546" s="254" t="s">
        <v>1</v>
      </c>
      <c r="F546" s="255" t="s">
        <v>521</v>
      </c>
      <c r="G546" s="252"/>
      <c r="H546" s="256">
        <v>3000</v>
      </c>
      <c r="I546" s="257"/>
      <c r="J546" s="252"/>
      <c r="K546" s="252"/>
      <c r="L546" s="258"/>
      <c r="M546" s="259"/>
      <c r="N546" s="260"/>
      <c r="O546" s="260"/>
      <c r="P546" s="260"/>
      <c r="Q546" s="260"/>
      <c r="R546" s="260"/>
      <c r="S546" s="260"/>
      <c r="T546" s="261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2" t="s">
        <v>155</v>
      </c>
      <c r="AU546" s="262" t="s">
        <v>96</v>
      </c>
      <c r="AV546" s="13" t="s">
        <v>96</v>
      </c>
      <c r="AW546" s="13" t="s">
        <v>32</v>
      </c>
      <c r="AX546" s="13" t="s">
        <v>80</v>
      </c>
      <c r="AY546" s="262" t="s">
        <v>147</v>
      </c>
    </row>
    <row r="547" spans="1:51" s="14" customFormat="1" ht="12">
      <c r="A547" s="14"/>
      <c r="B547" s="263"/>
      <c r="C547" s="264"/>
      <c r="D547" s="253" t="s">
        <v>155</v>
      </c>
      <c r="E547" s="265" t="s">
        <v>1</v>
      </c>
      <c r="F547" s="266" t="s">
        <v>157</v>
      </c>
      <c r="G547" s="264"/>
      <c r="H547" s="267">
        <v>3000</v>
      </c>
      <c r="I547" s="268"/>
      <c r="J547" s="264"/>
      <c r="K547" s="264"/>
      <c r="L547" s="269"/>
      <c r="M547" s="270"/>
      <c r="N547" s="271"/>
      <c r="O547" s="271"/>
      <c r="P547" s="271"/>
      <c r="Q547" s="271"/>
      <c r="R547" s="271"/>
      <c r="S547" s="271"/>
      <c r="T547" s="27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3" t="s">
        <v>155</v>
      </c>
      <c r="AU547" s="273" t="s">
        <v>96</v>
      </c>
      <c r="AV547" s="14" t="s">
        <v>153</v>
      </c>
      <c r="AW547" s="14" t="s">
        <v>32</v>
      </c>
      <c r="AX547" s="14" t="s">
        <v>85</v>
      </c>
      <c r="AY547" s="273" t="s">
        <v>147</v>
      </c>
    </row>
    <row r="548" spans="1:65" s="2" customFormat="1" ht="16.5" customHeight="1">
      <c r="A548" s="40"/>
      <c r="B548" s="41"/>
      <c r="C548" s="238" t="s">
        <v>801</v>
      </c>
      <c r="D548" s="238" t="s">
        <v>149</v>
      </c>
      <c r="E548" s="239" t="s">
        <v>802</v>
      </c>
      <c r="F548" s="240" t="s">
        <v>803</v>
      </c>
      <c r="G548" s="241" t="s">
        <v>201</v>
      </c>
      <c r="H548" s="242">
        <v>2.689</v>
      </c>
      <c r="I548" s="243"/>
      <c r="J548" s="244">
        <f>ROUND(I548*H548,2)</f>
        <v>0</v>
      </c>
      <c r="K548" s="245"/>
      <c r="L548" s="43"/>
      <c r="M548" s="246" t="s">
        <v>1</v>
      </c>
      <c r="N548" s="247" t="s">
        <v>45</v>
      </c>
      <c r="O548" s="93"/>
      <c r="P548" s="248">
        <f>O548*H548</f>
        <v>0</v>
      </c>
      <c r="Q548" s="248">
        <v>0.12</v>
      </c>
      <c r="R548" s="248">
        <f>Q548*H548</f>
        <v>0.32268</v>
      </c>
      <c r="S548" s="248">
        <v>2.2</v>
      </c>
      <c r="T548" s="249">
        <f>S548*H548</f>
        <v>5.915800000000001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50" t="s">
        <v>153</v>
      </c>
      <c r="AT548" s="250" t="s">
        <v>149</v>
      </c>
      <c r="AU548" s="250" t="s">
        <v>96</v>
      </c>
      <c r="AY548" s="17" t="s">
        <v>147</v>
      </c>
      <c r="BE548" s="140">
        <f>IF(N548="základní",J548,0)</f>
        <v>0</v>
      </c>
      <c r="BF548" s="140">
        <f>IF(N548="snížená",J548,0)</f>
        <v>0</v>
      </c>
      <c r="BG548" s="140">
        <f>IF(N548="zákl. přenesená",J548,0)</f>
        <v>0</v>
      </c>
      <c r="BH548" s="140">
        <f>IF(N548="sníž. přenesená",J548,0)</f>
        <v>0</v>
      </c>
      <c r="BI548" s="140">
        <f>IF(N548="nulová",J548,0)</f>
        <v>0</v>
      </c>
      <c r="BJ548" s="17" t="s">
        <v>85</v>
      </c>
      <c r="BK548" s="140">
        <f>ROUND(I548*H548,2)</f>
        <v>0</v>
      </c>
      <c r="BL548" s="17" t="s">
        <v>153</v>
      </c>
      <c r="BM548" s="250" t="s">
        <v>804</v>
      </c>
    </row>
    <row r="549" spans="1:51" s="13" customFormat="1" ht="12">
      <c r="A549" s="13"/>
      <c r="B549" s="251"/>
      <c r="C549" s="252"/>
      <c r="D549" s="253" t="s">
        <v>155</v>
      </c>
      <c r="E549" s="254" t="s">
        <v>1</v>
      </c>
      <c r="F549" s="255" t="s">
        <v>805</v>
      </c>
      <c r="G549" s="252"/>
      <c r="H549" s="256">
        <v>2.689</v>
      </c>
      <c r="I549" s="257"/>
      <c r="J549" s="252"/>
      <c r="K549" s="252"/>
      <c r="L549" s="258"/>
      <c r="M549" s="259"/>
      <c r="N549" s="260"/>
      <c r="O549" s="260"/>
      <c r="P549" s="260"/>
      <c r="Q549" s="260"/>
      <c r="R549" s="260"/>
      <c r="S549" s="260"/>
      <c r="T549" s="26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2" t="s">
        <v>155</v>
      </c>
      <c r="AU549" s="262" t="s">
        <v>96</v>
      </c>
      <c r="AV549" s="13" t="s">
        <v>96</v>
      </c>
      <c r="AW549" s="13" t="s">
        <v>32</v>
      </c>
      <c r="AX549" s="13" t="s">
        <v>80</v>
      </c>
      <c r="AY549" s="262" t="s">
        <v>147</v>
      </c>
    </row>
    <row r="550" spans="1:51" s="14" customFormat="1" ht="12">
      <c r="A550" s="14"/>
      <c r="B550" s="263"/>
      <c r="C550" s="264"/>
      <c r="D550" s="253" t="s">
        <v>155</v>
      </c>
      <c r="E550" s="265" t="s">
        <v>1</v>
      </c>
      <c r="F550" s="266" t="s">
        <v>157</v>
      </c>
      <c r="G550" s="264"/>
      <c r="H550" s="267">
        <v>2.689</v>
      </c>
      <c r="I550" s="268"/>
      <c r="J550" s="264"/>
      <c r="K550" s="264"/>
      <c r="L550" s="269"/>
      <c r="M550" s="270"/>
      <c r="N550" s="271"/>
      <c r="O550" s="271"/>
      <c r="P550" s="271"/>
      <c r="Q550" s="271"/>
      <c r="R550" s="271"/>
      <c r="S550" s="271"/>
      <c r="T550" s="27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3" t="s">
        <v>155</v>
      </c>
      <c r="AU550" s="273" t="s">
        <v>96</v>
      </c>
      <c r="AV550" s="14" t="s">
        <v>153</v>
      </c>
      <c r="AW550" s="14" t="s">
        <v>32</v>
      </c>
      <c r="AX550" s="14" t="s">
        <v>85</v>
      </c>
      <c r="AY550" s="273" t="s">
        <v>147</v>
      </c>
    </row>
    <row r="551" spans="1:65" s="2" customFormat="1" ht="16.5" customHeight="1">
      <c r="A551" s="40"/>
      <c r="B551" s="41"/>
      <c r="C551" s="238" t="s">
        <v>806</v>
      </c>
      <c r="D551" s="238" t="s">
        <v>149</v>
      </c>
      <c r="E551" s="239" t="s">
        <v>807</v>
      </c>
      <c r="F551" s="240" t="s">
        <v>808</v>
      </c>
      <c r="G551" s="241" t="s">
        <v>201</v>
      </c>
      <c r="H551" s="242">
        <v>3.54</v>
      </c>
      <c r="I551" s="243"/>
      <c r="J551" s="244">
        <f>ROUND(I551*H551,2)</f>
        <v>0</v>
      </c>
      <c r="K551" s="245"/>
      <c r="L551" s="43"/>
      <c r="M551" s="246" t="s">
        <v>1</v>
      </c>
      <c r="N551" s="247" t="s">
        <v>45</v>
      </c>
      <c r="O551" s="93"/>
      <c r="P551" s="248">
        <f>O551*H551</f>
        <v>0</v>
      </c>
      <c r="Q551" s="248">
        <v>0.12171</v>
      </c>
      <c r="R551" s="248">
        <f>Q551*H551</f>
        <v>0.4308534</v>
      </c>
      <c r="S551" s="248">
        <v>2.4</v>
      </c>
      <c r="T551" s="249">
        <f>S551*H551</f>
        <v>8.496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50" t="s">
        <v>153</v>
      </c>
      <c r="AT551" s="250" t="s">
        <v>149</v>
      </c>
      <c r="AU551" s="250" t="s">
        <v>96</v>
      </c>
      <c r="AY551" s="17" t="s">
        <v>147</v>
      </c>
      <c r="BE551" s="140">
        <f>IF(N551="základní",J551,0)</f>
        <v>0</v>
      </c>
      <c r="BF551" s="140">
        <f>IF(N551="snížená",J551,0)</f>
        <v>0</v>
      </c>
      <c r="BG551" s="140">
        <f>IF(N551="zákl. přenesená",J551,0)</f>
        <v>0</v>
      </c>
      <c r="BH551" s="140">
        <f>IF(N551="sníž. přenesená",J551,0)</f>
        <v>0</v>
      </c>
      <c r="BI551" s="140">
        <f>IF(N551="nulová",J551,0)</f>
        <v>0</v>
      </c>
      <c r="BJ551" s="17" t="s">
        <v>85</v>
      </c>
      <c r="BK551" s="140">
        <f>ROUND(I551*H551,2)</f>
        <v>0</v>
      </c>
      <c r="BL551" s="17" t="s">
        <v>153</v>
      </c>
      <c r="BM551" s="250" t="s">
        <v>809</v>
      </c>
    </row>
    <row r="552" spans="1:51" s="13" customFormat="1" ht="12">
      <c r="A552" s="13"/>
      <c r="B552" s="251"/>
      <c r="C552" s="252"/>
      <c r="D552" s="253" t="s">
        <v>155</v>
      </c>
      <c r="E552" s="254" t="s">
        <v>1</v>
      </c>
      <c r="F552" s="255" t="s">
        <v>810</v>
      </c>
      <c r="G552" s="252"/>
      <c r="H552" s="256">
        <v>3.54</v>
      </c>
      <c r="I552" s="257"/>
      <c r="J552" s="252"/>
      <c r="K552" s="252"/>
      <c r="L552" s="258"/>
      <c r="M552" s="259"/>
      <c r="N552" s="260"/>
      <c r="O552" s="260"/>
      <c r="P552" s="260"/>
      <c r="Q552" s="260"/>
      <c r="R552" s="260"/>
      <c r="S552" s="260"/>
      <c r="T552" s="26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2" t="s">
        <v>155</v>
      </c>
      <c r="AU552" s="262" t="s">
        <v>96</v>
      </c>
      <c r="AV552" s="13" t="s">
        <v>96</v>
      </c>
      <c r="AW552" s="13" t="s">
        <v>32</v>
      </c>
      <c r="AX552" s="13" t="s">
        <v>80</v>
      </c>
      <c r="AY552" s="262" t="s">
        <v>147</v>
      </c>
    </row>
    <row r="553" spans="1:51" s="14" customFormat="1" ht="12">
      <c r="A553" s="14"/>
      <c r="B553" s="263"/>
      <c r="C553" s="264"/>
      <c r="D553" s="253" t="s">
        <v>155</v>
      </c>
      <c r="E553" s="265" t="s">
        <v>1</v>
      </c>
      <c r="F553" s="266" t="s">
        <v>157</v>
      </c>
      <c r="G553" s="264"/>
      <c r="H553" s="267">
        <v>3.54</v>
      </c>
      <c r="I553" s="268"/>
      <c r="J553" s="264"/>
      <c r="K553" s="264"/>
      <c r="L553" s="269"/>
      <c r="M553" s="270"/>
      <c r="N553" s="271"/>
      <c r="O553" s="271"/>
      <c r="P553" s="271"/>
      <c r="Q553" s="271"/>
      <c r="R553" s="271"/>
      <c r="S553" s="271"/>
      <c r="T553" s="27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3" t="s">
        <v>155</v>
      </c>
      <c r="AU553" s="273" t="s">
        <v>96</v>
      </c>
      <c r="AV553" s="14" t="s">
        <v>153</v>
      </c>
      <c r="AW553" s="14" t="s">
        <v>32</v>
      </c>
      <c r="AX553" s="14" t="s">
        <v>85</v>
      </c>
      <c r="AY553" s="273" t="s">
        <v>147</v>
      </c>
    </row>
    <row r="554" spans="1:65" s="2" customFormat="1" ht="24.15" customHeight="1">
      <c r="A554" s="40"/>
      <c r="B554" s="41"/>
      <c r="C554" s="238" t="s">
        <v>811</v>
      </c>
      <c r="D554" s="238" t="s">
        <v>149</v>
      </c>
      <c r="E554" s="239" t="s">
        <v>812</v>
      </c>
      <c r="F554" s="240" t="s">
        <v>813</v>
      </c>
      <c r="G554" s="241" t="s">
        <v>255</v>
      </c>
      <c r="H554" s="242">
        <v>4584.172</v>
      </c>
      <c r="I554" s="243"/>
      <c r="J554" s="244">
        <f>ROUND(I554*H554,2)</f>
        <v>0</v>
      </c>
      <c r="K554" s="245"/>
      <c r="L554" s="43"/>
      <c r="M554" s="246" t="s">
        <v>1</v>
      </c>
      <c r="N554" s="247" t="s">
        <v>45</v>
      </c>
      <c r="O554" s="93"/>
      <c r="P554" s="248">
        <f>O554*H554</f>
        <v>0</v>
      </c>
      <c r="Q554" s="248">
        <v>0</v>
      </c>
      <c r="R554" s="248">
        <f>Q554*H554</f>
        <v>0</v>
      </c>
      <c r="S554" s="248">
        <v>0.001</v>
      </c>
      <c r="T554" s="249">
        <f>S554*H554</f>
        <v>4.584172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50" t="s">
        <v>153</v>
      </c>
      <c r="AT554" s="250" t="s">
        <v>149</v>
      </c>
      <c r="AU554" s="250" t="s">
        <v>96</v>
      </c>
      <c r="AY554" s="17" t="s">
        <v>147</v>
      </c>
      <c r="BE554" s="140">
        <f>IF(N554="základní",J554,0)</f>
        <v>0</v>
      </c>
      <c r="BF554" s="140">
        <f>IF(N554="snížená",J554,0)</f>
        <v>0</v>
      </c>
      <c r="BG554" s="140">
        <f>IF(N554="zákl. přenesená",J554,0)</f>
        <v>0</v>
      </c>
      <c r="BH554" s="140">
        <f>IF(N554="sníž. přenesená",J554,0)</f>
        <v>0</v>
      </c>
      <c r="BI554" s="140">
        <f>IF(N554="nulová",J554,0)</f>
        <v>0</v>
      </c>
      <c r="BJ554" s="17" t="s">
        <v>85</v>
      </c>
      <c r="BK554" s="140">
        <f>ROUND(I554*H554,2)</f>
        <v>0</v>
      </c>
      <c r="BL554" s="17" t="s">
        <v>153</v>
      </c>
      <c r="BM554" s="250" t="s">
        <v>814</v>
      </c>
    </row>
    <row r="555" spans="1:51" s="13" customFormat="1" ht="12">
      <c r="A555" s="13"/>
      <c r="B555" s="251"/>
      <c r="C555" s="252"/>
      <c r="D555" s="253" t="s">
        <v>155</v>
      </c>
      <c r="E555" s="254" t="s">
        <v>1</v>
      </c>
      <c r="F555" s="255" t="s">
        <v>815</v>
      </c>
      <c r="G555" s="252"/>
      <c r="H555" s="256">
        <v>2411.372</v>
      </c>
      <c r="I555" s="257"/>
      <c r="J555" s="252"/>
      <c r="K555" s="252"/>
      <c r="L555" s="258"/>
      <c r="M555" s="259"/>
      <c r="N555" s="260"/>
      <c r="O555" s="260"/>
      <c r="P555" s="260"/>
      <c r="Q555" s="260"/>
      <c r="R555" s="260"/>
      <c r="S555" s="260"/>
      <c r="T555" s="26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2" t="s">
        <v>155</v>
      </c>
      <c r="AU555" s="262" t="s">
        <v>96</v>
      </c>
      <c r="AV555" s="13" t="s">
        <v>96</v>
      </c>
      <c r="AW555" s="13" t="s">
        <v>32</v>
      </c>
      <c r="AX555" s="13" t="s">
        <v>80</v>
      </c>
      <c r="AY555" s="262" t="s">
        <v>147</v>
      </c>
    </row>
    <row r="556" spans="1:51" s="13" customFormat="1" ht="12">
      <c r="A556" s="13"/>
      <c r="B556" s="251"/>
      <c r="C556" s="252"/>
      <c r="D556" s="253" t="s">
        <v>155</v>
      </c>
      <c r="E556" s="254" t="s">
        <v>1</v>
      </c>
      <c r="F556" s="255" t="s">
        <v>816</v>
      </c>
      <c r="G556" s="252"/>
      <c r="H556" s="256">
        <v>2172.8</v>
      </c>
      <c r="I556" s="257"/>
      <c r="J556" s="252"/>
      <c r="K556" s="252"/>
      <c r="L556" s="258"/>
      <c r="M556" s="259"/>
      <c r="N556" s="260"/>
      <c r="O556" s="260"/>
      <c r="P556" s="260"/>
      <c r="Q556" s="260"/>
      <c r="R556" s="260"/>
      <c r="S556" s="260"/>
      <c r="T556" s="261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2" t="s">
        <v>155</v>
      </c>
      <c r="AU556" s="262" t="s">
        <v>96</v>
      </c>
      <c r="AV556" s="13" t="s">
        <v>96</v>
      </c>
      <c r="AW556" s="13" t="s">
        <v>32</v>
      </c>
      <c r="AX556" s="13" t="s">
        <v>80</v>
      </c>
      <c r="AY556" s="262" t="s">
        <v>147</v>
      </c>
    </row>
    <row r="557" spans="1:51" s="14" customFormat="1" ht="12">
      <c r="A557" s="14"/>
      <c r="B557" s="263"/>
      <c r="C557" s="264"/>
      <c r="D557" s="253" t="s">
        <v>155</v>
      </c>
      <c r="E557" s="265" t="s">
        <v>1</v>
      </c>
      <c r="F557" s="266" t="s">
        <v>157</v>
      </c>
      <c r="G557" s="264"/>
      <c r="H557" s="267">
        <v>4584.172</v>
      </c>
      <c r="I557" s="268"/>
      <c r="J557" s="264"/>
      <c r="K557" s="264"/>
      <c r="L557" s="269"/>
      <c r="M557" s="270"/>
      <c r="N557" s="271"/>
      <c r="O557" s="271"/>
      <c r="P557" s="271"/>
      <c r="Q557" s="271"/>
      <c r="R557" s="271"/>
      <c r="S557" s="271"/>
      <c r="T557" s="27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3" t="s">
        <v>155</v>
      </c>
      <c r="AU557" s="273" t="s">
        <v>96</v>
      </c>
      <c r="AV557" s="14" t="s">
        <v>153</v>
      </c>
      <c r="AW557" s="14" t="s">
        <v>32</v>
      </c>
      <c r="AX557" s="14" t="s">
        <v>85</v>
      </c>
      <c r="AY557" s="273" t="s">
        <v>147</v>
      </c>
    </row>
    <row r="558" spans="1:65" s="2" customFormat="1" ht="24.15" customHeight="1">
      <c r="A558" s="40"/>
      <c r="B558" s="41"/>
      <c r="C558" s="238" t="s">
        <v>817</v>
      </c>
      <c r="D558" s="238" t="s">
        <v>149</v>
      </c>
      <c r="E558" s="239" t="s">
        <v>818</v>
      </c>
      <c r="F558" s="240" t="s">
        <v>819</v>
      </c>
      <c r="G558" s="241" t="s">
        <v>235</v>
      </c>
      <c r="H558" s="242">
        <v>2.652</v>
      </c>
      <c r="I558" s="243"/>
      <c r="J558" s="244">
        <f>ROUND(I558*H558,2)</f>
        <v>0</v>
      </c>
      <c r="K558" s="245"/>
      <c r="L558" s="43"/>
      <c r="M558" s="246" t="s">
        <v>1</v>
      </c>
      <c r="N558" s="247" t="s">
        <v>45</v>
      </c>
      <c r="O558" s="93"/>
      <c r="P558" s="248">
        <f>O558*H558</f>
        <v>0</v>
      </c>
      <c r="Q558" s="248">
        <v>0</v>
      </c>
      <c r="R558" s="248">
        <f>Q558*H558</f>
        <v>0</v>
      </c>
      <c r="S558" s="248">
        <v>1.258</v>
      </c>
      <c r="T558" s="249">
        <f>S558*H558</f>
        <v>3.3362160000000003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50" t="s">
        <v>153</v>
      </c>
      <c r="AT558" s="250" t="s">
        <v>149</v>
      </c>
      <c r="AU558" s="250" t="s">
        <v>96</v>
      </c>
      <c r="AY558" s="17" t="s">
        <v>147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7" t="s">
        <v>85</v>
      </c>
      <c r="BK558" s="140">
        <f>ROUND(I558*H558,2)</f>
        <v>0</v>
      </c>
      <c r="BL558" s="17" t="s">
        <v>153</v>
      </c>
      <c r="BM558" s="250" t="s">
        <v>820</v>
      </c>
    </row>
    <row r="559" spans="1:51" s="13" customFormat="1" ht="12">
      <c r="A559" s="13"/>
      <c r="B559" s="251"/>
      <c r="C559" s="252"/>
      <c r="D559" s="253" t="s">
        <v>155</v>
      </c>
      <c r="E559" s="254" t="s">
        <v>1</v>
      </c>
      <c r="F559" s="255" t="s">
        <v>821</v>
      </c>
      <c r="G559" s="252"/>
      <c r="H559" s="256">
        <v>1.156</v>
      </c>
      <c r="I559" s="257"/>
      <c r="J559" s="252"/>
      <c r="K559" s="252"/>
      <c r="L559" s="258"/>
      <c r="M559" s="259"/>
      <c r="N559" s="260"/>
      <c r="O559" s="260"/>
      <c r="P559" s="260"/>
      <c r="Q559" s="260"/>
      <c r="R559" s="260"/>
      <c r="S559" s="260"/>
      <c r="T559" s="26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2" t="s">
        <v>155</v>
      </c>
      <c r="AU559" s="262" t="s">
        <v>96</v>
      </c>
      <c r="AV559" s="13" t="s">
        <v>96</v>
      </c>
      <c r="AW559" s="13" t="s">
        <v>32</v>
      </c>
      <c r="AX559" s="13" t="s">
        <v>80</v>
      </c>
      <c r="AY559" s="262" t="s">
        <v>147</v>
      </c>
    </row>
    <row r="560" spans="1:51" s="13" customFormat="1" ht="12">
      <c r="A560" s="13"/>
      <c r="B560" s="251"/>
      <c r="C560" s="252"/>
      <c r="D560" s="253" t="s">
        <v>155</v>
      </c>
      <c r="E560" s="254" t="s">
        <v>1</v>
      </c>
      <c r="F560" s="255" t="s">
        <v>822</v>
      </c>
      <c r="G560" s="252"/>
      <c r="H560" s="256">
        <v>1.496</v>
      </c>
      <c r="I560" s="257"/>
      <c r="J560" s="252"/>
      <c r="K560" s="252"/>
      <c r="L560" s="258"/>
      <c r="M560" s="259"/>
      <c r="N560" s="260"/>
      <c r="O560" s="260"/>
      <c r="P560" s="260"/>
      <c r="Q560" s="260"/>
      <c r="R560" s="260"/>
      <c r="S560" s="260"/>
      <c r="T560" s="26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2" t="s">
        <v>155</v>
      </c>
      <c r="AU560" s="262" t="s">
        <v>96</v>
      </c>
      <c r="AV560" s="13" t="s">
        <v>96</v>
      </c>
      <c r="AW560" s="13" t="s">
        <v>32</v>
      </c>
      <c r="AX560" s="13" t="s">
        <v>80</v>
      </c>
      <c r="AY560" s="262" t="s">
        <v>147</v>
      </c>
    </row>
    <row r="561" spans="1:51" s="14" customFormat="1" ht="12">
      <c r="A561" s="14"/>
      <c r="B561" s="263"/>
      <c r="C561" s="264"/>
      <c r="D561" s="253" t="s">
        <v>155</v>
      </c>
      <c r="E561" s="265" t="s">
        <v>1</v>
      </c>
      <c r="F561" s="266" t="s">
        <v>157</v>
      </c>
      <c r="G561" s="264"/>
      <c r="H561" s="267">
        <v>2.652</v>
      </c>
      <c r="I561" s="268"/>
      <c r="J561" s="264"/>
      <c r="K561" s="264"/>
      <c r="L561" s="269"/>
      <c r="M561" s="270"/>
      <c r="N561" s="271"/>
      <c r="O561" s="271"/>
      <c r="P561" s="271"/>
      <c r="Q561" s="271"/>
      <c r="R561" s="271"/>
      <c r="S561" s="271"/>
      <c r="T561" s="27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3" t="s">
        <v>155</v>
      </c>
      <c r="AU561" s="273" t="s">
        <v>96</v>
      </c>
      <c r="AV561" s="14" t="s">
        <v>153</v>
      </c>
      <c r="AW561" s="14" t="s">
        <v>32</v>
      </c>
      <c r="AX561" s="14" t="s">
        <v>85</v>
      </c>
      <c r="AY561" s="273" t="s">
        <v>147</v>
      </c>
    </row>
    <row r="562" spans="1:65" s="2" customFormat="1" ht="24.15" customHeight="1">
      <c r="A562" s="40"/>
      <c r="B562" s="41"/>
      <c r="C562" s="238" t="s">
        <v>823</v>
      </c>
      <c r="D562" s="238" t="s">
        <v>149</v>
      </c>
      <c r="E562" s="239" t="s">
        <v>824</v>
      </c>
      <c r="F562" s="240" t="s">
        <v>825</v>
      </c>
      <c r="G562" s="241" t="s">
        <v>160</v>
      </c>
      <c r="H562" s="242">
        <v>6</v>
      </c>
      <c r="I562" s="243"/>
      <c r="J562" s="244">
        <f>ROUND(I562*H562,2)</f>
        <v>0</v>
      </c>
      <c r="K562" s="245"/>
      <c r="L562" s="43"/>
      <c r="M562" s="246" t="s">
        <v>1</v>
      </c>
      <c r="N562" s="247" t="s">
        <v>45</v>
      </c>
      <c r="O562" s="93"/>
      <c r="P562" s="248">
        <f>O562*H562</f>
        <v>0</v>
      </c>
      <c r="Q562" s="248">
        <v>0</v>
      </c>
      <c r="R562" s="248">
        <f>Q562*H562</f>
        <v>0</v>
      </c>
      <c r="S562" s="248">
        <v>0.004</v>
      </c>
      <c r="T562" s="249">
        <f>S562*H562</f>
        <v>0.024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50" t="s">
        <v>153</v>
      </c>
      <c r="AT562" s="250" t="s">
        <v>149</v>
      </c>
      <c r="AU562" s="250" t="s">
        <v>96</v>
      </c>
      <c r="AY562" s="17" t="s">
        <v>147</v>
      </c>
      <c r="BE562" s="140">
        <f>IF(N562="základní",J562,0)</f>
        <v>0</v>
      </c>
      <c r="BF562" s="140">
        <f>IF(N562="snížená",J562,0)</f>
        <v>0</v>
      </c>
      <c r="BG562" s="140">
        <f>IF(N562="zákl. přenesená",J562,0)</f>
        <v>0</v>
      </c>
      <c r="BH562" s="140">
        <f>IF(N562="sníž. přenesená",J562,0)</f>
        <v>0</v>
      </c>
      <c r="BI562" s="140">
        <f>IF(N562="nulová",J562,0)</f>
        <v>0</v>
      </c>
      <c r="BJ562" s="17" t="s">
        <v>85</v>
      </c>
      <c r="BK562" s="140">
        <f>ROUND(I562*H562,2)</f>
        <v>0</v>
      </c>
      <c r="BL562" s="17" t="s">
        <v>153</v>
      </c>
      <c r="BM562" s="250" t="s">
        <v>826</v>
      </c>
    </row>
    <row r="563" spans="1:51" s="13" customFormat="1" ht="12">
      <c r="A563" s="13"/>
      <c r="B563" s="251"/>
      <c r="C563" s="252"/>
      <c r="D563" s="253" t="s">
        <v>155</v>
      </c>
      <c r="E563" s="254" t="s">
        <v>1</v>
      </c>
      <c r="F563" s="255" t="s">
        <v>827</v>
      </c>
      <c r="G563" s="252"/>
      <c r="H563" s="256">
        <v>2</v>
      </c>
      <c r="I563" s="257"/>
      <c r="J563" s="252"/>
      <c r="K563" s="252"/>
      <c r="L563" s="258"/>
      <c r="M563" s="259"/>
      <c r="N563" s="260"/>
      <c r="O563" s="260"/>
      <c r="P563" s="260"/>
      <c r="Q563" s="260"/>
      <c r="R563" s="260"/>
      <c r="S563" s="260"/>
      <c r="T563" s="26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2" t="s">
        <v>155</v>
      </c>
      <c r="AU563" s="262" t="s">
        <v>96</v>
      </c>
      <c r="AV563" s="13" t="s">
        <v>96</v>
      </c>
      <c r="AW563" s="13" t="s">
        <v>32</v>
      </c>
      <c r="AX563" s="13" t="s">
        <v>80</v>
      </c>
      <c r="AY563" s="262" t="s">
        <v>147</v>
      </c>
    </row>
    <row r="564" spans="1:51" s="13" customFormat="1" ht="12">
      <c r="A564" s="13"/>
      <c r="B564" s="251"/>
      <c r="C564" s="252"/>
      <c r="D564" s="253" t="s">
        <v>155</v>
      </c>
      <c r="E564" s="254" t="s">
        <v>1</v>
      </c>
      <c r="F564" s="255" t="s">
        <v>828</v>
      </c>
      <c r="G564" s="252"/>
      <c r="H564" s="256">
        <v>2</v>
      </c>
      <c r="I564" s="257"/>
      <c r="J564" s="252"/>
      <c r="K564" s="252"/>
      <c r="L564" s="258"/>
      <c r="M564" s="259"/>
      <c r="N564" s="260"/>
      <c r="O564" s="260"/>
      <c r="P564" s="260"/>
      <c r="Q564" s="260"/>
      <c r="R564" s="260"/>
      <c r="S564" s="260"/>
      <c r="T564" s="261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2" t="s">
        <v>155</v>
      </c>
      <c r="AU564" s="262" t="s">
        <v>96</v>
      </c>
      <c r="AV564" s="13" t="s">
        <v>96</v>
      </c>
      <c r="AW564" s="13" t="s">
        <v>32</v>
      </c>
      <c r="AX564" s="13" t="s">
        <v>80</v>
      </c>
      <c r="AY564" s="262" t="s">
        <v>147</v>
      </c>
    </row>
    <row r="565" spans="1:51" s="13" customFormat="1" ht="12">
      <c r="A565" s="13"/>
      <c r="B565" s="251"/>
      <c r="C565" s="252"/>
      <c r="D565" s="253" t="s">
        <v>155</v>
      </c>
      <c r="E565" s="254" t="s">
        <v>1</v>
      </c>
      <c r="F565" s="255" t="s">
        <v>829</v>
      </c>
      <c r="G565" s="252"/>
      <c r="H565" s="256">
        <v>2</v>
      </c>
      <c r="I565" s="257"/>
      <c r="J565" s="252"/>
      <c r="K565" s="252"/>
      <c r="L565" s="258"/>
      <c r="M565" s="259"/>
      <c r="N565" s="260"/>
      <c r="O565" s="260"/>
      <c r="P565" s="260"/>
      <c r="Q565" s="260"/>
      <c r="R565" s="260"/>
      <c r="S565" s="260"/>
      <c r="T565" s="26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2" t="s">
        <v>155</v>
      </c>
      <c r="AU565" s="262" t="s">
        <v>96</v>
      </c>
      <c r="AV565" s="13" t="s">
        <v>96</v>
      </c>
      <c r="AW565" s="13" t="s">
        <v>32</v>
      </c>
      <c r="AX565" s="13" t="s">
        <v>80</v>
      </c>
      <c r="AY565" s="262" t="s">
        <v>147</v>
      </c>
    </row>
    <row r="566" spans="1:51" s="14" customFormat="1" ht="12">
      <c r="A566" s="14"/>
      <c r="B566" s="263"/>
      <c r="C566" s="264"/>
      <c r="D566" s="253" t="s">
        <v>155</v>
      </c>
      <c r="E566" s="265" t="s">
        <v>1</v>
      </c>
      <c r="F566" s="266" t="s">
        <v>157</v>
      </c>
      <c r="G566" s="264"/>
      <c r="H566" s="267">
        <v>6</v>
      </c>
      <c r="I566" s="268"/>
      <c r="J566" s="264"/>
      <c r="K566" s="264"/>
      <c r="L566" s="269"/>
      <c r="M566" s="270"/>
      <c r="N566" s="271"/>
      <c r="O566" s="271"/>
      <c r="P566" s="271"/>
      <c r="Q566" s="271"/>
      <c r="R566" s="271"/>
      <c r="S566" s="271"/>
      <c r="T566" s="27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3" t="s">
        <v>155</v>
      </c>
      <c r="AU566" s="273" t="s">
        <v>96</v>
      </c>
      <c r="AV566" s="14" t="s">
        <v>153</v>
      </c>
      <c r="AW566" s="14" t="s">
        <v>32</v>
      </c>
      <c r="AX566" s="14" t="s">
        <v>85</v>
      </c>
      <c r="AY566" s="273" t="s">
        <v>147</v>
      </c>
    </row>
    <row r="567" spans="1:65" s="2" customFormat="1" ht="16.5" customHeight="1">
      <c r="A567" s="40"/>
      <c r="B567" s="41"/>
      <c r="C567" s="238" t="s">
        <v>830</v>
      </c>
      <c r="D567" s="238" t="s">
        <v>149</v>
      </c>
      <c r="E567" s="239" t="s">
        <v>831</v>
      </c>
      <c r="F567" s="240" t="s">
        <v>832</v>
      </c>
      <c r="G567" s="241" t="s">
        <v>160</v>
      </c>
      <c r="H567" s="242">
        <v>2</v>
      </c>
      <c r="I567" s="243"/>
      <c r="J567" s="244">
        <f>ROUND(I567*H567,2)</f>
        <v>0</v>
      </c>
      <c r="K567" s="245"/>
      <c r="L567" s="43"/>
      <c r="M567" s="246" t="s">
        <v>1</v>
      </c>
      <c r="N567" s="247" t="s">
        <v>45</v>
      </c>
      <c r="O567" s="93"/>
      <c r="P567" s="248">
        <f>O567*H567</f>
        <v>0</v>
      </c>
      <c r="Q567" s="248">
        <v>0</v>
      </c>
      <c r="R567" s="248">
        <f>Q567*H567</f>
        <v>0</v>
      </c>
      <c r="S567" s="248">
        <v>0.005</v>
      </c>
      <c r="T567" s="249">
        <f>S567*H567</f>
        <v>0.01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50" t="s">
        <v>153</v>
      </c>
      <c r="AT567" s="250" t="s">
        <v>149</v>
      </c>
      <c r="AU567" s="250" t="s">
        <v>96</v>
      </c>
      <c r="AY567" s="17" t="s">
        <v>147</v>
      </c>
      <c r="BE567" s="140">
        <f>IF(N567="základní",J567,0)</f>
        <v>0</v>
      </c>
      <c r="BF567" s="140">
        <f>IF(N567="snížená",J567,0)</f>
        <v>0</v>
      </c>
      <c r="BG567" s="140">
        <f>IF(N567="zákl. přenesená",J567,0)</f>
        <v>0</v>
      </c>
      <c r="BH567" s="140">
        <f>IF(N567="sníž. přenesená",J567,0)</f>
        <v>0</v>
      </c>
      <c r="BI567" s="140">
        <f>IF(N567="nulová",J567,0)</f>
        <v>0</v>
      </c>
      <c r="BJ567" s="17" t="s">
        <v>85</v>
      </c>
      <c r="BK567" s="140">
        <f>ROUND(I567*H567,2)</f>
        <v>0</v>
      </c>
      <c r="BL567" s="17" t="s">
        <v>153</v>
      </c>
      <c r="BM567" s="250" t="s">
        <v>833</v>
      </c>
    </row>
    <row r="568" spans="1:65" s="2" customFormat="1" ht="16.5" customHeight="1">
      <c r="A568" s="40"/>
      <c r="B568" s="41"/>
      <c r="C568" s="238" t="s">
        <v>834</v>
      </c>
      <c r="D568" s="238" t="s">
        <v>149</v>
      </c>
      <c r="E568" s="239" t="s">
        <v>835</v>
      </c>
      <c r="F568" s="240" t="s">
        <v>836</v>
      </c>
      <c r="G568" s="241" t="s">
        <v>201</v>
      </c>
      <c r="H568" s="242">
        <v>23.74</v>
      </c>
      <c r="I568" s="243"/>
      <c r="J568" s="244">
        <f>ROUND(I568*H568,2)</f>
        <v>0</v>
      </c>
      <c r="K568" s="245"/>
      <c r="L568" s="43"/>
      <c r="M568" s="246" t="s">
        <v>1</v>
      </c>
      <c r="N568" s="247" t="s">
        <v>45</v>
      </c>
      <c r="O568" s="93"/>
      <c r="P568" s="248">
        <f>O568*H568</f>
        <v>0</v>
      </c>
      <c r="Q568" s="248">
        <v>0</v>
      </c>
      <c r="R568" s="248">
        <f>Q568*H568</f>
        <v>0</v>
      </c>
      <c r="S568" s="248">
        <v>2.6</v>
      </c>
      <c r="T568" s="249">
        <f>S568*H568</f>
        <v>61.724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50" t="s">
        <v>153</v>
      </c>
      <c r="AT568" s="250" t="s">
        <v>149</v>
      </c>
      <c r="AU568" s="250" t="s">
        <v>96</v>
      </c>
      <c r="AY568" s="17" t="s">
        <v>147</v>
      </c>
      <c r="BE568" s="140">
        <f>IF(N568="základní",J568,0)</f>
        <v>0</v>
      </c>
      <c r="BF568" s="140">
        <f>IF(N568="snížená",J568,0)</f>
        <v>0</v>
      </c>
      <c r="BG568" s="140">
        <f>IF(N568="zákl. přenesená",J568,0)</f>
        <v>0</v>
      </c>
      <c r="BH568" s="140">
        <f>IF(N568="sníž. přenesená",J568,0)</f>
        <v>0</v>
      </c>
      <c r="BI568" s="140">
        <f>IF(N568="nulová",J568,0)</f>
        <v>0</v>
      </c>
      <c r="BJ568" s="17" t="s">
        <v>85</v>
      </c>
      <c r="BK568" s="140">
        <f>ROUND(I568*H568,2)</f>
        <v>0</v>
      </c>
      <c r="BL568" s="17" t="s">
        <v>153</v>
      </c>
      <c r="BM568" s="250" t="s">
        <v>837</v>
      </c>
    </row>
    <row r="569" spans="1:51" s="13" customFormat="1" ht="12">
      <c r="A569" s="13"/>
      <c r="B569" s="251"/>
      <c r="C569" s="252"/>
      <c r="D569" s="253" t="s">
        <v>155</v>
      </c>
      <c r="E569" s="254" t="s">
        <v>1</v>
      </c>
      <c r="F569" s="255" t="s">
        <v>838</v>
      </c>
      <c r="G569" s="252"/>
      <c r="H569" s="256">
        <v>22.44</v>
      </c>
      <c r="I569" s="257"/>
      <c r="J569" s="252"/>
      <c r="K569" s="252"/>
      <c r="L569" s="258"/>
      <c r="M569" s="259"/>
      <c r="N569" s="260"/>
      <c r="O569" s="260"/>
      <c r="P569" s="260"/>
      <c r="Q569" s="260"/>
      <c r="R569" s="260"/>
      <c r="S569" s="260"/>
      <c r="T569" s="261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2" t="s">
        <v>155</v>
      </c>
      <c r="AU569" s="262" t="s">
        <v>96</v>
      </c>
      <c r="AV569" s="13" t="s">
        <v>96</v>
      </c>
      <c r="AW569" s="13" t="s">
        <v>32</v>
      </c>
      <c r="AX569" s="13" t="s">
        <v>80</v>
      </c>
      <c r="AY569" s="262" t="s">
        <v>147</v>
      </c>
    </row>
    <row r="570" spans="1:51" s="13" customFormat="1" ht="12">
      <c r="A570" s="13"/>
      <c r="B570" s="251"/>
      <c r="C570" s="252"/>
      <c r="D570" s="253" t="s">
        <v>155</v>
      </c>
      <c r="E570" s="254" t="s">
        <v>1</v>
      </c>
      <c r="F570" s="255" t="s">
        <v>839</v>
      </c>
      <c r="G570" s="252"/>
      <c r="H570" s="256">
        <v>1.3</v>
      </c>
      <c r="I570" s="257"/>
      <c r="J570" s="252"/>
      <c r="K570" s="252"/>
      <c r="L570" s="258"/>
      <c r="M570" s="259"/>
      <c r="N570" s="260"/>
      <c r="O570" s="260"/>
      <c r="P570" s="260"/>
      <c r="Q570" s="260"/>
      <c r="R570" s="260"/>
      <c r="S570" s="260"/>
      <c r="T570" s="26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2" t="s">
        <v>155</v>
      </c>
      <c r="AU570" s="262" t="s">
        <v>96</v>
      </c>
      <c r="AV570" s="13" t="s">
        <v>96</v>
      </c>
      <c r="AW570" s="13" t="s">
        <v>32</v>
      </c>
      <c r="AX570" s="13" t="s">
        <v>80</v>
      </c>
      <c r="AY570" s="262" t="s">
        <v>147</v>
      </c>
    </row>
    <row r="571" spans="1:51" s="14" customFormat="1" ht="12">
      <c r="A571" s="14"/>
      <c r="B571" s="263"/>
      <c r="C571" s="264"/>
      <c r="D571" s="253" t="s">
        <v>155</v>
      </c>
      <c r="E571" s="265" t="s">
        <v>1</v>
      </c>
      <c r="F571" s="266" t="s">
        <v>157</v>
      </c>
      <c r="G571" s="264"/>
      <c r="H571" s="267">
        <v>23.74</v>
      </c>
      <c r="I571" s="268"/>
      <c r="J571" s="264"/>
      <c r="K571" s="264"/>
      <c r="L571" s="269"/>
      <c r="M571" s="270"/>
      <c r="N571" s="271"/>
      <c r="O571" s="271"/>
      <c r="P571" s="271"/>
      <c r="Q571" s="271"/>
      <c r="R571" s="271"/>
      <c r="S571" s="271"/>
      <c r="T571" s="27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3" t="s">
        <v>155</v>
      </c>
      <c r="AU571" s="273" t="s">
        <v>96</v>
      </c>
      <c r="AV571" s="14" t="s">
        <v>153</v>
      </c>
      <c r="AW571" s="14" t="s">
        <v>32</v>
      </c>
      <c r="AX571" s="14" t="s">
        <v>85</v>
      </c>
      <c r="AY571" s="273" t="s">
        <v>147</v>
      </c>
    </row>
    <row r="572" spans="1:63" s="12" customFormat="1" ht="22.8" customHeight="1">
      <c r="A572" s="12"/>
      <c r="B572" s="222"/>
      <c r="C572" s="223"/>
      <c r="D572" s="224" t="s">
        <v>79</v>
      </c>
      <c r="E572" s="236" t="s">
        <v>840</v>
      </c>
      <c r="F572" s="236" t="s">
        <v>841</v>
      </c>
      <c r="G572" s="223"/>
      <c r="H572" s="223"/>
      <c r="I572" s="226"/>
      <c r="J572" s="237">
        <f>BK572</f>
        <v>0</v>
      </c>
      <c r="K572" s="223"/>
      <c r="L572" s="228"/>
      <c r="M572" s="229"/>
      <c r="N572" s="230"/>
      <c r="O572" s="230"/>
      <c r="P572" s="231">
        <f>SUM(P573:P589)</f>
        <v>0</v>
      </c>
      <c r="Q572" s="230"/>
      <c r="R572" s="231">
        <f>SUM(R573:R589)</f>
        <v>0</v>
      </c>
      <c r="S572" s="230"/>
      <c r="T572" s="232">
        <f>SUM(T573:T589)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33" t="s">
        <v>85</v>
      </c>
      <c r="AT572" s="234" t="s">
        <v>79</v>
      </c>
      <c r="AU572" s="234" t="s">
        <v>85</v>
      </c>
      <c r="AY572" s="233" t="s">
        <v>147</v>
      </c>
      <c r="BK572" s="235">
        <f>SUM(BK573:BK589)</f>
        <v>0</v>
      </c>
    </row>
    <row r="573" spans="1:65" s="2" customFormat="1" ht="24.15" customHeight="1">
      <c r="A573" s="40"/>
      <c r="B573" s="41"/>
      <c r="C573" s="238" t="s">
        <v>842</v>
      </c>
      <c r="D573" s="238" t="s">
        <v>149</v>
      </c>
      <c r="E573" s="239" t="s">
        <v>843</v>
      </c>
      <c r="F573" s="240" t="s">
        <v>844</v>
      </c>
      <c r="G573" s="241" t="s">
        <v>235</v>
      </c>
      <c r="H573" s="242">
        <v>300.511</v>
      </c>
      <c r="I573" s="243"/>
      <c r="J573" s="244">
        <f>ROUND(I573*H573,2)</f>
        <v>0</v>
      </c>
      <c r="K573" s="245"/>
      <c r="L573" s="43"/>
      <c r="M573" s="246" t="s">
        <v>1</v>
      </c>
      <c r="N573" s="247" t="s">
        <v>45</v>
      </c>
      <c r="O573" s="93"/>
      <c r="P573" s="248">
        <f>O573*H573</f>
        <v>0</v>
      </c>
      <c r="Q573" s="248">
        <v>0</v>
      </c>
      <c r="R573" s="248">
        <f>Q573*H573</f>
        <v>0</v>
      </c>
      <c r="S573" s="248">
        <v>0</v>
      </c>
      <c r="T573" s="249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50" t="s">
        <v>153</v>
      </c>
      <c r="AT573" s="250" t="s">
        <v>149</v>
      </c>
      <c r="AU573" s="250" t="s">
        <v>96</v>
      </c>
      <c r="AY573" s="17" t="s">
        <v>147</v>
      </c>
      <c r="BE573" s="140">
        <f>IF(N573="základní",J573,0)</f>
        <v>0</v>
      </c>
      <c r="BF573" s="140">
        <f>IF(N573="snížená",J573,0)</f>
        <v>0</v>
      </c>
      <c r="BG573" s="140">
        <f>IF(N573="zákl. přenesená",J573,0)</f>
        <v>0</v>
      </c>
      <c r="BH573" s="140">
        <f>IF(N573="sníž. přenesená",J573,0)</f>
        <v>0</v>
      </c>
      <c r="BI573" s="140">
        <f>IF(N573="nulová",J573,0)</f>
        <v>0</v>
      </c>
      <c r="BJ573" s="17" t="s">
        <v>85</v>
      </c>
      <c r="BK573" s="140">
        <f>ROUND(I573*H573,2)</f>
        <v>0</v>
      </c>
      <c r="BL573" s="17" t="s">
        <v>153</v>
      </c>
      <c r="BM573" s="250" t="s">
        <v>845</v>
      </c>
    </row>
    <row r="574" spans="1:65" s="2" customFormat="1" ht="24.15" customHeight="1">
      <c r="A574" s="40"/>
      <c r="B574" s="41"/>
      <c r="C574" s="238" t="s">
        <v>846</v>
      </c>
      <c r="D574" s="238" t="s">
        <v>149</v>
      </c>
      <c r="E574" s="239" t="s">
        <v>847</v>
      </c>
      <c r="F574" s="240" t="s">
        <v>848</v>
      </c>
      <c r="G574" s="241" t="s">
        <v>235</v>
      </c>
      <c r="H574" s="242">
        <v>300.511</v>
      </c>
      <c r="I574" s="243"/>
      <c r="J574" s="244">
        <f>ROUND(I574*H574,2)</f>
        <v>0</v>
      </c>
      <c r="K574" s="245"/>
      <c r="L574" s="43"/>
      <c r="M574" s="246" t="s">
        <v>1</v>
      </c>
      <c r="N574" s="247" t="s">
        <v>45</v>
      </c>
      <c r="O574" s="93"/>
      <c r="P574" s="248">
        <f>O574*H574</f>
        <v>0</v>
      </c>
      <c r="Q574" s="248">
        <v>0</v>
      </c>
      <c r="R574" s="248">
        <f>Q574*H574</f>
        <v>0</v>
      </c>
      <c r="S574" s="248">
        <v>0</v>
      </c>
      <c r="T574" s="249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50" t="s">
        <v>153</v>
      </c>
      <c r="AT574" s="250" t="s">
        <v>149</v>
      </c>
      <c r="AU574" s="250" t="s">
        <v>96</v>
      </c>
      <c r="AY574" s="17" t="s">
        <v>147</v>
      </c>
      <c r="BE574" s="140">
        <f>IF(N574="základní",J574,0)</f>
        <v>0</v>
      </c>
      <c r="BF574" s="140">
        <f>IF(N574="snížená",J574,0)</f>
        <v>0</v>
      </c>
      <c r="BG574" s="140">
        <f>IF(N574="zákl. přenesená",J574,0)</f>
        <v>0</v>
      </c>
      <c r="BH574" s="140">
        <f>IF(N574="sníž. přenesená",J574,0)</f>
        <v>0</v>
      </c>
      <c r="BI574" s="140">
        <f>IF(N574="nulová",J574,0)</f>
        <v>0</v>
      </c>
      <c r="BJ574" s="17" t="s">
        <v>85</v>
      </c>
      <c r="BK574" s="140">
        <f>ROUND(I574*H574,2)</f>
        <v>0</v>
      </c>
      <c r="BL574" s="17" t="s">
        <v>153</v>
      </c>
      <c r="BM574" s="250" t="s">
        <v>849</v>
      </c>
    </row>
    <row r="575" spans="1:65" s="2" customFormat="1" ht="24.15" customHeight="1">
      <c r="A575" s="40"/>
      <c r="B575" s="41"/>
      <c r="C575" s="238" t="s">
        <v>850</v>
      </c>
      <c r="D575" s="238" t="s">
        <v>149</v>
      </c>
      <c r="E575" s="239" t="s">
        <v>851</v>
      </c>
      <c r="F575" s="240" t="s">
        <v>852</v>
      </c>
      <c r="G575" s="241" t="s">
        <v>235</v>
      </c>
      <c r="H575" s="242">
        <v>9015.33</v>
      </c>
      <c r="I575" s="243"/>
      <c r="J575" s="244">
        <f>ROUND(I575*H575,2)</f>
        <v>0</v>
      </c>
      <c r="K575" s="245"/>
      <c r="L575" s="43"/>
      <c r="M575" s="246" t="s">
        <v>1</v>
      </c>
      <c r="N575" s="247" t="s">
        <v>45</v>
      </c>
      <c r="O575" s="93"/>
      <c r="P575" s="248">
        <f>O575*H575</f>
        <v>0</v>
      </c>
      <c r="Q575" s="248">
        <v>0</v>
      </c>
      <c r="R575" s="248">
        <f>Q575*H575</f>
        <v>0</v>
      </c>
      <c r="S575" s="248">
        <v>0</v>
      </c>
      <c r="T575" s="249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50" t="s">
        <v>153</v>
      </c>
      <c r="AT575" s="250" t="s">
        <v>149</v>
      </c>
      <c r="AU575" s="250" t="s">
        <v>96</v>
      </c>
      <c r="AY575" s="17" t="s">
        <v>147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7" t="s">
        <v>85</v>
      </c>
      <c r="BK575" s="140">
        <f>ROUND(I575*H575,2)</f>
        <v>0</v>
      </c>
      <c r="BL575" s="17" t="s">
        <v>153</v>
      </c>
      <c r="BM575" s="250" t="s">
        <v>853</v>
      </c>
    </row>
    <row r="576" spans="1:51" s="13" customFormat="1" ht="12">
      <c r="A576" s="13"/>
      <c r="B576" s="251"/>
      <c r="C576" s="252"/>
      <c r="D576" s="253" t="s">
        <v>155</v>
      </c>
      <c r="E576" s="254" t="s">
        <v>1</v>
      </c>
      <c r="F576" s="255" t="s">
        <v>854</v>
      </c>
      <c r="G576" s="252"/>
      <c r="H576" s="256">
        <v>9015.33</v>
      </c>
      <c r="I576" s="257"/>
      <c r="J576" s="252"/>
      <c r="K576" s="252"/>
      <c r="L576" s="258"/>
      <c r="M576" s="259"/>
      <c r="N576" s="260"/>
      <c r="O576" s="260"/>
      <c r="P576" s="260"/>
      <c r="Q576" s="260"/>
      <c r="R576" s="260"/>
      <c r="S576" s="260"/>
      <c r="T576" s="261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2" t="s">
        <v>155</v>
      </c>
      <c r="AU576" s="262" t="s">
        <v>96</v>
      </c>
      <c r="AV576" s="13" t="s">
        <v>96</v>
      </c>
      <c r="AW576" s="13" t="s">
        <v>32</v>
      </c>
      <c r="AX576" s="13" t="s">
        <v>85</v>
      </c>
      <c r="AY576" s="262" t="s">
        <v>147</v>
      </c>
    </row>
    <row r="577" spans="1:65" s="2" customFormat="1" ht="44.25" customHeight="1">
      <c r="A577" s="40"/>
      <c r="B577" s="41"/>
      <c r="C577" s="238" t="s">
        <v>855</v>
      </c>
      <c r="D577" s="238" t="s">
        <v>149</v>
      </c>
      <c r="E577" s="239" t="s">
        <v>856</v>
      </c>
      <c r="F577" s="240" t="s">
        <v>857</v>
      </c>
      <c r="G577" s="241" t="s">
        <v>235</v>
      </c>
      <c r="H577" s="242">
        <v>64.239</v>
      </c>
      <c r="I577" s="243"/>
      <c r="J577" s="244">
        <f>ROUND(I577*H577,2)</f>
        <v>0</v>
      </c>
      <c r="K577" s="245"/>
      <c r="L577" s="43"/>
      <c r="M577" s="246" t="s">
        <v>1</v>
      </c>
      <c r="N577" s="247" t="s">
        <v>45</v>
      </c>
      <c r="O577" s="93"/>
      <c r="P577" s="248">
        <f>O577*H577</f>
        <v>0</v>
      </c>
      <c r="Q577" s="248">
        <v>0</v>
      </c>
      <c r="R577" s="248">
        <f>Q577*H577</f>
        <v>0</v>
      </c>
      <c r="S577" s="248">
        <v>0</v>
      </c>
      <c r="T577" s="249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50" t="s">
        <v>153</v>
      </c>
      <c r="AT577" s="250" t="s">
        <v>149</v>
      </c>
      <c r="AU577" s="250" t="s">
        <v>96</v>
      </c>
      <c r="AY577" s="17" t="s">
        <v>147</v>
      </c>
      <c r="BE577" s="140">
        <f>IF(N577="základní",J577,0)</f>
        <v>0</v>
      </c>
      <c r="BF577" s="140">
        <f>IF(N577="snížená",J577,0)</f>
        <v>0</v>
      </c>
      <c r="BG577" s="140">
        <f>IF(N577="zákl. přenesená",J577,0)</f>
        <v>0</v>
      </c>
      <c r="BH577" s="140">
        <f>IF(N577="sníž. přenesená",J577,0)</f>
        <v>0</v>
      </c>
      <c r="BI577" s="140">
        <f>IF(N577="nulová",J577,0)</f>
        <v>0</v>
      </c>
      <c r="BJ577" s="17" t="s">
        <v>85</v>
      </c>
      <c r="BK577" s="140">
        <f>ROUND(I577*H577,2)</f>
        <v>0</v>
      </c>
      <c r="BL577" s="17" t="s">
        <v>153</v>
      </c>
      <c r="BM577" s="250" t="s">
        <v>858</v>
      </c>
    </row>
    <row r="578" spans="1:51" s="13" customFormat="1" ht="12">
      <c r="A578" s="13"/>
      <c r="B578" s="251"/>
      <c r="C578" s="252"/>
      <c r="D578" s="253" t="s">
        <v>155</v>
      </c>
      <c r="E578" s="254" t="s">
        <v>1</v>
      </c>
      <c r="F578" s="255" t="s">
        <v>859</v>
      </c>
      <c r="G578" s="252"/>
      <c r="H578" s="256">
        <v>64.239</v>
      </c>
      <c r="I578" s="257"/>
      <c r="J578" s="252"/>
      <c r="K578" s="252"/>
      <c r="L578" s="258"/>
      <c r="M578" s="259"/>
      <c r="N578" s="260"/>
      <c r="O578" s="260"/>
      <c r="P578" s="260"/>
      <c r="Q578" s="260"/>
      <c r="R578" s="260"/>
      <c r="S578" s="260"/>
      <c r="T578" s="26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2" t="s">
        <v>155</v>
      </c>
      <c r="AU578" s="262" t="s">
        <v>96</v>
      </c>
      <c r="AV578" s="13" t="s">
        <v>96</v>
      </c>
      <c r="AW578" s="13" t="s">
        <v>32</v>
      </c>
      <c r="AX578" s="13" t="s">
        <v>80</v>
      </c>
      <c r="AY578" s="262" t="s">
        <v>147</v>
      </c>
    </row>
    <row r="579" spans="1:51" s="14" customFormat="1" ht="12">
      <c r="A579" s="14"/>
      <c r="B579" s="263"/>
      <c r="C579" s="264"/>
      <c r="D579" s="253" t="s">
        <v>155</v>
      </c>
      <c r="E579" s="265" t="s">
        <v>1</v>
      </c>
      <c r="F579" s="266" t="s">
        <v>157</v>
      </c>
      <c r="G579" s="264"/>
      <c r="H579" s="267">
        <v>64.239</v>
      </c>
      <c r="I579" s="268"/>
      <c r="J579" s="264"/>
      <c r="K579" s="264"/>
      <c r="L579" s="269"/>
      <c r="M579" s="270"/>
      <c r="N579" s="271"/>
      <c r="O579" s="271"/>
      <c r="P579" s="271"/>
      <c r="Q579" s="271"/>
      <c r="R579" s="271"/>
      <c r="S579" s="271"/>
      <c r="T579" s="27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3" t="s">
        <v>155</v>
      </c>
      <c r="AU579" s="273" t="s">
        <v>96</v>
      </c>
      <c r="AV579" s="14" t="s">
        <v>153</v>
      </c>
      <c r="AW579" s="14" t="s">
        <v>32</v>
      </c>
      <c r="AX579" s="14" t="s">
        <v>85</v>
      </c>
      <c r="AY579" s="273" t="s">
        <v>147</v>
      </c>
    </row>
    <row r="580" spans="1:65" s="2" customFormat="1" ht="37.8" customHeight="1">
      <c r="A580" s="40"/>
      <c r="B580" s="41"/>
      <c r="C580" s="238" t="s">
        <v>860</v>
      </c>
      <c r="D580" s="238" t="s">
        <v>149</v>
      </c>
      <c r="E580" s="239" t="s">
        <v>861</v>
      </c>
      <c r="F580" s="240" t="s">
        <v>862</v>
      </c>
      <c r="G580" s="241" t="s">
        <v>235</v>
      </c>
      <c r="H580" s="242">
        <v>5.916</v>
      </c>
      <c r="I580" s="243"/>
      <c r="J580" s="244">
        <f>ROUND(I580*H580,2)</f>
        <v>0</v>
      </c>
      <c r="K580" s="245"/>
      <c r="L580" s="43"/>
      <c r="M580" s="246" t="s">
        <v>1</v>
      </c>
      <c r="N580" s="247" t="s">
        <v>45</v>
      </c>
      <c r="O580" s="93"/>
      <c r="P580" s="248">
        <f>O580*H580</f>
        <v>0</v>
      </c>
      <c r="Q580" s="248">
        <v>0</v>
      </c>
      <c r="R580" s="248">
        <f>Q580*H580</f>
        <v>0</v>
      </c>
      <c r="S580" s="248">
        <v>0</v>
      </c>
      <c r="T580" s="249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50" t="s">
        <v>153</v>
      </c>
      <c r="AT580" s="250" t="s">
        <v>149</v>
      </c>
      <c r="AU580" s="250" t="s">
        <v>96</v>
      </c>
      <c r="AY580" s="17" t="s">
        <v>147</v>
      </c>
      <c r="BE580" s="140">
        <f>IF(N580="základní",J580,0)</f>
        <v>0</v>
      </c>
      <c r="BF580" s="140">
        <f>IF(N580="snížená",J580,0)</f>
        <v>0</v>
      </c>
      <c r="BG580" s="140">
        <f>IF(N580="zákl. přenesená",J580,0)</f>
        <v>0</v>
      </c>
      <c r="BH580" s="140">
        <f>IF(N580="sníž. přenesená",J580,0)</f>
        <v>0</v>
      </c>
      <c r="BI580" s="140">
        <f>IF(N580="nulová",J580,0)</f>
        <v>0</v>
      </c>
      <c r="BJ580" s="17" t="s">
        <v>85</v>
      </c>
      <c r="BK580" s="140">
        <f>ROUND(I580*H580,2)</f>
        <v>0</v>
      </c>
      <c r="BL580" s="17" t="s">
        <v>153</v>
      </c>
      <c r="BM580" s="250" t="s">
        <v>863</v>
      </c>
    </row>
    <row r="581" spans="1:65" s="2" customFormat="1" ht="37.8" customHeight="1">
      <c r="A581" s="40"/>
      <c r="B581" s="41"/>
      <c r="C581" s="238" t="s">
        <v>864</v>
      </c>
      <c r="D581" s="238" t="s">
        <v>149</v>
      </c>
      <c r="E581" s="239" t="s">
        <v>865</v>
      </c>
      <c r="F581" s="240" t="s">
        <v>866</v>
      </c>
      <c r="G581" s="241" t="s">
        <v>235</v>
      </c>
      <c r="H581" s="242">
        <v>21.028</v>
      </c>
      <c r="I581" s="243"/>
      <c r="J581" s="244">
        <f>ROUND(I581*H581,2)</f>
        <v>0</v>
      </c>
      <c r="K581" s="245"/>
      <c r="L581" s="43"/>
      <c r="M581" s="246" t="s">
        <v>1</v>
      </c>
      <c r="N581" s="247" t="s">
        <v>45</v>
      </c>
      <c r="O581" s="93"/>
      <c r="P581" s="248">
        <f>O581*H581</f>
        <v>0</v>
      </c>
      <c r="Q581" s="248">
        <v>0</v>
      </c>
      <c r="R581" s="248">
        <f>Q581*H581</f>
        <v>0</v>
      </c>
      <c r="S581" s="248">
        <v>0</v>
      </c>
      <c r="T581" s="249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50" t="s">
        <v>153</v>
      </c>
      <c r="AT581" s="250" t="s">
        <v>149</v>
      </c>
      <c r="AU581" s="250" t="s">
        <v>96</v>
      </c>
      <c r="AY581" s="17" t="s">
        <v>147</v>
      </c>
      <c r="BE581" s="140">
        <f>IF(N581="základní",J581,0)</f>
        <v>0</v>
      </c>
      <c r="BF581" s="140">
        <f>IF(N581="snížená",J581,0)</f>
        <v>0</v>
      </c>
      <c r="BG581" s="140">
        <f>IF(N581="zákl. přenesená",J581,0)</f>
        <v>0</v>
      </c>
      <c r="BH581" s="140">
        <f>IF(N581="sníž. přenesená",J581,0)</f>
        <v>0</v>
      </c>
      <c r="BI581" s="140">
        <f>IF(N581="nulová",J581,0)</f>
        <v>0</v>
      </c>
      <c r="BJ581" s="17" t="s">
        <v>85</v>
      </c>
      <c r="BK581" s="140">
        <f>ROUND(I581*H581,2)</f>
        <v>0</v>
      </c>
      <c r="BL581" s="17" t="s">
        <v>153</v>
      </c>
      <c r="BM581" s="250" t="s">
        <v>867</v>
      </c>
    </row>
    <row r="582" spans="1:51" s="13" customFormat="1" ht="12">
      <c r="A582" s="13"/>
      <c r="B582" s="251"/>
      <c r="C582" s="252"/>
      <c r="D582" s="253" t="s">
        <v>155</v>
      </c>
      <c r="E582" s="254" t="s">
        <v>1</v>
      </c>
      <c r="F582" s="255" t="s">
        <v>868</v>
      </c>
      <c r="G582" s="252"/>
      <c r="H582" s="256">
        <v>21.028</v>
      </c>
      <c r="I582" s="257"/>
      <c r="J582" s="252"/>
      <c r="K582" s="252"/>
      <c r="L582" s="258"/>
      <c r="M582" s="259"/>
      <c r="N582" s="260"/>
      <c r="O582" s="260"/>
      <c r="P582" s="260"/>
      <c r="Q582" s="260"/>
      <c r="R582" s="260"/>
      <c r="S582" s="260"/>
      <c r="T582" s="26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2" t="s">
        <v>155</v>
      </c>
      <c r="AU582" s="262" t="s">
        <v>96</v>
      </c>
      <c r="AV582" s="13" t="s">
        <v>96</v>
      </c>
      <c r="AW582" s="13" t="s">
        <v>32</v>
      </c>
      <c r="AX582" s="13" t="s">
        <v>80</v>
      </c>
      <c r="AY582" s="262" t="s">
        <v>147</v>
      </c>
    </row>
    <row r="583" spans="1:51" s="14" customFormat="1" ht="12">
      <c r="A583" s="14"/>
      <c r="B583" s="263"/>
      <c r="C583" s="264"/>
      <c r="D583" s="253" t="s">
        <v>155</v>
      </c>
      <c r="E583" s="265" t="s">
        <v>1</v>
      </c>
      <c r="F583" s="266" t="s">
        <v>157</v>
      </c>
      <c r="G583" s="264"/>
      <c r="H583" s="267">
        <v>21.028</v>
      </c>
      <c r="I583" s="268"/>
      <c r="J583" s="264"/>
      <c r="K583" s="264"/>
      <c r="L583" s="269"/>
      <c r="M583" s="270"/>
      <c r="N583" s="271"/>
      <c r="O583" s="271"/>
      <c r="P583" s="271"/>
      <c r="Q583" s="271"/>
      <c r="R583" s="271"/>
      <c r="S583" s="271"/>
      <c r="T583" s="27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3" t="s">
        <v>155</v>
      </c>
      <c r="AU583" s="273" t="s">
        <v>96</v>
      </c>
      <c r="AV583" s="14" t="s">
        <v>153</v>
      </c>
      <c r="AW583" s="14" t="s">
        <v>32</v>
      </c>
      <c r="AX583" s="14" t="s">
        <v>85</v>
      </c>
      <c r="AY583" s="273" t="s">
        <v>147</v>
      </c>
    </row>
    <row r="584" spans="1:65" s="2" customFormat="1" ht="44.25" customHeight="1">
      <c r="A584" s="40"/>
      <c r="B584" s="41"/>
      <c r="C584" s="238" t="s">
        <v>869</v>
      </c>
      <c r="D584" s="238" t="s">
        <v>149</v>
      </c>
      <c r="E584" s="239" t="s">
        <v>870</v>
      </c>
      <c r="F584" s="240" t="s">
        <v>871</v>
      </c>
      <c r="G584" s="241" t="s">
        <v>235</v>
      </c>
      <c r="H584" s="242">
        <v>7.954</v>
      </c>
      <c r="I584" s="243"/>
      <c r="J584" s="244">
        <f>ROUND(I584*H584,2)</f>
        <v>0</v>
      </c>
      <c r="K584" s="245"/>
      <c r="L584" s="43"/>
      <c r="M584" s="246" t="s">
        <v>1</v>
      </c>
      <c r="N584" s="247" t="s">
        <v>45</v>
      </c>
      <c r="O584" s="93"/>
      <c r="P584" s="248">
        <f>O584*H584</f>
        <v>0</v>
      </c>
      <c r="Q584" s="248">
        <v>0</v>
      </c>
      <c r="R584" s="248">
        <f>Q584*H584</f>
        <v>0</v>
      </c>
      <c r="S584" s="248">
        <v>0</v>
      </c>
      <c r="T584" s="249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50" t="s">
        <v>153</v>
      </c>
      <c r="AT584" s="250" t="s">
        <v>149</v>
      </c>
      <c r="AU584" s="250" t="s">
        <v>96</v>
      </c>
      <c r="AY584" s="17" t="s">
        <v>147</v>
      </c>
      <c r="BE584" s="140">
        <f>IF(N584="základní",J584,0)</f>
        <v>0</v>
      </c>
      <c r="BF584" s="140">
        <f>IF(N584="snížená",J584,0)</f>
        <v>0</v>
      </c>
      <c r="BG584" s="140">
        <f>IF(N584="zákl. přenesená",J584,0)</f>
        <v>0</v>
      </c>
      <c r="BH584" s="140">
        <f>IF(N584="sníž. přenesená",J584,0)</f>
        <v>0</v>
      </c>
      <c r="BI584" s="140">
        <f>IF(N584="nulová",J584,0)</f>
        <v>0</v>
      </c>
      <c r="BJ584" s="17" t="s">
        <v>85</v>
      </c>
      <c r="BK584" s="140">
        <f>ROUND(I584*H584,2)</f>
        <v>0</v>
      </c>
      <c r="BL584" s="17" t="s">
        <v>153</v>
      </c>
      <c r="BM584" s="250" t="s">
        <v>872</v>
      </c>
    </row>
    <row r="585" spans="1:51" s="13" customFormat="1" ht="12">
      <c r="A585" s="13"/>
      <c r="B585" s="251"/>
      <c r="C585" s="252"/>
      <c r="D585" s="253" t="s">
        <v>155</v>
      </c>
      <c r="E585" s="254" t="s">
        <v>1</v>
      </c>
      <c r="F585" s="255" t="s">
        <v>873</v>
      </c>
      <c r="G585" s="252"/>
      <c r="H585" s="256">
        <v>7.954</v>
      </c>
      <c r="I585" s="257"/>
      <c r="J585" s="252"/>
      <c r="K585" s="252"/>
      <c r="L585" s="258"/>
      <c r="M585" s="259"/>
      <c r="N585" s="260"/>
      <c r="O585" s="260"/>
      <c r="P585" s="260"/>
      <c r="Q585" s="260"/>
      <c r="R585" s="260"/>
      <c r="S585" s="260"/>
      <c r="T585" s="26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2" t="s">
        <v>155</v>
      </c>
      <c r="AU585" s="262" t="s">
        <v>96</v>
      </c>
      <c r="AV585" s="13" t="s">
        <v>96</v>
      </c>
      <c r="AW585" s="13" t="s">
        <v>32</v>
      </c>
      <c r="AX585" s="13" t="s">
        <v>80</v>
      </c>
      <c r="AY585" s="262" t="s">
        <v>147</v>
      </c>
    </row>
    <row r="586" spans="1:51" s="14" customFormat="1" ht="12">
      <c r="A586" s="14"/>
      <c r="B586" s="263"/>
      <c r="C586" s="264"/>
      <c r="D586" s="253" t="s">
        <v>155</v>
      </c>
      <c r="E586" s="265" t="s">
        <v>1</v>
      </c>
      <c r="F586" s="266" t="s">
        <v>157</v>
      </c>
      <c r="G586" s="264"/>
      <c r="H586" s="267">
        <v>7.954</v>
      </c>
      <c r="I586" s="268"/>
      <c r="J586" s="264"/>
      <c r="K586" s="264"/>
      <c r="L586" s="269"/>
      <c r="M586" s="270"/>
      <c r="N586" s="271"/>
      <c r="O586" s="271"/>
      <c r="P586" s="271"/>
      <c r="Q586" s="271"/>
      <c r="R586" s="271"/>
      <c r="S586" s="271"/>
      <c r="T586" s="27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3" t="s">
        <v>155</v>
      </c>
      <c r="AU586" s="273" t="s">
        <v>96</v>
      </c>
      <c r="AV586" s="14" t="s">
        <v>153</v>
      </c>
      <c r="AW586" s="14" t="s">
        <v>32</v>
      </c>
      <c r="AX586" s="14" t="s">
        <v>85</v>
      </c>
      <c r="AY586" s="273" t="s">
        <v>147</v>
      </c>
    </row>
    <row r="587" spans="1:65" s="2" customFormat="1" ht="44.25" customHeight="1">
      <c r="A587" s="40"/>
      <c r="B587" s="41"/>
      <c r="C587" s="238" t="s">
        <v>874</v>
      </c>
      <c r="D587" s="238" t="s">
        <v>149</v>
      </c>
      <c r="E587" s="239" t="s">
        <v>875</v>
      </c>
      <c r="F587" s="240" t="s">
        <v>876</v>
      </c>
      <c r="G587" s="241" t="s">
        <v>235</v>
      </c>
      <c r="H587" s="242">
        <v>198.374</v>
      </c>
      <c r="I587" s="243"/>
      <c r="J587" s="244">
        <f>ROUND(I587*H587,2)</f>
        <v>0</v>
      </c>
      <c r="K587" s="245"/>
      <c r="L587" s="43"/>
      <c r="M587" s="246" t="s">
        <v>1</v>
      </c>
      <c r="N587" s="247" t="s">
        <v>45</v>
      </c>
      <c r="O587" s="93"/>
      <c r="P587" s="248">
        <f>O587*H587</f>
        <v>0</v>
      </c>
      <c r="Q587" s="248">
        <v>0</v>
      </c>
      <c r="R587" s="248">
        <f>Q587*H587</f>
        <v>0</v>
      </c>
      <c r="S587" s="248">
        <v>0</v>
      </c>
      <c r="T587" s="249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50" t="s">
        <v>153</v>
      </c>
      <c r="AT587" s="250" t="s">
        <v>149</v>
      </c>
      <c r="AU587" s="250" t="s">
        <v>96</v>
      </c>
      <c r="AY587" s="17" t="s">
        <v>147</v>
      </c>
      <c r="BE587" s="140">
        <f>IF(N587="základní",J587,0)</f>
        <v>0</v>
      </c>
      <c r="BF587" s="140">
        <f>IF(N587="snížená",J587,0)</f>
        <v>0</v>
      </c>
      <c r="BG587" s="140">
        <f>IF(N587="zákl. přenesená",J587,0)</f>
        <v>0</v>
      </c>
      <c r="BH587" s="140">
        <f>IF(N587="sníž. přenesená",J587,0)</f>
        <v>0</v>
      </c>
      <c r="BI587" s="140">
        <f>IF(N587="nulová",J587,0)</f>
        <v>0</v>
      </c>
      <c r="BJ587" s="17" t="s">
        <v>85</v>
      </c>
      <c r="BK587" s="140">
        <f>ROUND(I587*H587,2)</f>
        <v>0</v>
      </c>
      <c r="BL587" s="17" t="s">
        <v>153</v>
      </c>
      <c r="BM587" s="250" t="s">
        <v>877</v>
      </c>
    </row>
    <row r="588" spans="1:51" s="13" customFormat="1" ht="12">
      <c r="A588" s="13"/>
      <c r="B588" s="251"/>
      <c r="C588" s="252"/>
      <c r="D588" s="253" t="s">
        <v>155</v>
      </c>
      <c r="E588" s="254" t="s">
        <v>1</v>
      </c>
      <c r="F588" s="255" t="s">
        <v>878</v>
      </c>
      <c r="G588" s="252"/>
      <c r="H588" s="256">
        <v>198.374</v>
      </c>
      <c r="I588" s="257"/>
      <c r="J588" s="252"/>
      <c r="K588" s="252"/>
      <c r="L588" s="258"/>
      <c r="M588" s="259"/>
      <c r="N588" s="260"/>
      <c r="O588" s="260"/>
      <c r="P588" s="260"/>
      <c r="Q588" s="260"/>
      <c r="R588" s="260"/>
      <c r="S588" s="260"/>
      <c r="T588" s="26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2" t="s">
        <v>155</v>
      </c>
      <c r="AU588" s="262" t="s">
        <v>96</v>
      </c>
      <c r="AV588" s="13" t="s">
        <v>96</v>
      </c>
      <c r="AW588" s="13" t="s">
        <v>32</v>
      </c>
      <c r="AX588" s="13" t="s">
        <v>80</v>
      </c>
      <c r="AY588" s="262" t="s">
        <v>147</v>
      </c>
    </row>
    <row r="589" spans="1:51" s="14" customFormat="1" ht="12">
      <c r="A589" s="14"/>
      <c r="B589" s="263"/>
      <c r="C589" s="264"/>
      <c r="D589" s="253" t="s">
        <v>155</v>
      </c>
      <c r="E589" s="265" t="s">
        <v>1</v>
      </c>
      <c r="F589" s="266" t="s">
        <v>157</v>
      </c>
      <c r="G589" s="264"/>
      <c r="H589" s="267">
        <v>198.374</v>
      </c>
      <c r="I589" s="268"/>
      <c r="J589" s="264"/>
      <c r="K589" s="264"/>
      <c r="L589" s="269"/>
      <c r="M589" s="270"/>
      <c r="N589" s="271"/>
      <c r="O589" s="271"/>
      <c r="P589" s="271"/>
      <c r="Q589" s="271"/>
      <c r="R589" s="271"/>
      <c r="S589" s="271"/>
      <c r="T589" s="27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3" t="s">
        <v>155</v>
      </c>
      <c r="AU589" s="273" t="s">
        <v>96</v>
      </c>
      <c r="AV589" s="14" t="s">
        <v>153</v>
      </c>
      <c r="AW589" s="14" t="s">
        <v>32</v>
      </c>
      <c r="AX589" s="14" t="s">
        <v>85</v>
      </c>
      <c r="AY589" s="273" t="s">
        <v>147</v>
      </c>
    </row>
    <row r="590" spans="1:63" s="12" customFormat="1" ht="22.8" customHeight="1">
      <c r="A590" s="12"/>
      <c r="B590" s="222"/>
      <c r="C590" s="223"/>
      <c r="D590" s="224" t="s">
        <v>79</v>
      </c>
      <c r="E590" s="236" t="s">
        <v>879</v>
      </c>
      <c r="F590" s="236" t="s">
        <v>880</v>
      </c>
      <c r="G590" s="223"/>
      <c r="H590" s="223"/>
      <c r="I590" s="226"/>
      <c r="J590" s="237">
        <f>BK590</f>
        <v>0</v>
      </c>
      <c r="K590" s="223"/>
      <c r="L590" s="228"/>
      <c r="M590" s="229"/>
      <c r="N590" s="230"/>
      <c r="O590" s="230"/>
      <c r="P590" s="231">
        <f>SUM(P591:P592)</f>
        <v>0</v>
      </c>
      <c r="Q590" s="230"/>
      <c r="R590" s="231">
        <f>SUM(R591:R592)</f>
        <v>0</v>
      </c>
      <c r="S590" s="230"/>
      <c r="T590" s="232">
        <f>SUM(T591:T592)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33" t="s">
        <v>85</v>
      </c>
      <c r="AT590" s="234" t="s">
        <v>79</v>
      </c>
      <c r="AU590" s="234" t="s">
        <v>85</v>
      </c>
      <c r="AY590" s="233" t="s">
        <v>147</v>
      </c>
      <c r="BK590" s="235">
        <f>SUM(BK591:BK592)</f>
        <v>0</v>
      </c>
    </row>
    <row r="591" spans="1:65" s="2" customFormat="1" ht="24.15" customHeight="1">
      <c r="A591" s="40"/>
      <c r="B591" s="41"/>
      <c r="C591" s="238" t="s">
        <v>881</v>
      </c>
      <c r="D591" s="238" t="s">
        <v>149</v>
      </c>
      <c r="E591" s="239" t="s">
        <v>882</v>
      </c>
      <c r="F591" s="240" t="s">
        <v>883</v>
      </c>
      <c r="G591" s="241" t="s">
        <v>235</v>
      </c>
      <c r="H591" s="242">
        <v>1617.079</v>
      </c>
      <c r="I591" s="243"/>
      <c r="J591" s="244">
        <f>ROUND(I591*H591,2)</f>
        <v>0</v>
      </c>
      <c r="K591" s="245"/>
      <c r="L591" s="43"/>
      <c r="M591" s="246" t="s">
        <v>1</v>
      </c>
      <c r="N591" s="247" t="s">
        <v>45</v>
      </c>
      <c r="O591" s="93"/>
      <c r="P591" s="248">
        <f>O591*H591</f>
        <v>0</v>
      </c>
      <c r="Q591" s="248">
        <v>0</v>
      </c>
      <c r="R591" s="248">
        <f>Q591*H591</f>
        <v>0</v>
      </c>
      <c r="S591" s="248">
        <v>0</v>
      </c>
      <c r="T591" s="249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50" t="s">
        <v>153</v>
      </c>
      <c r="AT591" s="250" t="s">
        <v>149</v>
      </c>
      <c r="AU591" s="250" t="s">
        <v>96</v>
      </c>
      <c r="AY591" s="17" t="s">
        <v>147</v>
      </c>
      <c r="BE591" s="140">
        <f>IF(N591="základní",J591,0)</f>
        <v>0</v>
      </c>
      <c r="BF591" s="140">
        <f>IF(N591="snížená",J591,0)</f>
        <v>0</v>
      </c>
      <c r="BG591" s="140">
        <f>IF(N591="zákl. přenesená",J591,0)</f>
        <v>0</v>
      </c>
      <c r="BH591" s="140">
        <f>IF(N591="sníž. přenesená",J591,0)</f>
        <v>0</v>
      </c>
      <c r="BI591" s="140">
        <f>IF(N591="nulová",J591,0)</f>
        <v>0</v>
      </c>
      <c r="BJ591" s="17" t="s">
        <v>85</v>
      </c>
      <c r="BK591" s="140">
        <f>ROUND(I591*H591,2)</f>
        <v>0</v>
      </c>
      <c r="BL591" s="17" t="s">
        <v>153</v>
      </c>
      <c r="BM591" s="250" t="s">
        <v>884</v>
      </c>
    </row>
    <row r="592" spans="1:65" s="2" customFormat="1" ht="33" customHeight="1">
      <c r="A592" s="40"/>
      <c r="B592" s="41"/>
      <c r="C592" s="238" t="s">
        <v>885</v>
      </c>
      <c r="D592" s="238" t="s">
        <v>149</v>
      </c>
      <c r="E592" s="239" t="s">
        <v>886</v>
      </c>
      <c r="F592" s="240" t="s">
        <v>887</v>
      </c>
      <c r="G592" s="241" t="s">
        <v>235</v>
      </c>
      <c r="H592" s="242">
        <v>1617.079</v>
      </c>
      <c r="I592" s="243"/>
      <c r="J592" s="244">
        <f>ROUND(I592*H592,2)</f>
        <v>0</v>
      </c>
      <c r="K592" s="245"/>
      <c r="L592" s="43"/>
      <c r="M592" s="246" t="s">
        <v>1</v>
      </c>
      <c r="N592" s="247" t="s">
        <v>45</v>
      </c>
      <c r="O592" s="93"/>
      <c r="P592" s="248">
        <f>O592*H592</f>
        <v>0</v>
      </c>
      <c r="Q592" s="248">
        <v>0</v>
      </c>
      <c r="R592" s="248">
        <f>Q592*H592</f>
        <v>0</v>
      </c>
      <c r="S592" s="248">
        <v>0</v>
      </c>
      <c r="T592" s="249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50" t="s">
        <v>153</v>
      </c>
      <c r="AT592" s="250" t="s">
        <v>149</v>
      </c>
      <c r="AU592" s="250" t="s">
        <v>96</v>
      </c>
      <c r="AY592" s="17" t="s">
        <v>147</v>
      </c>
      <c r="BE592" s="140">
        <f>IF(N592="základní",J592,0)</f>
        <v>0</v>
      </c>
      <c r="BF592" s="140">
        <f>IF(N592="snížená",J592,0)</f>
        <v>0</v>
      </c>
      <c r="BG592" s="140">
        <f>IF(N592="zákl. přenesená",J592,0)</f>
        <v>0</v>
      </c>
      <c r="BH592" s="140">
        <f>IF(N592="sníž. přenesená",J592,0)</f>
        <v>0</v>
      </c>
      <c r="BI592" s="140">
        <f>IF(N592="nulová",J592,0)</f>
        <v>0</v>
      </c>
      <c r="BJ592" s="17" t="s">
        <v>85</v>
      </c>
      <c r="BK592" s="140">
        <f>ROUND(I592*H592,2)</f>
        <v>0</v>
      </c>
      <c r="BL592" s="17" t="s">
        <v>153</v>
      </c>
      <c r="BM592" s="250" t="s">
        <v>888</v>
      </c>
    </row>
    <row r="593" spans="1:63" s="12" customFormat="1" ht="25.9" customHeight="1">
      <c r="A593" s="12"/>
      <c r="B593" s="222"/>
      <c r="C593" s="223"/>
      <c r="D593" s="224" t="s">
        <v>79</v>
      </c>
      <c r="E593" s="225" t="s">
        <v>889</v>
      </c>
      <c r="F593" s="225" t="s">
        <v>890</v>
      </c>
      <c r="G593" s="223"/>
      <c r="H593" s="223"/>
      <c r="I593" s="226"/>
      <c r="J593" s="227">
        <f>BK593</f>
        <v>0</v>
      </c>
      <c r="K593" s="223"/>
      <c r="L593" s="228"/>
      <c r="M593" s="229"/>
      <c r="N593" s="230"/>
      <c r="O593" s="230"/>
      <c r="P593" s="231">
        <f>P594</f>
        <v>0</v>
      </c>
      <c r="Q593" s="230"/>
      <c r="R593" s="231">
        <f>R594</f>
        <v>0.575504</v>
      </c>
      <c r="S593" s="230"/>
      <c r="T593" s="232">
        <f>T594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33" t="s">
        <v>96</v>
      </c>
      <c r="AT593" s="234" t="s">
        <v>79</v>
      </c>
      <c r="AU593" s="234" t="s">
        <v>80</v>
      </c>
      <c r="AY593" s="233" t="s">
        <v>147</v>
      </c>
      <c r="BK593" s="235">
        <f>BK594</f>
        <v>0</v>
      </c>
    </row>
    <row r="594" spans="1:63" s="12" customFormat="1" ht="22.8" customHeight="1">
      <c r="A594" s="12"/>
      <c r="B594" s="222"/>
      <c r="C594" s="223"/>
      <c r="D594" s="224" t="s">
        <v>79</v>
      </c>
      <c r="E594" s="236" t="s">
        <v>891</v>
      </c>
      <c r="F594" s="236" t="s">
        <v>892</v>
      </c>
      <c r="G594" s="223"/>
      <c r="H594" s="223"/>
      <c r="I594" s="226"/>
      <c r="J594" s="237">
        <f>BK594</f>
        <v>0</v>
      </c>
      <c r="K594" s="223"/>
      <c r="L594" s="228"/>
      <c r="M594" s="229"/>
      <c r="N594" s="230"/>
      <c r="O594" s="230"/>
      <c r="P594" s="231">
        <f>SUM(P595:P612)</f>
        <v>0</v>
      </c>
      <c r="Q594" s="230"/>
      <c r="R594" s="231">
        <f>SUM(R595:R612)</f>
        <v>0.575504</v>
      </c>
      <c r="S594" s="230"/>
      <c r="T594" s="232">
        <f>SUM(T595:T612)</f>
        <v>0</v>
      </c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R594" s="233" t="s">
        <v>96</v>
      </c>
      <c r="AT594" s="234" t="s">
        <v>79</v>
      </c>
      <c r="AU594" s="234" t="s">
        <v>85</v>
      </c>
      <c r="AY594" s="233" t="s">
        <v>147</v>
      </c>
      <c r="BK594" s="235">
        <f>SUM(BK595:BK612)</f>
        <v>0</v>
      </c>
    </row>
    <row r="595" spans="1:65" s="2" customFormat="1" ht="24.15" customHeight="1">
      <c r="A595" s="40"/>
      <c r="B595" s="41"/>
      <c r="C595" s="238" t="s">
        <v>893</v>
      </c>
      <c r="D595" s="238" t="s">
        <v>149</v>
      </c>
      <c r="E595" s="239" t="s">
        <v>894</v>
      </c>
      <c r="F595" s="240" t="s">
        <v>895</v>
      </c>
      <c r="G595" s="241" t="s">
        <v>152</v>
      </c>
      <c r="H595" s="242">
        <v>70.3</v>
      </c>
      <c r="I595" s="243"/>
      <c r="J595" s="244">
        <f>ROUND(I595*H595,2)</f>
        <v>0</v>
      </c>
      <c r="K595" s="245"/>
      <c r="L595" s="43"/>
      <c r="M595" s="246" t="s">
        <v>1</v>
      </c>
      <c r="N595" s="247" t="s">
        <v>45</v>
      </c>
      <c r="O595" s="93"/>
      <c r="P595" s="248">
        <f>O595*H595</f>
        <v>0</v>
      </c>
      <c r="Q595" s="248">
        <v>0</v>
      </c>
      <c r="R595" s="248">
        <f>Q595*H595</f>
        <v>0</v>
      </c>
      <c r="S595" s="248">
        <v>0</v>
      </c>
      <c r="T595" s="249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50" t="s">
        <v>238</v>
      </c>
      <c r="AT595" s="250" t="s">
        <v>149</v>
      </c>
      <c r="AU595" s="250" t="s">
        <v>96</v>
      </c>
      <c r="AY595" s="17" t="s">
        <v>147</v>
      </c>
      <c r="BE595" s="140">
        <f>IF(N595="základní",J595,0)</f>
        <v>0</v>
      </c>
      <c r="BF595" s="140">
        <f>IF(N595="snížená",J595,0)</f>
        <v>0</v>
      </c>
      <c r="BG595" s="140">
        <f>IF(N595="zákl. přenesená",J595,0)</f>
        <v>0</v>
      </c>
      <c r="BH595" s="140">
        <f>IF(N595="sníž. přenesená",J595,0)</f>
        <v>0</v>
      </c>
      <c r="BI595" s="140">
        <f>IF(N595="nulová",J595,0)</f>
        <v>0</v>
      </c>
      <c r="BJ595" s="17" t="s">
        <v>85</v>
      </c>
      <c r="BK595" s="140">
        <f>ROUND(I595*H595,2)</f>
        <v>0</v>
      </c>
      <c r="BL595" s="17" t="s">
        <v>238</v>
      </c>
      <c r="BM595" s="250" t="s">
        <v>896</v>
      </c>
    </row>
    <row r="596" spans="1:51" s="15" customFormat="1" ht="12">
      <c r="A596" s="15"/>
      <c r="B596" s="274"/>
      <c r="C596" s="275"/>
      <c r="D596" s="253" t="s">
        <v>155</v>
      </c>
      <c r="E596" s="276" t="s">
        <v>1</v>
      </c>
      <c r="F596" s="277" t="s">
        <v>897</v>
      </c>
      <c r="G596" s="275"/>
      <c r="H596" s="276" t="s">
        <v>1</v>
      </c>
      <c r="I596" s="278"/>
      <c r="J596" s="275"/>
      <c r="K596" s="275"/>
      <c r="L596" s="279"/>
      <c r="M596" s="280"/>
      <c r="N596" s="281"/>
      <c r="O596" s="281"/>
      <c r="P596" s="281"/>
      <c r="Q596" s="281"/>
      <c r="R596" s="281"/>
      <c r="S596" s="281"/>
      <c r="T596" s="282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83" t="s">
        <v>155</v>
      </c>
      <c r="AU596" s="283" t="s">
        <v>96</v>
      </c>
      <c r="AV596" s="15" t="s">
        <v>85</v>
      </c>
      <c r="AW596" s="15" t="s">
        <v>32</v>
      </c>
      <c r="AX596" s="15" t="s">
        <v>80</v>
      </c>
      <c r="AY596" s="283" t="s">
        <v>147</v>
      </c>
    </row>
    <row r="597" spans="1:51" s="13" customFormat="1" ht="12">
      <c r="A597" s="13"/>
      <c r="B597" s="251"/>
      <c r="C597" s="252"/>
      <c r="D597" s="253" t="s">
        <v>155</v>
      </c>
      <c r="E597" s="254" t="s">
        <v>1</v>
      </c>
      <c r="F597" s="255" t="s">
        <v>898</v>
      </c>
      <c r="G597" s="252"/>
      <c r="H597" s="256">
        <v>60.5</v>
      </c>
      <c r="I597" s="257"/>
      <c r="J597" s="252"/>
      <c r="K597" s="252"/>
      <c r="L597" s="258"/>
      <c r="M597" s="259"/>
      <c r="N597" s="260"/>
      <c r="O597" s="260"/>
      <c r="P597" s="260"/>
      <c r="Q597" s="260"/>
      <c r="R597" s="260"/>
      <c r="S597" s="260"/>
      <c r="T597" s="26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2" t="s">
        <v>155</v>
      </c>
      <c r="AU597" s="262" t="s">
        <v>96</v>
      </c>
      <c r="AV597" s="13" t="s">
        <v>96</v>
      </c>
      <c r="AW597" s="13" t="s">
        <v>32</v>
      </c>
      <c r="AX597" s="13" t="s">
        <v>80</v>
      </c>
      <c r="AY597" s="262" t="s">
        <v>147</v>
      </c>
    </row>
    <row r="598" spans="1:51" s="15" customFormat="1" ht="12">
      <c r="A598" s="15"/>
      <c r="B598" s="274"/>
      <c r="C598" s="275"/>
      <c r="D598" s="253" t="s">
        <v>155</v>
      </c>
      <c r="E598" s="276" t="s">
        <v>1</v>
      </c>
      <c r="F598" s="277" t="s">
        <v>899</v>
      </c>
      <c r="G598" s="275"/>
      <c r="H598" s="276" t="s">
        <v>1</v>
      </c>
      <c r="I598" s="278"/>
      <c r="J598" s="275"/>
      <c r="K598" s="275"/>
      <c r="L598" s="279"/>
      <c r="M598" s="280"/>
      <c r="N598" s="281"/>
      <c r="O598" s="281"/>
      <c r="P598" s="281"/>
      <c r="Q598" s="281"/>
      <c r="R598" s="281"/>
      <c r="S598" s="281"/>
      <c r="T598" s="282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83" t="s">
        <v>155</v>
      </c>
      <c r="AU598" s="283" t="s">
        <v>96</v>
      </c>
      <c r="AV598" s="15" t="s">
        <v>85</v>
      </c>
      <c r="AW598" s="15" t="s">
        <v>32</v>
      </c>
      <c r="AX598" s="15" t="s">
        <v>80</v>
      </c>
      <c r="AY598" s="283" t="s">
        <v>147</v>
      </c>
    </row>
    <row r="599" spans="1:51" s="13" customFormat="1" ht="12">
      <c r="A599" s="13"/>
      <c r="B599" s="251"/>
      <c r="C599" s="252"/>
      <c r="D599" s="253" t="s">
        <v>155</v>
      </c>
      <c r="E599" s="254" t="s">
        <v>1</v>
      </c>
      <c r="F599" s="255" t="s">
        <v>900</v>
      </c>
      <c r="G599" s="252"/>
      <c r="H599" s="256">
        <v>9.8</v>
      </c>
      <c r="I599" s="257"/>
      <c r="J599" s="252"/>
      <c r="K599" s="252"/>
      <c r="L599" s="258"/>
      <c r="M599" s="259"/>
      <c r="N599" s="260"/>
      <c r="O599" s="260"/>
      <c r="P599" s="260"/>
      <c r="Q599" s="260"/>
      <c r="R599" s="260"/>
      <c r="S599" s="260"/>
      <c r="T599" s="261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2" t="s">
        <v>155</v>
      </c>
      <c r="AU599" s="262" t="s">
        <v>96</v>
      </c>
      <c r="AV599" s="13" t="s">
        <v>96</v>
      </c>
      <c r="AW599" s="13" t="s">
        <v>32</v>
      </c>
      <c r="AX599" s="13" t="s">
        <v>80</v>
      </c>
      <c r="AY599" s="262" t="s">
        <v>147</v>
      </c>
    </row>
    <row r="600" spans="1:51" s="14" customFormat="1" ht="12">
      <c r="A600" s="14"/>
      <c r="B600" s="263"/>
      <c r="C600" s="264"/>
      <c r="D600" s="253" t="s">
        <v>155</v>
      </c>
      <c r="E600" s="265" t="s">
        <v>1</v>
      </c>
      <c r="F600" s="266" t="s">
        <v>157</v>
      </c>
      <c r="G600" s="264"/>
      <c r="H600" s="267">
        <v>70.3</v>
      </c>
      <c r="I600" s="268"/>
      <c r="J600" s="264"/>
      <c r="K600" s="264"/>
      <c r="L600" s="269"/>
      <c r="M600" s="270"/>
      <c r="N600" s="271"/>
      <c r="O600" s="271"/>
      <c r="P600" s="271"/>
      <c r="Q600" s="271"/>
      <c r="R600" s="271"/>
      <c r="S600" s="271"/>
      <c r="T600" s="27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3" t="s">
        <v>155</v>
      </c>
      <c r="AU600" s="273" t="s">
        <v>96</v>
      </c>
      <c r="AV600" s="14" t="s">
        <v>153</v>
      </c>
      <c r="AW600" s="14" t="s">
        <v>32</v>
      </c>
      <c r="AX600" s="14" t="s">
        <v>85</v>
      </c>
      <c r="AY600" s="273" t="s">
        <v>147</v>
      </c>
    </row>
    <row r="601" spans="1:65" s="2" customFormat="1" ht="16.5" customHeight="1">
      <c r="A601" s="40"/>
      <c r="B601" s="41"/>
      <c r="C601" s="284" t="s">
        <v>901</v>
      </c>
      <c r="D601" s="284" t="s">
        <v>232</v>
      </c>
      <c r="E601" s="285" t="s">
        <v>902</v>
      </c>
      <c r="F601" s="286" t="s">
        <v>903</v>
      </c>
      <c r="G601" s="287" t="s">
        <v>235</v>
      </c>
      <c r="H601" s="288">
        <v>0.023</v>
      </c>
      <c r="I601" s="289"/>
      <c r="J601" s="290">
        <f>ROUND(I601*H601,2)</f>
        <v>0</v>
      </c>
      <c r="K601" s="291"/>
      <c r="L601" s="292"/>
      <c r="M601" s="293" t="s">
        <v>1</v>
      </c>
      <c r="N601" s="294" t="s">
        <v>45</v>
      </c>
      <c r="O601" s="93"/>
      <c r="P601" s="248">
        <f>O601*H601</f>
        <v>0</v>
      </c>
      <c r="Q601" s="248">
        <v>1</v>
      </c>
      <c r="R601" s="248">
        <f>Q601*H601</f>
        <v>0.023</v>
      </c>
      <c r="S601" s="248">
        <v>0</v>
      </c>
      <c r="T601" s="249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50" t="s">
        <v>323</v>
      </c>
      <c r="AT601" s="250" t="s">
        <v>232</v>
      </c>
      <c r="AU601" s="250" t="s">
        <v>96</v>
      </c>
      <c r="AY601" s="17" t="s">
        <v>147</v>
      </c>
      <c r="BE601" s="140">
        <f>IF(N601="základní",J601,0)</f>
        <v>0</v>
      </c>
      <c r="BF601" s="140">
        <f>IF(N601="snížená",J601,0)</f>
        <v>0</v>
      </c>
      <c r="BG601" s="140">
        <f>IF(N601="zákl. přenesená",J601,0)</f>
        <v>0</v>
      </c>
      <c r="BH601" s="140">
        <f>IF(N601="sníž. přenesená",J601,0)</f>
        <v>0</v>
      </c>
      <c r="BI601" s="140">
        <f>IF(N601="nulová",J601,0)</f>
        <v>0</v>
      </c>
      <c r="BJ601" s="17" t="s">
        <v>85</v>
      </c>
      <c r="BK601" s="140">
        <f>ROUND(I601*H601,2)</f>
        <v>0</v>
      </c>
      <c r="BL601" s="17" t="s">
        <v>238</v>
      </c>
      <c r="BM601" s="250" t="s">
        <v>904</v>
      </c>
    </row>
    <row r="602" spans="1:47" s="2" customFormat="1" ht="12">
      <c r="A602" s="40"/>
      <c r="B602" s="41"/>
      <c r="C602" s="42"/>
      <c r="D602" s="253" t="s">
        <v>287</v>
      </c>
      <c r="E602" s="42"/>
      <c r="F602" s="295" t="s">
        <v>905</v>
      </c>
      <c r="G602" s="42"/>
      <c r="H602" s="42"/>
      <c r="I602" s="207"/>
      <c r="J602" s="42"/>
      <c r="K602" s="42"/>
      <c r="L602" s="43"/>
      <c r="M602" s="296"/>
      <c r="N602" s="297"/>
      <c r="O602" s="93"/>
      <c r="P602" s="93"/>
      <c r="Q602" s="93"/>
      <c r="R602" s="93"/>
      <c r="S602" s="93"/>
      <c r="T602" s="94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7" t="s">
        <v>287</v>
      </c>
      <c r="AU602" s="17" t="s">
        <v>96</v>
      </c>
    </row>
    <row r="603" spans="1:51" s="13" customFormat="1" ht="12">
      <c r="A603" s="13"/>
      <c r="B603" s="251"/>
      <c r="C603" s="252"/>
      <c r="D603" s="253" t="s">
        <v>155</v>
      </c>
      <c r="E603" s="254" t="s">
        <v>1</v>
      </c>
      <c r="F603" s="255" t="s">
        <v>906</v>
      </c>
      <c r="G603" s="252"/>
      <c r="H603" s="256">
        <v>0.023</v>
      </c>
      <c r="I603" s="257"/>
      <c r="J603" s="252"/>
      <c r="K603" s="252"/>
      <c r="L603" s="258"/>
      <c r="M603" s="259"/>
      <c r="N603" s="260"/>
      <c r="O603" s="260"/>
      <c r="P603" s="260"/>
      <c r="Q603" s="260"/>
      <c r="R603" s="260"/>
      <c r="S603" s="260"/>
      <c r="T603" s="26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2" t="s">
        <v>155</v>
      </c>
      <c r="AU603" s="262" t="s">
        <v>96</v>
      </c>
      <c r="AV603" s="13" t="s">
        <v>96</v>
      </c>
      <c r="AW603" s="13" t="s">
        <v>32</v>
      </c>
      <c r="AX603" s="13" t="s">
        <v>85</v>
      </c>
      <c r="AY603" s="262" t="s">
        <v>147</v>
      </c>
    </row>
    <row r="604" spans="1:65" s="2" customFormat="1" ht="24.15" customHeight="1">
      <c r="A604" s="40"/>
      <c r="B604" s="41"/>
      <c r="C604" s="238" t="s">
        <v>907</v>
      </c>
      <c r="D604" s="238" t="s">
        <v>149</v>
      </c>
      <c r="E604" s="239" t="s">
        <v>908</v>
      </c>
      <c r="F604" s="240" t="s">
        <v>909</v>
      </c>
      <c r="G604" s="241" t="s">
        <v>152</v>
      </c>
      <c r="H604" s="242">
        <v>70.3</v>
      </c>
      <c r="I604" s="243"/>
      <c r="J604" s="244">
        <f>ROUND(I604*H604,2)</f>
        <v>0</v>
      </c>
      <c r="K604" s="245"/>
      <c r="L604" s="43"/>
      <c r="M604" s="246" t="s">
        <v>1</v>
      </c>
      <c r="N604" s="247" t="s">
        <v>45</v>
      </c>
      <c r="O604" s="93"/>
      <c r="P604" s="248">
        <f>O604*H604</f>
        <v>0</v>
      </c>
      <c r="Q604" s="248">
        <v>0.0004</v>
      </c>
      <c r="R604" s="248">
        <f>Q604*H604</f>
        <v>0.02812</v>
      </c>
      <c r="S604" s="248">
        <v>0</v>
      </c>
      <c r="T604" s="249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50" t="s">
        <v>238</v>
      </c>
      <c r="AT604" s="250" t="s">
        <v>149</v>
      </c>
      <c r="AU604" s="250" t="s">
        <v>96</v>
      </c>
      <c r="AY604" s="17" t="s">
        <v>147</v>
      </c>
      <c r="BE604" s="140">
        <f>IF(N604="základní",J604,0)</f>
        <v>0</v>
      </c>
      <c r="BF604" s="140">
        <f>IF(N604="snížená",J604,0)</f>
        <v>0</v>
      </c>
      <c r="BG604" s="140">
        <f>IF(N604="zákl. přenesená",J604,0)</f>
        <v>0</v>
      </c>
      <c r="BH604" s="140">
        <f>IF(N604="sníž. přenesená",J604,0)</f>
        <v>0</v>
      </c>
      <c r="BI604" s="140">
        <f>IF(N604="nulová",J604,0)</f>
        <v>0</v>
      </c>
      <c r="BJ604" s="17" t="s">
        <v>85</v>
      </c>
      <c r="BK604" s="140">
        <f>ROUND(I604*H604,2)</f>
        <v>0</v>
      </c>
      <c r="BL604" s="17" t="s">
        <v>238</v>
      </c>
      <c r="BM604" s="250" t="s">
        <v>910</v>
      </c>
    </row>
    <row r="605" spans="1:51" s="15" customFormat="1" ht="12">
      <c r="A605" s="15"/>
      <c r="B605" s="274"/>
      <c r="C605" s="275"/>
      <c r="D605" s="253" t="s">
        <v>155</v>
      </c>
      <c r="E605" s="276" t="s">
        <v>1</v>
      </c>
      <c r="F605" s="277" t="s">
        <v>897</v>
      </c>
      <c r="G605" s="275"/>
      <c r="H605" s="276" t="s">
        <v>1</v>
      </c>
      <c r="I605" s="278"/>
      <c r="J605" s="275"/>
      <c r="K605" s="275"/>
      <c r="L605" s="279"/>
      <c r="M605" s="280"/>
      <c r="N605" s="281"/>
      <c r="O605" s="281"/>
      <c r="P605" s="281"/>
      <c r="Q605" s="281"/>
      <c r="R605" s="281"/>
      <c r="S605" s="281"/>
      <c r="T605" s="282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83" t="s">
        <v>155</v>
      </c>
      <c r="AU605" s="283" t="s">
        <v>96</v>
      </c>
      <c r="AV605" s="15" t="s">
        <v>85</v>
      </c>
      <c r="AW605" s="15" t="s">
        <v>32</v>
      </c>
      <c r="AX605" s="15" t="s">
        <v>80</v>
      </c>
      <c r="AY605" s="283" t="s">
        <v>147</v>
      </c>
    </row>
    <row r="606" spans="1:51" s="13" customFormat="1" ht="12">
      <c r="A606" s="13"/>
      <c r="B606" s="251"/>
      <c r="C606" s="252"/>
      <c r="D606" s="253" t="s">
        <v>155</v>
      </c>
      <c r="E606" s="254" t="s">
        <v>1</v>
      </c>
      <c r="F606" s="255" t="s">
        <v>898</v>
      </c>
      <c r="G606" s="252"/>
      <c r="H606" s="256">
        <v>60.5</v>
      </c>
      <c r="I606" s="257"/>
      <c r="J606" s="252"/>
      <c r="K606" s="252"/>
      <c r="L606" s="258"/>
      <c r="M606" s="259"/>
      <c r="N606" s="260"/>
      <c r="O606" s="260"/>
      <c r="P606" s="260"/>
      <c r="Q606" s="260"/>
      <c r="R606" s="260"/>
      <c r="S606" s="260"/>
      <c r="T606" s="26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2" t="s">
        <v>155</v>
      </c>
      <c r="AU606" s="262" t="s">
        <v>96</v>
      </c>
      <c r="AV606" s="13" t="s">
        <v>96</v>
      </c>
      <c r="AW606" s="13" t="s">
        <v>32</v>
      </c>
      <c r="AX606" s="13" t="s">
        <v>80</v>
      </c>
      <c r="AY606" s="262" t="s">
        <v>147</v>
      </c>
    </row>
    <row r="607" spans="1:51" s="15" customFormat="1" ht="12">
      <c r="A607" s="15"/>
      <c r="B607" s="274"/>
      <c r="C607" s="275"/>
      <c r="D607" s="253" t="s">
        <v>155</v>
      </c>
      <c r="E607" s="276" t="s">
        <v>1</v>
      </c>
      <c r="F607" s="277" t="s">
        <v>899</v>
      </c>
      <c r="G607" s="275"/>
      <c r="H607" s="276" t="s">
        <v>1</v>
      </c>
      <c r="I607" s="278"/>
      <c r="J607" s="275"/>
      <c r="K607" s="275"/>
      <c r="L607" s="279"/>
      <c r="M607" s="280"/>
      <c r="N607" s="281"/>
      <c r="O607" s="281"/>
      <c r="P607" s="281"/>
      <c r="Q607" s="281"/>
      <c r="R607" s="281"/>
      <c r="S607" s="281"/>
      <c r="T607" s="282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83" t="s">
        <v>155</v>
      </c>
      <c r="AU607" s="283" t="s">
        <v>96</v>
      </c>
      <c r="AV607" s="15" t="s">
        <v>85</v>
      </c>
      <c r="AW607" s="15" t="s">
        <v>32</v>
      </c>
      <c r="AX607" s="15" t="s">
        <v>80</v>
      </c>
      <c r="AY607" s="283" t="s">
        <v>147</v>
      </c>
    </row>
    <row r="608" spans="1:51" s="13" customFormat="1" ht="12">
      <c r="A608" s="13"/>
      <c r="B608" s="251"/>
      <c r="C608" s="252"/>
      <c r="D608" s="253" t="s">
        <v>155</v>
      </c>
      <c r="E608" s="254" t="s">
        <v>1</v>
      </c>
      <c r="F608" s="255" t="s">
        <v>900</v>
      </c>
      <c r="G608" s="252"/>
      <c r="H608" s="256">
        <v>9.8</v>
      </c>
      <c r="I608" s="257"/>
      <c r="J608" s="252"/>
      <c r="K608" s="252"/>
      <c r="L608" s="258"/>
      <c r="M608" s="259"/>
      <c r="N608" s="260"/>
      <c r="O608" s="260"/>
      <c r="P608" s="260"/>
      <c r="Q608" s="260"/>
      <c r="R608" s="260"/>
      <c r="S608" s="260"/>
      <c r="T608" s="26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2" t="s">
        <v>155</v>
      </c>
      <c r="AU608" s="262" t="s">
        <v>96</v>
      </c>
      <c r="AV608" s="13" t="s">
        <v>96</v>
      </c>
      <c r="AW608" s="13" t="s">
        <v>32</v>
      </c>
      <c r="AX608" s="13" t="s">
        <v>80</v>
      </c>
      <c r="AY608" s="262" t="s">
        <v>147</v>
      </c>
    </row>
    <row r="609" spans="1:51" s="14" customFormat="1" ht="12">
      <c r="A609" s="14"/>
      <c r="B609" s="263"/>
      <c r="C609" s="264"/>
      <c r="D609" s="253" t="s">
        <v>155</v>
      </c>
      <c r="E609" s="265" t="s">
        <v>1</v>
      </c>
      <c r="F609" s="266" t="s">
        <v>157</v>
      </c>
      <c r="G609" s="264"/>
      <c r="H609" s="267">
        <v>70.3</v>
      </c>
      <c r="I609" s="268"/>
      <c r="J609" s="264"/>
      <c r="K609" s="264"/>
      <c r="L609" s="269"/>
      <c r="M609" s="270"/>
      <c r="N609" s="271"/>
      <c r="O609" s="271"/>
      <c r="P609" s="271"/>
      <c r="Q609" s="271"/>
      <c r="R609" s="271"/>
      <c r="S609" s="271"/>
      <c r="T609" s="27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3" t="s">
        <v>155</v>
      </c>
      <c r="AU609" s="273" t="s">
        <v>96</v>
      </c>
      <c r="AV609" s="14" t="s">
        <v>153</v>
      </c>
      <c r="AW609" s="14" t="s">
        <v>32</v>
      </c>
      <c r="AX609" s="14" t="s">
        <v>85</v>
      </c>
      <c r="AY609" s="273" t="s">
        <v>147</v>
      </c>
    </row>
    <row r="610" spans="1:65" s="2" customFormat="1" ht="49.05" customHeight="1">
      <c r="A610" s="40"/>
      <c r="B610" s="41"/>
      <c r="C610" s="284" t="s">
        <v>911</v>
      </c>
      <c r="D610" s="284" t="s">
        <v>232</v>
      </c>
      <c r="E610" s="285" t="s">
        <v>912</v>
      </c>
      <c r="F610" s="286" t="s">
        <v>913</v>
      </c>
      <c r="G610" s="287" t="s">
        <v>152</v>
      </c>
      <c r="H610" s="288">
        <v>81.935</v>
      </c>
      <c r="I610" s="289"/>
      <c r="J610" s="290">
        <f>ROUND(I610*H610,2)</f>
        <v>0</v>
      </c>
      <c r="K610" s="291"/>
      <c r="L610" s="292"/>
      <c r="M610" s="293" t="s">
        <v>1</v>
      </c>
      <c r="N610" s="294" t="s">
        <v>45</v>
      </c>
      <c r="O610" s="93"/>
      <c r="P610" s="248">
        <f>O610*H610</f>
        <v>0</v>
      </c>
      <c r="Q610" s="248">
        <v>0.0064</v>
      </c>
      <c r="R610" s="248">
        <f>Q610*H610</f>
        <v>0.5243840000000001</v>
      </c>
      <c r="S610" s="248">
        <v>0</v>
      </c>
      <c r="T610" s="249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50" t="s">
        <v>323</v>
      </c>
      <c r="AT610" s="250" t="s">
        <v>232</v>
      </c>
      <c r="AU610" s="250" t="s">
        <v>96</v>
      </c>
      <c r="AY610" s="17" t="s">
        <v>147</v>
      </c>
      <c r="BE610" s="140">
        <f>IF(N610="základní",J610,0)</f>
        <v>0</v>
      </c>
      <c r="BF610" s="140">
        <f>IF(N610="snížená",J610,0)</f>
        <v>0</v>
      </c>
      <c r="BG610" s="140">
        <f>IF(N610="zákl. přenesená",J610,0)</f>
        <v>0</v>
      </c>
      <c r="BH610" s="140">
        <f>IF(N610="sníž. přenesená",J610,0)</f>
        <v>0</v>
      </c>
      <c r="BI610" s="140">
        <f>IF(N610="nulová",J610,0)</f>
        <v>0</v>
      </c>
      <c r="BJ610" s="17" t="s">
        <v>85</v>
      </c>
      <c r="BK610" s="140">
        <f>ROUND(I610*H610,2)</f>
        <v>0</v>
      </c>
      <c r="BL610" s="17" t="s">
        <v>238</v>
      </c>
      <c r="BM610" s="250" t="s">
        <v>914</v>
      </c>
    </row>
    <row r="611" spans="1:51" s="13" customFormat="1" ht="12">
      <c r="A611" s="13"/>
      <c r="B611" s="251"/>
      <c r="C611" s="252"/>
      <c r="D611" s="253" t="s">
        <v>155</v>
      </c>
      <c r="E611" s="254" t="s">
        <v>1</v>
      </c>
      <c r="F611" s="255" t="s">
        <v>915</v>
      </c>
      <c r="G611" s="252"/>
      <c r="H611" s="256">
        <v>81.935</v>
      </c>
      <c r="I611" s="257"/>
      <c r="J611" s="252"/>
      <c r="K611" s="252"/>
      <c r="L611" s="258"/>
      <c r="M611" s="259"/>
      <c r="N611" s="260"/>
      <c r="O611" s="260"/>
      <c r="P611" s="260"/>
      <c r="Q611" s="260"/>
      <c r="R611" s="260"/>
      <c r="S611" s="260"/>
      <c r="T611" s="26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2" t="s">
        <v>155</v>
      </c>
      <c r="AU611" s="262" t="s">
        <v>96</v>
      </c>
      <c r="AV611" s="13" t="s">
        <v>96</v>
      </c>
      <c r="AW611" s="13" t="s">
        <v>32</v>
      </c>
      <c r="AX611" s="13" t="s">
        <v>85</v>
      </c>
      <c r="AY611" s="262" t="s">
        <v>147</v>
      </c>
    </row>
    <row r="612" spans="1:65" s="2" customFormat="1" ht="24.15" customHeight="1">
      <c r="A612" s="40"/>
      <c r="B612" s="41"/>
      <c r="C612" s="238" t="s">
        <v>916</v>
      </c>
      <c r="D612" s="238" t="s">
        <v>149</v>
      </c>
      <c r="E612" s="239" t="s">
        <v>917</v>
      </c>
      <c r="F612" s="240" t="s">
        <v>918</v>
      </c>
      <c r="G612" s="241" t="s">
        <v>235</v>
      </c>
      <c r="H612" s="242">
        <v>0.576</v>
      </c>
      <c r="I612" s="243"/>
      <c r="J612" s="244">
        <f>ROUND(I612*H612,2)</f>
        <v>0</v>
      </c>
      <c r="K612" s="245"/>
      <c r="L612" s="43"/>
      <c r="M612" s="246" t="s">
        <v>1</v>
      </c>
      <c r="N612" s="247" t="s">
        <v>45</v>
      </c>
      <c r="O612" s="93"/>
      <c r="P612" s="248">
        <f>O612*H612</f>
        <v>0</v>
      </c>
      <c r="Q612" s="248">
        <v>0</v>
      </c>
      <c r="R612" s="248">
        <f>Q612*H612</f>
        <v>0</v>
      </c>
      <c r="S612" s="248">
        <v>0</v>
      </c>
      <c r="T612" s="249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50" t="s">
        <v>238</v>
      </c>
      <c r="AT612" s="250" t="s">
        <v>149</v>
      </c>
      <c r="AU612" s="250" t="s">
        <v>96</v>
      </c>
      <c r="AY612" s="17" t="s">
        <v>147</v>
      </c>
      <c r="BE612" s="140">
        <f>IF(N612="základní",J612,0)</f>
        <v>0</v>
      </c>
      <c r="BF612" s="140">
        <f>IF(N612="snížená",J612,0)</f>
        <v>0</v>
      </c>
      <c r="BG612" s="140">
        <f>IF(N612="zákl. přenesená",J612,0)</f>
        <v>0</v>
      </c>
      <c r="BH612" s="140">
        <f>IF(N612="sníž. přenesená",J612,0)</f>
        <v>0</v>
      </c>
      <c r="BI612" s="140">
        <f>IF(N612="nulová",J612,0)</f>
        <v>0</v>
      </c>
      <c r="BJ612" s="17" t="s">
        <v>85</v>
      </c>
      <c r="BK612" s="140">
        <f>ROUND(I612*H612,2)</f>
        <v>0</v>
      </c>
      <c r="BL612" s="17" t="s">
        <v>238</v>
      </c>
      <c r="BM612" s="250" t="s">
        <v>919</v>
      </c>
    </row>
    <row r="613" spans="1:63" s="12" customFormat="1" ht="25.9" customHeight="1">
      <c r="A613" s="12"/>
      <c r="B613" s="222"/>
      <c r="C613" s="223"/>
      <c r="D613" s="224" t="s">
        <v>79</v>
      </c>
      <c r="E613" s="225" t="s">
        <v>125</v>
      </c>
      <c r="F613" s="225" t="s">
        <v>920</v>
      </c>
      <c r="G613" s="223"/>
      <c r="H613" s="223"/>
      <c r="I613" s="226"/>
      <c r="J613" s="227">
        <f>BK613</f>
        <v>0</v>
      </c>
      <c r="K613" s="223"/>
      <c r="L613" s="228"/>
      <c r="M613" s="229"/>
      <c r="N613" s="230"/>
      <c r="O613" s="230"/>
      <c r="P613" s="231">
        <f>P614+P630+P632+P637+P642</f>
        <v>0</v>
      </c>
      <c r="Q613" s="230"/>
      <c r="R613" s="231">
        <f>R614+R630+R632+R637+R642</f>
        <v>0</v>
      </c>
      <c r="S613" s="230"/>
      <c r="T613" s="232">
        <f>T614+T630+T632+T637+T642</f>
        <v>0</v>
      </c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R613" s="233" t="s">
        <v>169</v>
      </c>
      <c r="AT613" s="234" t="s">
        <v>79</v>
      </c>
      <c r="AU613" s="234" t="s">
        <v>80</v>
      </c>
      <c r="AY613" s="233" t="s">
        <v>147</v>
      </c>
      <c r="BK613" s="235">
        <f>BK614+BK630+BK632+BK637+BK642</f>
        <v>0</v>
      </c>
    </row>
    <row r="614" spans="1:63" s="12" customFormat="1" ht="22.8" customHeight="1">
      <c r="A614" s="12"/>
      <c r="B614" s="222"/>
      <c r="C614" s="223"/>
      <c r="D614" s="224" t="s">
        <v>79</v>
      </c>
      <c r="E614" s="236" t="s">
        <v>921</v>
      </c>
      <c r="F614" s="236" t="s">
        <v>922</v>
      </c>
      <c r="G614" s="223"/>
      <c r="H614" s="223"/>
      <c r="I614" s="226"/>
      <c r="J614" s="237">
        <f>BK614</f>
        <v>0</v>
      </c>
      <c r="K614" s="223"/>
      <c r="L614" s="228"/>
      <c r="M614" s="229"/>
      <c r="N614" s="230"/>
      <c r="O614" s="230"/>
      <c r="P614" s="231">
        <f>SUM(P615:P629)</f>
        <v>0</v>
      </c>
      <c r="Q614" s="230"/>
      <c r="R614" s="231">
        <f>SUM(R615:R629)</f>
        <v>0</v>
      </c>
      <c r="S614" s="230"/>
      <c r="T614" s="232">
        <f>SUM(T615:T629)</f>
        <v>0</v>
      </c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R614" s="233" t="s">
        <v>169</v>
      </c>
      <c r="AT614" s="234" t="s">
        <v>79</v>
      </c>
      <c r="AU614" s="234" t="s">
        <v>85</v>
      </c>
      <c r="AY614" s="233" t="s">
        <v>147</v>
      </c>
      <c r="BK614" s="235">
        <f>SUM(BK615:BK629)</f>
        <v>0</v>
      </c>
    </row>
    <row r="615" spans="1:65" s="2" customFormat="1" ht="16.5" customHeight="1">
      <c r="A615" s="40"/>
      <c r="B615" s="41"/>
      <c r="C615" s="238" t="s">
        <v>923</v>
      </c>
      <c r="D615" s="238" t="s">
        <v>149</v>
      </c>
      <c r="E615" s="239" t="s">
        <v>924</v>
      </c>
      <c r="F615" s="240" t="s">
        <v>925</v>
      </c>
      <c r="G615" s="241" t="s">
        <v>926</v>
      </c>
      <c r="H615" s="242">
        <v>1</v>
      </c>
      <c r="I615" s="243"/>
      <c r="J615" s="244">
        <f>ROUND(I615*H615,2)</f>
        <v>0</v>
      </c>
      <c r="K615" s="245"/>
      <c r="L615" s="43"/>
      <c r="M615" s="246" t="s">
        <v>1</v>
      </c>
      <c r="N615" s="247" t="s">
        <v>45</v>
      </c>
      <c r="O615" s="93"/>
      <c r="P615" s="248">
        <f>O615*H615</f>
        <v>0</v>
      </c>
      <c r="Q615" s="248">
        <v>0</v>
      </c>
      <c r="R615" s="248">
        <f>Q615*H615</f>
        <v>0</v>
      </c>
      <c r="S615" s="248">
        <v>0</v>
      </c>
      <c r="T615" s="249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50" t="s">
        <v>927</v>
      </c>
      <c r="AT615" s="250" t="s">
        <v>149</v>
      </c>
      <c r="AU615" s="250" t="s">
        <v>96</v>
      </c>
      <c r="AY615" s="17" t="s">
        <v>147</v>
      </c>
      <c r="BE615" s="140">
        <f>IF(N615="základní",J615,0)</f>
        <v>0</v>
      </c>
      <c r="BF615" s="140">
        <f>IF(N615="snížená",J615,0)</f>
        <v>0</v>
      </c>
      <c r="BG615" s="140">
        <f>IF(N615="zákl. přenesená",J615,0)</f>
        <v>0</v>
      </c>
      <c r="BH615" s="140">
        <f>IF(N615="sníž. přenesená",J615,0)</f>
        <v>0</v>
      </c>
      <c r="BI615" s="140">
        <f>IF(N615="nulová",J615,0)</f>
        <v>0</v>
      </c>
      <c r="BJ615" s="17" t="s">
        <v>85</v>
      </c>
      <c r="BK615" s="140">
        <f>ROUND(I615*H615,2)</f>
        <v>0</v>
      </c>
      <c r="BL615" s="17" t="s">
        <v>927</v>
      </c>
      <c r="BM615" s="250" t="s">
        <v>928</v>
      </c>
    </row>
    <row r="616" spans="1:65" s="2" customFormat="1" ht="16.5" customHeight="1">
      <c r="A616" s="40"/>
      <c r="B616" s="41"/>
      <c r="C616" s="238" t="s">
        <v>929</v>
      </c>
      <c r="D616" s="238" t="s">
        <v>149</v>
      </c>
      <c r="E616" s="239" t="s">
        <v>930</v>
      </c>
      <c r="F616" s="240" t="s">
        <v>931</v>
      </c>
      <c r="G616" s="241" t="s">
        <v>926</v>
      </c>
      <c r="H616" s="242">
        <v>1</v>
      </c>
      <c r="I616" s="243"/>
      <c r="J616" s="244">
        <f>ROUND(I616*H616,2)</f>
        <v>0</v>
      </c>
      <c r="K616" s="245"/>
      <c r="L616" s="43"/>
      <c r="M616" s="246" t="s">
        <v>1</v>
      </c>
      <c r="N616" s="247" t="s">
        <v>45</v>
      </c>
      <c r="O616" s="93"/>
      <c r="P616" s="248">
        <f>O616*H616</f>
        <v>0</v>
      </c>
      <c r="Q616" s="248">
        <v>0</v>
      </c>
      <c r="R616" s="248">
        <f>Q616*H616</f>
        <v>0</v>
      </c>
      <c r="S616" s="248">
        <v>0</v>
      </c>
      <c r="T616" s="249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50" t="s">
        <v>927</v>
      </c>
      <c r="AT616" s="250" t="s">
        <v>149</v>
      </c>
      <c r="AU616" s="250" t="s">
        <v>96</v>
      </c>
      <c r="AY616" s="17" t="s">
        <v>147</v>
      </c>
      <c r="BE616" s="140">
        <f>IF(N616="základní",J616,0)</f>
        <v>0</v>
      </c>
      <c r="BF616" s="140">
        <f>IF(N616="snížená",J616,0)</f>
        <v>0</v>
      </c>
      <c r="BG616" s="140">
        <f>IF(N616="zákl. přenesená",J616,0)</f>
        <v>0</v>
      </c>
      <c r="BH616" s="140">
        <f>IF(N616="sníž. přenesená",J616,0)</f>
        <v>0</v>
      </c>
      <c r="BI616" s="140">
        <f>IF(N616="nulová",J616,0)</f>
        <v>0</v>
      </c>
      <c r="BJ616" s="17" t="s">
        <v>85</v>
      </c>
      <c r="BK616" s="140">
        <f>ROUND(I616*H616,2)</f>
        <v>0</v>
      </c>
      <c r="BL616" s="17" t="s">
        <v>927</v>
      </c>
      <c r="BM616" s="250" t="s">
        <v>932</v>
      </c>
    </row>
    <row r="617" spans="1:65" s="2" customFormat="1" ht="16.5" customHeight="1">
      <c r="A617" s="40"/>
      <c r="B617" s="41"/>
      <c r="C617" s="238" t="s">
        <v>933</v>
      </c>
      <c r="D617" s="238" t="s">
        <v>149</v>
      </c>
      <c r="E617" s="239" t="s">
        <v>934</v>
      </c>
      <c r="F617" s="240" t="s">
        <v>935</v>
      </c>
      <c r="G617" s="241" t="s">
        <v>926</v>
      </c>
      <c r="H617" s="242">
        <v>1</v>
      </c>
      <c r="I617" s="243"/>
      <c r="J617" s="244">
        <f>ROUND(I617*H617,2)</f>
        <v>0</v>
      </c>
      <c r="K617" s="245"/>
      <c r="L617" s="43"/>
      <c r="M617" s="246" t="s">
        <v>1</v>
      </c>
      <c r="N617" s="247" t="s">
        <v>45</v>
      </c>
      <c r="O617" s="93"/>
      <c r="P617" s="248">
        <f>O617*H617</f>
        <v>0</v>
      </c>
      <c r="Q617" s="248">
        <v>0</v>
      </c>
      <c r="R617" s="248">
        <f>Q617*H617</f>
        <v>0</v>
      </c>
      <c r="S617" s="248">
        <v>0</v>
      </c>
      <c r="T617" s="249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50" t="s">
        <v>927</v>
      </c>
      <c r="AT617" s="250" t="s">
        <v>149</v>
      </c>
      <c r="AU617" s="250" t="s">
        <v>96</v>
      </c>
      <c r="AY617" s="17" t="s">
        <v>147</v>
      </c>
      <c r="BE617" s="140">
        <f>IF(N617="základní",J617,0)</f>
        <v>0</v>
      </c>
      <c r="BF617" s="140">
        <f>IF(N617="snížená",J617,0)</f>
        <v>0</v>
      </c>
      <c r="BG617" s="140">
        <f>IF(N617="zákl. přenesená",J617,0)</f>
        <v>0</v>
      </c>
      <c r="BH617" s="140">
        <f>IF(N617="sníž. přenesená",J617,0)</f>
        <v>0</v>
      </c>
      <c r="BI617" s="140">
        <f>IF(N617="nulová",J617,0)</f>
        <v>0</v>
      </c>
      <c r="BJ617" s="17" t="s">
        <v>85</v>
      </c>
      <c r="BK617" s="140">
        <f>ROUND(I617*H617,2)</f>
        <v>0</v>
      </c>
      <c r="BL617" s="17" t="s">
        <v>927</v>
      </c>
      <c r="BM617" s="250" t="s">
        <v>936</v>
      </c>
    </row>
    <row r="618" spans="1:65" s="2" customFormat="1" ht="16.5" customHeight="1">
      <c r="A618" s="40"/>
      <c r="B618" s="41"/>
      <c r="C618" s="238" t="s">
        <v>937</v>
      </c>
      <c r="D618" s="238" t="s">
        <v>149</v>
      </c>
      <c r="E618" s="239" t="s">
        <v>938</v>
      </c>
      <c r="F618" s="240" t="s">
        <v>939</v>
      </c>
      <c r="G618" s="241" t="s">
        <v>926</v>
      </c>
      <c r="H618" s="242">
        <v>1</v>
      </c>
      <c r="I618" s="243"/>
      <c r="J618" s="244">
        <f>ROUND(I618*H618,2)</f>
        <v>0</v>
      </c>
      <c r="K618" s="245"/>
      <c r="L618" s="43"/>
      <c r="M618" s="246" t="s">
        <v>1</v>
      </c>
      <c r="N618" s="247" t="s">
        <v>45</v>
      </c>
      <c r="O618" s="93"/>
      <c r="P618" s="248">
        <f>O618*H618</f>
        <v>0</v>
      </c>
      <c r="Q618" s="248">
        <v>0</v>
      </c>
      <c r="R618" s="248">
        <f>Q618*H618</f>
        <v>0</v>
      </c>
      <c r="S618" s="248">
        <v>0</v>
      </c>
      <c r="T618" s="249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50" t="s">
        <v>927</v>
      </c>
      <c r="AT618" s="250" t="s">
        <v>149</v>
      </c>
      <c r="AU618" s="250" t="s">
        <v>96</v>
      </c>
      <c r="AY618" s="17" t="s">
        <v>147</v>
      </c>
      <c r="BE618" s="140">
        <f>IF(N618="základní",J618,0)</f>
        <v>0</v>
      </c>
      <c r="BF618" s="140">
        <f>IF(N618="snížená",J618,0)</f>
        <v>0</v>
      </c>
      <c r="BG618" s="140">
        <f>IF(N618="zákl. přenesená",J618,0)</f>
        <v>0</v>
      </c>
      <c r="BH618" s="140">
        <f>IF(N618="sníž. přenesená",J618,0)</f>
        <v>0</v>
      </c>
      <c r="BI618" s="140">
        <f>IF(N618="nulová",J618,0)</f>
        <v>0</v>
      </c>
      <c r="BJ618" s="17" t="s">
        <v>85</v>
      </c>
      <c r="BK618" s="140">
        <f>ROUND(I618*H618,2)</f>
        <v>0</v>
      </c>
      <c r="BL618" s="17" t="s">
        <v>927</v>
      </c>
      <c r="BM618" s="250" t="s">
        <v>940</v>
      </c>
    </row>
    <row r="619" spans="1:51" s="15" customFormat="1" ht="12">
      <c r="A619" s="15"/>
      <c r="B619" s="274"/>
      <c r="C619" s="275"/>
      <c r="D619" s="253" t="s">
        <v>155</v>
      </c>
      <c r="E619" s="276" t="s">
        <v>1</v>
      </c>
      <c r="F619" s="277" t="s">
        <v>941</v>
      </c>
      <c r="G619" s="275"/>
      <c r="H619" s="276" t="s">
        <v>1</v>
      </c>
      <c r="I619" s="278"/>
      <c r="J619" s="275"/>
      <c r="K619" s="275"/>
      <c r="L619" s="279"/>
      <c r="M619" s="280"/>
      <c r="N619" s="281"/>
      <c r="O619" s="281"/>
      <c r="P619" s="281"/>
      <c r="Q619" s="281"/>
      <c r="R619" s="281"/>
      <c r="S619" s="281"/>
      <c r="T619" s="282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83" t="s">
        <v>155</v>
      </c>
      <c r="AU619" s="283" t="s">
        <v>96</v>
      </c>
      <c r="AV619" s="15" t="s">
        <v>85</v>
      </c>
      <c r="AW619" s="15" t="s">
        <v>32</v>
      </c>
      <c r="AX619" s="15" t="s">
        <v>80</v>
      </c>
      <c r="AY619" s="283" t="s">
        <v>147</v>
      </c>
    </row>
    <row r="620" spans="1:51" s="13" customFormat="1" ht="12">
      <c r="A620" s="13"/>
      <c r="B620" s="251"/>
      <c r="C620" s="252"/>
      <c r="D620" s="253" t="s">
        <v>155</v>
      </c>
      <c r="E620" s="254" t="s">
        <v>1</v>
      </c>
      <c r="F620" s="255" t="s">
        <v>85</v>
      </c>
      <c r="G620" s="252"/>
      <c r="H620" s="256">
        <v>1</v>
      </c>
      <c r="I620" s="257"/>
      <c r="J620" s="252"/>
      <c r="K620" s="252"/>
      <c r="L620" s="258"/>
      <c r="M620" s="259"/>
      <c r="N620" s="260"/>
      <c r="O620" s="260"/>
      <c r="P620" s="260"/>
      <c r="Q620" s="260"/>
      <c r="R620" s="260"/>
      <c r="S620" s="260"/>
      <c r="T620" s="26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2" t="s">
        <v>155</v>
      </c>
      <c r="AU620" s="262" t="s">
        <v>96</v>
      </c>
      <c r="AV620" s="13" t="s">
        <v>96</v>
      </c>
      <c r="AW620" s="13" t="s">
        <v>32</v>
      </c>
      <c r="AX620" s="13" t="s">
        <v>80</v>
      </c>
      <c r="AY620" s="262" t="s">
        <v>147</v>
      </c>
    </row>
    <row r="621" spans="1:51" s="14" customFormat="1" ht="12">
      <c r="A621" s="14"/>
      <c r="B621" s="263"/>
      <c r="C621" s="264"/>
      <c r="D621" s="253" t="s">
        <v>155</v>
      </c>
      <c r="E621" s="265" t="s">
        <v>1</v>
      </c>
      <c r="F621" s="266" t="s">
        <v>157</v>
      </c>
      <c r="G621" s="264"/>
      <c r="H621" s="267">
        <v>1</v>
      </c>
      <c r="I621" s="268"/>
      <c r="J621" s="264"/>
      <c r="K621" s="264"/>
      <c r="L621" s="269"/>
      <c r="M621" s="270"/>
      <c r="N621" s="271"/>
      <c r="O621" s="271"/>
      <c r="P621" s="271"/>
      <c r="Q621" s="271"/>
      <c r="R621" s="271"/>
      <c r="S621" s="271"/>
      <c r="T621" s="272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3" t="s">
        <v>155</v>
      </c>
      <c r="AU621" s="273" t="s">
        <v>96</v>
      </c>
      <c r="AV621" s="14" t="s">
        <v>153</v>
      </c>
      <c r="AW621" s="14" t="s">
        <v>32</v>
      </c>
      <c r="AX621" s="14" t="s">
        <v>85</v>
      </c>
      <c r="AY621" s="273" t="s">
        <v>147</v>
      </c>
    </row>
    <row r="622" spans="1:65" s="2" customFormat="1" ht="16.5" customHeight="1">
      <c r="A622" s="40"/>
      <c r="B622" s="41"/>
      <c r="C622" s="238" t="s">
        <v>942</v>
      </c>
      <c r="D622" s="238" t="s">
        <v>149</v>
      </c>
      <c r="E622" s="239" t="s">
        <v>943</v>
      </c>
      <c r="F622" s="240" t="s">
        <v>944</v>
      </c>
      <c r="G622" s="241" t="s">
        <v>926</v>
      </c>
      <c r="H622" s="242">
        <v>1</v>
      </c>
      <c r="I622" s="243"/>
      <c r="J622" s="244">
        <f>ROUND(I622*H622,2)</f>
        <v>0</v>
      </c>
      <c r="K622" s="245"/>
      <c r="L622" s="43"/>
      <c r="M622" s="246" t="s">
        <v>1</v>
      </c>
      <c r="N622" s="247" t="s">
        <v>45</v>
      </c>
      <c r="O622" s="93"/>
      <c r="P622" s="248">
        <f>O622*H622</f>
        <v>0</v>
      </c>
      <c r="Q622" s="248">
        <v>0</v>
      </c>
      <c r="R622" s="248">
        <f>Q622*H622</f>
        <v>0</v>
      </c>
      <c r="S622" s="248">
        <v>0</v>
      </c>
      <c r="T622" s="249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50" t="s">
        <v>927</v>
      </c>
      <c r="AT622" s="250" t="s">
        <v>149</v>
      </c>
      <c r="AU622" s="250" t="s">
        <v>96</v>
      </c>
      <c r="AY622" s="17" t="s">
        <v>147</v>
      </c>
      <c r="BE622" s="140">
        <f>IF(N622="základní",J622,0)</f>
        <v>0</v>
      </c>
      <c r="BF622" s="140">
        <f>IF(N622="snížená",J622,0)</f>
        <v>0</v>
      </c>
      <c r="BG622" s="140">
        <f>IF(N622="zákl. přenesená",J622,0)</f>
        <v>0</v>
      </c>
      <c r="BH622" s="140">
        <f>IF(N622="sníž. přenesená",J622,0)</f>
        <v>0</v>
      </c>
      <c r="BI622" s="140">
        <f>IF(N622="nulová",J622,0)</f>
        <v>0</v>
      </c>
      <c r="BJ622" s="17" t="s">
        <v>85</v>
      </c>
      <c r="BK622" s="140">
        <f>ROUND(I622*H622,2)</f>
        <v>0</v>
      </c>
      <c r="BL622" s="17" t="s">
        <v>927</v>
      </c>
      <c r="BM622" s="250" t="s">
        <v>945</v>
      </c>
    </row>
    <row r="623" spans="1:51" s="15" customFormat="1" ht="12">
      <c r="A623" s="15"/>
      <c r="B623" s="274"/>
      <c r="C623" s="275"/>
      <c r="D623" s="253" t="s">
        <v>155</v>
      </c>
      <c r="E623" s="276" t="s">
        <v>1</v>
      </c>
      <c r="F623" s="277" t="s">
        <v>946</v>
      </c>
      <c r="G623" s="275"/>
      <c r="H623" s="276" t="s">
        <v>1</v>
      </c>
      <c r="I623" s="278"/>
      <c r="J623" s="275"/>
      <c r="K623" s="275"/>
      <c r="L623" s="279"/>
      <c r="M623" s="280"/>
      <c r="N623" s="281"/>
      <c r="O623" s="281"/>
      <c r="P623" s="281"/>
      <c r="Q623" s="281"/>
      <c r="R623" s="281"/>
      <c r="S623" s="281"/>
      <c r="T623" s="282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83" t="s">
        <v>155</v>
      </c>
      <c r="AU623" s="283" t="s">
        <v>96</v>
      </c>
      <c r="AV623" s="15" t="s">
        <v>85</v>
      </c>
      <c r="AW623" s="15" t="s">
        <v>32</v>
      </c>
      <c r="AX623" s="15" t="s">
        <v>80</v>
      </c>
      <c r="AY623" s="283" t="s">
        <v>147</v>
      </c>
    </row>
    <row r="624" spans="1:51" s="13" customFormat="1" ht="12">
      <c r="A624" s="13"/>
      <c r="B624" s="251"/>
      <c r="C624" s="252"/>
      <c r="D624" s="253" t="s">
        <v>155</v>
      </c>
      <c r="E624" s="254" t="s">
        <v>1</v>
      </c>
      <c r="F624" s="255" t="s">
        <v>85</v>
      </c>
      <c r="G624" s="252"/>
      <c r="H624" s="256">
        <v>1</v>
      </c>
      <c r="I624" s="257"/>
      <c r="J624" s="252"/>
      <c r="K624" s="252"/>
      <c r="L624" s="258"/>
      <c r="M624" s="259"/>
      <c r="N624" s="260"/>
      <c r="O624" s="260"/>
      <c r="P624" s="260"/>
      <c r="Q624" s="260"/>
      <c r="R624" s="260"/>
      <c r="S624" s="260"/>
      <c r="T624" s="26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2" t="s">
        <v>155</v>
      </c>
      <c r="AU624" s="262" t="s">
        <v>96</v>
      </c>
      <c r="AV624" s="13" t="s">
        <v>96</v>
      </c>
      <c r="AW624" s="13" t="s">
        <v>32</v>
      </c>
      <c r="AX624" s="13" t="s">
        <v>80</v>
      </c>
      <c r="AY624" s="262" t="s">
        <v>147</v>
      </c>
    </row>
    <row r="625" spans="1:51" s="14" customFormat="1" ht="12">
      <c r="A625" s="14"/>
      <c r="B625" s="263"/>
      <c r="C625" s="264"/>
      <c r="D625" s="253" t="s">
        <v>155</v>
      </c>
      <c r="E625" s="265" t="s">
        <v>1</v>
      </c>
      <c r="F625" s="266" t="s">
        <v>157</v>
      </c>
      <c r="G625" s="264"/>
      <c r="H625" s="267">
        <v>1</v>
      </c>
      <c r="I625" s="268"/>
      <c r="J625" s="264"/>
      <c r="K625" s="264"/>
      <c r="L625" s="269"/>
      <c r="M625" s="270"/>
      <c r="N625" s="271"/>
      <c r="O625" s="271"/>
      <c r="P625" s="271"/>
      <c r="Q625" s="271"/>
      <c r="R625" s="271"/>
      <c r="S625" s="271"/>
      <c r="T625" s="27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3" t="s">
        <v>155</v>
      </c>
      <c r="AU625" s="273" t="s">
        <v>96</v>
      </c>
      <c r="AV625" s="14" t="s">
        <v>153</v>
      </c>
      <c r="AW625" s="14" t="s">
        <v>32</v>
      </c>
      <c r="AX625" s="14" t="s">
        <v>85</v>
      </c>
      <c r="AY625" s="273" t="s">
        <v>147</v>
      </c>
    </row>
    <row r="626" spans="1:65" s="2" customFormat="1" ht="16.5" customHeight="1">
      <c r="A626" s="40"/>
      <c r="B626" s="41"/>
      <c r="C626" s="238" t="s">
        <v>947</v>
      </c>
      <c r="D626" s="238" t="s">
        <v>149</v>
      </c>
      <c r="E626" s="239" t="s">
        <v>948</v>
      </c>
      <c r="F626" s="240" t="s">
        <v>949</v>
      </c>
      <c r="G626" s="241" t="s">
        <v>950</v>
      </c>
      <c r="H626" s="242">
        <v>1</v>
      </c>
      <c r="I626" s="243"/>
      <c r="J626" s="244">
        <f>ROUND(I626*H626,2)</f>
        <v>0</v>
      </c>
      <c r="K626" s="245"/>
      <c r="L626" s="43"/>
      <c r="M626" s="246" t="s">
        <v>1</v>
      </c>
      <c r="N626" s="247" t="s">
        <v>45</v>
      </c>
      <c r="O626" s="93"/>
      <c r="P626" s="248">
        <f>O626*H626</f>
        <v>0</v>
      </c>
      <c r="Q626" s="248">
        <v>0</v>
      </c>
      <c r="R626" s="248">
        <f>Q626*H626</f>
        <v>0</v>
      </c>
      <c r="S626" s="248">
        <v>0</v>
      </c>
      <c r="T626" s="249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50" t="s">
        <v>927</v>
      </c>
      <c r="AT626" s="250" t="s">
        <v>149</v>
      </c>
      <c r="AU626" s="250" t="s">
        <v>96</v>
      </c>
      <c r="AY626" s="17" t="s">
        <v>147</v>
      </c>
      <c r="BE626" s="140">
        <f>IF(N626="základní",J626,0)</f>
        <v>0</v>
      </c>
      <c r="BF626" s="140">
        <f>IF(N626="snížená",J626,0)</f>
        <v>0</v>
      </c>
      <c r="BG626" s="140">
        <f>IF(N626="zákl. přenesená",J626,0)</f>
        <v>0</v>
      </c>
      <c r="BH626" s="140">
        <f>IF(N626="sníž. přenesená",J626,0)</f>
        <v>0</v>
      </c>
      <c r="BI626" s="140">
        <f>IF(N626="nulová",J626,0)</f>
        <v>0</v>
      </c>
      <c r="BJ626" s="17" t="s">
        <v>85</v>
      </c>
      <c r="BK626" s="140">
        <f>ROUND(I626*H626,2)</f>
        <v>0</v>
      </c>
      <c r="BL626" s="17" t="s">
        <v>927</v>
      </c>
      <c r="BM626" s="250" t="s">
        <v>951</v>
      </c>
    </row>
    <row r="627" spans="1:51" s="15" customFormat="1" ht="12">
      <c r="A627" s="15"/>
      <c r="B627" s="274"/>
      <c r="C627" s="275"/>
      <c r="D627" s="253" t="s">
        <v>155</v>
      </c>
      <c r="E627" s="276" t="s">
        <v>1</v>
      </c>
      <c r="F627" s="277" t="s">
        <v>949</v>
      </c>
      <c r="G627" s="275"/>
      <c r="H627" s="276" t="s">
        <v>1</v>
      </c>
      <c r="I627" s="278"/>
      <c r="J627" s="275"/>
      <c r="K627" s="275"/>
      <c r="L627" s="279"/>
      <c r="M627" s="280"/>
      <c r="N627" s="281"/>
      <c r="O627" s="281"/>
      <c r="P627" s="281"/>
      <c r="Q627" s="281"/>
      <c r="R627" s="281"/>
      <c r="S627" s="281"/>
      <c r="T627" s="282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83" t="s">
        <v>155</v>
      </c>
      <c r="AU627" s="283" t="s">
        <v>96</v>
      </c>
      <c r="AV627" s="15" t="s">
        <v>85</v>
      </c>
      <c r="AW627" s="15" t="s">
        <v>32</v>
      </c>
      <c r="AX627" s="15" t="s">
        <v>80</v>
      </c>
      <c r="AY627" s="283" t="s">
        <v>147</v>
      </c>
    </row>
    <row r="628" spans="1:51" s="13" customFormat="1" ht="12">
      <c r="A628" s="13"/>
      <c r="B628" s="251"/>
      <c r="C628" s="252"/>
      <c r="D628" s="253" t="s">
        <v>155</v>
      </c>
      <c r="E628" s="254" t="s">
        <v>1</v>
      </c>
      <c r="F628" s="255" t="s">
        <v>85</v>
      </c>
      <c r="G628" s="252"/>
      <c r="H628" s="256">
        <v>1</v>
      </c>
      <c r="I628" s="257"/>
      <c r="J628" s="252"/>
      <c r="K628" s="252"/>
      <c r="L628" s="258"/>
      <c r="M628" s="259"/>
      <c r="N628" s="260"/>
      <c r="O628" s="260"/>
      <c r="P628" s="260"/>
      <c r="Q628" s="260"/>
      <c r="R628" s="260"/>
      <c r="S628" s="260"/>
      <c r="T628" s="26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2" t="s">
        <v>155</v>
      </c>
      <c r="AU628" s="262" t="s">
        <v>96</v>
      </c>
      <c r="AV628" s="13" t="s">
        <v>96</v>
      </c>
      <c r="AW628" s="13" t="s">
        <v>32</v>
      </c>
      <c r="AX628" s="13" t="s">
        <v>80</v>
      </c>
      <c r="AY628" s="262" t="s">
        <v>147</v>
      </c>
    </row>
    <row r="629" spans="1:51" s="14" customFormat="1" ht="12">
      <c r="A629" s="14"/>
      <c r="B629" s="263"/>
      <c r="C629" s="264"/>
      <c r="D629" s="253" t="s">
        <v>155</v>
      </c>
      <c r="E629" s="265" t="s">
        <v>1</v>
      </c>
      <c r="F629" s="266" t="s">
        <v>157</v>
      </c>
      <c r="G629" s="264"/>
      <c r="H629" s="267">
        <v>1</v>
      </c>
      <c r="I629" s="268"/>
      <c r="J629" s="264"/>
      <c r="K629" s="264"/>
      <c r="L629" s="269"/>
      <c r="M629" s="270"/>
      <c r="N629" s="271"/>
      <c r="O629" s="271"/>
      <c r="P629" s="271"/>
      <c r="Q629" s="271"/>
      <c r="R629" s="271"/>
      <c r="S629" s="271"/>
      <c r="T629" s="27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3" t="s">
        <v>155</v>
      </c>
      <c r="AU629" s="273" t="s">
        <v>96</v>
      </c>
      <c r="AV629" s="14" t="s">
        <v>153</v>
      </c>
      <c r="AW629" s="14" t="s">
        <v>32</v>
      </c>
      <c r="AX629" s="14" t="s">
        <v>85</v>
      </c>
      <c r="AY629" s="273" t="s">
        <v>147</v>
      </c>
    </row>
    <row r="630" spans="1:63" s="12" customFormat="1" ht="22.8" customHeight="1">
      <c r="A630" s="12"/>
      <c r="B630" s="222"/>
      <c r="C630" s="223"/>
      <c r="D630" s="224" t="s">
        <v>79</v>
      </c>
      <c r="E630" s="236" t="s">
        <v>952</v>
      </c>
      <c r="F630" s="236" t="s">
        <v>124</v>
      </c>
      <c r="G630" s="223"/>
      <c r="H630" s="223"/>
      <c r="I630" s="226"/>
      <c r="J630" s="237">
        <f>BK630</f>
        <v>0</v>
      </c>
      <c r="K630" s="223"/>
      <c r="L630" s="228"/>
      <c r="M630" s="229"/>
      <c r="N630" s="230"/>
      <c r="O630" s="230"/>
      <c r="P630" s="231">
        <f>P631</f>
        <v>0</v>
      </c>
      <c r="Q630" s="230"/>
      <c r="R630" s="231">
        <f>R631</f>
        <v>0</v>
      </c>
      <c r="S630" s="230"/>
      <c r="T630" s="232">
        <f>T631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33" t="s">
        <v>169</v>
      </c>
      <c r="AT630" s="234" t="s">
        <v>79</v>
      </c>
      <c r="AU630" s="234" t="s">
        <v>85</v>
      </c>
      <c r="AY630" s="233" t="s">
        <v>147</v>
      </c>
      <c r="BK630" s="235">
        <f>BK631</f>
        <v>0</v>
      </c>
    </row>
    <row r="631" spans="1:65" s="2" customFormat="1" ht="16.5" customHeight="1">
      <c r="A631" s="40"/>
      <c r="B631" s="41"/>
      <c r="C631" s="238" t="s">
        <v>953</v>
      </c>
      <c r="D631" s="238" t="s">
        <v>149</v>
      </c>
      <c r="E631" s="239" t="s">
        <v>954</v>
      </c>
      <c r="F631" s="240" t="s">
        <v>124</v>
      </c>
      <c r="G631" s="241" t="s">
        <v>926</v>
      </c>
      <c r="H631" s="242">
        <v>1</v>
      </c>
      <c r="I631" s="243"/>
      <c r="J631" s="244">
        <f>ROUND(I631*H631,2)</f>
        <v>0</v>
      </c>
      <c r="K631" s="245"/>
      <c r="L631" s="43"/>
      <c r="M631" s="246" t="s">
        <v>1</v>
      </c>
      <c r="N631" s="247" t="s">
        <v>45</v>
      </c>
      <c r="O631" s="93"/>
      <c r="P631" s="248">
        <f>O631*H631</f>
        <v>0</v>
      </c>
      <c r="Q631" s="248">
        <v>0</v>
      </c>
      <c r="R631" s="248">
        <f>Q631*H631</f>
        <v>0</v>
      </c>
      <c r="S631" s="248">
        <v>0</v>
      </c>
      <c r="T631" s="249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50" t="s">
        <v>927</v>
      </c>
      <c r="AT631" s="250" t="s">
        <v>149</v>
      </c>
      <c r="AU631" s="250" t="s">
        <v>96</v>
      </c>
      <c r="AY631" s="17" t="s">
        <v>147</v>
      </c>
      <c r="BE631" s="140">
        <f>IF(N631="základní",J631,0)</f>
        <v>0</v>
      </c>
      <c r="BF631" s="140">
        <f>IF(N631="snížená",J631,0)</f>
        <v>0</v>
      </c>
      <c r="BG631" s="140">
        <f>IF(N631="zákl. přenesená",J631,0)</f>
        <v>0</v>
      </c>
      <c r="BH631" s="140">
        <f>IF(N631="sníž. přenesená",J631,0)</f>
        <v>0</v>
      </c>
      <c r="BI631" s="140">
        <f>IF(N631="nulová",J631,0)</f>
        <v>0</v>
      </c>
      <c r="BJ631" s="17" t="s">
        <v>85</v>
      </c>
      <c r="BK631" s="140">
        <f>ROUND(I631*H631,2)</f>
        <v>0</v>
      </c>
      <c r="BL631" s="17" t="s">
        <v>927</v>
      </c>
      <c r="BM631" s="250" t="s">
        <v>955</v>
      </c>
    </row>
    <row r="632" spans="1:63" s="12" customFormat="1" ht="22.8" customHeight="1">
      <c r="A632" s="12"/>
      <c r="B632" s="222"/>
      <c r="C632" s="223"/>
      <c r="D632" s="224" t="s">
        <v>79</v>
      </c>
      <c r="E632" s="236" t="s">
        <v>956</v>
      </c>
      <c r="F632" s="236" t="s">
        <v>957</v>
      </c>
      <c r="G632" s="223"/>
      <c r="H632" s="223"/>
      <c r="I632" s="226"/>
      <c r="J632" s="237">
        <f>BK632</f>
        <v>0</v>
      </c>
      <c r="K632" s="223"/>
      <c r="L632" s="228"/>
      <c r="M632" s="229"/>
      <c r="N632" s="230"/>
      <c r="O632" s="230"/>
      <c r="P632" s="231">
        <f>SUM(P633:P636)</f>
        <v>0</v>
      </c>
      <c r="Q632" s="230"/>
      <c r="R632" s="231">
        <f>SUM(R633:R636)</f>
        <v>0</v>
      </c>
      <c r="S632" s="230"/>
      <c r="T632" s="232">
        <f>SUM(T633:T636)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33" t="s">
        <v>169</v>
      </c>
      <c r="AT632" s="234" t="s">
        <v>79</v>
      </c>
      <c r="AU632" s="234" t="s">
        <v>85</v>
      </c>
      <c r="AY632" s="233" t="s">
        <v>147</v>
      </c>
      <c r="BK632" s="235">
        <f>SUM(BK633:BK636)</f>
        <v>0</v>
      </c>
    </row>
    <row r="633" spans="1:65" s="2" customFormat="1" ht="16.5" customHeight="1">
      <c r="A633" s="40"/>
      <c r="B633" s="41"/>
      <c r="C633" s="238" t="s">
        <v>958</v>
      </c>
      <c r="D633" s="238" t="s">
        <v>149</v>
      </c>
      <c r="E633" s="239" t="s">
        <v>959</v>
      </c>
      <c r="F633" s="240" t="s">
        <v>960</v>
      </c>
      <c r="G633" s="241" t="s">
        <v>926</v>
      </c>
      <c r="H633" s="242">
        <v>1</v>
      </c>
      <c r="I633" s="243"/>
      <c r="J633" s="244">
        <f>ROUND(I633*H633,2)</f>
        <v>0</v>
      </c>
      <c r="K633" s="245"/>
      <c r="L633" s="43"/>
      <c r="M633" s="246" t="s">
        <v>1</v>
      </c>
      <c r="N633" s="247" t="s">
        <v>45</v>
      </c>
      <c r="O633" s="93"/>
      <c r="P633" s="248">
        <f>O633*H633</f>
        <v>0</v>
      </c>
      <c r="Q633" s="248">
        <v>0</v>
      </c>
      <c r="R633" s="248">
        <f>Q633*H633</f>
        <v>0</v>
      </c>
      <c r="S633" s="248">
        <v>0</v>
      </c>
      <c r="T633" s="249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50" t="s">
        <v>927</v>
      </c>
      <c r="AT633" s="250" t="s">
        <v>149</v>
      </c>
      <c r="AU633" s="250" t="s">
        <v>96</v>
      </c>
      <c r="AY633" s="17" t="s">
        <v>147</v>
      </c>
      <c r="BE633" s="140">
        <f>IF(N633="základní",J633,0)</f>
        <v>0</v>
      </c>
      <c r="BF633" s="140">
        <f>IF(N633="snížená",J633,0)</f>
        <v>0</v>
      </c>
      <c r="BG633" s="140">
        <f>IF(N633="zákl. přenesená",J633,0)</f>
        <v>0</v>
      </c>
      <c r="BH633" s="140">
        <f>IF(N633="sníž. přenesená",J633,0)</f>
        <v>0</v>
      </c>
      <c r="BI633" s="140">
        <f>IF(N633="nulová",J633,0)</f>
        <v>0</v>
      </c>
      <c r="BJ633" s="17" t="s">
        <v>85</v>
      </c>
      <c r="BK633" s="140">
        <f>ROUND(I633*H633,2)</f>
        <v>0</v>
      </c>
      <c r="BL633" s="17" t="s">
        <v>927</v>
      </c>
      <c r="BM633" s="250" t="s">
        <v>961</v>
      </c>
    </row>
    <row r="634" spans="1:65" s="2" customFormat="1" ht="24.15" customHeight="1">
      <c r="A634" s="40"/>
      <c r="B634" s="41"/>
      <c r="C634" s="238" t="s">
        <v>962</v>
      </c>
      <c r="D634" s="238" t="s">
        <v>149</v>
      </c>
      <c r="E634" s="239" t="s">
        <v>963</v>
      </c>
      <c r="F634" s="240" t="s">
        <v>964</v>
      </c>
      <c r="G634" s="241" t="s">
        <v>926</v>
      </c>
      <c r="H634" s="242">
        <v>1</v>
      </c>
      <c r="I634" s="243"/>
      <c r="J634" s="244">
        <f>ROUND(I634*H634,2)</f>
        <v>0</v>
      </c>
      <c r="K634" s="245"/>
      <c r="L634" s="43"/>
      <c r="M634" s="246" t="s">
        <v>1</v>
      </c>
      <c r="N634" s="247" t="s">
        <v>45</v>
      </c>
      <c r="O634" s="93"/>
      <c r="P634" s="248">
        <f>O634*H634</f>
        <v>0</v>
      </c>
      <c r="Q634" s="248">
        <v>0</v>
      </c>
      <c r="R634" s="248">
        <f>Q634*H634</f>
        <v>0</v>
      </c>
      <c r="S634" s="248">
        <v>0</v>
      </c>
      <c r="T634" s="249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50" t="s">
        <v>927</v>
      </c>
      <c r="AT634" s="250" t="s">
        <v>149</v>
      </c>
      <c r="AU634" s="250" t="s">
        <v>96</v>
      </c>
      <c r="AY634" s="17" t="s">
        <v>147</v>
      </c>
      <c r="BE634" s="140">
        <f>IF(N634="základní",J634,0)</f>
        <v>0</v>
      </c>
      <c r="BF634" s="140">
        <f>IF(N634="snížená",J634,0)</f>
        <v>0</v>
      </c>
      <c r="BG634" s="140">
        <f>IF(N634="zákl. přenesená",J634,0)</f>
        <v>0</v>
      </c>
      <c r="BH634" s="140">
        <f>IF(N634="sníž. přenesená",J634,0)</f>
        <v>0</v>
      </c>
      <c r="BI634" s="140">
        <f>IF(N634="nulová",J634,0)</f>
        <v>0</v>
      </c>
      <c r="BJ634" s="17" t="s">
        <v>85</v>
      </c>
      <c r="BK634" s="140">
        <f>ROUND(I634*H634,2)</f>
        <v>0</v>
      </c>
      <c r="BL634" s="17" t="s">
        <v>927</v>
      </c>
      <c r="BM634" s="250" t="s">
        <v>965</v>
      </c>
    </row>
    <row r="635" spans="1:65" s="2" customFormat="1" ht="16.5" customHeight="1">
      <c r="A635" s="40"/>
      <c r="B635" s="41"/>
      <c r="C635" s="238" t="s">
        <v>966</v>
      </c>
      <c r="D635" s="238" t="s">
        <v>149</v>
      </c>
      <c r="E635" s="239" t="s">
        <v>967</v>
      </c>
      <c r="F635" s="240" t="s">
        <v>968</v>
      </c>
      <c r="G635" s="241" t="s">
        <v>950</v>
      </c>
      <c r="H635" s="242">
        <v>1</v>
      </c>
      <c r="I635" s="243"/>
      <c r="J635" s="244">
        <f>ROUND(I635*H635,2)</f>
        <v>0</v>
      </c>
      <c r="K635" s="245"/>
      <c r="L635" s="43"/>
      <c r="M635" s="246" t="s">
        <v>1</v>
      </c>
      <c r="N635" s="247" t="s">
        <v>45</v>
      </c>
      <c r="O635" s="93"/>
      <c r="P635" s="248">
        <f>O635*H635</f>
        <v>0</v>
      </c>
      <c r="Q635" s="248">
        <v>0</v>
      </c>
      <c r="R635" s="248">
        <f>Q635*H635</f>
        <v>0</v>
      </c>
      <c r="S635" s="248">
        <v>0</v>
      </c>
      <c r="T635" s="249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50" t="s">
        <v>927</v>
      </c>
      <c r="AT635" s="250" t="s">
        <v>149</v>
      </c>
      <c r="AU635" s="250" t="s">
        <v>96</v>
      </c>
      <c r="AY635" s="17" t="s">
        <v>147</v>
      </c>
      <c r="BE635" s="140">
        <f>IF(N635="základní",J635,0)</f>
        <v>0</v>
      </c>
      <c r="BF635" s="140">
        <f>IF(N635="snížená",J635,0)</f>
        <v>0</v>
      </c>
      <c r="BG635" s="140">
        <f>IF(N635="zákl. přenesená",J635,0)</f>
        <v>0</v>
      </c>
      <c r="BH635" s="140">
        <f>IF(N635="sníž. přenesená",J635,0)</f>
        <v>0</v>
      </c>
      <c r="BI635" s="140">
        <f>IF(N635="nulová",J635,0)</f>
        <v>0</v>
      </c>
      <c r="BJ635" s="17" t="s">
        <v>85</v>
      </c>
      <c r="BK635" s="140">
        <f>ROUND(I635*H635,2)</f>
        <v>0</v>
      </c>
      <c r="BL635" s="17" t="s">
        <v>927</v>
      </c>
      <c r="BM635" s="250" t="s">
        <v>969</v>
      </c>
    </row>
    <row r="636" spans="1:65" s="2" customFormat="1" ht="16.5" customHeight="1">
      <c r="A636" s="40"/>
      <c r="B636" s="41"/>
      <c r="C636" s="238" t="s">
        <v>970</v>
      </c>
      <c r="D636" s="238" t="s">
        <v>149</v>
      </c>
      <c r="E636" s="239" t="s">
        <v>971</v>
      </c>
      <c r="F636" s="240" t="s">
        <v>972</v>
      </c>
      <c r="G636" s="241" t="s">
        <v>950</v>
      </c>
      <c r="H636" s="242">
        <v>1</v>
      </c>
      <c r="I636" s="243"/>
      <c r="J636" s="244">
        <f>ROUND(I636*H636,2)</f>
        <v>0</v>
      </c>
      <c r="K636" s="245"/>
      <c r="L636" s="43"/>
      <c r="M636" s="246" t="s">
        <v>1</v>
      </c>
      <c r="N636" s="247" t="s">
        <v>45</v>
      </c>
      <c r="O636" s="93"/>
      <c r="P636" s="248">
        <f>O636*H636</f>
        <v>0</v>
      </c>
      <c r="Q636" s="248">
        <v>0</v>
      </c>
      <c r="R636" s="248">
        <f>Q636*H636</f>
        <v>0</v>
      </c>
      <c r="S636" s="248">
        <v>0</v>
      </c>
      <c r="T636" s="249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50" t="s">
        <v>927</v>
      </c>
      <c r="AT636" s="250" t="s">
        <v>149</v>
      </c>
      <c r="AU636" s="250" t="s">
        <v>96</v>
      </c>
      <c r="AY636" s="17" t="s">
        <v>147</v>
      </c>
      <c r="BE636" s="140">
        <f>IF(N636="základní",J636,0)</f>
        <v>0</v>
      </c>
      <c r="BF636" s="140">
        <f>IF(N636="snížená",J636,0)</f>
        <v>0</v>
      </c>
      <c r="BG636" s="140">
        <f>IF(N636="zákl. přenesená",J636,0)</f>
        <v>0</v>
      </c>
      <c r="BH636" s="140">
        <f>IF(N636="sníž. přenesená",J636,0)</f>
        <v>0</v>
      </c>
      <c r="BI636" s="140">
        <f>IF(N636="nulová",J636,0)</f>
        <v>0</v>
      </c>
      <c r="BJ636" s="17" t="s">
        <v>85</v>
      </c>
      <c r="BK636" s="140">
        <f>ROUND(I636*H636,2)</f>
        <v>0</v>
      </c>
      <c r="BL636" s="17" t="s">
        <v>927</v>
      </c>
      <c r="BM636" s="250" t="s">
        <v>973</v>
      </c>
    </row>
    <row r="637" spans="1:63" s="12" customFormat="1" ht="22.8" customHeight="1">
      <c r="A637" s="12"/>
      <c r="B637" s="222"/>
      <c r="C637" s="223"/>
      <c r="D637" s="224" t="s">
        <v>79</v>
      </c>
      <c r="E637" s="236" t="s">
        <v>974</v>
      </c>
      <c r="F637" s="236" t="s">
        <v>128</v>
      </c>
      <c r="G637" s="223"/>
      <c r="H637" s="223"/>
      <c r="I637" s="226"/>
      <c r="J637" s="237">
        <f>BK637</f>
        <v>0</v>
      </c>
      <c r="K637" s="223"/>
      <c r="L637" s="228"/>
      <c r="M637" s="229"/>
      <c r="N637" s="230"/>
      <c r="O637" s="230"/>
      <c r="P637" s="231">
        <f>SUM(P638:P641)</f>
        <v>0</v>
      </c>
      <c r="Q637" s="230"/>
      <c r="R637" s="231">
        <f>SUM(R638:R641)</f>
        <v>0</v>
      </c>
      <c r="S637" s="230"/>
      <c r="T637" s="232">
        <f>SUM(T638:T641)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33" t="s">
        <v>169</v>
      </c>
      <c r="AT637" s="234" t="s">
        <v>79</v>
      </c>
      <c r="AU637" s="234" t="s">
        <v>85</v>
      </c>
      <c r="AY637" s="233" t="s">
        <v>147</v>
      </c>
      <c r="BK637" s="235">
        <f>SUM(BK638:BK641)</f>
        <v>0</v>
      </c>
    </row>
    <row r="638" spans="1:65" s="2" customFormat="1" ht="21.75" customHeight="1">
      <c r="A638" s="40"/>
      <c r="B638" s="41"/>
      <c r="C638" s="238" t="s">
        <v>975</v>
      </c>
      <c r="D638" s="238" t="s">
        <v>149</v>
      </c>
      <c r="E638" s="239" t="s">
        <v>976</v>
      </c>
      <c r="F638" s="240" t="s">
        <v>977</v>
      </c>
      <c r="G638" s="241" t="s">
        <v>926</v>
      </c>
      <c r="H638" s="242">
        <v>1</v>
      </c>
      <c r="I638" s="243"/>
      <c r="J638" s="244">
        <f>ROUND(I638*H638,2)</f>
        <v>0</v>
      </c>
      <c r="K638" s="245"/>
      <c r="L638" s="43"/>
      <c r="M638" s="246" t="s">
        <v>1</v>
      </c>
      <c r="N638" s="247" t="s">
        <v>45</v>
      </c>
      <c r="O638" s="93"/>
      <c r="P638" s="248">
        <f>O638*H638</f>
        <v>0</v>
      </c>
      <c r="Q638" s="248">
        <v>0</v>
      </c>
      <c r="R638" s="248">
        <f>Q638*H638</f>
        <v>0</v>
      </c>
      <c r="S638" s="248">
        <v>0</v>
      </c>
      <c r="T638" s="249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50" t="s">
        <v>927</v>
      </c>
      <c r="AT638" s="250" t="s">
        <v>149</v>
      </c>
      <c r="AU638" s="250" t="s">
        <v>96</v>
      </c>
      <c r="AY638" s="17" t="s">
        <v>147</v>
      </c>
      <c r="BE638" s="140">
        <f>IF(N638="základní",J638,0)</f>
        <v>0</v>
      </c>
      <c r="BF638" s="140">
        <f>IF(N638="snížená",J638,0)</f>
        <v>0</v>
      </c>
      <c r="BG638" s="140">
        <f>IF(N638="zákl. přenesená",J638,0)</f>
        <v>0</v>
      </c>
      <c r="BH638" s="140">
        <f>IF(N638="sníž. přenesená",J638,0)</f>
        <v>0</v>
      </c>
      <c r="BI638" s="140">
        <f>IF(N638="nulová",J638,0)</f>
        <v>0</v>
      </c>
      <c r="BJ638" s="17" t="s">
        <v>85</v>
      </c>
      <c r="BK638" s="140">
        <f>ROUND(I638*H638,2)</f>
        <v>0</v>
      </c>
      <c r="BL638" s="17" t="s">
        <v>927</v>
      </c>
      <c r="BM638" s="250" t="s">
        <v>978</v>
      </c>
    </row>
    <row r="639" spans="1:51" s="15" customFormat="1" ht="12">
      <c r="A639" s="15"/>
      <c r="B639" s="274"/>
      <c r="C639" s="275"/>
      <c r="D639" s="253" t="s">
        <v>155</v>
      </c>
      <c r="E639" s="276" t="s">
        <v>1</v>
      </c>
      <c r="F639" s="277" t="s">
        <v>979</v>
      </c>
      <c r="G639" s="275"/>
      <c r="H639" s="276" t="s">
        <v>1</v>
      </c>
      <c r="I639" s="278"/>
      <c r="J639" s="275"/>
      <c r="K639" s="275"/>
      <c r="L639" s="279"/>
      <c r="M639" s="280"/>
      <c r="N639" s="281"/>
      <c r="O639" s="281"/>
      <c r="P639" s="281"/>
      <c r="Q639" s="281"/>
      <c r="R639" s="281"/>
      <c r="S639" s="281"/>
      <c r="T639" s="282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83" t="s">
        <v>155</v>
      </c>
      <c r="AU639" s="283" t="s">
        <v>96</v>
      </c>
      <c r="AV639" s="15" t="s">
        <v>85</v>
      </c>
      <c r="AW639" s="15" t="s">
        <v>32</v>
      </c>
      <c r="AX639" s="15" t="s">
        <v>80</v>
      </c>
      <c r="AY639" s="283" t="s">
        <v>147</v>
      </c>
    </row>
    <row r="640" spans="1:51" s="13" customFormat="1" ht="12">
      <c r="A640" s="13"/>
      <c r="B640" s="251"/>
      <c r="C640" s="252"/>
      <c r="D640" s="253" t="s">
        <v>155</v>
      </c>
      <c r="E640" s="254" t="s">
        <v>1</v>
      </c>
      <c r="F640" s="255" t="s">
        <v>85</v>
      </c>
      <c r="G640" s="252"/>
      <c r="H640" s="256">
        <v>1</v>
      </c>
      <c r="I640" s="257"/>
      <c r="J640" s="252"/>
      <c r="K640" s="252"/>
      <c r="L640" s="258"/>
      <c r="M640" s="259"/>
      <c r="N640" s="260"/>
      <c r="O640" s="260"/>
      <c r="P640" s="260"/>
      <c r="Q640" s="260"/>
      <c r="R640" s="260"/>
      <c r="S640" s="260"/>
      <c r="T640" s="26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2" t="s">
        <v>155</v>
      </c>
      <c r="AU640" s="262" t="s">
        <v>96</v>
      </c>
      <c r="AV640" s="13" t="s">
        <v>96</v>
      </c>
      <c r="AW640" s="13" t="s">
        <v>32</v>
      </c>
      <c r="AX640" s="13" t="s">
        <v>80</v>
      </c>
      <c r="AY640" s="262" t="s">
        <v>147</v>
      </c>
    </row>
    <row r="641" spans="1:51" s="14" customFormat="1" ht="12">
      <c r="A641" s="14"/>
      <c r="B641" s="263"/>
      <c r="C641" s="264"/>
      <c r="D641" s="253" t="s">
        <v>155</v>
      </c>
      <c r="E641" s="265" t="s">
        <v>1</v>
      </c>
      <c r="F641" s="266" t="s">
        <v>157</v>
      </c>
      <c r="G641" s="264"/>
      <c r="H641" s="267">
        <v>1</v>
      </c>
      <c r="I641" s="268"/>
      <c r="J641" s="264"/>
      <c r="K641" s="264"/>
      <c r="L641" s="269"/>
      <c r="M641" s="270"/>
      <c r="N641" s="271"/>
      <c r="O641" s="271"/>
      <c r="P641" s="271"/>
      <c r="Q641" s="271"/>
      <c r="R641" s="271"/>
      <c r="S641" s="271"/>
      <c r="T641" s="27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3" t="s">
        <v>155</v>
      </c>
      <c r="AU641" s="273" t="s">
        <v>96</v>
      </c>
      <c r="AV641" s="14" t="s">
        <v>153</v>
      </c>
      <c r="AW641" s="14" t="s">
        <v>32</v>
      </c>
      <c r="AX641" s="14" t="s">
        <v>85</v>
      </c>
      <c r="AY641" s="273" t="s">
        <v>147</v>
      </c>
    </row>
    <row r="642" spans="1:63" s="12" customFormat="1" ht="22.8" customHeight="1">
      <c r="A642" s="12"/>
      <c r="B642" s="222"/>
      <c r="C642" s="223"/>
      <c r="D642" s="224" t="s">
        <v>79</v>
      </c>
      <c r="E642" s="236" t="s">
        <v>980</v>
      </c>
      <c r="F642" s="236" t="s">
        <v>90</v>
      </c>
      <c r="G642" s="223"/>
      <c r="H642" s="223"/>
      <c r="I642" s="226"/>
      <c r="J642" s="237">
        <f>BK642</f>
        <v>0</v>
      </c>
      <c r="K642" s="223"/>
      <c r="L642" s="228"/>
      <c r="M642" s="229"/>
      <c r="N642" s="230"/>
      <c r="O642" s="230"/>
      <c r="P642" s="231">
        <f>SUM(P643:P644)</f>
        <v>0</v>
      </c>
      <c r="Q642" s="230"/>
      <c r="R642" s="231">
        <f>SUM(R643:R644)</f>
        <v>0</v>
      </c>
      <c r="S642" s="230"/>
      <c r="T642" s="232">
        <f>SUM(T643:T644)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33" t="s">
        <v>169</v>
      </c>
      <c r="AT642" s="234" t="s">
        <v>79</v>
      </c>
      <c r="AU642" s="234" t="s">
        <v>85</v>
      </c>
      <c r="AY642" s="233" t="s">
        <v>147</v>
      </c>
      <c r="BK642" s="235">
        <f>SUM(BK643:BK644)</f>
        <v>0</v>
      </c>
    </row>
    <row r="643" spans="1:65" s="2" customFormat="1" ht="16.5" customHeight="1">
      <c r="A643" s="40"/>
      <c r="B643" s="41"/>
      <c r="C643" s="238" t="s">
        <v>981</v>
      </c>
      <c r="D643" s="238" t="s">
        <v>149</v>
      </c>
      <c r="E643" s="239" t="s">
        <v>982</v>
      </c>
      <c r="F643" s="240" t="s">
        <v>983</v>
      </c>
      <c r="G643" s="241" t="s">
        <v>950</v>
      </c>
      <c r="H643" s="242">
        <v>1</v>
      </c>
      <c r="I643" s="243"/>
      <c r="J643" s="244">
        <f>ROUND(I643*H643,2)</f>
        <v>0</v>
      </c>
      <c r="K643" s="245"/>
      <c r="L643" s="43"/>
      <c r="M643" s="246" t="s">
        <v>1</v>
      </c>
      <c r="N643" s="247" t="s">
        <v>45</v>
      </c>
      <c r="O643" s="93"/>
      <c r="P643" s="248">
        <f>O643*H643</f>
        <v>0</v>
      </c>
      <c r="Q643" s="248">
        <v>0</v>
      </c>
      <c r="R643" s="248">
        <f>Q643*H643</f>
        <v>0</v>
      </c>
      <c r="S643" s="248">
        <v>0</v>
      </c>
      <c r="T643" s="249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50" t="s">
        <v>927</v>
      </c>
      <c r="AT643" s="250" t="s">
        <v>149</v>
      </c>
      <c r="AU643" s="250" t="s">
        <v>96</v>
      </c>
      <c r="AY643" s="17" t="s">
        <v>147</v>
      </c>
      <c r="BE643" s="140">
        <f>IF(N643="základní",J643,0)</f>
        <v>0</v>
      </c>
      <c r="BF643" s="140">
        <f>IF(N643="snížená",J643,0)</f>
        <v>0</v>
      </c>
      <c r="BG643" s="140">
        <f>IF(N643="zákl. přenesená",J643,0)</f>
        <v>0</v>
      </c>
      <c r="BH643" s="140">
        <f>IF(N643="sníž. přenesená",J643,0)</f>
        <v>0</v>
      </c>
      <c r="BI643" s="140">
        <f>IF(N643="nulová",J643,0)</f>
        <v>0</v>
      </c>
      <c r="BJ643" s="17" t="s">
        <v>85</v>
      </c>
      <c r="BK643" s="140">
        <f>ROUND(I643*H643,2)</f>
        <v>0</v>
      </c>
      <c r="BL643" s="17" t="s">
        <v>927</v>
      </c>
      <c r="BM643" s="250" t="s">
        <v>984</v>
      </c>
    </row>
    <row r="644" spans="1:65" s="2" customFormat="1" ht="24.15" customHeight="1">
      <c r="A644" s="40"/>
      <c r="B644" s="41"/>
      <c r="C644" s="238" t="s">
        <v>985</v>
      </c>
      <c r="D644" s="238" t="s">
        <v>149</v>
      </c>
      <c r="E644" s="239" t="s">
        <v>986</v>
      </c>
      <c r="F644" s="240" t="s">
        <v>987</v>
      </c>
      <c r="G644" s="241" t="s">
        <v>988</v>
      </c>
      <c r="H644" s="242">
        <v>1</v>
      </c>
      <c r="I644" s="243"/>
      <c r="J644" s="244">
        <f>ROUND(I644*H644,2)</f>
        <v>0</v>
      </c>
      <c r="K644" s="245"/>
      <c r="L644" s="43"/>
      <c r="M644" s="298" t="s">
        <v>1</v>
      </c>
      <c r="N644" s="299" t="s">
        <v>45</v>
      </c>
      <c r="O644" s="300"/>
      <c r="P644" s="301">
        <f>O644*H644</f>
        <v>0</v>
      </c>
      <c r="Q644" s="301">
        <v>0</v>
      </c>
      <c r="R644" s="301">
        <f>Q644*H644</f>
        <v>0</v>
      </c>
      <c r="S644" s="301">
        <v>0</v>
      </c>
      <c r="T644" s="302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50" t="s">
        <v>153</v>
      </c>
      <c r="AT644" s="250" t="s">
        <v>149</v>
      </c>
      <c r="AU644" s="250" t="s">
        <v>96</v>
      </c>
      <c r="AY644" s="17" t="s">
        <v>147</v>
      </c>
      <c r="BE644" s="140">
        <f>IF(N644="základní",J644,0)</f>
        <v>0</v>
      </c>
      <c r="BF644" s="140">
        <f>IF(N644="snížená",J644,0)</f>
        <v>0</v>
      </c>
      <c r="BG644" s="140">
        <f>IF(N644="zákl. přenesená",J644,0)</f>
        <v>0</v>
      </c>
      <c r="BH644" s="140">
        <f>IF(N644="sníž. přenesená",J644,0)</f>
        <v>0</v>
      </c>
      <c r="BI644" s="140">
        <f>IF(N644="nulová",J644,0)</f>
        <v>0</v>
      </c>
      <c r="BJ644" s="17" t="s">
        <v>85</v>
      </c>
      <c r="BK644" s="140">
        <f>ROUND(I644*H644,2)</f>
        <v>0</v>
      </c>
      <c r="BL644" s="17" t="s">
        <v>153</v>
      </c>
      <c r="BM644" s="250" t="s">
        <v>989</v>
      </c>
    </row>
    <row r="645" spans="1:31" s="2" customFormat="1" ht="6.95" customHeight="1">
      <c r="A645" s="40"/>
      <c r="B645" s="68"/>
      <c r="C645" s="69"/>
      <c r="D645" s="69"/>
      <c r="E645" s="69"/>
      <c r="F645" s="69"/>
      <c r="G645" s="69"/>
      <c r="H645" s="69"/>
      <c r="I645" s="69"/>
      <c r="J645" s="69"/>
      <c r="K645" s="69"/>
      <c r="L645" s="43"/>
      <c r="M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</row>
  </sheetData>
  <sheetProtection password="CC35" sheet="1" objects="1" scenarios="1" formatColumns="0" formatRows="0" autoFilter="0"/>
  <autoFilter ref="C140:K644"/>
  <mergeCells count="11">
    <mergeCell ref="E7:H7"/>
    <mergeCell ref="E16:H16"/>
    <mergeCell ref="E25:H25"/>
    <mergeCell ref="E85:H85"/>
    <mergeCell ref="D117:F117"/>
    <mergeCell ref="D118:F118"/>
    <mergeCell ref="D119:F119"/>
    <mergeCell ref="D120:F120"/>
    <mergeCell ref="D121:F12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2024-01-30T06:49:46Z</dcterms:created>
  <dcterms:modified xsi:type="dcterms:W3CDTF">2024-01-30T06:49:49Z</dcterms:modified>
  <cp:category/>
  <cp:version/>
  <cp:contentType/>
  <cp:contentStatus/>
</cp:coreProperties>
</file>