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.1.3.2a-1 - SO 302 Oprav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'D.1.3.2a-1 - SO 302 Oprav...'!$C$89:$K$348</definedName>
    <definedName name="_xlnm.Print_Area" localSheetId="1">'D.1.3.2a-1 - SO 302 Oprav...'!$C$4:$J$39,'D.1.3.2a-1 - SO 302 Oprav...'!$C$45:$J$71,'D.1.3.2a-1 - SO 302 Oprav...'!$C$77:$K$348</definedName>
    <definedName name="_xlnm.Print_Area" localSheetId="2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'D.1.3.2a-1 - SO 302 Oprav...'!$89:$89</definedName>
  </definedNames>
  <calcPr fullCalcOnLoad="1"/>
</workbook>
</file>

<file path=xl/sharedStrings.xml><?xml version="1.0" encoding="utf-8"?>
<sst xmlns="http://schemas.openxmlformats.org/spreadsheetml/2006/main" count="3157" uniqueCount="778">
  <si>
    <t>Export Komplet</t>
  </si>
  <si>
    <t>VZ</t>
  </si>
  <si>
    <t>2.0</t>
  </si>
  <si>
    <t>ZAMOK</t>
  </si>
  <si>
    <t>False</t>
  </si>
  <si>
    <t>{c097479d-5fb5-42ac-9228-e926bf1b9d5c}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</si>
  <si>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</si>
  <si>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</si>
  <si>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</si>
  <si>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</si>
  <si>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</si>
  <si>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</si>
  <si>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</si>
  <si>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</si>
  <si>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2020-03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</si>
  <si>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</si>
  <si>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</si>
  <si>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III/2033 Vochov průtah</t>
  </si>
  <si>
    <t>KSO:</t>
  </si>
  <si>
    <t/>
  </si>
  <si>
    <t>CC-CZ:</t>
  </si>
  <si>
    <t>Místo:</t>
  </si>
  <si>
    <t>Vochov</t>
  </si>
  <si>
    <t>Datum:</t>
  </si>
  <si>
    <t>6. 4. 2020</t>
  </si>
  <si>
    <t>Zadavatel:</t>
  </si>
  <si>
    <t>IČ:</t>
  </si>
  <si>
    <t>Obec Vochov, 330 23 Vochov č.p. 46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</si>
  <si>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</si>
  <si>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</si>
  <si>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</si>
  <si>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</si>
  <si>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</si>
  <si>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</si>
  <si>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</si>
  <si>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</si>
  <si>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</si>
  <si>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</si>
  <si>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</si>
  <si>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</si>
  <si>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</si>
  <si>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</si>
  <si>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</si>
  <si>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</si>
  <si>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</si>
  <si>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</si>
  <si>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</si>
  <si>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</si>
  <si>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</si>
  <si>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</si>
  <si>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</si>
  <si>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</si>
  <si>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</si>
  <si>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</si>
  <si>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</si>
  <si>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</si>
  <si>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</si>
  <si>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</si>
  <si>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</si>
  <si>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</si>
  <si>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</si>
  <si>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</si>
  <si>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</si>
  <si>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</si>
  <si>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</si>
  <si>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</si>
  <si>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</si>
  <si>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</si>
  <si>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</si>
  <si>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</si>
  <si>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</si>
  <si>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</si>
  <si>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</si>
  <si>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</si>
  <si>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</si>
  <si>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</si>
  <si>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D.1.3.2a-1</t>
  </si>
  <si>
    <t>SO 302 Oprava přípojek dešťové kanalizace - I. etapa</t>
  </si>
  <si>
    <t>STA</t>
  </si>
  <si>
    <t>1</t>
  </si>
  <si>
    <t>{c30bcbb5-6a6c-447c-ab77-7acaba780347}</t>
  </si>
  <si>
    <t>2</t>
  </si>
  <si>
    <t>KRYCÍ LIST SOUPISU PRACÍ</t>
  </si>
  <si>
    <t>Objekt:</t>
  </si>
  <si>
    <t>D.1.3.2a-1 - SO 302 Oprava přípojek dešťové kanalizace - I. etapa</t>
  </si>
  <si>
    <t>Petr Königsmark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</si>
  <si>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</si>
  <si>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</si>
  <si>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</si>
  <si>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</si>
  <si>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</si>
  <si>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</si>
  <si>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  13 - Zemní práce - hloubené vykopávky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</si>
  <si>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</si>
  <si>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</si>
  <si>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</si>
  <si>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</si>
  <si>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</si>
  <si>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</si>
  <si>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</si>
  <si>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</si>
  <si>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</si>
  <si>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</si>
  <si>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</si>
  <si>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</si>
  <si>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</si>
  <si>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</si>
  <si>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</si>
  <si>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</si>
  <si>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</si>
  <si>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</si>
  <si>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</si>
  <si>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</si>
  <si>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</si>
  <si>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</si>
  <si>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</si>
  <si>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</si>
  <si>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</si>
  <si>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</si>
  <si>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113106071</t>
  </si>
  <si>
    <t>Rozebrání dlažeb a dílců při překopech inženýrských sítí s přemístěním hmot na skládku na vzdálenost do 3 m nebo s naložením na dopravní prostředek ručně vozovek a ploch, s jakoukoliv výplní spár ze zámkové dlažby s ložem z kameniva</t>
  </si>
  <si>
    <t>m2</t>
  </si>
  <si>
    <t>CS ÚRS 2023 01</t>
  </si>
  <si>
    <t>4</t>
  </si>
  <si>
    <t>-1891520551</t>
  </si>
  <si>
    <t>Online PSC</t>
  </si>
  <si>
    <t>https://podminky.urs.cz/item/CS_URS_2023_01/113106071</t>
  </si>
  <si>
    <t>VV</t>
  </si>
  <si>
    <t>4,95+1+1</t>
  </si>
  <si>
    <t>113107022</t>
  </si>
  <si>
    <t>Odstranění podkladů nebo krytů při překopech inženýrských sítí s přemístěním hmot na skládku ve vzdálenosti do 3 m nebo s naložením na dopravní prostředek ručně z kameniva hrubého drceného, o tl. vrstvy přes 100 do 200 mm</t>
  </si>
  <si>
    <t>-1011340539</t>
  </si>
  <si>
    <t>https://podminky.urs.cz/item/CS_URS_2023_01/113107022</t>
  </si>
  <si>
    <t>(39,67+2,78) "zámk. dl. chodník"</t>
  </si>
  <si>
    <t>3</t>
  </si>
  <si>
    <t>113107024</t>
  </si>
  <si>
    <t>Odstranění podkladů nebo krytů při překopech inženýrských sítí s přemístěním hmot na skládku ve vzdálenosti do 3 m nebo s naložením na dopravní prostředek ručně z kameniva hrubého drceného, o tl. vrstvy přes 300 do 400 mm</t>
  </si>
  <si>
    <t>1852839640</t>
  </si>
  <si>
    <t>https://podminky.urs.cz/item/CS_URS_2023_01/113107024</t>
  </si>
  <si>
    <t>4,4+4,9 "asf. MK"</t>
  </si>
  <si>
    <t>113107042</t>
  </si>
  <si>
    <t>Odstranění podkladů nebo krytů při překopech inženýrských sítí s přemístěním hmot na skládku ve vzdálenosti do 3 m nebo s naložením na dopravní prostředek ručně živičných, o tl. vrstvy přes 50 do 100 mm</t>
  </si>
  <si>
    <t>-998903038</t>
  </si>
  <si>
    <t>https://podminky.urs.cz/item/CS_URS_2023_01/113107042</t>
  </si>
  <si>
    <t>(4,4+4,9)*1,4 "asf. MK"</t>
  </si>
  <si>
    <t>5</t>
  </si>
  <si>
    <t>113107225</t>
  </si>
  <si>
    <t>Odstranění podkladů nebo krytů strojně plochy jednotlivě přes 200 m2 s přemístěním hmot na skládku na vzdálenost do 20 m nebo s naložením na dopravní prostředek z kameniva hrubého drceného, o tl. vrstvy přes 400 do 500 mm</t>
  </si>
  <si>
    <t>629516796</t>
  </si>
  <si>
    <t>https://podminky.urs.cz/item/CS_URS_2023_01/113107225</t>
  </si>
  <si>
    <t>49,95 "kamenná dlažba SÚS"</t>
  </si>
  <si>
    <t>6 "asf. SÚS"</t>
  </si>
  <si>
    <t>Součet</t>
  </si>
  <si>
    <t>6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</si>
  <si>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</si>
  <si>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</si>
  <si>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</si>
  <si>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-914051502</t>
  </si>
  <si>
    <t>https://podminky.urs.cz/item/CS_URS_2023_01/113202111</t>
  </si>
  <si>
    <t>2*(2*2)</t>
  </si>
  <si>
    <t>7</t>
  </si>
  <si>
    <t>115101201R</t>
  </si>
  <si>
    <t>Čerpání vody z výkopu a převedení dešťových vod od stávajících objektů vč. dodání dočasného obtokového potrubí a souvisejících zemních prací</t>
  </si>
  <si>
    <t>soubor</t>
  </si>
  <si>
    <t>1186108905</t>
  </si>
  <si>
    <t>8</t>
  </si>
  <si>
    <t>115101301</t>
  </si>
  <si>
    <t>Pohotovost záložní čerpací soupravy pro dopravní výšku do 10 m s uvažovaným průměrným přítokem do 500 l/min</t>
  </si>
  <si>
    <t>den</t>
  </si>
  <si>
    <t>-1418057512</t>
  </si>
  <si>
    <t>https://podminky.urs.cz/item/CS_URS_2023_01/115101301</t>
  </si>
  <si>
    <t>8*1</t>
  </si>
  <si>
    <t>9</t>
  </si>
  <si>
    <t>119001401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</si>
  <si>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ocelového nebo litinového, jmenovité světlosti DN do 200 mm</t>
  </si>
  <si>
    <t>-1396543416</t>
  </si>
  <si>
    <t>https://podminky.urs.cz/item/CS_URS_2023_01/119001401</t>
  </si>
  <si>
    <t>10</t>
  </si>
  <si>
    <t>119001405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</si>
  <si>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plastového, jmenovité světlosti DN do 200 mm</t>
  </si>
  <si>
    <t>-440542266</t>
  </si>
  <si>
    <t>https://podminky.urs.cz/item/CS_URS_2023_01/119001405</t>
  </si>
  <si>
    <t>11</t>
  </si>
  <si>
    <t>119001421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</si>
  <si>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</si>
  <si>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2141152813</t>
  </si>
  <si>
    <t>https://podminky.urs.cz/item/CS_URS_2023_01/119001421</t>
  </si>
  <si>
    <t>33*1</t>
  </si>
  <si>
    <t>121112003</t>
  </si>
  <si>
    <t>Sejmutí ornice ručně při souvislé ploše, tl. vrstvy do 200 mm</t>
  </si>
  <si>
    <t>1420387907</t>
  </si>
  <si>
    <t>https://podminky.urs.cz/item/CS_URS_2023_01/121112003</t>
  </si>
  <si>
    <t>59,41+2,8</t>
  </si>
  <si>
    <t>13</t>
  </si>
  <si>
    <t>132254205</t>
  </si>
  <si>
    <t>Hloubení zapažených rýh šířky přes 800 do 2 000 mm strojně s urovnáním dna do předepsaného profilu a spádu v hornině třídy těžitelnosti I skupiny 3 přes 500 do 1 000 m3</t>
  </si>
  <si>
    <t>m3</t>
  </si>
  <si>
    <t>-1482146478</t>
  </si>
  <si>
    <t>https://podminky.urs.cz/item/CS_URS_2023_01/132254205</t>
  </si>
  <si>
    <t>364,89+21,03</t>
  </si>
  <si>
    <t>-62,21*0,1 "zeleň"</t>
  </si>
  <si>
    <t>-42,45*0,25 "zámk. dlažba"</t>
  </si>
  <si>
    <t>-49,95*0,61 "kamenná dl. SÚS"</t>
  </si>
  <si>
    <t>-6*0,54 "asf. SÚS"</t>
  </si>
  <si>
    <t>-9,3*0,47 "asf. MK"</t>
  </si>
  <si>
    <t>Mezisoučet</t>
  </si>
  <si>
    <t>331,005*0,6 "60% tř. I., skupiny 3"</t>
  </si>
  <si>
    <t>14</t>
  </si>
  <si>
    <t>132354205</t>
  </si>
  <si>
    <t>Hloubení zapažených rýh šířky přes 800 do 2 000 mm strojně s urovnáním dna do předepsaného profilu a spádu v hornině třídy těžitelnosti II skupiny 4 přes 500 do 1 000 m3</t>
  </si>
  <si>
    <t>957823322</t>
  </si>
  <si>
    <t>https://podminky.urs.cz/item/CS_URS_2023_01/132354205</t>
  </si>
  <si>
    <t>331,005*0,4 "40% tř. II., skupiny 4"</t>
  </si>
  <si>
    <t>15</t>
  </si>
  <si>
    <t>151101101</t>
  </si>
  <si>
    <t>Zřízení pažení a rozepření stěn rýh pro podzemní vedení příložné pro jakoukoliv mezerovitost, hloubky do 2 m</t>
  </si>
  <si>
    <t>-89501200</t>
  </si>
  <si>
    <t>https://podminky.urs.cz/item/CS_URS_2023_01/151101101</t>
  </si>
  <si>
    <t>81,89+42,07</t>
  </si>
  <si>
    <t>16</t>
  </si>
  <si>
    <t>151101102</t>
  </si>
  <si>
    <t>Zřízení pažení a rozepření stěn rýh pro podzemní vedení příložné pro jakoukoliv mezerovitost, hloubky přes 2 do 4 m</t>
  </si>
  <si>
    <t>401259978</t>
  </si>
  <si>
    <t>https://podminky.urs.cz/item/CS_URS_2023_01/151101102</t>
  </si>
  <si>
    <t>647,88</t>
  </si>
  <si>
    <t>17</t>
  </si>
  <si>
    <t>151101111</t>
  </si>
  <si>
    <t>Odstranění pažení a rozepření stěn rýh pro podzemní vedení s uložením materiálu na vzdálenost do 3 m od kraje výkopu příložné, hloubky do 2 m</t>
  </si>
  <si>
    <t>-180500514</t>
  </si>
  <si>
    <t>https://podminky.urs.cz/item/CS_URS_2023_01/151101111</t>
  </si>
  <si>
    <t>123,96</t>
  </si>
  <si>
    <t>18</t>
  </si>
  <si>
    <t>151101112</t>
  </si>
  <si>
    <t>Odstranění pažení a rozepření stěn rýh pro podzemní vedení s uložením materiálu na vzdálenost do 3 m od kraje výkopu příložné, hloubky přes 2 do 4 m</t>
  </si>
  <si>
    <t>-478269435</t>
  </si>
  <si>
    <t>https://podminky.urs.cz/item/CS_URS_2023_01/151101112</t>
  </si>
  <si>
    <t>19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</si>
  <si>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</si>
  <si>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</si>
  <si>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1070252638</t>
  </si>
  <si>
    <t>https://podminky.urs.cz/item/CS_URS_2023_01/162211311</t>
  </si>
  <si>
    <t>62,21*0,1</t>
  </si>
  <si>
    <t>20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</si>
  <si>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</si>
  <si>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</si>
  <si>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-1371222170</t>
  </si>
  <si>
    <t>https://podminky.urs.cz/item/CS_URS_2023_01/162751117</t>
  </si>
  <si>
    <t>198,603+132,402-169,298</t>
  </si>
  <si>
    <t>161,707*0,6 "60% tř. I., skupiny 3"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</si>
  <si>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</si>
  <si>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</si>
  <si>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1654795530</t>
  </si>
  <si>
    <t>https://podminky.urs.cz/item/CS_URS_2023_01/162751119</t>
  </si>
  <si>
    <t>97,024*14</t>
  </si>
  <si>
    <t>22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</si>
  <si>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</si>
  <si>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</si>
  <si>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1569113690</t>
  </si>
  <si>
    <t>https://podminky.urs.cz/item/CS_URS_2023_01/162751137</t>
  </si>
  <si>
    <t>161,707*0,4 "40% tř. II., skupiny 4"</t>
  </si>
  <si>
    <t>23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</si>
  <si>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</si>
  <si>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</si>
  <si>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653390275</t>
  </si>
  <si>
    <t>https://podminky.urs.cz/item/CS_URS_2023_01/162751139</t>
  </si>
  <si>
    <t>64,683*14</t>
  </si>
  <si>
    <t>24</t>
  </si>
  <si>
    <t>167111101</t>
  </si>
  <si>
    <t>Nakládání, skládání a překládání neulehlého výkopku nebo sypaniny ručně nakládání, z hornin třídy těžitelnosti I, skupiny 1 až 3</t>
  </si>
  <si>
    <t>8561968</t>
  </si>
  <si>
    <t>https://podminky.urs.cz/item/CS_URS_2023_01/167111101</t>
  </si>
  <si>
    <t>6,221</t>
  </si>
  <si>
    <t>25</t>
  </si>
  <si>
    <t>171201201</t>
  </si>
  <si>
    <t>Uložení sypaniny na skládky nebo meziskládky bez hutnění s upravením uložené sypaniny do předepsaného tvaru</t>
  </si>
  <si>
    <t>133056842</t>
  </si>
  <si>
    <t>https://podminky.urs.cz/item/CS_URS_2023_01/171201201</t>
  </si>
  <si>
    <t>161,707</t>
  </si>
  <si>
    <t>26</t>
  </si>
  <si>
    <t>171201221</t>
  </si>
  <si>
    <t>Poplatek za uložení stavebního odpadu na skládce (skládkovné) zeminy a kamení zatříděného do Katalogu odpadů pod kódem 17 05 04</t>
  </si>
  <si>
    <t>t</t>
  </si>
  <si>
    <t>1261794025</t>
  </si>
  <si>
    <t>https://podminky.urs.cz/item/CS_URS_2023_01/171201221</t>
  </si>
  <si>
    <t>161,707*1,8</t>
  </si>
  <si>
    <t>27</t>
  </si>
  <si>
    <t>174151101</t>
  </si>
  <si>
    <t>Zásyp sypaninou z jakékoliv horniny strojně s uložením výkopku ve vrstvách se zhutněním jam, šachet, rýh nebo kolem objektů v těchto vykopávkách</t>
  </si>
  <si>
    <t>-518606244</t>
  </si>
  <si>
    <t>https://podminky.urs.cz/item/CS_URS_2023_01/174151101</t>
  </si>
  <si>
    <t>198,603+132,402</t>
  </si>
  <si>
    <t>-25,487 "pískové lože"</t>
  </si>
  <si>
    <t>-76,46 "obsyp"</t>
  </si>
  <si>
    <t>-55,7-4,06 "zásyp štěrkodrtí v SÚS - výměna zeminy"</t>
  </si>
  <si>
    <t>28</t>
  </si>
  <si>
    <t>M</t>
  </si>
  <si>
    <t>58344171</t>
  </si>
  <si>
    <t>štěrkodrť frakce 0/32</t>
  </si>
  <si>
    <t>252597781</t>
  </si>
  <si>
    <t>1,89*(55,7+4,06) "zásyp štěrkodrtí v SÚS - výměna zeminy"</t>
  </si>
  <si>
    <t>29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</si>
  <si>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</si>
  <si>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</si>
  <si>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-949999065</t>
  </si>
  <si>
    <t>https://podminky.urs.cz/item/CS_URS_2023_01/175151101</t>
  </si>
  <si>
    <t>0,45*1*(152,05+17,86)</t>
  </si>
  <si>
    <t>30</t>
  </si>
  <si>
    <t>58343872</t>
  </si>
  <si>
    <t>kamenivo drcené hrubé frakce 8/16</t>
  </si>
  <si>
    <t>790428505</t>
  </si>
  <si>
    <t>76,46*1,89</t>
  </si>
  <si>
    <t>31</t>
  </si>
  <si>
    <t>181311103</t>
  </si>
  <si>
    <t>Rozprostření a urovnání ornice v rovině nebo ve svahu sklonu do 1:5 ručně při souvislé ploše, tl. vrstvy do 200 mm</t>
  </si>
  <si>
    <t>-813585674</t>
  </si>
  <si>
    <t>https://podminky.urs.cz/item/CS_URS_2023_01/181311103</t>
  </si>
  <si>
    <t>62,21</t>
  </si>
  <si>
    <t>32</t>
  </si>
  <si>
    <t>181411131</t>
  </si>
  <si>
    <t>Založení trávníku na půdě předem připravené plochy do 1000 m2 výsevem včetně utažení parkového v rovině nebo na svahu do 1:5</t>
  </si>
  <si>
    <t>-1744788996</t>
  </si>
  <si>
    <t>https://podminky.urs.cz/item/CS_URS_2023_01/181411131</t>
  </si>
  <si>
    <t>7,4+2,6+4,6+2,9+4,2+4,6+3,7+3,5</t>
  </si>
  <si>
    <t>33</t>
  </si>
  <si>
    <t>00572410</t>
  </si>
  <si>
    <t>osivo směs travní parková</t>
  </si>
  <si>
    <t>kg</t>
  </si>
  <si>
    <t>720105425</t>
  </si>
  <si>
    <t>33,5*0,025*1,03</t>
  </si>
  <si>
    <t>Zemní práce - hloubené vykopávky</t>
  </si>
  <si>
    <t>34</t>
  </si>
  <si>
    <t>139001101</t>
  </si>
  <si>
    <t>Příplatek k cenám hloubených vykopávek za ztížení vykopávky v blízkosti podzemního vedení nebo výbušnin pro jakoukoliv třídu horniny</t>
  </si>
  <si>
    <t>-1346691109</t>
  </si>
  <si>
    <t>https://podminky.urs.cz/item/CS_URS_2023_01/139001101</t>
  </si>
  <si>
    <t>33*(1,1*1,6*1) "kabel"</t>
  </si>
  <si>
    <t>8*(1,1*1,6*1) "plyn"</t>
  </si>
  <si>
    <t>8*(1,2*1,7*1) "vodovod"</t>
  </si>
  <si>
    <t>Zakládání</t>
  </si>
  <si>
    <t>35</t>
  </si>
  <si>
    <t>212751103</t>
  </si>
  <si>
    <t>Trativody z drenážních a melioračních trubek pro meliorace, dočasné nebo odlehčovací drenáže se zřízením štěrkového lože pod trubky a s jejich obsypem v otevřeném výkopu trubka flexibilní PVC-U SN 4 celoperforovaná 360° DN 80</t>
  </si>
  <si>
    <t>-636878960</t>
  </si>
  <si>
    <t>https://podminky.urs.cz/item/CS_URS_2023_01/212751103</t>
  </si>
  <si>
    <t>152,05+17,86</t>
  </si>
  <si>
    <t>Svislé a kompletní konstrukce</t>
  </si>
  <si>
    <t>36</t>
  </si>
  <si>
    <t>359901211</t>
  </si>
  <si>
    <t>Monitoring stok (kamerový systém) jakékoli výšky nová kanalizace</t>
  </si>
  <si>
    <t>1998812528</t>
  </si>
  <si>
    <t>https://podminky.urs.cz/item/CS_URS_2023_01/359901211</t>
  </si>
  <si>
    <t>Vodorovné konstrukce</t>
  </si>
  <si>
    <t>37</t>
  </si>
  <si>
    <t>451572111</t>
  </si>
  <si>
    <t>Lože pod potrubí, stoky a drobné objekty v otevřeném výkopu z kameniva drobného těženého 0 až 4 mm</t>
  </si>
  <si>
    <t>238286465</t>
  </si>
  <si>
    <t>https://podminky.urs.cz/item/CS_URS_2023_01/451572111</t>
  </si>
  <si>
    <t>0,15*1*(152,05+17,86)</t>
  </si>
  <si>
    <t>Komunikace pozemní</t>
  </si>
  <si>
    <t>38</t>
  </si>
  <si>
    <t>564841113</t>
  </si>
  <si>
    <t>Podklad ze štěrkodrti ŠD s rozprostřením a zhutněním plochy přes 100 m2, po zhutnění tl. 140 mm</t>
  </si>
  <si>
    <t>2109084516</t>
  </si>
  <si>
    <t>https://podminky.urs.cz/item/CS_URS_2023_01/564841113</t>
  </si>
  <si>
    <t>3*6 "asf. SÚS"</t>
  </si>
  <si>
    <t>39</t>
  </si>
  <si>
    <t>564851111</t>
  </si>
  <si>
    <t>Podklad ze štěrkodrti ŠD s rozprostřením a zhutněním plochy přes 100 m2, po zhutnění tl. 150 mm</t>
  </si>
  <si>
    <t>-863658858</t>
  </si>
  <si>
    <t>https://podminky.urs.cz/item/CS_URS_2023_01/564851111</t>
  </si>
  <si>
    <t>2*49,95 "kamenná dlažba SÚS"</t>
  </si>
  <si>
    <t>40</t>
  </si>
  <si>
    <t>564861112</t>
  </si>
  <si>
    <t>Podklad ze štěrkodrti ŠD s rozprostřením a zhutněním plochy přes 100 m2, po zhutnění tl. 210 mm</t>
  </si>
  <si>
    <t>-1620370891</t>
  </si>
  <si>
    <t>https://podminky.urs.cz/item/CS_URS_2023_01/564861112</t>
  </si>
  <si>
    <t>49,95 "dlažba SÚS"</t>
  </si>
  <si>
    <t>41</t>
  </si>
  <si>
    <t>564871111</t>
  </si>
  <si>
    <t>Podklad ze štěrkodrti ŠD s rozprostřením a zhutněním plochy přes 100 m2, po zhutnění tl. 250 mm</t>
  </si>
  <si>
    <t>-1684597830</t>
  </si>
  <si>
    <t>https://podminky.urs.cz/item/CS_URS_2023_01/564871111</t>
  </si>
  <si>
    <t>9,3*1 "asf. MK"</t>
  </si>
  <si>
    <t>42</t>
  </si>
  <si>
    <t>565175113</t>
  </si>
  <si>
    <t>Asfaltový beton vrstva podkladní ACP 16 (obalované kamenivo střednězrnné - OKS) s rozprostřením a zhutněním v pruhu šířky přes 1,5 do 3 m, po zhutnění tl. 120 mm</t>
  </si>
  <si>
    <t>-775305291</t>
  </si>
  <si>
    <t>https://podminky.urs.cz/item/CS_URS_2023_01/565175113</t>
  </si>
  <si>
    <t>43</t>
  </si>
  <si>
    <t>573111111</t>
  </si>
  <si>
    <t>Postřik infiltrační PI z asfaltu silničního s posypem kamenivem, v množství 0,60 kg/m2</t>
  </si>
  <si>
    <t>-1757893754</t>
  </si>
  <si>
    <t>https://podminky.urs.cz/item/CS_URS_2023_01/573111111</t>
  </si>
  <si>
    <t>1,4*9,3 "asf. MK"</t>
  </si>
  <si>
    <t>44</t>
  </si>
  <si>
    <t>573231108</t>
  </si>
  <si>
    <t>Postřik spojovací PS bez posypu kamenivem ze silniční emulze, v množství 0,50 kg/m2</t>
  </si>
  <si>
    <t>321895651</t>
  </si>
  <si>
    <t>https://podminky.urs.cz/item/CS_URS_2023_01/573231108</t>
  </si>
  <si>
    <t>9,3*1,4 "asf. MK"</t>
  </si>
  <si>
    <t>45</t>
  </si>
  <si>
    <t>577134111</t>
  </si>
  <si>
    <t>Asfaltový beton vrstva obrusná ACO 11 (ABS) s rozprostřením a se zhutněním z nemodifikovaného asfaltu v pruhu šířky do 3 m tř. I, po zhutnění tl. 40 mm</t>
  </si>
  <si>
    <t>739881350</t>
  </si>
  <si>
    <t>https://podminky.urs.cz/item/CS_URS_2023_01/577134111</t>
  </si>
  <si>
    <t>46</t>
  </si>
  <si>
    <t>577156111</t>
  </si>
  <si>
    <t>Asfaltový beton vrstva ložní ACL 22 (ABVH) s rozprostřením a zhutněním z nemodifikovaného asfaltu v pruhu šířky do 3 m, po zhutnění tl. 60 mm</t>
  </si>
  <si>
    <t>-557281604</t>
  </si>
  <si>
    <t>https://podminky.urs.cz/item/CS_URS_2023_01/577156111</t>
  </si>
  <si>
    <t>47</t>
  </si>
  <si>
    <t>596212210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</si>
  <si>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</si>
  <si>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-1957050816</t>
  </si>
  <si>
    <t>https://podminky.urs.cz/item/CS_URS_2023_01/596212210</t>
  </si>
  <si>
    <t>6,95</t>
  </si>
  <si>
    <t>48</t>
  </si>
  <si>
    <t>599141111</t>
  </si>
  <si>
    <t>Vyplnění spár mezi silničními dílci jakékoliv tloušťky živičnou zálivkou</t>
  </si>
  <si>
    <t>-1221828751</t>
  </si>
  <si>
    <t>https://podminky.urs.cz/item/CS_URS_2023_01/599141111</t>
  </si>
  <si>
    <t>2*9,3</t>
  </si>
  <si>
    <t>Trubní vedení</t>
  </si>
  <si>
    <t>49</t>
  </si>
  <si>
    <t>810351811</t>
  </si>
  <si>
    <t>Bourání stávajícího potrubí z betonu v otevřeném výkopu DN do 200</t>
  </si>
  <si>
    <t>1980670218</t>
  </si>
  <si>
    <t>https://podminky.urs.cz/item/CS_URS_2023_01/810351811</t>
  </si>
  <si>
    <t>50</t>
  </si>
  <si>
    <t>871315221</t>
  </si>
  <si>
    <t>Kanalizační potrubí z tvrdého PVC v otevřeném výkopu ve sklonu do 20 %, hladkého plnostěnného jednovrstvého, tuhost třídy SN 8 DN 160</t>
  </si>
  <si>
    <t>1249149308</t>
  </si>
  <si>
    <t>https://podminky.urs.cz/item/CS_URS_2023_01/871315221</t>
  </si>
  <si>
    <t>(152,05+5,15)*1,05</t>
  </si>
  <si>
    <t>51</t>
  </si>
  <si>
    <t>871355221</t>
  </si>
  <si>
    <t>Kanalizační potrubí z tvrdého PVC v otevřeném výkopu ve sklonu do 20 %, hladkého plnostěnného jednovrstvého, tuhost třídy SN 8 DN 200</t>
  </si>
  <si>
    <t>-2025777015</t>
  </si>
  <si>
    <t>https://podminky.urs.cz/item/CS_URS_2023_01/871355221</t>
  </si>
  <si>
    <t>17,86*1,1</t>
  </si>
  <si>
    <t>52</t>
  </si>
  <si>
    <t>877265271</t>
  </si>
  <si>
    <t>Montáž tvarovek na kanalizačním potrubí z trub z plastu z tvrdého PVC nebo z polypropylenu v otevřeném výkopu lapačů střešních splavenin DN 100</t>
  </si>
  <si>
    <t>kus</t>
  </si>
  <si>
    <t>1068440277</t>
  </si>
  <si>
    <t>https://podminky.urs.cz/item/CS_URS_2023_01/877265271</t>
  </si>
  <si>
    <t>53</t>
  </si>
  <si>
    <t>56231163</t>
  </si>
  <si>
    <t>lapač střešních splavenin se zápachovou klapkou a lapacím košem DN 125/110</t>
  </si>
  <si>
    <t>1122978234</t>
  </si>
  <si>
    <t>54</t>
  </si>
  <si>
    <t>877315211</t>
  </si>
  <si>
    <t>Montáž tvarovek na kanalizačním potrubí z trub z plastu z tvrdého PVC nebo z polypropylenu v otevřeném výkopu jednoosých DN 160</t>
  </si>
  <si>
    <t>-197804507</t>
  </si>
  <si>
    <t>https://podminky.urs.cz/item/CS_URS_2023_01/877315211</t>
  </si>
  <si>
    <t>12*1</t>
  </si>
  <si>
    <t>55</t>
  </si>
  <si>
    <t>28611528R</t>
  </si>
  <si>
    <t>přechod PVC kanalizační z kamenina (beton) na plast DN 160</t>
  </si>
  <si>
    <t>720423049</t>
  </si>
  <si>
    <t>56</t>
  </si>
  <si>
    <t>877315231</t>
  </si>
  <si>
    <t>Montáž tvarovek na kanalizačním potrubí z trub z plastu z tvrdého PVC nebo z polypropylenu v otevřeném výkopu víček DN 160</t>
  </si>
  <si>
    <t>-744048020</t>
  </si>
  <si>
    <t>https://podminky.urs.cz/item/CS_URS_2023_01/877315231</t>
  </si>
  <si>
    <t>6*1</t>
  </si>
  <si>
    <t>57</t>
  </si>
  <si>
    <t>28611722</t>
  </si>
  <si>
    <t>víčko kanalizace plastové KG DN 160</t>
  </si>
  <si>
    <t>-1923215122</t>
  </si>
  <si>
    <t>58</t>
  </si>
  <si>
    <t>877355211</t>
  </si>
  <si>
    <t>Montáž tvarovek na kanalizačním potrubí z trub z plastu z tvrdého PVC nebo z polypropylenu v otevřeném výkopu jednoosých DN 200</t>
  </si>
  <si>
    <t>533164783</t>
  </si>
  <si>
    <t>https://podminky.urs.cz/item/CS_URS_2023_01/877355211</t>
  </si>
  <si>
    <t>59</t>
  </si>
  <si>
    <t>28611530R</t>
  </si>
  <si>
    <t>přechod PVC kanalizační z kamenina (beton) na plast DN 200</t>
  </si>
  <si>
    <t>-45648289</t>
  </si>
  <si>
    <t>60</t>
  </si>
  <si>
    <t>877395123R</t>
  </si>
  <si>
    <t>Montáž navrtávací sedlové odbočky 90° PVC DN 500/150</t>
  </si>
  <si>
    <t>1700786810</t>
  </si>
  <si>
    <t>61</t>
  </si>
  <si>
    <t>28617409R</t>
  </si>
  <si>
    <t>odbočka sedlová kanalizace PVC DN 500/150</t>
  </si>
  <si>
    <t>126106234</t>
  </si>
  <si>
    <t>62</t>
  </si>
  <si>
    <t>892351111</t>
  </si>
  <si>
    <t>Tlakové zkoušky vodou na potrubí DN 150 nebo 200</t>
  </si>
  <si>
    <t>-1341479582</t>
  </si>
  <si>
    <t>https://podminky.urs.cz/item/CS_URS_2023_01/892351111</t>
  </si>
  <si>
    <t>(152,05+17,86)+5,15</t>
  </si>
  <si>
    <t>63</t>
  </si>
  <si>
    <t>899105101R</t>
  </si>
  <si>
    <t>Demontáž lapače střešních splavenin</t>
  </si>
  <si>
    <t>-1458630993</t>
  </si>
  <si>
    <t>64</t>
  </si>
  <si>
    <t>899722111</t>
  </si>
  <si>
    <t>Krytí potrubí z plastů výstražnou fólií z PVC šířky 20 cm</t>
  </si>
  <si>
    <t>-1882991676</t>
  </si>
  <si>
    <t>https://podminky.urs.cz/item/CS_URS_2023_01/899722111</t>
  </si>
  <si>
    <t>Ostatní konstrukce a práce, bourání</t>
  </si>
  <si>
    <t>65</t>
  </si>
  <si>
    <t>916131112</t>
  </si>
  <si>
    <t>Osazení silničního obrubníku betonového se zřízením lože, s vyplněním a zatřením spár cementovou maltou ležatého bez boční opěry, do lože z betonu prostého</t>
  </si>
  <si>
    <t>-332396527</t>
  </si>
  <si>
    <t>https://podminky.urs.cz/item/CS_URS_2023_01/916131112</t>
  </si>
  <si>
    <t>2*2</t>
  </si>
  <si>
    <t>66</t>
  </si>
  <si>
    <t>916231212</t>
  </si>
  <si>
    <t>Osazení chodníkového obrubníku betonového se zřízením lože, s vyplněním a zatřením spár cementovou maltou stojatého bez boční opěry, do lože z betonu prostého</t>
  </si>
  <si>
    <t>-1052538400</t>
  </si>
  <si>
    <t>https://podminky.urs.cz/item/CS_URS_2023_01/916231212</t>
  </si>
  <si>
    <t>67</t>
  </si>
  <si>
    <t>919731112</t>
  </si>
  <si>
    <t>Zarovnání styčné plochy podkladu nebo krytu podél vybourané části komunikace nebo zpevněné plochy z betonu prostého tl. do 150 mm</t>
  </si>
  <si>
    <t>1352049506</t>
  </si>
  <si>
    <t>https://podminky.urs.cz/item/CS_URS_2023_01/919731112</t>
  </si>
  <si>
    <t>9,3*2 "asf. MK"</t>
  </si>
  <si>
    <t>68</t>
  </si>
  <si>
    <t>919735112</t>
  </si>
  <si>
    <t>Řezání stávajícího živičného krytu nebo podkladu hloubky přes 50 do 100 mm</t>
  </si>
  <si>
    <t>712527051</t>
  </si>
  <si>
    <t>https://podminky.urs.cz/item/CS_URS_2023_01/919735112</t>
  </si>
  <si>
    <t>69</t>
  </si>
  <si>
    <t>966008211</t>
  </si>
  <si>
    <t>Bourání odvodňovacího žlabu s odklizením a uložením vybouraného materiálu na skládku na vzdálenost do 10 m nebo s naložením na dopravní prostředek z betonových příkopových tvárnic nebo desek šířky do 500 mm</t>
  </si>
  <si>
    <t>1410378998</t>
  </si>
  <si>
    <t>https://podminky.urs.cz/item/CS_URS_2023_01/966008211</t>
  </si>
  <si>
    <t>2,5+4,5</t>
  </si>
  <si>
    <t>70</t>
  </si>
  <si>
    <t>979021112</t>
  </si>
  <si>
    <t>Očištění vybouraných prvků při překopech inženýrských sítí od spojovacího materiálu s odklizením a uložením očištěných hmot a spojovacího materiálu na skládku do vzdálenosti 10 m nebo naložením na dopravní prostředek obrubníků a krajníků, vybouraných z jakéhokoliv lože a s jakoukoliv výplní spár chodníkových</t>
  </si>
  <si>
    <t>-51983609</t>
  </si>
  <si>
    <t>https://podminky.urs.cz/item/CS_URS_2023_01/979021112</t>
  </si>
  <si>
    <t>71</t>
  </si>
  <si>
    <t>979021113</t>
  </si>
  <si>
    <t>Očištění vybouraných prvků při překopech inženýrských sítí od spojovacího materiálu s odklizením a uložením očištěných hmot a spojovacího materiálu na skládku do vzdálenosti 10 m nebo naložením na dopravní prostředek obrubníků a krajníků, vybouraných z jakéhokoliv lože a s jakoukoliv výplní spár silničních</t>
  </si>
  <si>
    <t>-54196899</t>
  </si>
  <si>
    <t>https://podminky.urs.cz/item/CS_URS_2023_01/979021113</t>
  </si>
  <si>
    <t>997</t>
  </si>
  <si>
    <t>Přesun sutě</t>
  </si>
  <si>
    <t>72</t>
  </si>
  <si>
    <t>997013509</t>
  </si>
  <si>
    <t>Odvoz suti a vybouraných hmot na skládku nebo meziskládku se složením, na vzdálenost Příplatek k ceně za každý další i započatý 1 km přes 1 km</t>
  </si>
  <si>
    <t>-1145157989</t>
  </si>
  <si>
    <t>https://podminky.urs.cz/item/CS_URS_2023_01/997013509</t>
  </si>
  <si>
    <t>73</t>
  </si>
  <si>
    <t>997013601</t>
  </si>
  <si>
    <t>Poplatek za uložení stavebního odpadu na skládce (skládkovné) z prostého betonu zatříděného do Katalogu odpadů pod kódem 17 01 01</t>
  </si>
  <si>
    <t>1346497040</t>
  </si>
  <si>
    <t>https://podminky.urs.cz/item/CS_URS_2023_01/997013601</t>
  </si>
  <si>
    <t>30,584</t>
  </si>
  <si>
    <t>74</t>
  </si>
  <si>
    <t>997221551</t>
  </si>
  <si>
    <t>Vodorovná doprava suti bez naložení, ale se složením a s hrubým urovnáním ze sypkých materiálů, na vzdálenost do 1 km</t>
  </si>
  <si>
    <t>154383167</t>
  </si>
  <si>
    <t>https://podminky.urs.cz/item/CS_URS_2023_01/997221551</t>
  </si>
  <si>
    <t>98,635-2,05-1,64</t>
  </si>
  <si>
    <t>75</t>
  </si>
  <si>
    <t>997221559</t>
  </si>
  <si>
    <t>Vodorovná doprava suti bez naložení, ale se složením a s hrubým urovnáním Příplatek k ceně za každý další i započatý 1 km přes 1 km</t>
  </si>
  <si>
    <t>-936870645</t>
  </si>
  <si>
    <t>https://podminky.urs.cz/item/CS_URS_2023_01/997221559</t>
  </si>
  <si>
    <t>(94,945-2,864)*23 "24 km"</t>
  </si>
  <si>
    <t>2,864*14 "15 km"</t>
  </si>
  <si>
    <t>76</t>
  </si>
  <si>
    <t>997221655</t>
  </si>
  <si>
    <t>-258528290</t>
  </si>
  <si>
    <t>https://podminky.urs.cz/item/CS_URS_2023_01/997221655</t>
  </si>
  <si>
    <t>12,311+5,394+41,963</t>
  </si>
  <si>
    <t>77</t>
  </si>
  <si>
    <t>997221875</t>
  </si>
  <si>
    <t>Poplatek za uložení stavebního odpadu na recyklační skládce (skládkovné) asfaltového bez obsahu dehtu zatříděného do Katalogu odpadů pod kódem 17 03 02</t>
  </si>
  <si>
    <t>1958236899</t>
  </si>
  <si>
    <t>https://podminky.urs.cz/item/CS_URS_2023_01/997221875</t>
  </si>
  <si>
    <t>2,864</t>
  </si>
  <si>
    <t>998</t>
  </si>
  <si>
    <t>Přesun hmot</t>
  </si>
  <si>
    <t>78</t>
  </si>
  <si>
    <t>998276101</t>
  </si>
  <si>
    <t>Přesun hmot pro trubní vedení hloubené z trub z plastických hmot nebo sklolaminátových pro vodovody nebo kanalizace v otevřeném výkopu dopravní vzdálenost do 15 m</t>
  </si>
  <si>
    <t>529209683</t>
  </si>
  <si>
    <t>https://podminky.urs.cz/item/CS_URS_2023_01/998276101</t>
  </si>
  <si>
    <t>79</t>
  </si>
  <si>
    <t>998276125</t>
  </si>
  <si>
    <t>Přesun hmot pro trubní vedení hloubené z trub z plastických hmot nebo sklolaminátových Příplatek k cenám za zvětšený přesun přes vymezenou největší dopravní vzdálenost přes 500 do 1000 m</t>
  </si>
  <si>
    <t>-918229143</t>
  </si>
  <si>
    <t>https://podminky.urs.cz/item/CS_URS_2023_01/998276125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</si>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</sst>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2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2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071" TargetMode="External" /><Relationship Id="rId2" Type="http://schemas.openxmlformats.org/officeDocument/2006/relationships/hyperlink" Target="https://podminky.urs.cz/item/CS_URS_2023_01/113107022" TargetMode="External" /><Relationship Id="rId3" Type="http://schemas.openxmlformats.org/officeDocument/2006/relationships/hyperlink" Target="https://podminky.urs.cz/item/CS_URS_2023_01/113107024" TargetMode="External" /><Relationship Id="rId4" Type="http://schemas.openxmlformats.org/officeDocument/2006/relationships/hyperlink" Target="https://podminky.urs.cz/item/CS_URS_2023_01/113107042" TargetMode="External" /><Relationship Id="rId5" Type="http://schemas.openxmlformats.org/officeDocument/2006/relationships/hyperlink" Target="https://podminky.urs.cz/item/CS_URS_2023_01/113107225" TargetMode="External" /><Relationship Id="rId6" Type="http://schemas.openxmlformats.org/officeDocument/2006/relationships/hyperlink" Target="https://podminky.urs.cz/item/CS_URS_2023_01/113202111" TargetMode="External" /><Relationship Id="rId7" Type="http://schemas.openxmlformats.org/officeDocument/2006/relationships/hyperlink" Target="https://podminky.urs.cz/item/CS_URS_2023_01/115101301" TargetMode="External" /><Relationship Id="rId8" Type="http://schemas.openxmlformats.org/officeDocument/2006/relationships/hyperlink" Target="https://podminky.urs.cz/item/CS_URS_2023_01/119001401" TargetMode="External" /><Relationship Id="rId9" Type="http://schemas.openxmlformats.org/officeDocument/2006/relationships/hyperlink" Target="https://podminky.urs.cz/item/CS_URS_2023_01/119001405" TargetMode="External" /><Relationship Id="rId10" Type="http://schemas.openxmlformats.org/officeDocument/2006/relationships/hyperlink" Target="https://podminky.urs.cz/item/CS_URS_2023_01/119001421" TargetMode="External" /><Relationship Id="rId11" Type="http://schemas.openxmlformats.org/officeDocument/2006/relationships/hyperlink" Target="https://podminky.urs.cz/item/CS_URS_2023_01/121112003" TargetMode="External" /><Relationship Id="rId12" Type="http://schemas.openxmlformats.org/officeDocument/2006/relationships/hyperlink" Target="https://podminky.urs.cz/item/CS_URS_2023_01/132254205" TargetMode="External" /><Relationship Id="rId13" Type="http://schemas.openxmlformats.org/officeDocument/2006/relationships/hyperlink" Target="https://podminky.urs.cz/item/CS_URS_2023_01/132354205" TargetMode="External" /><Relationship Id="rId14" Type="http://schemas.openxmlformats.org/officeDocument/2006/relationships/hyperlink" Target="https://podminky.urs.cz/item/CS_URS_2023_01/151101101" TargetMode="External" /><Relationship Id="rId15" Type="http://schemas.openxmlformats.org/officeDocument/2006/relationships/hyperlink" Target="https://podminky.urs.cz/item/CS_URS_2023_01/151101102" TargetMode="External" /><Relationship Id="rId16" Type="http://schemas.openxmlformats.org/officeDocument/2006/relationships/hyperlink" Target="https://podminky.urs.cz/item/CS_URS_2023_01/151101111" TargetMode="External" /><Relationship Id="rId17" Type="http://schemas.openxmlformats.org/officeDocument/2006/relationships/hyperlink" Target="https://podminky.urs.cz/item/CS_URS_2023_01/151101112" TargetMode="External" /><Relationship Id="rId18" Type="http://schemas.openxmlformats.org/officeDocument/2006/relationships/hyperlink" Target="https://podminky.urs.cz/item/CS_URS_2023_01/162211311" TargetMode="External" /><Relationship Id="rId19" Type="http://schemas.openxmlformats.org/officeDocument/2006/relationships/hyperlink" Target="https://podminky.urs.cz/item/CS_URS_2023_01/162751117" TargetMode="External" /><Relationship Id="rId20" Type="http://schemas.openxmlformats.org/officeDocument/2006/relationships/hyperlink" Target="https://podminky.urs.cz/item/CS_URS_2023_01/162751119" TargetMode="External" /><Relationship Id="rId21" Type="http://schemas.openxmlformats.org/officeDocument/2006/relationships/hyperlink" Target="https://podminky.urs.cz/item/CS_URS_2023_01/162751137" TargetMode="External" /><Relationship Id="rId22" Type="http://schemas.openxmlformats.org/officeDocument/2006/relationships/hyperlink" Target="https://podminky.urs.cz/item/CS_URS_2023_01/162751139" TargetMode="External" /><Relationship Id="rId23" Type="http://schemas.openxmlformats.org/officeDocument/2006/relationships/hyperlink" Target="https://podminky.urs.cz/item/CS_URS_2023_01/167111101" TargetMode="External" /><Relationship Id="rId24" Type="http://schemas.openxmlformats.org/officeDocument/2006/relationships/hyperlink" Target="https://podminky.urs.cz/item/CS_URS_2023_01/171201201" TargetMode="External" /><Relationship Id="rId25" Type="http://schemas.openxmlformats.org/officeDocument/2006/relationships/hyperlink" Target="https://podminky.urs.cz/item/CS_URS_2023_01/171201221" TargetMode="External" /><Relationship Id="rId26" Type="http://schemas.openxmlformats.org/officeDocument/2006/relationships/hyperlink" Target="https://podminky.urs.cz/item/CS_URS_2023_01/174151101" TargetMode="External" /><Relationship Id="rId27" Type="http://schemas.openxmlformats.org/officeDocument/2006/relationships/hyperlink" Target="https://podminky.urs.cz/item/CS_URS_2023_01/175151101" TargetMode="External" /><Relationship Id="rId28" Type="http://schemas.openxmlformats.org/officeDocument/2006/relationships/hyperlink" Target="https://podminky.urs.cz/item/CS_URS_2023_01/181311103" TargetMode="External" /><Relationship Id="rId29" Type="http://schemas.openxmlformats.org/officeDocument/2006/relationships/hyperlink" Target="https://podminky.urs.cz/item/CS_URS_2023_01/181411131" TargetMode="External" /><Relationship Id="rId30" Type="http://schemas.openxmlformats.org/officeDocument/2006/relationships/hyperlink" Target="https://podminky.urs.cz/item/CS_URS_2023_01/139001101" TargetMode="External" /><Relationship Id="rId31" Type="http://schemas.openxmlformats.org/officeDocument/2006/relationships/hyperlink" Target="https://podminky.urs.cz/item/CS_URS_2023_01/212751103" TargetMode="External" /><Relationship Id="rId32" Type="http://schemas.openxmlformats.org/officeDocument/2006/relationships/hyperlink" Target="https://podminky.urs.cz/item/CS_URS_2023_01/359901211" TargetMode="External" /><Relationship Id="rId33" Type="http://schemas.openxmlformats.org/officeDocument/2006/relationships/hyperlink" Target="https://podminky.urs.cz/item/CS_URS_2023_01/451572111" TargetMode="External" /><Relationship Id="rId34" Type="http://schemas.openxmlformats.org/officeDocument/2006/relationships/hyperlink" Target="https://podminky.urs.cz/item/CS_URS_2023_01/564841113" TargetMode="External" /><Relationship Id="rId35" Type="http://schemas.openxmlformats.org/officeDocument/2006/relationships/hyperlink" Target="https://podminky.urs.cz/item/CS_URS_2023_01/564851111" TargetMode="External" /><Relationship Id="rId36" Type="http://schemas.openxmlformats.org/officeDocument/2006/relationships/hyperlink" Target="https://podminky.urs.cz/item/CS_URS_2023_01/564861112" TargetMode="External" /><Relationship Id="rId37" Type="http://schemas.openxmlformats.org/officeDocument/2006/relationships/hyperlink" Target="https://podminky.urs.cz/item/CS_URS_2023_01/564871111" TargetMode="External" /><Relationship Id="rId38" Type="http://schemas.openxmlformats.org/officeDocument/2006/relationships/hyperlink" Target="https://podminky.urs.cz/item/CS_URS_2023_01/565175113" TargetMode="External" /><Relationship Id="rId39" Type="http://schemas.openxmlformats.org/officeDocument/2006/relationships/hyperlink" Target="https://podminky.urs.cz/item/CS_URS_2023_01/573111111" TargetMode="External" /><Relationship Id="rId40" Type="http://schemas.openxmlformats.org/officeDocument/2006/relationships/hyperlink" Target="https://podminky.urs.cz/item/CS_URS_2023_01/573231108" TargetMode="External" /><Relationship Id="rId41" Type="http://schemas.openxmlformats.org/officeDocument/2006/relationships/hyperlink" Target="https://podminky.urs.cz/item/CS_URS_2023_01/577134111" TargetMode="External" /><Relationship Id="rId42" Type="http://schemas.openxmlformats.org/officeDocument/2006/relationships/hyperlink" Target="https://podminky.urs.cz/item/CS_URS_2023_01/577156111" TargetMode="External" /><Relationship Id="rId43" Type="http://schemas.openxmlformats.org/officeDocument/2006/relationships/hyperlink" Target="https://podminky.urs.cz/item/CS_URS_2023_01/596212210" TargetMode="External" /><Relationship Id="rId44" Type="http://schemas.openxmlformats.org/officeDocument/2006/relationships/hyperlink" Target="https://podminky.urs.cz/item/CS_URS_2023_01/599141111" TargetMode="External" /><Relationship Id="rId45" Type="http://schemas.openxmlformats.org/officeDocument/2006/relationships/hyperlink" Target="https://podminky.urs.cz/item/CS_URS_2023_01/810351811" TargetMode="External" /><Relationship Id="rId46" Type="http://schemas.openxmlformats.org/officeDocument/2006/relationships/hyperlink" Target="https://podminky.urs.cz/item/CS_URS_2023_01/871315221" TargetMode="External" /><Relationship Id="rId47" Type="http://schemas.openxmlformats.org/officeDocument/2006/relationships/hyperlink" Target="https://podminky.urs.cz/item/CS_URS_2023_01/871355221" TargetMode="External" /><Relationship Id="rId48" Type="http://schemas.openxmlformats.org/officeDocument/2006/relationships/hyperlink" Target="https://podminky.urs.cz/item/CS_URS_2023_01/877265271" TargetMode="External" /><Relationship Id="rId49" Type="http://schemas.openxmlformats.org/officeDocument/2006/relationships/hyperlink" Target="https://podminky.urs.cz/item/CS_URS_2023_01/877315211" TargetMode="External" /><Relationship Id="rId50" Type="http://schemas.openxmlformats.org/officeDocument/2006/relationships/hyperlink" Target="https://podminky.urs.cz/item/CS_URS_2023_01/877315231" TargetMode="External" /><Relationship Id="rId51" Type="http://schemas.openxmlformats.org/officeDocument/2006/relationships/hyperlink" Target="https://podminky.urs.cz/item/CS_URS_2023_01/877355211" TargetMode="External" /><Relationship Id="rId52" Type="http://schemas.openxmlformats.org/officeDocument/2006/relationships/hyperlink" Target="https://podminky.urs.cz/item/CS_URS_2023_01/892351111" TargetMode="External" /><Relationship Id="rId53" Type="http://schemas.openxmlformats.org/officeDocument/2006/relationships/hyperlink" Target="https://podminky.urs.cz/item/CS_URS_2023_01/899722111" TargetMode="External" /><Relationship Id="rId54" Type="http://schemas.openxmlformats.org/officeDocument/2006/relationships/hyperlink" Target="https://podminky.urs.cz/item/CS_URS_2023_01/916131112" TargetMode="External" /><Relationship Id="rId55" Type="http://schemas.openxmlformats.org/officeDocument/2006/relationships/hyperlink" Target="https://podminky.urs.cz/item/CS_URS_2023_01/916231212" TargetMode="External" /><Relationship Id="rId56" Type="http://schemas.openxmlformats.org/officeDocument/2006/relationships/hyperlink" Target="https://podminky.urs.cz/item/CS_URS_2023_01/919731112" TargetMode="External" /><Relationship Id="rId57" Type="http://schemas.openxmlformats.org/officeDocument/2006/relationships/hyperlink" Target="https://podminky.urs.cz/item/CS_URS_2023_01/919735112" TargetMode="External" /><Relationship Id="rId58" Type="http://schemas.openxmlformats.org/officeDocument/2006/relationships/hyperlink" Target="https://podminky.urs.cz/item/CS_URS_2023_01/966008211" TargetMode="External" /><Relationship Id="rId59" Type="http://schemas.openxmlformats.org/officeDocument/2006/relationships/hyperlink" Target="https://podminky.urs.cz/item/CS_URS_2023_01/979021112" TargetMode="External" /><Relationship Id="rId60" Type="http://schemas.openxmlformats.org/officeDocument/2006/relationships/hyperlink" Target="https://podminky.urs.cz/item/CS_URS_2023_01/979021113" TargetMode="External" /><Relationship Id="rId61" Type="http://schemas.openxmlformats.org/officeDocument/2006/relationships/hyperlink" Target="https://podminky.urs.cz/item/CS_URS_2023_01/997013509" TargetMode="External" /><Relationship Id="rId62" Type="http://schemas.openxmlformats.org/officeDocument/2006/relationships/hyperlink" Target="https://podminky.urs.cz/item/CS_URS_2023_01/997013601" TargetMode="External" /><Relationship Id="rId63" Type="http://schemas.openxmlformats.org/officeDocument/2006/relationships/hyperlink" Target="https://podminky.urs.cz/item/CS_URS_2023_01/997221551" TargetMode="External" /><Relationship Id="rId64" Type="http://schemas.openxmlformats.org/officeDocument/2006/relationships/hyperlink" Target="https://podminky.urs.cz/item/CS_URS_2023_01/997221559" TargetMode="External" /><Relationship Id="rId65" Type="http://schemas.openxmlformats.org/officeDocument/2006/relationships/hyperlink" Target="https://podminky.urs.cz/item/CS_URS_2023_01/997221655" TargetMode="External" /><Relationship Id="rId66" Type="http://schemas.openxmlformats.org/officeDocument/2006/relationships/hyperlink" Target="https://podminky.urs.cz/item/CS_URS_2023_01/997221875" TargetMode="External" /><Relationship Id="rId67" Type="http://schemas.openxmlformats.org/officeDocument/2006/relationships/hyperlink" Target="https://podminky.urs.cz/item/CS_URS_2023_01/998276101" TargetMode="External" /><Relationship Id="rId68" Type="http://schemas.openxmlformats.org/officeDocument/2006/relationships/hyperlink" Target="https://podminky.urs.cz/item/CS_URS_2023_01/998276125" TargetMode="External" /><Relationship Id="rId6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35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36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37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38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39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40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41</v>
      </c>
      <c r="E29" s="49"/>
      <c r="F29" s="34" t="s">
        <v>42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43</v>
      </c>
      <c r="G30" s="49"/>
      <c r="H30" s="49"/>
      <c r="I30" s="49"/>
      <c r="J30" s="49"/>
      <c r="K30" s="49"/>
      <c r="L30" s="50">
        <v>0.12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44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45</v>
      </c>
      <c r="G32" s="49"/>
      <c r="H32" s="49"/>
      <c r="I32" s="49"/>
      <c r="J32" s="49"/>
      <c r="K32" s="49"/>
      <c r="L32" s="50">
        <v>0.12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46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48</v>
      </c>
      <c r="U35" s="56"/>
      <c r="V35" s="56"/>
      <c r="W35" s="56"/>
      <c r="X35" s="58" t="s">
        <v>49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50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2020-03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III/2033 Vochov průtah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Vochov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6. 4. 2020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Obec Vochov, 330 23 Vochov č.p. 46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 xml:space="preserve"> </v>
      </c>
      <c r="AN49" s="66"/>
      <c r="AO49" s="66"/>
      <c r="AP49" s="66"/>
      <c r="AQ49" s="42"/>
      <c r="AR49" s="46"/>
      <c r="AS49" s="76" t="s">
        <v>51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52</v>
      </c>
      <c r="D52" s="89"/>
      <c r="E52" s="89"/>
      <c r="F52" s="89"/>
      <c r="G52" s="89"/>
      <c r="H52" s="90"/>
      <c r="I52" s="91" t="s">
        <v>53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54</v>
      </c>
      <c r="AH52" s="89"/>
      <c r="AI52" s="89"/>
      <c r="AJ52" s="89"/>
      <c r="AK52" s="89"/>
      <c r="AL52" s="89"/>
      <c r="AM52" s="89"/>
      <c r="AN52" s="91" t="s">
        <v>55</v>
      </c>
      <c r="AO52" s="89"/>
      <c r="AP52" s="89"/>
      <c r="AQ52" s="93" t="s">
        <v>56</v>
      </c>
      <c r="AR52" s="46"/>
      <c r="AS52" s="94" t="s">
        <v>57</v>
      </c>
      <c r="AT52" s="95" t="s">
        <v>58</v>
      </c>
      <c r="AU52" s="95" t="s">
        <v>59</v>
      </c>
      <c r="AV52" s="95" t="s">
        <v>60</v>
      </c>
      <c r="AW52" s="95" t="s">
        <v>61</v>
      </c>
      <c r="AX52" s="95" t="s">
        <v>62</v>
      </c>
      <c r="AY52" s="95" t="s">
        <v>63</v>
      </c>
      <c r="AZ52" s="95" t="s">
        <v>64</v>
      </c>
      <c r="BA52" s="95" t="s">
        <v>65</v>
      </c>
      <c r="BB52" s="95" t="s">
        <v>66</v>
      </c>
      <c r="BC52" s="95" t="s">
        <v>67</v>
      </c>
      <c r="BD52" s="96" t="s">
        <v>68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69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ROUND(AS55,2)</f>
        <v>0</v>
      </c>
      <c r="AT54" s="108">
        <f>ROUND(SUM(AV54:AW54),2)</f>
        <v>0</v>
      </c>
      <c r="AU54" s="109">
        <f>ROUND(AU55,5)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ROUND(AZ55,2)</f>
        <v>0</v>
      </c>
      <c r="BA54" s="108">
        <f>ROUND(BA55,2)</f>
        <v>0</v>
      </c>
      <c r="BB54" s="108">
        <f>ROUND(BB55,2)</f>
        <v>0</v>
      </c>
      <c r="BC54" s="108">
        <f>ROUND(BC55,2)</f>
        <v>0</v>
      </c>
      <c r="BD54" s="110">
        <f>ROUND(BD55,2)</f>
        <v>0</v>
      </c>
      <c r="BE54" s="6"/>
      <c r="BS54" s="111" t="s">
        <v>70</v>
      </c>
      <c r="BT54" s="111" t="s">
        <v>71</v>
      </c>
      <c r="BU54" s="112" t="s">
        <v>72</v>
      </c>
      <c r="BV54" s="111" t="s">
        <v>73</v>
      </c>
      <c r="BW54" s="111" t="s">
        <v>5</v>
      </c>
      <c r="BX54" s="111" t="s">
        <v>74</v>
      </c>
      <c r="CL54" s="111" t="s">
        <v>19</v>
      </c>
    </row>
    <row r="55" spans="1:91" s="7" customFormat="1" ht="24.75" customHeight="1">
      <c r="A55" s="113" t="s">
        <v>75</v>
      </c>
      <c r="B55" s="114"/>
      <c r="C55" s="115"/>
      <c r="D55" s="116" t="s">
        <v>76</v>
      </c>
      <c r="E55" s="116"/>
      <c r="F55" s="116"/>
      <c r="G55" s="116"/>
      <c r="H55" s="116"/>
      <c r="I55" s="117"/>
      <c r="J55" s="116" t="s">
        <v>77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'D.1.3.2a-1 - SO 302 Oprav...'!J30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78</v>
      </c>
      <c r="AR55" s="120"/>
      <c r="AS55" s="121">
        <v>0</v>
      </c>
      <c r="AT55" s="122">
        <f>ROUND(SUM(AV55:AW55),2)</f>
        <v>0</v>
      </c>
      <c r="AU55" s="123">
        <f>'D.1.3.2a-1 - SO 302 Oprav...'!P90</f>
        <v>0</v>
      </c>
      <c r="AV55" s="122">
        <f>'D.1.3.2a-1 - SO 302 Oprav...'!J33</f>
        <v>0</v>
      </c>
      <c r="AW55" s="122">
        <f>'D.1.3.2a-1 - SO 302 Oprav...'!J34</f>
        <v>0</v>
      </c>
      <c r="AX55" s="122">
        <f>'D.1.3.2a-1 - SO 302 Oprav...'!J35</f>
        <v>0</v>
      </c>
      <c r="AY55" s="122">
        <f>'D.1.3.2a-1 - SO 302 Oprav...'!J36</f>
        <v>0</v>
      </c>
      <c r="AZ55" s="122">
        <f>'D.1.3.2a-1 - SO 302 Oprav...'!F33</f>
        <v>0</v>
      </c>
      <c r="BA55" s="122">
        <f>'D.1.3.2a-1 - SO 302 Oprav...'!F34</f>
        <v>0</v>
      </c>
      <c r="BB55" s="122">
        <f>'D.1.3.2a-1 - SO 302 Oprav...'!F35</f>
        <v>0</v>
      </c>
      <c r="BC55" s="122">
        <f>'D.1.3.2a-1 - SO 302 Oprav...'!F36</f>
        <v>0</v>
      </c>
      <c r="BD55" s="124">
        <f>'D.1.3.2a-1 - SO 302 Oprav...'!F37</f>
        <v>0</v>
      </c>
      <c r="BE55" s="7"/>
      <c r="BT55" s="125" t="s">
        <v>79</v>
      </c>
      <c r="BV55" s="125" t="s">
        <v>73</v>
      </c>
      <c r="BW55" s="125" t="s">
        <v>80</v>
      </c>
      <c r="BX55" s="125" t="s">
        <v>5</v>
      </c>
      <c r="CL55" s="125" t="s">
        <v>19</v>
      </c>
      <c r="CM55" s="125" t="s">
        <v>81</v>
      </c>
    </row>
    <row r="56" spans="1:57" s="2" customFormat="1" ht="30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6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s="2" customFormat="1" ht="6.95" customHeight="1">
      <c r="A57" s="40"/>
      <c r="B57" s="61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D.1.3.2a-1 - SO 302 Oprav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80</v>
      </c>
    </row>
    <row r="3" spans="2:46" s="1" customFormat="1" ht="6.9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22"/>
      <c r="AT3" s="19" t="s">
        <v>81</v>
      </c>
    </row>
    <row r="4" spans="2:46" s="1" customFormat="1" ht="24.95" customHeight="1">
      <c r="B4" s="22"/>
      <c r="D4" s="128" t="s">
        <v>82</v>
      </c>
      <c r="L4" s="22"/>
      <c r="M4" s="129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0" t="s">
        <v>16</v>
      </c>
      <c r="L6" s="22"/>
    </row>
    <row r="7" spans="2:12" s="1" customFormat="1" ht="16.5" customHeight="1">
      <c r="B7" s="22"/>
      <c r="E7" s="131" t="str">
        <f>'Rekapitulace stavby'!K6</f>
        <v>III/2033 Vochov průtah</v>
      </c>
      <c r="F7" s="130"/>
      <c r="G7" s="130"/>
      <c r="H7" s="130"/>
      <c r="L7" s="22"/>
    </row>
    <row r="8" spans="1:31" s="2" customFormat="1" ht="12" customHeight="1">
      <c r="A8" s="40"/>
      <c r="B8" s="46"/>
      <c r="C8" s="40"/>
      <c r="D8" s="130" t="s">
        <v>83</v>
      </c>
      <c r="E8" s="40"/>
      <c r="F8" s="40"/>
      <c r="G8" s="40"/>
      <c r="H8" s="40"/>
      <c r="I8" s="40"/>
      <c r="J8" s="40"/>
      <c r="K8" s="40"/>
      <c r="L8" s="132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3" t="s">
        <v>84</v>
      </c>
      <c r="F9" s="40"/>
      <c r="G9" s="40"/>
      <c r="H9" s="40"/>
      <c r="I9" s="40"/>
      <c r="J9" s="40"/>
      <c r="K9" s="40"/>
      <c r="L9" s="132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2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0" t="s">
        <v>18</v>
      </c>
      <c r="E11" s="40"/>
      <c r="F11" s="134" t="s">
        <v>19</v>
      </c>
      <c r="G11" s="40"/>
      <c r="H11" s="40"/>
      <c r="I11" s="130" t="s">
        <v>20</v>
      </c>
      <c r="J11" s="134" t="s">
        <v>19</v>
      </c>
      <c r="K11" s="40"/>
      <c r="L11" s="132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0" t="s">
        <v>21</v>
      </c>
      <c r="E12" s="40"/>
      <c r="F12" s="134" t="s">
        <v>22</v>
      </c>
      <c r="G12" s="40"/>
      <c r="H12" s="40"/>
      <c r="I12" s="130" t="s">
        <v>23</v>
      </c>
      <c r="J12" s="135" t="str">
        <f>'Rekapitulace stavby'!AN8</f>
        <v>6. 4. 2020</v>
      </c>
      <c r="K12" s="40"/>
      <c r="L12" s="132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2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0" t="s">
        <v>25</v>
      </c>
      <c r="E14" s="40"/>
      <c r="F14" s="40"/>
      <c r="G14" s="40"/>
      <c r="H14" s="40"/>
      <c r="I14" s="130" t="s">
        <v>26</v>
      </c>
      <c r="J14" s="134" t="str">
        <f>IF('Rekapitulace stavby'!AN10="","",'Rekapitulace stavby'!AN10)</f>
        <v/>
      </c>
      <c r="K14" s="40"/>
      <c r="L14" s="132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4" t="str">
        <f>IF('Rekapitulace stavby'!E11="","",'Rekapitulace stavby'!E11)</f>
        <v>Obec Vochov, 330 23 Vochov č.p. 46</v>
      </c>
      <c r="F15" s="40"/>
      <c r="G15" s="40"/>
      <c r="H15" s="40"/>
      <c r="I15" s="130" t="s">
        <v>28</v>
      </c>
      <c r="J15" s="134" t="str">
        <f>IF('Rekapitulace stavby'!AN11="","",'Rekapitulace stavby'!AN11)</f>
        <v/>
      </c>
      <c r="K15" s="40"/>
      <c r="L15" s="132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2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0" t="s">
        <v>29</v>
      </c>
      <c r="E17" s="40"/>
      <c r="F17" s="40"/>
      <c r="G17" s="40"/>
      <c r="H17" s="40"/>
      <c r="I17" s="130" t="s">
        <v>26</v>
      </c>
      <c r="J17" s="35" t="str">
        <f>'Rekapitulace stavby'!AN13</f>
        <v>Vyplň údaj</v>
      </c>
      <c r="K17" s="40"/>
      <c r="L17" s="132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4"/>
      <c r="G18" s="134"/>
      <c r="H18" s="134"/>
      <c r="I18" s="130" t="s">
        <v>28</v>
      </c>
      <c r="J18" s="35" t="str">
        <f>'Rekapitulace stavby'!AN14</f>
        <v>Vyplň údaj</v>
      </c>
      <c r="K18" s="40"/>
      <c r="L18" s="132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2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0" t="s">
        <v>31</v>
      </c>
      <c r="E20" s="40"/>
      <c r="F20" s="40"/>
      <c r="G20" s="40"/>
      <c r="H20" s="40"/>
      <c r="I20" s="130" t="s">
        <v>26</v>
      </c>
      <c r="J20" s="134" t="s">
        <v>19</v>
      </c>
      <c r="K20" s="40"/>
      <c r="L20" s="132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4" t="s">
        <v>85</v>
      </c>
      <c r="F21" s="40"/>
      <c r="G21" s="40"/>
      <c r="H21" s="40"/>
      <c r="I21" s="130" t="s">
        <v>28</v>
      </c>
      <c r="J21" s="134" t="s">
        <v>19</v>
      </c>
      <c r="K21" s="40"/>
      <c r="L21" s="132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2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0" t="s">
        <v>34</v>
      </c>
      <c r="E23" s="40"/>
      <c r="F23" s="40"/>
      <c r="G23" s="40"/>
      <c r="H23" s="40"/>
      <c r="I23" s="130" t="s">
        <v>26</v>
      </c>
      <c r="J23" s="134" t="s">
        <v>19</v>
      </c>
      <c r="K23" s="40"/>
      <c r="L23" s="132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4" t="s">
        <v>85</v>
      </c>
      <c r="F24" s="40"/>
      <c r="G24" s="40"/>
      <c r="H24" s="40"/>
      <c r="I24" s="130" t="s">
        <v>28</v>
      </c>
      <c r="J24" s="134" t="s">
        <v>19</v>
      </c>
      <c r="K24" s="40"/>
      <c r="L24" s="132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2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0" t="s">
        <v>35</v>
      </c>
      <c r="E26" s="40"/>
      <c r="F26" s="40"/>
      <c r="G26" s="40"/>
      <c r="H26" s="40"/>
      <c r="I26" s="40"/>
      <c r="J26" s="40"/>
      <c r="K26" s="40"/>
      <c r="L26" s="132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36"/>
      <c r="B27" s="137"/>
      <c r="C27" s="136"/>
      <c r="D27" s="136"/>
      <c r="E27" s="138" t="s">
        <v>19</v>
      </c>
      <c r="F27" s="138"/>
      <c r="G27" s="138"/>
      <c r="H27" s="138"/>
      <c r="I27" s="136"/>
      <c r="J27" s="136"/>
      <c r="K27" s="136"/>
      <c r="L27" s="139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2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0"/>
      <c r="E29" s="140"/>
      <c r="F29" s="140"/>
      <c r="G29" s="140"/>
      <c r="H29" s="140"/>
      <c r="I29" s="140"/>
      <c r="J29" s="140"/>
      <c r="K29" s="140"/>
      <c r="L29" s="132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1" t="s">
        <v>37</v>
      </c>
      <c r="E30" s="40"/>
      <c r="F30" s="40"/>
      <c r="G30" s="40"/>
      <c r="H30" s="40"/>
      <c r="I30" s="40"/>
      <c r="J30" s="142">
        <f>ROUND(J90,2)</f>
        <v>0</v>
      </c>
      <c r="K30" s="40"/>
      <c r="L30" s="132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0"/>
      <c r="E31" s="140"/>
      <c r="F31" s="140"/>
      <c r="G31" s="140"/>
      <c r="H31" s="140"/>
      <c r="I31" s="140"/>
      <c r="J31" s="140"/>
      <c r="K31" s="140"/>
      <c r="L31" s="132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3" t="s">
        <v>39</v>
      </c>
      <c r="G32" s="40"/>
      <c r="H32" s="40"/>
      <c r="I32" s="143" t="s">
        <v>38</v>
      </c>
      <c r="J32" s="143" t="s">
        <v>40</v>
      </c>
      <c r="K32" s="40"/>
      <c r="L32" s="132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4" t="s">
        <v>41</v>
      </c>
      <c r="E33" s="130" t="s">
        <v>42</v>
      </c>
      <c r="F33" s="145">
        <f>ROUND((SUM(BE90:BE348)),2)</f>
        <v>0</v>
      </c>
      <c r="G33" s="40"/>
      <c r="H33" s="40"/>
      <c r="I33" s="146">
        <v>0.21</v>
      </c>
      <c r="J33" s="145">
        <f>ROUND(((SUM(BE90:BE348))*I33),2)</f>
        <v>0</v>
      </c>
      <c r="K33" s="40"/>
      <c r="L33" s="132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0" t="s">
        <v>43</v>
      </c>
      <c r="F34" s="145">
        <f>ROUND((SUM(BF90:BF348)),2)</f>
        <v>0</v>
      </c>
      <c r="G34" s="40"/>
      <c r="H34" s="40"/>
      <c r="I34" s="146">
        <v>0.12</v>
      </c>
      <c r="J34" s="145">
        <f>ROUND(((SUM(BF90:BF348))*I34),2)</f>
        <v>0</v>
      </c>
      <c r="K34" s="40"/>
      <c r="L34" s="132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0" t="s">
        <v>44</v>
      </c>
      <c r="F35" s="145">
        <f>ROUND((SUM(BG90:BG348)),2)</f>
        <v>0</v>
      </c>
      <c r="G35" s="40"/>
      <c r="H35" s="40"/>
      <c r="I35" s="146">
        <v>0.21</v>
      </c>
      <c r="J35" s="145">
        <f>0</f>
        <v>0</v>
      </c>
      <c r="K35" s="40"/>
      <c r="L35" s="132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0" t="s">
        <v>45</v>
      </c>
      <c r="F36" s="145">
        <f>ROUND((SUM(BH90:BH348)),2)</f>
        <v>0</v>
      </c>
      <c r="G36" s="40"/>
      <c r="H36" s="40"/>
      <c r="I36" s="146">
        <v>0.12</v>
      </c>
      <c r="J36" s="145">
        <f>0</f>
        <v>0</v>
      </c>
      <c r="K36" s="40"/>
      <c r="L36" s="132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0" t="s">
        <v>46</v>
      </c>
      <c r="F37" s="145">
        <f>ROUND((SUM(BI90:BI348)),2)</f>
        <v>0</v>
      </c>
      <c r="G37" s="40"/>
      <c r="H37" s="40"/>
      <c r="I37" s="146">
        <v>0</v>
      </c>
      <c r="J37" s="145">
        <f>0</f>
        <v>0</v>
      </c>
      <c r="K37" s="40"/>
      <c r="L37" s="132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2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47"/>
      <c r="D39" s="148" t="s">
        <v>47</v>
      </c>
      <c r="E39" s="149"/>
      <c r="F39" s="149"/>
      <c r="G39" s="150" t="s">
        <v>48</v>
      </c>
      <c r="H39" s="151" t="s">
        <v>49</v>
      </c>
      <c r="I39" s="149"/>
      <c r="J39" s="152">
        <f>SUM(J30:J37)</f>
        <v>0</v>
      </c>
      <c r="K39" s="153"/>
      <c r="L39" s="132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32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32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86</v>
      </c>
      <c r="D45" s="42"/>
      <c r="E45" s="42"/>
      <c r="F45" s="42"/>
      <c r="G45" s="42"/>
      <c r="H45" s="42"/>
      <c r="I45" s="42"/>
      <c r="J45" s="42"/>
      <c r="K45" s="42"/>
      <c r="L45" s="132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2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2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58" t="str">
        <f>E7</f>
        <v>III/2033 Vochov průtah</v>
      </c>
      <c r="F48" s="34"/>
      <c r="G48" s="34"/>
      <c r="H48" s="34"/>
      <c r="I48" s="42"/>
      <c r="J48" s="42"/>
      <c r="K48" s="42"/>
      <c r="L48" s="132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83</v>
      </c>
      <c r="D49" s="42"/>
      <c r="E49" s="42"/>
      <c r="F49" s="42"/>
      <c r="G49" s="42"/>
      <c r="H49" s="42"/>
      <c r="I49" s="42"/>
      <c r="J49" s="42"/>
      <c r="K49" s="42"/>
      <c r="L49" s="132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D.1.3.2a-1 - SO 302 Oprava přípojek dešťové kanalizace - I. etapa</v>
      </c>
      <c r="F50" s="42"/>
      <c r="G50" s="42"/>
      <c r="H50" s="42"/>
      <c r="I50" s="42"/>
      <c r="J50" s="42"/>
      <c r="K50" s="42"/>
      <c r="L50" s="132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2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Vochov</v>
      </c>
      <c r="G52" s="42"/>
      <c r="H52" s="42"/>
      <c r="I52" s="34" t="s">
        <v>23</v>
      </c>
      <c r="J52" s="74" t="str">
        <f>IF(J12="","",J12)</f>
        <v>6. 4. 2020</v>
      </c>
      <c r="K52" s="42"/>
      <c r="L52" s="132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2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Obec Vochov, 330 23 Vochov č.p. 46</v>
      </c>
      <c r="G54" s="42"/>
      <c r="H54" s="42"/>
      <c r="I54" s="34" t="s">
        <v>31</v>
      </c>
      <c r="J54" s="38" t="str">
        <f>E21</f>
        <v>Petr Königsmark</v>
      </c>
      <c r="K54" s="42"/>
      <c r="L54" s="132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Petr Königsmark</v>
      </c>
      <c r="K55" s="42"/>
      <c r="L55" s="132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2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59" t="s">
        <v>87</v>
      </c>
      <c r="D57" s="160"/>
      <c r="E57" s="160"/>
      <c r="F57" s="160"/>
      <c r="G57" s="160"/>
      <c r="H57" s="160"/>
      <c r="I57" s="160"/>
      <c r="J57" s="161" t="s">
        <v>88</v>
      </c>
      <c r="K57" s="160"/>
      <c r="L57" s="132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2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2" t="s">
        <v>69</v>
      </c>
      <c r="D59" s="42"/>
      <c r="E59" s="42"/>
      <c r="F59" s="42"/>
      <c r="G59" s="42"/>
      <c r="H59" s="42"/>
      <c r="I59" s="42"/>
      <c r="J59" s="104">
        <f>J90</f>
        <v>0</v>
      </c>
      <c r="K59" s="42"/>
      <c r="L59" s="132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89</v>
      </c>
    </row>
    <row r="60" spans="1:31" s="9" customFormat="1" ht="24.95" customHeight="1">
      <c r="A60" s="9"/>
      <c r="B60" s="163"/>
      <c r="C60" s="164"/>
      <c r="D60" s="165" t="s">
        <v>90</v>
      </c>
      <c r="E60" s="166"/>
      <c r="F60" s="166"/>
      <c r="G60" s="166"/>
      <c r="H60" s="166"/>
      <c r="I60" s="166"/>
      <c r="J60" s="167">
        <f>J91</f>
        <v>0</v>
      </c>
      <c r="K60" s="164"/>
      <c r="L60" s="168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9"/>
      <c r="C61" s="170"/>
      <c r="D61" s="171" t="s">
        <v>91</v>
      </c>
      <c r="E61" s="172"/>
      <c r="F61" s="172"/>
      <c r="G61" s="172"/>
      <c r="H61" s="172"/>
      <c r="I61" s="172"/>
      <c r="J61" s="173">
        <f>J92</f>
        <v>0</v>
      </c>
      <c r="K61" s="170"/>
      <c r="L61" s="17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4.85" customHeight="1">
      <c r="A62" s="10"/>
      <c r="B62" s="169"/>
      <c r="C62" s="170"/>
      <c r="D62" s="171" t="s">
        <v>92</v>
      </c>
      <c r="E62" s="172"/>
      <c r="F62" s="172"/>
      <c r="G62" s="172"/>
      <c r="H62" s="172"/>
      <c r="I62" s="172"/>
      <c r="J62" s="173">
        <f>J212</f>
        <v>0</v>
      </c>
      <c r="K62" s="170"/>
      <c r="L62" s="17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9"/>
      <c r="C63" s="170"/>
      <c r="D63" s="171" t="s">
        <v>93</v>
      </c>
      <c r="E63" s="172"/>
      <c r="F63" s="172"/>
      <c r="G63" s="172"/>
      <c r="H63" s="172"/>
      <c r="I63" s="172"/>
      <c r="J63" s="173">
        <f>J219</f>
        <v>0</v>
      </c>
      <c r="K63" s="170"/>
      <c r="L63" s="17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9"/>
      <c r="C64" s="170"/>
      <c r="D64" s="171" t="s">
        <v>94</v>
      </c>
      <c r="E64" s="172"/>
      <c r="F64" s="172"/>
      <c r="G64" s="172"/>
      <c r="H64" s="172"/>
      <c r="I64" s="172"/>
      <c r="J64" s="173">
        <f>J223</f>
        <v>0</v>
      </c>
      <c r="K64" s="170"/>
      <c r="L64" s="17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9"/>
      <c r="C65" s="170"/>
      <c r="D65" s="171" t="s">
        <v>95</v>
      </c>
      <c r="E65" s="172"/>
      <c r="F65" s="172"/>
      <c r="G65" s="172"/>
      <c r="H65" s="172"/>
      <c r="I65" s="172"/>
      <c r="J65" s="173">
        <f>J227</f>
        <v>0</v>
      </c>
      <c r="K65" s="170"/>
      <c r="L65" s="17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9"/>
      <c r="C66" s="170"/>
      <c r="D66" s="171" t="s">
        <v>96</v>
      </c>
      <c r="E66" s="172"/>
      <c r="F66" s="172"/>
      <c r="G66" s="172"/>
      <c r="H66" s="172"/>
      <c r="I66" s="172"/>
      <c r="J66" s="173">
        <f>J231</f>
        <v>0</v>
      </c>
      <c r="K66" s="170"/>
      <c r="L66" s="17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9"/>
      <c r="C67" s="170"/>
      <c r="D67" s="171" t="s">
        <v>97</v>
      </c>
      <c r="E67" s="172"/>
      <c r="F67" s="172"/>
      <c r="G67" s="172"/>
      <c r="H67" s="172"/>
      <c r="I67" s="172"/>
      <c r="J67" s="173">
        <f>J265</f>
        <v>0</v>
      </c>
      <c r="K67" s="170"/>
      <c r="L67" s="17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69"/>
      <c r="C68" s="170"/>
      <c r="D68" s="171" t="s">
        <v>98</v>
      </c>
      <c r="E68" s="172"/>
      <c r="F68" s="172"/>
      <c r="G68" s="172"/>
      <c r="H68" s="172"/>
      <c r="I68" s="172"/>
      <c r="J68" s="173">
        <f>J302</f>
        <v>0</v>
      </c>
      <c r="K68" s="170"/>
      <c r="L68" s="17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69"/>
      <c r="C69" s="170"/>
      <c r="D69" s="171" t="s">
        <v>99</v>
      </c>
      <c r="E69" s="172"/>
      <c r="F69" s="172"/>
      <c r="G69" s="172"/>
      <c r="H69" s="172"/>
      <c r="I69" s="172"/>
      <c r="J69" s="173">
        <f>J324</f>
        <v>0</v>
      </c>
      <c r="K69" s="170"/>
      <c r="L69" s="17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69"/>
      <c r="C70" s="170"/>
      <c r="D70" s="171" t="s">
        <v>100</v>
      </c>
      <c r="E70" s="172"/>
      <c r="F70" s="172"/>
      <c r="G70" s="172"/>
      <c r="H70" s="172"/>
      <c r="I70" s="172"/>
      <c r="J70" s="173">
        <f>J344</f>
        <v>0</v>
      </c>
      <c r="K70" s="170"/>
      <c r="L70" s="17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2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32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32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101</v>
      </c>
      <c r="D77" s="42"/>
      <c r="E77" s="42"/>
      <c r="F77" s="42"/>
      <c r="G77" s="42"/>
      <c r="H77" s="42"/>
      <c r="I77" s="42"/>
      <c r="J77" s="42"/>
      <c r="K77" s="42"/>
      <c r="L77" s="132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2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32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58" t="str">
        <f>E7</f>
        <v>III/2033 Vochov průtah</v>
      </c>
      <c r="F80" s="34"/>
      <c r="G80" s="34"/>
      <c r="H80" s="34"/>
      <c r="I80" s="42"/>
      <c r="J80" s="42"/>
      <c r="K80" s="42"/>
      <c r="L80" s="132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83</v>
      </c>
      <c r="D81" s="42"/>
      <c r="E81" s="42"/>
      <c r="F81" s="42"/>
      <c r="G81" s="42"/>
      <c r="H81" s="42"/>
      <c r="I81" s="42"/>
      <c r="J81" s="42"/>
      <c r="K81" s="42"/>
      <c r="L81" s="132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71" t="str">
        <f>E9</f>
        <v>D.1.3.2a-1 - SO 302 Oprava přípojek dešťové kanalizace - I. etapa</v>
      </c>
      <c r="F82" s="42"/>
      <c r="G82" s="42"/>
      <c r="H82" s="42"/>
      <c r="I82" s="42"/>
      <c r="J82" s="42"/>
      <c r="K82" s="42"/>
      <c r="L82" s="132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2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21</v>
      </c>
      <c r="D84" s="42"/>
      <c r="E84" s="42"/>
      <c r="F84" s="29" t="str">
        <f>F12</f>
        <v>Vochov</v>
      </c>
      <c r="G84" s="42"/>
      <c r="H84" s="42"/>
      <c r="I84" s="34" t="s">
        <v>23</v>
      </c>
      <c r="J84" s="74" t="str">
        <f>IF(J12="","",J12)</f>
        <v>6. 4. 2020</v>
      </c>
      <c r="K84" s="42"/>
      <c r="L84" s="132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2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25</v>
      </c>
      <c r="D86" s="42"/>
      <c r="E86" s="42"/>
      <c r="F86" s="29" t="str">
        <f>E15</f>
        <v>Obec Vochov, 330 23 Vochov č.p. 46</v>
      </c>
      <c r="G86" s="42"/>
      <c r="H86" s="42"/>
      <c r="I86" s="34" t="s">
        <v>31</v>
      </c>
      <c r="J86" s="38" t="str">
        <f>E21</f>
        <v>Petr Königsmark</v>
      </c>
      <c r="K86" s="42"/>
      <c r="L86" s="132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15" customHeight="1">
      <c r="A87" s="40"/>
      <c r="B87" s="41"/>
      <c r="C87" s="34" t="s">
        <v>29</v>
      </c>
      <c r="D87" s="42"/>
      <c r="E87" s="42"/>
      <c r="F87" s="29" t="str">
        <f>IF(E18="","",E18)</f>
        <v>Vyplň údaj</v>
      </c>
      <c r="G87" s="42"/>
      <c r="H87" s="42"/>
      <c r="I87" s="34" t="s">
        <v>34</v>
      </c>
      <c r="J87" s="38" t="str">
        <f>E24</f>
        <v>Petr Königsmark</v>
      </c>
      <c r="K87" s="42"/>
      <c r="L87" s="132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0.3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2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11" customFormat="1" ht="29.25" customHeight="1">
      <c r="A89" s="175"/>
      <c r="B89" s="176"/>
      <c r="C89" s="177" t="s">
        <v>102</v>
      </c>
      <c r="D89" s="178" t="s">
        <v>56</v>
      </c>
      <c r="E89" s="178" t="s">
        <v>52</v>
      </c>
      <c r="F89" s="178" t="s">
        <v>53</v>
      </c>
      <c r="G89" s="178" t="s">
        <v>103</v>
      </c>
      <c r="H89" s="178" t="s">
        <v>104</v>
      </c>
      <c r="I89" s="178" t="s">
        <v>105</v>
      </c>
      <c r="J89" s="178" t="s">
        <v>88</v>
      </c>
      <c r="K89" s="179" t="s">
        <v>106</v>
      </c>
      <c r="L89" s="180"/>
      <c r="M89" s="94" t="s">
        <v>19</v>
      </c>
      <c r="N89" s="95" t="s">
        <v>41</v>
      </c>
      <c r="O89" s="95" t="s">
        <v>107</v>
      </c>
      <c r="P89" s="95" t="s">
        <v>108</v>
      </c>
      <c r="Q89" s="95" t="s">
        <v>109</v>
      </c>
      <c r="R89" s="95" t="s">
        <v>110</v>
      </c>
      <c r="S89" s="95" t="s">
        <v>111</v>
      </c>
      <c r="T89" s="96" t="s">
        <v>112</v>
      </c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</row>
    <row r="90" spans="1:63" s="2" customFormat="1" ht="22.8" customHeight="1">
      <c r="A90" s="40"/>
      <c r="B90" s="41"/>
      <c r="C90" s="101" t="s">
        <v>113</v>
      </c>
      <c r="D90" s="42"/>
      <c r="E90" s="42"/>
      <c r="F90" s="42"/>
      <c r="G90" s="42"/>
      <c r="H90" s="42"/>
      <c r="I90" s="42"/>
      <c r="J90" s="181">
        <f>BK90</f>
        <v>0</v>
      </c>
      <c r="K90" s="42"/>
      <c r="L90" s="46"/>
      <c r="M90" s="97"/>
      <c r="N90" s="182"/>
      <c r="O90" s="98"/>
      <c r="P90" s="183">
        <f>P91</f>
        <v>0</v>
      </c>
      <c r="Q90" s="98"/>
      <c r="R90" s="183">
        <f>R91</f>
        <v>292.68709529999995</v>
      </c>
      <c r="S90" s="98"/>
      <c r="T90" s="184">
        <f>T91</f>
        <v>98.63545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70</v>
      </c>
      <c r="AU90" s="19" t="s">
        <v>89</v>
      </c>
      <c r="BK90" s="185">
        <f>BK91</f>
        <v>0</v>
      </c>
    </row>
    <row r="91" spans="1:63" s="12" customFormat="1" ht="25.9" customHeight="1">
      <c r="A91" s="12"/>
      <c r="B91" s="186"/>
      <c r="C91" s="187"/>
      <c r="D91" s="188" t="s">
        <v>70</v>
      </c>
      <c r="E91" s="189" t="s">
        <v>114</v>
      </c>
      <c r="F91" s="189" t="s">
        <v>115</v>
      </c>
      <c r="G91" s="187"/>
      <c r="H91" s="187"/>
      <c r="I91" s="190"/>
      <c r="J91" s="191">
        <f>BK91</f>
        <v>0</v>
      </c>
      <c r="K91" s="187"/>
      <c r="L91" s="192"/>
      <c r="M91" s="193"/>
      <c r="N91" s="194"/>
      <c r="O91" s="194"/>
      <c r="P91" s="195">
        <f>P92+P219+P223+P227+P231+P265+P302+P324+P344</f>
        <v>0</v>
      </c>
      <c r="Q91" s="194"/>
      <c r="R91" s="195">
        <f>R92+R219+R223+R227+R231+R265+R302+R324+R344</f>
        <v>292.68709529999995</v>
      </c>
      <c r="S91" s="194"/>
      <c r="T91" s="196">
        <f>T92+T219+T223+T227+T231+T265+T302+T324+T344</f>
        <v>98.63545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97" t="s">
        <v>79</v>
      </c>
      <c r="AT91" s="198" t="s">
        <v>70</v>
      </c>
      <c r="AU91" s="198" t="s">
        <v>71</v>
      </c>
      <c r="AY91" s="197" t="s">
        <v>116</v>
      </c>
      <c r="BK91" s="199">
        <f>BK92+BK219+BK223+BK227+BK231+BK265+BK302+BK324+BK344</f>
        <v>0</v>
      </c>
    </row>
    <row r="92" spans="1:63" s="12" customFormat="1" ht="22.8" customHeight="1">
      <c r="A92" s="12"/>
      <c r="B92" s="186"/>
      <c r="C92" s="187"/>
      <c r="D92" s="188" t="s">
        <v>70</v>
      </c>
      <c r="E92" s="200" t="s">
        <v>79</v>
      </c>
      <c r="F92" s="200" t="s">
        <v>117</v>
      </c>
      <c r="G92" s="187"/>
      <c r="H92" s="187"/>
      <c r="I92" s="190"/>
      <c r="J92" s="201">
        <f>BK92</f>
        <v>0</v>
      </c>
      <c r="K92" s="187"/>
      <c r="L92" s="192"/>
      <c r="M92" s="193"/>
      <c r="N92" s="194"/>
      <c r="O92" s="194"/>
      <c r="P92" s="195">
        <f>P93+SUM(P94:P212)</f>
        <v>0</v>
      </c>
      <c r="Q92" s="194"/>
      <c r="R92" s="195">
        <f>R93+SUM(R94:R212)</f>
        <v>259.69305739999993</v>
      </c>
      <c r="S92" s="194"/>
      <c r="T92" s="196">
        <f>T93+SUM(T94:T212)</f>
        <v>66.22165000000001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7" t="s">
        <v>79</v>
      </c>
      <c r="AT92" s="198" t="s">
        <v>70</v>
      </c>
      <c r="AU92" s="198" t="s">
        <v>79</v>
      </c>
      <c r="AY92" s="197" t="s">
        <v>116</v>
      </c>
      <c r="BK92" s="199">
        <f>BK93+SUM(BK94:BK212)</f>
        <v>0</v>
      </c>
    </row>
    <row r="93" spans="1:65" s="2" customFormat="1" ht="37.8" customHeight="1">
      <c r="A93" s="40"/>
      <c r="B93" s="41"/>
      <c r="C93" s="202" t="s">
        <v>79</v>
      </c>
      <c r="D93" s="202" t="s">
        <v>118</v>
      </c>
      <c r="E93" s="203" t="s">
        <v>119</v>
      </c>
      <c r="F93" s="204" t="s">
        <v>120</v>
      </c>
      <c r="G93" s="205" t="s">
        <v>121</v>
      </c>
      <c r="H93" s="206">
        <v>6.95</v>
      </c>
      <c r="I93" s="207"/>
      <c r="J93" s="208">
        <f>ROUND(I93*H93,2)</f>
        <v>0</v>
      </c>
      <c r="K93" s="204" t="s">
        <v>122</v>
      </c>
      <c r="L93" s="46"/>
      <c r="M93" s="209" t="s">
        <v>19</v>
      </c>
      <c r="N93" s="210" t="s">
        <v>42</v>
      </c>
      <c r="O93" s="86"/>
      <c r="P93" s="211">
        <f>O93*H93</f>
        <v>0</v>
      </c>
      <c r="Q93" s="211">
        <v>0</v>
      </c>
      <c r="R93" s="211">
        <f>Q93*H93</f>
        <v>0</v>
      </c>
      <c r="S93" s="211">
        <v>0.295</v>
      </c>
      <c r="T93" s="212">
        <f>S93*H93</f>
        <v>2.05025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3" t="s">
        <v>123</v>
      </c>
      <c r="AT93" s="213" t="s">
        <v>118</v>
      </c>
      <c r="AU93" s="213" t="s">
        <v>81</v>
      </c>
      <c r="AY93" s="19" t="s">
        <v>116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19" t="s">
        <v>79</v>
      </c>
      <c r="BK93" s="214">
        <f>ROUND(I93*H93,2)</f>
        <v>0</v>
      </c>
      <c r="BL93" s="19" t="s">
        <v>123</v>
      </c>
      <c r="BM93" s="213" t="s">
        <v>124</v>
      </c>
    </row>
    <row r="94" spans="1:47" s="2" customFormat="1" ht="12">
      <c r="A94" s="40"/>
      <c r="B94" s="41"/>
      <c r="C94" s="42"/>
      <c r="D94" s="215" t="s">
        <v>125</v>
      </c>
      <c r="E94" s="42"/>
      <c r="F94" s="216" t="s">
        <v>126</v>
      </c>
      <c r="G94" s="42"/>
      <c r="H94" s="42"/>
      <c r="I94" s="217"/>
      <c r="J94" s="42"/>
      <c r="K94" s="42"/>
      <c r="L94" s="46"/>
      <c r="M94" s="218"/>
      <c r="N94" s="219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125</v>
      </c>
      <c r="AU94" s="19" t="s">
        <v>81</v>
      </c>
    </row>
    <row r="95" spans="1:51" s="13" customFormat="1" ht="12">
      <c r="A95" s="13"/>
      <c r="B95" s="220"/>
      <c r="C95" s="221"/>
      <c r="D95" s="222" t="s">
        <v>127</v>
      </c>
      <c r="E95" s="223" t="s">
        <v>19</v>
      </c>
      <c r="F95" s="224" t="s">
        <v>128</v>
      </c>
      <c r="G95" s="221"/>
      <c r="H95" s="225">
        <v>6.95</v>
      </c>
      <c r="I95" s="226"/>
      <c r="J95" s="221"/>
      <c r="K95" s="221"/>
      <c r="L95" s="227"/>
      <c r="M95" s="228"/>
      <c r="N95" s="229"/>
      <c r="O95" s="229"/>
      <c r="P95" s="229"/>
      <c r="Q95" s="229"/>
      <c r="R95" s="229"/>
      <c r="S95" s="229"/>
      <c r="T95" s="23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1" t="s">
        <v>127</v>
      </c>
      <c r="AU95" s="231" t="s">
        <v>81</v>
      </c>
      <c r="AV95" s="13" t="s">
        <v>81</v>
      </c>
      <c r="AW95" s="13" t="s">
        <v>33</v>
      </c>
      <c r="AX95" s="13" t="s">
        <v>79</v>
      </c>
      <c r="AY95" s="231" t="s">
        <v>116</v>
      </c>
    </row>
    <row r="96" spans="1:65" s="2" customFormat="1" ht="37.8" customHeight="1">
      <c r="A96" s="40"/>
      <c r="B96" s="41"/>
      <c r="C96" s="202" t="s">
        <v>81</v>
      </c>
      <c r="D96" s="202" t="s">
        <v>118</v>
      </c>
      <c r="E96" s="203" t="s">
        <v>129</v>
      </c>
      <c r="F96" s="204" t="s">
        <v>130</v>
      </c>
      <c r="G96" s="205" t="s">
        <v>121</v>
      </c>
      <c r="H96" s="206">
        <v>42.45</v>
      </c>
      <c r="I96" s="207"/>
      <c r="J96" s="208">
        <f>ROUND(I96*H96,2)</f>
        <v>0</v>
      </c>
      <c r="K96" s="204" t="s">
        <v>122</v>
      </c>
      <c r="L96" s="46"/>
      <c r="M96" s="209" t="s">
        <v>19</v>
      </c>
      <c r="N96" s="210" t="s">
        <v>42</v>
      </c>
      <c r="O96" s="86"/>
      <c r="P96" s="211">
        <f>O96*H96</f>
        <v>0</v>
      </c>
      <c r="Q96" s="211">
        <v>0</v>
      </c>
      <c r="R96" s="211">
        <f>Q96*H96</f>
        <v>0</v>
      </c>
      <c r="S96" s="211">
        <v>0.29</v>
      </c>
      <c r="T96" s="212">
        <f>S96*H96</f>
        <v>12.3105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3" t="s">
        <v>123</v>
      </c>
      <c r="AT96" s="213" t="s">
        <v>118</v>
      </c>
      <c r="AU96" s="213" t="s">
        <v>81</v>
      </c>
      <c r="AY96" s="19" t="s">
        <v>116</v>
      </c>
      <c r="BE96" s="214">
        <f>IF(N96="základní",J96,0)</f>
        <v>0</v>
      </c>
      <c r="BF96" s="214">
        <f>IF(N96="snížená",J96,0)</f>
        <v>0</v>
      </c>
      <c r="BG96" s="214">
        <f>IF(N96="zákl. přenesená",J96,0)</f>
        <v>0</v>
      </c>
      <c r="BH96" s="214">
        <f>IF(N96="sníž. přenesená",J96,0)</f>
        <v>0</v>
      </c>
      <c r="BI96" s="214">
        <f>IF(N96="nulová",J96,0)</f>
        <v>0</v>
      </c>
      <c r="BJ96" s="19" t="s">
        <v>79</v>
      </c>
      <c r="BK96" s="214">
        <f>ROUND(I96*H96,2)</f>
        <v>0</v>
      </c>
      <c r="BL96" s="19" t="s">
        <v>123</v>
      </c>
      <c r="BM96" s="213" t="s">
        <v>131</v>
      </c>
    </row>
    <row r="97" spans="1:47" s="2" customFormat="1" ht="12">
      <c r="A97" s="40"/>
      <c r="B97" s="41"/>
      <c r="C97" s="42"/>
      <c r="D97" s="215" t="s">
        <v>125</v>
      </c>
      <c r="E97" s="42"/>
      <c r="F97" s="216" t="s">
        <v>132</v>
      </c>
      <c r="G97" s="42"/>
      <c r="H97" s="42"/>
      <c r="I97" s="217"/>
      <c r="J97" s="42"/>
      <c r="K97" s="42"/>
      <c r="L97" s="46"/>
      <c r="M97" s="218"/>
      <c r="N97" s="219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125</v>
      </c>
      <c r="AU97" s="19" t="s">
        <v>81</v>
      </c>
    </row>
    <row r="98" spans="1:51" s="13" customFormat="1" ht="12">
      <c r="A98" s="13"/>
      <c r="B98" s="220"/>
      <c r="C98" s="221"/>
      <c r="D98" s="222" t="s">
        <v>127</v>
      </c>
      <c r="E98" s="223" t="s">
        <v>19</v>
      </c>
      <c r="F98" s="224" t="s">
        <v>133</v>
      </c>
      <c r="G98" s="221"/>
      <c r="H98" s="225">
        <v>42.45</v>
      </c>
      <c r="I98" s="226"/>
      <c r="J98" s="221"/>
      <c r="K98" s="221"/>
      <c r="L98" s="227"/>
      <c r="M98" s="228"/>
      <c r="N98" s="229"/>
      <c r="O98" s="229"/>
      <c r="P98" s="229"/>
      <c r="Q98" s="229"/>
      <c r="R98" s="229"/>
      <c r="S98" s="229"/>
      <c r="T98" s="23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1" t="s">
        <v>127</v>
      </c>
      <c r="AU98" s="231" t="s">
        <v>81</v>
      </c>
      <c r="AV98" s="13" t="s">
        <v>81</v>
      </c>
      <c r="AW98" s="13" t="s">
        <v>33</v>
      </c>
      <c r="AX98" s="13" t="s">
        <v>79</v>
      </c>
      <c r="AY98" s="231" t="s">
        <v>116</v>
      </c>
    </row>
    <row r="99" spans="1:65" s="2" customFormat="1" ht="37.8" customHeight="1">
      <c r="A99" s="40"/>
      <c r="B99" s="41"/>
      <c r="C99" s="202" t="s">
        <v>134</v>
      </c>
      <c r="D99" s="202" t="s">
        <v>118</v>
      </c>
      <c r="E99" s="203" t="s">
        <v>135</v>
      </c>
      <c r="F99" s="204" t="s">
        <v>136</v>
      </c>
      <c r="G99" s="205" t="s">
        <v>121</v>
      </c>
      <c r="H99" s="206">
        <v>9.3</v>
      </c>
      <c r="I99" s="207"/>
      <c r="J99" s="208">
        <f>ROUND(I99*H99,2)</f>
        <v>0</v>
      </c>
      <c r="K99" s="204" t="s">
        <v>122</v>
      </c>
      <c r="L99" s="46"/>
      <c r="M99" s="209" t="s">
        <v>19</v>
      </c>
      <c r="N99" s="210" t="s">
        <v>42</v>
      </c>
      <c r="O99" s="86"/>
      <c r="P99" s="211">
        <f>O99*H99</f>
        <v>0</v>
      </c>
      <c r="Q99" s="211">
        <v>0</v>
      </c>
      <c r="R99" s="211">
        <f>Q99*H99</f>
        <v>0</v>
      </c>
      <c r="S99" s="211">
        <v>0.58</v>
      </c>
      <c r="T99" s="212">
        <f>S99*H99</f>
        <v>5.394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3" t="s">
        <v>123</v>
      </c>
      <c r="AT99" s="213" t="s">
        <v>118</v>
      </c>
      <c r="AU99" s="213" t="s">
        <v>81</v>
      </c>
      <c r="AY99" s="19" t="s">
        <v>116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19" t="s">
        <v>79</v>
      </c>
      <c r="BK99" s="214">
        <f>ROUND(I99*H99,2)</f>
        <v>0</v>
      </c>
      <c r="BL99" s="19" t="s">
        <v>123</v>
      </c>
      <c r="BM99" s="213" t="s">
        <v>137</v>
      </c>
    </row>
    <row r="100" spans="1:47" s="2" customFormat="1" ht="12">
      <c r="A100" s="40"/>
      <c r="B100" s="41"/>
      <c r="C100" s="42"/>
      <c r="D100" s="215" t="s">
        <v>125</v>
      </c>
      <c r="E100" s="42"/>
      <c r="F100" s="216" t="s">
        <v>138</v>
      </c>
      <c r="G100" s="42"/>
      <c r="H100" s="42"/>
      <c r="I100" s="217"/>
      <c r="J100" s="42"/>
      <c r="K100" s="42"/>
      <c r="L100" s="46"/>
      <c r="M100" s="218"/>
      <c r="N100" s="219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125</v>
      </c>
      <c r="AU100" s="19" t="s">
        <v>81</v>
      </c>
    </row>
    <row r="101" spans="1:51" s="13" customFormat="1" ht="12">
      <c r="A101" s="13"/>
      <c r="B101" s="220"/>
      <c r="C101" s="221"/>
      <c r="D101" s="222" t="s">
        <v>127</v>
      </c>
      <c r="E101" s="223" t="s">
        <v>19</v>
      </c>
      <c r="F101" s="224" t="s">
        <v>139</v>
      </c>
      <c r="G101" s="221"/>
      <c r="H101" s="225">
        <v>9.3</v>
      </c>
      <c r="I101" s="226"/>
      <c r="J101" s="221"/>
      <c r="K101" s="221"/>
      <c r="L101" s="227"/>
      <c r="M101" s="228"/>
      <c r="N101" s="229"/>
      <c r="O101" s="229"/>
      <c r="P101" s="229"/>
      <c r="Q101" s="229"/>
      <c r="R101" s="229"/>
      <c r="S101" s="229"/>
      <c r="T101" s="23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1" t="s">
        <v>127</v>
      </c>
      <c r="AU101" s="231" t="s">
        <v>81</v>
      </c>
      <c r="AV101" s="13" t="s">
        <v>81</v>
      </c>
      <c r="AW101" s="13" t="s">
        <v>33</v>
      </c>
      <c r="AX101" s="13" t="s">
        <v>79</v>
      </c>
      <c r="AY101" s="231" t="s">
        <v>116</v>
      </c>
    </row>
    <row r="102" spans="1:65" s="2" customFormat="1" ht="33" customHeight="1">
      <c r="A102" s="40"/>
      <c r="B102" s="41"/>
      <c r="C102" s="202" t="s">
        <v>123</v>
      </c>
      <c r="D102" s="202" t="s">
        <v>118</v>
      </c>
      <c r="E102" s="203" t="s">
        <v>140</v>
      </c>
      <c r="F102" s="204" t="s">
        <v>141</v>
      </c>
      <c r="G102" s="205" t="s">
        <v>121</v>
      </c>
      <c r="H102" s="206">
        <v>13.02</v>
      </c>
      <c r="I102" s="207"/>
      <c r="J102" s="208">
        <f>ROUND(I102*H102,2)</f>
        <v>0</v>
      </c>
      <c r="K102" s="204" t="s">
        <v>122</v>
      </c>
      <c r="L102" s="46"/>
      <c r="M102" s="209" t="s">
        <v>19</v>
      </c>
      <c r="N102" s="210" t="s">
        <v>42</v>
      </c>
      <c r="O102" s="86"/>
      <c r="P102" s="211">
        <f>O102*H102</f>
        <v>0</v>
      </c>
      <c r="Q102" s="211">
        <v>0</v>
      </c>
      <c r="R102" s="211">
        <f>Q102*H102</f>
        <v>0</v>
      </c>
      <c r="S102" s="211">
        <v>0.22</v>
      </c>
      <c r="T102" s="212">
        <f>S102*H102</f>
        <v>2.8644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3" t="s">
        <v>123</v>
      </c>
      <c r="AT102" s="213" t="s">
        <v>118</v>
      </c>
      <c r="AU102" s="213" t="s">
        <v>81</v>
      </c>
      <c r="AY102" s="19" t="s">
        <v>116</v>
      </c>
      <c r="BE102" s="214">
        <f>IF(N102="základní",J102,0)</f>
        <v>0</v>
      </c>
      <c r="BF102" s="214">
        <f>IF(N102="snížená",J102,0)</f>
        <v>0</v>
      </c>
      <c r="BG102" s="214">
        <f>IF(N102="zákl. přenesená",J102,0)</f>
        <v>0</v>
      </c>
      <c r="BH102" s="214">
        <f>IF(N102="sníž. přenesená",J102,0)</f>
        <v>0</v>
      </c>
      <c r="BI102" s="214">
        <f>IF(N102="nulová",J102,0)</f>
        <v>0</v>
      </c>
      <c r="BJ102" s="19" t="s">
        <v>79</v>
      </c>
      <c r="BK102" s="214">
        <f>ROUND(I102*H102,2)</f>
        <v>0</v>
      </c>
      <c r="BL102" s="19" t="s">
        <v>123</v>
      </c>
      <c r="BM102" s="213" t="s">
        <v>142</v>
      </c>
    </row>
    <row r="103" spans="1:47" s="2" customFormat="1" ht="12">
      <c r="A103" s="40"/>
      <c r="B103" s="41"/>
      <c r="C103" s="42"/>
      <c r="D103" s="215" t="s">
        <v>125</v>
      </c>
      <c r="E103" s="42"/>
      <c r="F103" s="216" t="s">
        <v>143</v>
      </c>
      <c r="G103" s="42"/>
      <c r="H103" s="42"/>
      <c r="I103" s="217"/>
      <c r="J103" s="42"/>
      <c r="K103" s="42"/>
      <c r="L103" s="46"/>
      <c r="M103" s="218"/>
      <c r="N103" s="219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125</v>
      </c>
      <c r="AU103" s="19" t="s">
        <v>81</v>
      </c>
    </row>
    <row r="104" spans="1:51" s="13" customFormat="1" ht="12">
      <c r="A104" s="13"/>
      <c r="B104" s="220"/>
      <c r="C104" s="221"/>
      <c r="D104" s="222" t="s">
        <v>127</v>
      </c>
      <c r="E104" s="223" t="s">
        <v>19</v>
      </c>
      <c r="F104" s="224" t="s">
        <v>144</v>
      </c>
      <c r="G104" s="221"/>
      <c r="H104" s="225">
        <v>13.02</v>
      </c>
      <c r="I104" s="226"/>
      <c r="J104" s="221"/>
      <c r="K104" s="221"/>
      <c r="L104" s="227"/>
      <c r="M104" s="228"/>
      <c r="N104" s="229"/>
      <c r="O104" s="229"/>
      <c r="P104" s="229"/>
      <c r="Q104" s="229"/>
      <c r="R104" s="229"/>
      <c r="S104" s="229"/>
      <c r="T104" s="23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1" t="s">
        <v>127</v>
      </c>
      <c r="AU104" s="231" t="s">
        <v>81</v>
      </c>
      <c r="AV104" s="13" t="s">
        <v>81</v>
      </c>
      <c r="AW104" s="13" t="s">
        <v>33</v>
      </c>
      <c r="AX104" s="13" t="s">
        <v>79</v>
      </c>
      <c r="AY104" s="231" t="s">
        <v>116</v>
      </c>
    </row>
    <row r="105" spans="1:65" s="2" customFormat="1" ht="37.8" customHeight="1">
      <c r="A105" s="40"/>
      <c r="B105" s="41"/>
      <c r="C105" s="202" t="s">
        <v>145</v>
      </c>
      <c r="D105" s="202" t="s">
        <v>118</v>
      </c>
      <c r="E105" s="203" t="s">
        <v>146</v>
      </c>
      <c r="F105" s="204" t="s">
        <v>147</v>
      </c>
      <c r="G105" s="205" t="s">
        <v>121</v>
      </c>
      <c r="H105" s="206">
        <v>55.95</v>
      </c>
      <c r="I105" s="207"/>
      <c r="J105" s="208">
        <f>ROUND(I105*H105,2)</f>
        <v>0</v>
      </c>
      <c r="K105" s="204" t="s">
        <v>122</v>
      </c>
      <c r="L105" s="46"/>
      <c r="M105" s="209" t="s">
        <v>19</v>
      </c>
      <c r="N105" s="210" t="s">
        <v>42</v>
      </c>
      <c r="O105" s="86"/>
      <c r="P105" s="211">
        <f>O105*H105</f>
        <v>0</v>
      </c>
      <c r="Q105" s="211">
        <v>0</v>
      </c>
      <c r="R105" s="211">
        <f>Q105*H105</f>
        <v>0</v>
      </c>
      <c r="S105" s="211">
        <v>0.75</v>
      </c>
      <c r="T105" s="212">
        <f>S105*H105</f>
        <v>41.962500000000006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3" t="s">
        <v>123</v>
      </c>
      <c r="AT105" s="213" t="s">
        <v>118</v>
      </c>
      <c r="AU105" s="213" t="s">
        <v>81</v>
      </c>
      <c r="AY105" s="19" t="s">
        <v>116</v>
      </c>
      <c r="BE105" s="214">
        <f>IF(N105="základní",J105,0)</f>
        <v>0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19" t="s">
        <v>79</v>
      </c>
      <c r="BK105" s="214">
        <f>ROUND(I105*H105,2)</f>
        <v>0</v>
      </c>
      <c r="BL105" s="19" t="s">
        <v>123</v>
      </c>
      <c r="BM105" s="213" t="s">
        <v>148</v>
      </c>
    </row>
    <row r="106" spans="1:47" s="2" customFormat="1" ht="12">
      <c r="A106" s="40"/>
      <c r="B106" s="41"/>
      <c r="C106" s="42"/>
      <c r="D106" s="215" t="s">
        <v>125</v>
      </c>
      <c r="E106" s="42"/>
      <c r="F106" s="216" t="s">
        <v>149</v>
      </c>
      <c r="G106" s="42"/>
      <c r="H106" s="42"/>
      <c r="I106" s="217"/>
      <c r="J106" s="42"/>
      <c r="K106" s="42"/>
      <c r="L106" s="46"/>
      <c r="M106" s="218"/>
      <c r="N106" s="219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125</v>
      </c>
      <c r="AU106" s="19" t="s">
        <v>81</v>
      </c>
    </row>
    <row r="107" spans="1:51" s="13" customFormat="1" ht="12">
      <c r="A107" s="13"/>
      <c r="B107" s="220"/>
      <c r="C107" s="221"/>
      <c r="D107" s="222" t="s">
        <v>127</v>
      </c>
      <c r="E107" s="223" t="s">
        <v>19</v>
      </c>
      <c r="F107" s="224" t="s">
        <v>150</v>
      </c>
      <c r="G107" s="221"/>
      <c r="H107" s="225">
        <v>49.95</v>
      </c>
      <c r="I107" s="226"/>
      <c r="J107" s="221"/>
      <c r="K107" s="221"/>
      <c r="L107" s="227"/>
      <c r="M107" s="228"/>
      <c r="N107" s="229"/>
      <c r="O107" s="229"/>
      <c r="P107" s="229"/>
      <c r="Q107" s="229"/>
      <c r="R107" s="229"/>
      <c r="S107" s="229"/>
      <c r="T107" s="23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1" t="s">
        <v>127</v>
      </c>
      <c r="AU107" s="231" t="s">
        <v>81</v>
      </c>
      <c r="AV107" s="13" t="s">
        <v>81</v>
      </c>
      <c r="AW107" s="13" t="s">
        <v>33</v>
      </c>
      <c r="AX107" s="13" t="s">
        <v>71</v>
      </c>
      <c r="AY107" s="231" t="s">
        <v>116</v>
      </c>
    </row>
    <row r="108" spans="1:51" s="13" customFormat="1" ht="12">
      <c r="A108" s="13"/>
      <c r="B108" s="220"/>
      <c r="C108" s="221"/>
      <c r="D108" s="222" t="s">
        <v>127</v>
      </c>
      <c r="E108" s="223" t="s">
        <v>19</v>
      </c>
      <c r="F108" s="224" t="s">
        <v>151</v>
      </c>
      <c r="G108" s="221"/>
      <c r="H108" s="225">
        <v>6</v>
      </c>
      <c r="I108" s="226"/>
      <c r="J108" s="221"/>
      <c r="K108" s="221"/>
      <c r="L108" s="227"/>
      <c r="M108" s="228"/>
      <c r="N108" s="229"/>
      <c r="O108" s="229"/>
      <c r="P108" s="229"/>
      <c r="Q108" s="229"/>
      <c r="R108" s="229"/>
      <c r="S108" s="229"/>
      <c r="T108" s="23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1" t="s">
        <v>127</v>
      </c>
      <c r="AU108" s="231" t="s">
        <v>81</v>
      </c>
      <c r="AV108" s="13" t="s">
        <v>81</v>
      </c>
      <c r="AW108" s="13" t="s">
        <v>33</v>
      </c>
      <c r="AX108" s="13" t="s">
        <v>71</v>
      </c>
      <c r="AY108" s="231" t="s">
        <v>116</v>
      </c>
    </row>
    <row r="109" spans="1:51" s="14" customFormat="1" ht="12">
      <c r="A109" s="14"/>
      <c r="B109" s="232"/>
      <c r="C109" s="233"/>
      <c r="D109" s="222" t="s">
        <v>127</v>
      </c>
      <c r="E109" s="234" t="s">
        <v>19</v>
      </c>
      <c r="F109" s="235" t="s">
        <v>152</v>
      </c>
      <c r="G109" s="233"/>
      <c r="H109" s="236">
        <v>55.95</v>
      </c>
      <c r="I109" s="237"/>
      <c r="J109" s="233"/>
      <c r="K109" s="233"/>
      <c r="L109" s="238"/>
      <c r="M109" s="239"/>
      <c r="N109" s="240"/>
      <c r="O109" s="240"/>
      <c r="P109" s="240"/>
      <c r="Q109" s="240"/>
      <c r="R109" s="240"/>
      <c r="S109" s="240"/>
      <c r="T109" s="241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2" t="s">
        <v>127</v>
      </c>
      <c r="AU109" s="242" t="s">
        <v>81</v>
      </c>
      <c r="AV109" s="14" t="s">
        <v>123</v>
      </c>
      <c r="AW109" s="14" t="s">
        <v>33</v>
      </c>
      <c r="AX109" s="14" t="s">
        <v>79</v>
      </c>
      <c r="AY109" s="242" t="s">
        <v>116</v>
      </c>
    </row>
    <row r="110" spans="1:65" s="2" customFormat="1" ht="24.15" customHeight="1">
      <c r="A110" s="40"/>
      <c r="B110" s="41"/>
      <c r="C110" s="202" t="s">
        <v>153</v>
      </c>
      <c r="D110" s="202" t="s">
        <v>118</v>
      </c>
      <c r="E110" s="203" t="s">
        <v>154</v>
      </c>
      <c r="F110" s="204" t="s">
        <v>155</v>
      </c>
      <c r="G110" s="205" t="s">
        <v>156</v>
      </c>
      <c r="H110" s="206">
        <v>8</v>
      </c>
      <c r="I110" s="207"/>
      <c r="J110" s="208">
        <f>ROUND(I110*H110,2)</f>
        <v>0</v>
      </c>
      <c r="K110" s="204" t="s">
        <v>122</v>
      </c>
      <c r="L110" s="46"/>
      <c r="M110" s="209" t="s">
        <v>19</v>
      </c>
      <c r="N110" s="210" t="s">
        <v>42</v>
      </c>
      <c r="O110" s="86"/>
      <c r="P110" s="211">
        <f>O110*H110</f>
        <v>0</v>
      </c>
      <c r="Q110" s="211">
        <v>0</v>
      </c>
      <c r="R110" s="211">
        <f>Q110*H110</f>
        <v>0</v>
      </c>
      <c r="S110" s="211">
        <v>0.205</v>
      </c>
      <c r="T110" s="212">
        <f>S110*H110</f>
        <v>1.64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3" t="s">
        <v>123</v>
      </c>
      <c r="AT110" s="213" t="s">
        <v>118</v>
      </c>
      <c r="AU110" s="213" t="s">
        <v>81</v>
      </c>
      <c r="AY110" s="19" t="s">
        <v>116</v>
      </c>
      <c r="BE110" s="214">
        <f>IF(N110="základní",J110,0)</f>
        <v>0</v>
      </c>
      <c r="BF110" s="214">
        <f>IF(N110="snížená",J110,0)</f>
        <v>0</v>
      </c>
      <c r="BG110" s="214">
        <f>IF(N110="zákl. přenesená",J110,0)</f>
        <v>0</v>
      </c>
      <c r="BH110" s="214">
        <f>IF(N110="sníž. přenesená",J110,0)</f>
        <v>0</v>
      </c>
      <c r="BI110" s="214">
        <f>IF(N110="nulová",J110,0)</f>
        <v>0</v>
      </c>
      <c r="BJ110" s="19" t="s">
        <v>79</v>
      </c>
      <c r="BK110" s="214">
        <f>ROUND(I110*H110,2)</f>
        <v>0</v>
      </c>
      <c r="BL110" s="19" t="s">
        <v>123</v>
      </c>
      <c r="BM110" s="213" t="s">
        <v>157</v>
      </c>
    </row>
    <row r="111" spans="1:47" s="2" customFormat="1" ht="12">
      <c r="A111" s="40"/>
      <c r="B111" s="41"/>
      <c r="C111" s="42"/>
      <c r="D111" s="215" t="s">
        <v>125</v>
      </c>
      <c r="E111" s="42"/>
      <c r="F111" s="216" t="s">
        <v>158</v>
      </c>
      <c r="G111" s="42"/>
      <c r="H111" s="42"/>
      <c r="I111" s="217"/>
      <c r="J111" s="42"/>
      <c r="K111" s="42"/>
      <c r="L111" s="46"/>
      <c r="M111" s="218"/>
      <c r="N111" s="219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125</v>
      </c>
      <c r="AU111" s="19" t="s">
        <v>81</v>
      </c>
    </row>
    <row r="112" spans="1:51" s="13" customFormat="1" ht="12">
      <c r="A112" s="13"/>
      <c r="B112" s="220"/>
      <c r="C112" s="221"/>
      <c r="D112" s="222" t="s">
        <v>127</v>
      </c>
      <c r="E112" s="223" t="s">
        <v>19</v>
      </c>
      <c r="F112" s="224" t="s">
        <v>159</v>
      </c>
      <c r="G112" s="221"/>
      <c r="H112" s="225">
        <v>8</v>
      </c>
      <c r="I112" s="226"/>
      <c r="J112" s="221"/>
      <c r="K112" s="221"/>
      <c r="L112" s="227"/>
      <c r="M112" s="228"/>
      <c r="N112" s="229"/>
      <c r="O112" s="229"/>
      <c r="P112" s="229"/>
      <c r="Q112" s="229"/>
      <c r="R112" s="229"/>
      <c r="S112" s="229"/>
      <c r="T112" s="23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1" t="s">
        <v>127</v>
      </c>
      <c r="AU112" s="231" t="s">
        <v>81</v>
      </c>
      <c r="AV112" s="13" t="s">
        <v>81</v>
      </c>
      <c r="AW112" s="13" t="s">
        <v>33</v>
      </c>
      <c r="AX112" s="13" t="s">
        <v>79</v>
      </c>
      <c r="AY112" s="231" t="s">
        <v>116</v>
      </c>
    </row>
    <row r="113" spans="1:65" s="2" customFormat="1" ht="24.15" customHeight="1">
      <c r="A113" s="40"/>
      <c r="B113" s="41"/>
      <c r="C113" s="202" t="s">
        <v>160</v>
      </c>
      <c r="D113" s="202" t="s">
        <v>118</v>
      </c>
      <c r="E113" s="203" t="s">
        <v>161</v>
      </c>
      <c r="F113" s="204" t="s">
        <v>162</v>
      </c>
      <c r="G113" s="205" t="s">
        <v>163</v>
      </c>
      <c r="H113" s="206">
        <v>1</v>
      </c>
      <c r="I113" s="207"/>
      <c r="J113" s="208">
        <f>ROUND(I113*H113,2)</f>
        <v>0</v>
      </c>
      <c r="K113" s="204" t="s">
        <v>19</v>
      </c>
      <c r="L113" s="46"/>
      <c r="M113" s="209" t="s">
        <v>19</v>
      </c>
      <c r="N113" s="210" t="s">
        <v>42</v>
      </c>
      <c r="O113" s="86"/>
      <c r="P113" s="211">
        <f>O113*H113</f>
        <v>0</v>
      </c>
      <c r="Q113" s="211">
        <v>3E-05</v>
      </c>
      <c r="R113" s="211">
        <f>Q113*H113</f>
        <v>3E-05</v>
      </c>
      <c r="S113" s="211">
        <v>0</v>
      </c>
      <c r="T113" s="212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3" t="s">
        <v>123</v>
      </c>
      <c r="AT113" s="213" t="s">
        <v>118</v>
      </c>
      <c r="AU113" s="213" t="s">
        <v>81</v>
      </c>
      <c r="AY113" s="19" t="s">
        <v>116</v>
      </c>
      <c r="BE113" s="214">
        <f>IF(N113="základní",J113,0)</f>
        <v>0</v>
      </c>
      <c r="BF113" s="214">
        <f>IF(N113="snížená",J113,0)</f>
        <v>0</v>
      </c>
      <c r="BG113" s="214">
        <f>IF(N113="zákl. přenesená",J113,0)</f>
        <v>0</v>
      </c>
      <c r="BH113" s="214">
        <f>IF(N113="sníž. přenesená",J113,0)</f>
        <v>0</v>
      </c>
      <c r="BI113" s="214">
        <f>IF(N113="nulová",J113,0)</f>
        <v>0</v>
      </c>
      <c r="BJ113" s="19" t="s">
        <v>79</v>
      </c>
      <c r="BK113" s="214">
        <f>ROUND(I113*H113,2)</f>
        <v>0</v>
      </c>
      <c r="BL113" s="19" t="s">
        <v>123</v>
      </c>
      <c r="BM113" s="213" t="s">
        <v>164</v>
      </c>
    </row>
    <row r="114" spans="1:51" s="13" customFormat="1" ht="12">
      <c r="A114" s="13"/>
      <c r="B114" s="220"/>
      <c r="C114" s="221"/>
      <c r="D114" s="222" t="s">
        <v>127</v>
      </c>
      <c r="E114" s="223" t="s">
        <v>19</v>
      </c>
      <c r="F114" s="224" t="s">
        <v>79</v>
      </c>
      <c r="G114" s="221"/>
      <c r="H114" s="225">
        <v>1</v>
      </c>
      <c r="I114" s="226"/>
      <c r="J114" s="221"/>
      <c r="K114" s="221"/>
      <c r="L114" s="227"/>
      <c r="M114" s="228"/>
      <c r="N114" s="229"/>
      <c r="O114" s="229"/>
      <c r="P114" s="229"/>
      <c r="Q114" s="229"/>
      <c r="R114" s="229"/>
      <c r="S114" s="229"/>
      <c r="T114" s="23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1" t="s">
        <v>127</v>
      </c>
      <c r="AU114" s="231" t="s">
        <v>81</v>
      </c>
      <c r="AV114" s="13" t="s">
        <v>81</v>
      </c>
      <c r="AW114" s="13" t="s">
        <v>33</v>
      </c>
      <c r="AX114" s="13" t="s">
        <v>79</v>
      </c>
      <c r="AY114" s="231" t="s">
        <v>116</v>
      </c>
    </row>
    <row r="115" spans="1:65" s="2" customFormat="1" ht="24.15" customHeight="1">
      <c r="A115" s="40"/>
      <c r="B115" s="41"/>
      <c r="C115" s="202" t="s">
        <v>165</v>
      </c>
      <c r="D115" s="202" t="s">
        <v>118</v>
      </c>
      <c r="E115" s="203" t="s">
        <v>166</v>
      </c>
      <c r="F115" s="204" t="s">
        <v>167</v>
      </c>
      <c r="G115" s="205" t="s">
        <v>168</v>
      </c>
      <c r="H115" s="206">
        <v>8</v>
      </c>
      <c r="I115" s="207"/>
      <c r="J115" s="208">
        <f>ROUND(I115*H115,2)</f>
        <v>0</v>
      </c>
      <c r="K115" s="204" t="s">
        <v>122</v>
      </c>
      <c r="L115" s="46"/>
      <c r="M115" s="209" t="s">
        <v>19</v>
      </c>
      <c r="N115" s="210" t="s">
        <v>42</v>
      </c>
      <c r="O115" s="86"/>
      <c r="P115" s="211">
        <f>O115*H115</f>
        <v>0</v>
      </c>
      <c r="Q115" s="211">
        <v>0</v>
      </c>
      <c r="R115" s="211">
        <f>Q115*H115</f>
        <v>0</v>
      </c>
      <c r="S115" s="211">
        <v>0</v>
      </c>
      <c r="T115" s="212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3" t="s">
        <v>123</v>
      </c>
      <c r="AT115" s="213" t="s">
        <v>118</v>
      </c>
      <c r="AU115" s="213" t="s">
        <v>81</v>
      </c>
      <c r="AY115" s="19" t="s">
        <v>116</v>
      </c>
      <c r="BE115" s="214">
        <f>IF(N115="základní",J115,0)</f>
        <v>0</v>
      </c>
      <c r="BF115" s="214">
        <f>IF(N115="snížená",J115,0)</f>
        <v>0</v>
      </c>
      <c r="BG115" s="214">
        <f>IF(N115="zákl. přenesená",J115,0)</f>
        <v>0</v>
      </c>
      <c r="BH115" s="214">
        <f>IF(N115="sníž. přenesená",J115,0)</f>
        <v>0</v>
      </c>
      <c r="BI115" s="214">
        <f>IF(N115="nulová",J115,0)</f>
        <v>0</v>
      </c>
      <c r="BJ115" s="19" t="s">
        <v>79</v>
      </c>
      <c r="BK115" s="214">
        <f>ROUND(I115*H115,2)</f>
        <v>0</v>
      </c>
      <c r="BL115" s="19" t="s">
        <v>123</v>
      </c>
      <c r="BM115" s="213" t="s">
        <v>169</v>
      </c>
    </row>
    <row r="116" spans="1:47" s="2" customFormat="1" ht="12">
      <c r="A116" s="40"/>
      <c r="B116" s="41"/>
      <c r="C116" s="42"/>
      <c r="D116" s="215" t="s">
        <v>125</v>
      </c>
      <c r="E116" s="42"/>
      <c r="F116" s="216" t="s">
        <v>170</v>
      </c>
      <c r="G116" s="42"/>
      <c r="H116" s="42"/>
      <c r="I116" s="217"/>
      <c r="J116" s="42"/>
      <c r="K116" s="42"/>
      <c r="L116" s="46"/>
      <c r="M116" s="218"/>
      <c r="N116" s="219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125</v>
      </c>
      <c r="AU116" s="19" t="s">
        <v>81</v>
      </c>
    </row>
    <row r="117" spans="1:51" s="13" customFormat="1" ht="12">
      <c r="A117" s="13"/>
      <c r="B117" s="220"/>
      <c r="C117" s="221"/>
      <c r="D117" s="222" t="s">
        <v>127</v>
      </c>
      <c r="E117" s="223" t="s">
        <v>19</v>
      </c>
      <c r="F117" s="224" t="s">
        <v>171</v>
      </c>
      <c r="G117" s="221"/>
      <c r="H117" s="225">
        <v>8</v>
      </c>
      <c r="I117" s="226"/>
      <c r="J117" s="221"/>
      <c r="K117" s="221"/>
      <c r="L117" s="227"/>
      <c r="M117" s="228"/>
      <c r="N117" s="229"/>
      <c r="O117" s="229"/>
      <c r="P117" s="229"/>
      <c r="Q117" s="229"/>
      <c r="R117" s="229"/>
      <c r="S117" s="229"/>
      <c r="T117" s="23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1" t="s">
        <v>127</v>
      </c>
      <c r="AU117" s="231" t="s">
        <v>81</v>
      </c>
      <c r="AV117" s="13" t="s">
        <v>81</v>
      </c>
      <c r="AW117" s="13" t="s">
        <v>33</v>
      </c>
      <c r="AX117" s="13" t="s">
        <v>79</v>
      </c>
      <c r="AY117" s="231" t="s">
        <v>116</v>
      </c>
    </row>
    <row r="118" spans="1:65" s="2" customFormat="1" ht="49.05" customHeight="1">
      <c r="A118" s="40"/>
      <c r="B118" s="41"/>
      <c r="C118" s="202" t="s">
        <v>172</v>
      </c>
      <c r="D118" s="202" t="s">
        <v>118</v>
      </c>
      <c r="E118" s="203" t="s">
        <v>173</v>
      </c>
      <c r="F118" s="204" t="s">
        <v>174</v>
      </c>
      <c r="G118" s="205" t="s">
        <v>156</v>
      </c>
      <c r="H118" s="206">
        <v>8</v>
      </c>
      <c r="I118" s="207"/>
      <c r="J118" s="208">
        <f>ROUND(I118*H118,2)</f>
        <v>0</v>
      </c>
      <c r="K118" s="204" t="s">
        <v>122</v>
      </c>
      <c r="L118" s="46"/>
      <c r="M118" s="209" t="s">
        <v>19</v>
      </c>
      <c r="N118" s="210" t="s">
        <v>42</v>
      </c>
      <c r="O118" s="86"/>
      <c r="P118" s="211">
        <f>O118*H118</f>
        <v>0</v>
      </c>
      <c r="Q118" s="211">
        <v>0.00868</v>
      </c>
      <c r="R118" s="211">
        <f>Q118*H118</f>
        <v>0.06944</v>
      </c>
      <c r="S118" s="211">
        <v>0</v>
      </c>
      <c r="T118" s="212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3" t="s">
        <v>123</v>
      </c>
      <c r="AT118" s="213" t="s">
        <v>118</v>
      </c>
      <c r="AU118" s="213" t="s">
        <v>81</v>
      </c>
      <c r="AY118" s="19" t="s">
        <v>116</v>
      </c>
      <c r="BE118" s="214">
        <f>IF(N118="základní",J118,0)</f>
        <v>0</v>
      </c>
      <c r="BF118" s="214">
        <f>IF(N118="snížená",J118,0)</f>
        <v>0</v>
      </c>
      <c r="BG118" s="214">
        <f>IF(N118="zákl. přenesená",J118,0)</f>
        <v>0</v>
      </c>
      <c r="BH118" s="214">
        <f>IF(N118="sníž. přenesená",J118,0)</f>
        <v>0</v>
      </c>
      <c r="BI118" s="214">
        <f>IF(N118="nulová",J118,0)</f>
        <v>0</v>
      </c>
      <c r="BJ118" s="19" t="s">
        <v>79</v>
      </c>
      <c r="BK118" s="214">
        <f>ROUND(I118*H118,2)</f>
        <v>0</v>
      </c>
      <c r="BL118" s="19" t="s">
        <v>123</v>
      </c>
      <c r="BM118" s="213" t="s">
        <v>175</v>
      </c>
    </row>
    <row r="119" spans="1:47" s="2" customFormat="1" ht="12">
      <c r="A119" s="40"/>
      <c r="B119" s="41"/>
      <c r="C119" s="42"/>
      <c r="D119" s="215" t="s">
        <v>125</v>
      </c>
      <c r="E119" s="42"/>
      <c r="F119" s="216" t="s">
        <v>176</v>
      </c>
      <c r="G119" s="42"/>
      <c r="H119" s="42"/>
      <c r="I119" s="217"/>
      <c r="J119" s="42"/>
      <c r="K119" s="42"/>
      <c r="L119" s="46"/>
      <c r="M119" s="218"/>
      <c r="N119" s="219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125</v>
      </c>
      <c r="AU119" s="19" t="s">
        <v>81</v>
      </c>
    </row>
    <row r="120" spans="1:51" s="13" customFormat="1" ht="12">
      <c r="A120" s="13"/>
      <c r="B120" s="220"/>
      <c r="C120" s="221"/>
      <c r="D120" s="222" t="s">
        <v>127</v>
      </c>
      <c r="E120" s="223" t="s">
        <v>19</v>
      </c>
      <c r="F120" s="224" t="s">
        <v>171</v>
      </c>
      <c r="G120" s="221"/>
      <c r="H120" s="225">
        <v>8</v>
      </c>
      <c r="I120" s="226"/>
      <c r="J120" s="221"/>
      <c r="K120" s="221"/>
      <c r="L120" s="227"/>
      <c r="M120" s="228"/>
      <c r="N120" s="229"/>
      <c r="O120" s="229"/>
      <c r="P120" s="229"/>
      <c r="Q120" s="229"/>
      <c r="R120" s="229"/>
      <c r="S120" s="229"/>
      <c r="T120" s="23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1" t="s">
        <v>127</v>
      </c>
      <c r="AU120" s="231" t="s">
        <v>81</v>
      </c>
      <c r="AV120" s="13" t="s">
        <v>81</v>
      </c>
      <c r="AW120" s="13" t="s">
        <v>33</v>
      </c>
      <c r="AX120" s="13" t="s">
        <v>79</v>
      </c>
      <c r="AY120" s="231" t="s">
        <v>116</v>
      </c>
    </row>
    <row r="121" spans="1:65" s="2" customFormat="1" ht="49.05" customHeight="1">
      <c r="A121" s="40"/>
      <c r="B121" s="41"/>
      <c r="C121" s="202" t="s">
        <v>177</v>
      </c>
      <c r="D121" s="202" t="s">
        <v>118</v>
      </c>
      <c r="E121" s="203" t="s">
        <v>178</v>
      </c>
      <c r="F121" s="204" t="s">
        <v>179</v>
      </c>
      <c r="G121" s="205" t="s">
        <v>156</v>
      </c>
      <c r="H121" s="206">
        <v>8</v>
      </c>
      <c r="I121" s="207"/>
      <c r="J121" s="208">
        <f>ROUND(I121*H121,2)</f>
        <v>0</v>
      </c>
      <c r="K121" s="204" t="s">
        <v>122</v>
      </c>
      <c r="L121" s="46"/>
      <c r="M121" s="209" t="s">
        <v>19</v>
      </c>
      <c r="N121" s="210" t="s">
        <v>42</v>
      </c>
      <c r="O121" s="86"/>
      <c r="P121" s="211">
        <f>O121*H121</f>
        <v>0</v>
      </c>
      <c r="Q121" s="211">
        <v>0.0369</v>
      </c>
      <c r="R121" s="211">
        <f>Q121*H121</f>
        <v>0.2952</v>
      </c>
      <c r="S121" s="211">
        <v>0</v>
      </c>
      <c r="T121" s="212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3" t="s">
        <v>123</v>
      </c>
      <c r="AT121" s="213" t="s">
        <v>118</v>
      </c>
      <c r="AU121" s="213" t="s">
        <v>81</v>
      </c>
      <c r="AY121" s="19" t="s">
        <v>116</v>
      </c>
      <c r="BE121" s="214">
        <f>IF(N121="základní",J121,0)</f>
        <v>0</v>
      </c>
      <c r="BF121" s="214">
        <f>IF(N121="snížená",J121,0)</f>
        <v>0</v>
      </c>
      <c r="BG121" s="214">
        <f>IF(N121="zákl. přenesená",J121,0)</f>
        <v>0</v>
      </c>
      <c r="BH121" s="214">
        <f>IF(N121="sníž. přenesená",J121,0)</f>
        <v>0</v>
      </c>
      <c r="BI121" s="214">
        <f>IF(N121="nulová",J121,0)</f>
        <v>0</v>
      </c>
      <c r="BJ121" s="19" t="s">
        <v>79</v>
      </c>
      <c r="BK121" s="214">
        <f>ROUND(I121*H121,2)</f>
        <v>0</v>
      </c>
      <c r="BL121" s="19" t="s">
        <v>123</v>
      </c>
      <c r="BM121" s="213" t="s">
        <v>180</v>
      </c>
    </row>
    <row r="122" spans="1:47" s="2" customFormat="1" ht="12">
      <c r="A122" s="40"/>
      <c r="B122" s="41"/>
      <c r="C122" s="42"/>
      <c r="D122" s="215" t="s">
        <v>125</v>
      </c>
      <c r="E122" s="42"/>
      <c r="F122" s="216" t="s">
        <v>181</v>
      </c>
      <c r="G122" s="42"/>
      <c r="H122" s="42"/>
      <c r="I122" s="217"/>
      <c r="J122" s="42"/>
      <c r="K122" s="42"/>
      <c r="L122" s="46"/>
      <c r="M122" s="218"/>
      <c r="N122" s="219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125</v>
      </c>
      <c r="AU122" s="19" t="s">
        <v>81</v>
      </c>
    </row>
    <row r="123" spans="1:51" s="13" customFormat="1" ht="12">
      <c r="A123" s="13"/>
      <c r="B123" s="220"/>
      <c r="C123" s="221"/>
      <c r="D123" s="222" t="s">
        <v>127</v>
      </c>
      <c r="E123" s="223" t="s">
        <v>19</v>
      </c>
      <c r="F123" s="224" t="s">
        <v>171</v>
      </c>
      <c r="G123" s="221"/>
      <c r="H123" s="225">
        <v>8</v>
      </c>
      <c r="I123" s="226"/>
      <c r="J123" s="221"/>
      <c r="K123" s="221"/>
      <c r="L123" s="227"/>
      <c r="M123" s="228"/>
      <c r="N123" s="229"/>
      <c r="O123" s="229"/>
      <c r="P123" s="229"/>
      <c r="Q123" s="229"/>
      <c r="R123" s="229"/>
      <c r="S123" s="229"/>
      <c r="T123" s="23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1" t="s">
        <v>127</v>
      </c>
      <c r="AU123" s="231" t="s">
        <v>81</v>
      </c>
      <c r="AV123" s="13" t="s">
        <v>81</v>
      </c>
      <c r="AW123" s="13" t="s">
        <v>33</v>
      </c>
      <c r="AX123" s="13" t="s">
        <v>79</v>
      </c>
      <c r="AY123" s="231" t="s">
        <v>116</v>
      </c>
    </row>
    <row r="124" spans="1:65" s="2" customFormat="1" ht="49.05" customHeight="1">
      <c r="A124" s="40"/>
      <c r="B124" s="41"/>
      <c r="C124" s="202" t="s">
        <v>182</v>
      </c>
      <c r="D124" s="202" t="s">
        <v>118</v>
      </c>
      <c r="E124" s="203" t="s">
        <v>183</v>
      </c>
      <c r="F124" s="204" t="s">
        <v>184</v>
      </c>
      <c r="G124" s="205" t="s">
        <v>156</v>
      </c>
      <c r="H124" s="206">
        <v>33</v>
      </c>
      <c r="I124" s="207"/>
      <c r="J124" s="208">
        <f>ROUND(I124*H124,2)</f>
        <v>0</v>
      </c>
      <c r="K124" s="204" t="s">
        <v>122</v>
      </c>
      <c r="L124" s="46"/>
      <c r="M124" s="209" t="s">
        <v>19</v>
      </c>
      <c r="N124" s="210" t="s">
        <v>42</v>
      </c>
      <c r="O124" s="86"/>
      <c r="P124" s="211">
        <f>O124*H124</f>
        <v>0</v>
      </c>
      <c r="Q124" s="211">
        <v>0.0369</v>
      </c>
      <c r="R124" s="211">
        <f>Q124*H124</f>
        <v>1.2177</v>
      </c>
      <c r="S124" s="211">
        <v>0</v>
      </c>
      <c r="T124" s="212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3" t="s">
        <v>123</v>
      </c>
      <c r="AT124" s="213" t="s">
        <v>118</v>
      </c>
      <c r="AU124" s="213" t="s">
        <v>81</v>
      </c>
      <c r="AY124" s="19" t="s">
        <v>116</v>
      </c>
      <c r="BE124" s="214">
        <f>IF(N124="základní",J124,0)</f>
        <v>0</v>
      </c>
      <c r="BF124" s="214">
        <f>IF(N124="snížená",J124,0)</f>
        <v>0</v>
      </c>
      <c r="BG124" s="214">
        <f>IF(N124="zákl. přenesená",J124,0)</f>
        <v>0</v>
      </c>
      <c r="BH124" s="214">
        <f>IF(N124="sníž. přenesená",J124,0)</f>
        <v>0</v>
      </c>
      <c r="BI124" s="214">
        <f>IF(N124="nulová",J124,0)</f>
        <v>0</v>
      </c>
      <c r="BJ124" s="19" t="s">
        <v>79</v>
      </c>
      <c r="BK124" s="214">
        <f>ROUND(I124*H124,2)</f>
        <v>0</v>
      </c>
      <c r="BL124" s="19" t="s">
        <v>123</v>
      </c>
      <c r="BM124" s="213" t="s">
        <v>185</v>
      </c>
    </row>
    <row r="125" spans="1:47" s="2" customFormat="1" ht="12">
      <c r="A125" s="40"/>
      <c r="B125" s="41"/>
      <c r="C125" s="42"/>
      <c r="D125" s="215" t="s">
        <v>125</v>
      </c>
      <c r="E125" s="42"/>
      <c r="F125" s="216" t="s">
        <v>186</v>
      </c>
      <c r="G125" s="42"/>
      <c r="H125" s="42"/>
      <c r="I125" s="217"/>
      <c r="J125" s="42"/>
      <c r="K125" s="42"/>
      <c r="L125" s="46"/>
      <c r="M125" s="218"/>
      <c r="N125" s="219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125</v>
      </c>
      <c r="AU125" s="19" t="s">
        <v>81</v>
      </c>
    </row>
    <row r="126" spans="1:51" s="13" customFormat="1" ht="12">
      <c r="A126" s="13"/>
      <c r="B126" s="220"/>
      <c r="C126" s="221"/>
      <c r="D126" s="222" t="s">
        <v>127</v>
      </c>
      <c r="E126" s="223" t="s">
        <v>19</v>
      </c>
      <c r="F126" s="224" t="s">
        <v>187</v>
      </c>
      <c r="G126" s="221"/>
      <c r="H126" s="225">
        <v>33</v>
      </c>
      <c r="I126" s="226"/>
      <c r="J126" s="221"/>
      <c r="K126" s="221"/>
      <c r="L126" s="227"/>
      <c r="M126" s="228"/>
      <c r="N126" s="229"/>
      <c r="O126" s="229"/>
      <c r="P126" s="229"/>
      <c r="Q126" s="229"/>
      <c r="R126" s="229"/>
      <c r="S126" s="229"/>
      <c r="T126" s="23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1" t="s">
        <v>127</v>
      </c>
      <c r="AU126" s="231" t="s">
        <v>81</v>
      </c>
      <c r="AV126" s="13" t="s">
        <v>81</v>
      </c>
      <c r="AW126" s="13" t="s">
        <v>33</v>
      </c>
      <c r="AX126" s="13" t="s">
        <v>79</v>
      </c>
      <c r="AY126" s="231" t="s">
        <v>116</v>
      </c>
    </row>
    <row r="127" spans="1:65" s="2" customFormat="1" ht="16.5" customHeight="1">
      <c r="A127" s="40"/>
      <c r="B127" s="41"/>
      <c r="C127" s="202" t="s">
        <v>8</v>
      </c>
      <c r="D127" s="202" t="s">
        <v>118</v>
      </c>
      <c r="E127" s="203" t="s">
        <v>188</v>
      </c>
      <c r="F127" s="204" t="s">
        <v>189</v>
      </c>
      <c r="G127" s="205" t="s">
        <v>121</v>
      </c>
      <c r="H127" s="206">
        <v>62.21</v>
      </c>
      <c r="I127" s="207"/>
      <c r="J127" s="208">
        <f>ROUND(I127*H127,2)</f>
        <v>0</v>
      </c>
      <c r="K127" s="204" t="s">
        <v>122</v>
      </c>
      <c r="L127" s="46"/>
      <c r="M127" s="209" t="s">
        <v>19</v>
      </c>
      <c r="N127" s="210" t="s">
        <v>42</v>
      </c>
      <c r="O127" s="86"/>
      <c r="P127" s="211">
        <f>O127*H127</f>
        <v>0</v>
      </c>
      <c r="Q127" s="211">
        <v>0</v>
      </c>
      <c r="R127" s="211">
        <f>Q127*H127</f>
        <v>0</v>
      </c>
      <c r="S127" s="211">
        <v>0</v>
      </c>
      <c r="T127" s="212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3" t="s">
        <v>123</v>
      </c>
      <c r="AT127" s="213" t="s">
        <v>118</v>
      </c>
      <c r="AU127" s="213" t="s">
        <v>81</v>
      </c>
      <c r="AY127" s="19" t="s">
        <v>116</v>
      </c>
      <c r="BE127" s="214">
        <f>IF(N127="základní",J127,0)</f>
        <v>0</v>
      </c>
      <c r="BF127" s="214">
        <f>IF(N127="snížená",J127,0)</f>
        <v>0</v>
      </c>
      <c r="BG127" s="214">
        <f>IF(N127="zákl. přenesená",J127,0)</f>
        <v>0</v>
      </c>
      <c r="BH127" s="214">
        <f>IF(N127="sníž. přenesená",J127,0)</f>
        <v>0</v>
      </c>
      <c r="BI127" s="214">
        <f>IF(N127="nulová",J127,0)</f>
        <v>0</v>
      </c>
      <c r="BJ127" s="19" t="s">
        <v>79</v>
      </c>
      <c r="BK127" s="214">
        <f>ROUND(I127*H127,2)</f>
        <v>0</v>
      </c>
      <c r="BL127" s="19" t="s">
        <v>123</v>
      </c>
      <c r="BM127" s="213" t="s">
        <v>190</v>
      </c>
    </row>
    <row r="128" spans="1:47" s="2" customFormat="1" ht="12">
      <c r="A128" s="40"/>
      <c r="B128" s="41"/>
      <c r="C128" s="42"/>
      <c r="D128" s="215" t="s">
        <v>125</v>
      </c>
      <c r="E128" s="42"/>
      <c r="F128" s="216" t="s">
        <v>191</v>
      </c>
      <c r="G128" s="42"/>
      <c r="H128" s="42"/>
      <c r="I128" s="217"/>
      <c r="J128" s="42"/>
      <c r="K128" s="42"/>
      <c r="L128" s="46"/>
      <c r="M128" s="218"/>
      <c r="N128" s="219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125</v>
      </c>
      <c r="AU128" s="19" t="s">
        <v>81</v>
      </c>
    </row>
    <row r="129" spans="1:51" s="13" customFormat="1" ht="12">
      <c r="A129" s="13"/>
      <c r="B129" s="220"/>
      <c r="C129" s="221"/>
      <c r="D129" s="222" t="s">
        <v>127</v>
      </c>
      <c r="E129" s="223" t="s">
        <v>19</v>
      </c>
      <c r="F129" s="224" t="s">
        <v>192</v>
      </c>
      <c r="G129" s="221"/>
      <c r="H129" s="225">
        <v>62.21</v>
      </c>
      <c r="I129" s="226"/>
      <c r="J129" s="221"/>
      <c r="K129" s="221"/>
      <c r="L129" s="227"/>
      <c r="M129" s="228"/>
      <c r="N129" s="229"/>
      <c r="O129" s="229"/>
      <c r="P129" s="229"/>
      <c r="Q129" s="229"/>
      <c r="R129" s="229"/>
      <c r="S129" s="229"/>
      <c r="T129" s="23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1" t="s">
        <v>127</v>
      </c>
      <c r="AU129" s="231" t="s">
        <v>81</v>
      </c>
      <c r="AV129" s="13" t="s">
        <v>81</v>
      </c>
      <c r="AW129" s="13" t="s">
        <v>33</v>
      </c>
      <c r="AX129" s="13" t="s">
        <v>79</v>
      </c>
      <c r="AY129" s="231" t="s">
        <v>116</v>
      </c>
    </row>
    <row r="130" spans="1:65" s="2" customFormat="1" ht="24.15" customHeight="1">
      <c r="A130" s="40"/>
      <c r="B130" s="41"/>
      <c r="C130" s="202" t="s">
        <v>193</v>
      </c>
      <c r="D130" s="202" t="s">
        <v>118</v>
      </c>
      <c r="E130" s="203" t="s">
        <v>194</v>
      </c>
      <c r="F130" s="204" t="s">
        <v>195</v>
      </c>
      <c r="G130" s="205" t="s">
        <v>196</v>
      </c>
      <c r="H130" s="206">
        <v>198.603</v>
      </c>
      <c r="I130" s="207"/>
      <c r="J130" s="208">
        <f>ROUND(I130*H130,2)</f>
        <v>0</v>
      </c>
      <c r="K130" s="204" t="s">
        <v>122</v>
      </c>
      <c r="L130" s="46"/>
      <c r="M130" s="209" t="s">
        <v>19</v>
      </c>
      <c r="N130" s="210" t="s">
        <v>42</v>
      </c>
      <c r="O130" s="86"/>
      <c r="P130" s="211">
        <f>O130*H130</f>
        <v>0</v>
      </c>
      <c r="Q130" s="211">
        <v>0</v>
      </c>
      <c r="R130" s="211">
        <f>Q130*H130</f>
        <v>0</v>
      </c>
      <c r="S130" s="211">
        <v>0</v>
      </c>
      <c r="T130" s="212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3" t="s">
        <v>123</v>
      </c>
      <c r="AT130" s="213" t="s">
        <v>118</v>
      </c>
      <c r="AU130" s="213" t="s">
        <v>81</v>
      </c>
      <c r="AY130" s="19" t="s">
        <v>116</v>
      </c>
      <c r="BE130" s="214">
        <f>IF(N130="základní",J130,0)</f>
        <v>0</v>
      </c>
      <c r="BF130" s="214">
        <f>IF(N130="snížená",J130,0)</f>
        <v>0</v>
      </c>
      <c r="BG130" s="214">
        <f>IF(N130="zákl. přenesená",J130,0)</f>
        <v>0</v>
      </c>
      <c r="BH130" s="214">
        <f>IF(N130="sníž. přenesená",J130,0)</f>
        <v>0</v>
      </c>
      <c r="BI130" s="214">
        <f>IF(N130="nulová",J130,0)</f>
        <v>0</v>
      </c>
      <c r="BJ130" s="19" t="s">
        <v>79</v>
      </c>
      <c r="BK130" s="214">
        <f>ROUND(I130*H130,2)</f>
        <v>0</v>
      </c>
      <c r="BL130" s="19" t="s">
        <v>123</v>
      </c>
      <c r="BM130" s="213" t="s">
        <v>197</v>
      </c>
    </row>
    <row r="131" spans="1:47" s="2" customFormat="1" ht="12">
      <c r="A131" s="40"/>
      <c r="B131" s="41"/>
      <c r="C131" s="42"/>
      <c r="D131" s="215" t="s">
        <v>125</v>
      </c>
      <c r="E131" s="42"/>
      <c r="F131" s="216" t="s">
        <v>198</v>
      </c>
      <c r="G131" s="42"/>
      <c r="H131" s="42"/>
      <c r="I131" s="217"/>
      <c r="J131" s="42"/>
      <c r="K131" s="42"/>
      <c r="L131" s="46"/>
      <c r="M131" s="218"/>
      <c r="N131" s="219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125</v>
      </c>
      <c r="AU131" s="19" t="s">
        <v>81</v>
      </c>
    </row>
    <row r="132" spans="1:51" s="13" customFormat="1" ht="12">
      <c r="A132" s="13"/>
      <c r="B132" s="220"/>
      <c r="C132" s="221"/>
      <c r="D132" s="222" t="s">
        <v>127</v>
      </c>
      <c r="E132" s="223" t="s">
        <v>19</v>
      </c>
      <c r="F132" s="224" t="s">
        <v>199</v>
      </c>
      <c r="G132" s="221"/>
      <c r="H132" s="225">
        <v>385.92</v>
      </c>
      <c r="I132" s="226"/>
      <c r="J132" s="221"/>
      <c r="K132" s="221"/>
      <c r="L132" s="227"/>
      <c r="M132" s="228"/>
      <c r="N132" s="229"/>
      <c r="O132" s="229"/>
      <c r="P132" s="229"/>
      <c r="Q132" s="229"/>
      <c r="R132" s="229"/>
      <c r="S132" s="229"/>
      <c r="T132" s="23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1" t="s">
        <v>127</v>
      </c>
      <c r="AU132" s="231" t="s">
        <v>81</v>
      </c>
      <c r="AV132" s="13" t="s">
        <v>81</v>
      </c>
      <c r="AW132" s="13" t="s">
        <v>33</v>
      </c>
      <c r="AX132" s="13" t="s">
        <v>71</v>
      </c>
      <c r="AY132" s="231" t="s">
        <v>116</v>
      </c>
    </row>
    <row r="133" spans="1:51" s="13" customFormat="1" ht="12">
      <c r="A133" s="13"/>
      <c r="B133" s="220"/>
      <c r="C133" s="221"/>
      <c r="D133" s="222" t="s">
        <v>127</v>
      </c>
      <c r="E133" s="223" t="s">
        <v>19</v>
      </c>
      <c r="F133" s="224" t="s">
        <v>200</v>
      </c>
      <c r="G133" s="221"/>
      <c r="H133" s="225">
        <v>-6.221</v>
      </c>
      <c r="I133" s="226"/>
      <c r="J133" s="221"/>
      <c r="K133" s="221"/>
      <c r="L133" s="227"/>
      <c r="M133" s="228"/>
      <c r="N133" s="229"/>
      <c r="O133" s="229"/>
      <c r="P133" s="229"/>
      <c r="Q133" s="229"/>
      <c r="R133" s="229"/>
      <c r="S133" s="229"/>
      <c r="T133" s="23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1" t="s">
        <v>127</v>
      </c>
      <c r="AU133" s="231" t="s">
        <v>81</v>
      </c>
      <c r="AV133" s="13" t="s">
        <v>81</v>
      </c>
      <c r="AW133" s="13" t="s">
        <v>33</v>
      </c>
      <c r="AX133" s="13" t="s">
        <v>71</v>
      </c>
      <c r="AY133" s="231" t="s">
        <v>116</v>
      </c>
    </row>
    <row r="134" spans="1:51" s="13" customFormat="1" ht="12">
      <c r="A134" s="13"/>
      <c r="B134" s="220"/>
      <c r="C134" s="221"/>
      <c r="D134" s="222" t="s">
        <v>127</v>
      </c>
      <c r="E134" s="223" t="s">
        <v>19</v>
      </c>
      <c r="F134" s="224" t="s">
        <v>201</v>
      </c>
      <c r="G134" s="221"/>
      <c r="H134" s="225">
        <v>-10.613</v>
      </c>
      <c r="I134" s="226"/>
      <c r="J134" s="221"/>
      <c r="K134" s="221"/>
      <c r="L134" s="227"/>
      <c r="M134" s="228"/>
      <c r="N134" s="229"/>
      <c r="O134" s="229"/>
      <c r="P134" s="229"/>
      <c r="Q134" s="229"/>
      <c r="R134" s="229"/>
      <c r="S134" s="229"/>
      <c r="T134" s="23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1" t="s">
        <v>127</v>
      </c>
      <c r="AU134" s="231" t="s">
        <v>81</v>
      </c>
      <c r="AV134" s="13" t="s">
        <v>81</v>
      </c>
      <c r="AW134" s="13" t="s">
        <v>33</v>
      </c>
      <c r="AX134" s="13" t="s">
        <v>71</v>
      </c>
      <c r="AY134" s="231" t="s">
        <v>116</v>
      </c>
    </row>
    <row r="135" spans="1:51" s="13" customFormat="1" ht="12">
      <c r="A135" s="13"/>
      <c r="B135" s="220"/>
      <c r="C135" s="221"/>
      <c r="D135" s="222" t="s">
        <v>127</v>
      </c>
      <c r="E135" s="223" t="s">
        <v>19</v>
      </c>
      <c r="F135" s="224" t="s">
        <v>202</v>
      </c>
      <c r="G135" s="221"/>
      <c r="H135" s="225">
        <v>-30.47</v>
      </c>
      <c r="I135" s="226"/>
      <c r="J135" s="221"/>
      <c r="K135" s="221"/>
      <c r="L135" s="227"/>
      <c r="M135" s="228"/>
      <c r="N135" s="229"/>
      <c r="O135" s="229"/>
      <c r="P135" s="229"/>
      <c r="Q135" s="229"/>
      <c r="R135" s="229"/>
      <c r="S135" s="229"/>
      <c r="T135" s="23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1" t="s">
        <v>127</v>
      </c>
      <c r="AU135" s="231" t="s">
        <v>81</v>
      </c>
      <c r="AV135" s="13" t="s">
        <v>81</v>
      </c>
      <c r="AW135" s="13" t="s">
        <v>33</v>
      </c>
      <c r="AX135" s="13" t="s">
        <v>71</v>
      </c>
      <c r="AY135" s="231" t="s">
        <v>116</v>
      </c>
    </row>
    <row r="136" spans="1:51" s="13" customFormat="1" ht="12">
      <c r="A136" s="13"/>
      <c r="B136" s="220"/>
      <c r="C136" s="221"/>
      <c r="D136" s="222" t="s">
        <v>127</v>
      </c>
      <c r="E136" s="223" t="s">
        <v>19</v>
      </c>
      <c r="F136" s="224" t="s">
        <v>203</v>
      </c>
      <c r="G136" s="221"/>
      <c r="H136" s="225">
        <v>-3.24</v>
      </c>
      <c r="I136" s="226"/>
      <c r="J136" s="221"/>
      <c r="K136" s="221"/>
      <c r="L136" s="227"/>
      <c r="M136" s="228"/>
      <c r="N136" s="229"/>
      <c r="O136" s="229"/>
      <c r="P136" s="229"/>
      <c r="Q136" s="229"/>
      <c r="R136" s="229"/>
      <c r="S136" s="229"/>
      <c r="T136" s="23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1" t="s">
        <v>127</v>
      </c>
      <c r="AU136" s="231" t="s">
        <v>81</v>
      </c>
      <c r="AV136" s="13" t="s">
        <v>81</v>
      </c>
      <c r="AW136" s="13" t="s">
        <v>33</v>
      </c>
      <c r="AX136" s="13" t="s">
        <v>71</v>
      </c>
      <c r="AY136" s="231" t="s">
        <v>116</v>
      </c>
    </row>
    <row r="137" spans="1:51" s="13" customFormat="1" ht="12">
      <c r="A137" s="13"/>
      <c r="B137" s="220"/>
      <c r="C137" s="221"/>
      <c r="D137" s="222" t="s">
        <v>127</v>
      </c>
      <c r="E137" s="223" t="s">
        <v>19</v>
      </c>
      <c r="F137" s="224" t="s">
        <v>204</v>
      </c>
      <c r="G137" s="221"/>
      <c r="H137" s="225">
        <v>-4.371</v>
      </c>
      <c r="I137" s="226"/>
      <c r="J137" s="221"/>
      <c r="K137" s="221"/>
      <c r="L137" s="227"/>
      <c r="M137" s="228"/>
      <c r="N137" s="229"/>
      <c r="O137" s="229"/>
      <c r="P137" s="229"/>
      <c r="Q137" s="229"/>
      <c r="R137" s="229"/>
      <c r="S137" s="229"/>
      <c r="T137" s="23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1" t="s">
        <v>127</v>
      </c>
      <c r="AU137" s="231" t="s">
        <v>81</v>
      </c>
      <c r="AV137" s="13" t="s">
        <v>81</v>
      </c>
      <c r="AW137" s="13" t="s">
        <v>33</v>
      </c>
      <c r="AX137" s="13" t="s">
        <v>71</v>
      </c>
      <c r="AY137" s="231" t="s">
        <v>116</v>
      </c>
    </row>
    <row r="138" spans="1:51" s="15" customFormat="1" ht="12">
      <c r="A138" s="15"/>
      <c r="B138" s="243"/>
      <c r="C138" s="244"/>
      <c r="D138" s="222" t="s">
        <v>127</v>
      </c>
      <c r="E138" s="245" t="s">
        <v>19</v>
      </c>
      <c r="F138" s="246" t="s">
        <v>205</v>
      </c>
      <c r="G138" s="244"/>
      <c r="H138" s="247">
        <v>331.005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3" t="s">
        <v>127</v>
      </c>
      <c r="AU138" s="253" t="s">
        <v>81</v>
      </c>
      <c r="AV138" s="15" t="s">
        <v>134</v>
      </c>
      <c r="AW138" s="15" t="s">
        <v>33</v>
      </c>
      <c r="AX138" s="15" t="s">
        <v>71</v>
      </c>
      <c r="AY138" s="253" t="s">
        <v>116</v>
      </c>
    </row>
    <row r="139" spans="1:51" s="13" customFormat="1" ht="12">
      <c r="A139" s="13"/>
      <c r="B139" s="220"/>
      <c r="C139" s="221"/>
      <c r="D139" s="222" t="s">
        <v>127</v>
      </c>
      <c r="E139" s="223" t="s">
        <v>19</v>
      </c>
      <c r="F139" s="224" t="s">
        <v>206</v>
      </c>
      <c r="G139" s="221"/>
      <c r="H139" s="225">
        <v>198.603</v>
      </c>
      <c r="I139" s="226"/>
      <c r="J139" s="221"/>
      <c r="K139" s="221"/>
      <c r="L139" s="227"/>
      <c r="M139" s="228"/>
      <c r="N139" s="229"/>
      <c r="O139" s="229"/>
      <c r="P139" s="229"/>
      <c r="Q139" s="229"/>
      <c r="R139" s="229"/>
      <c r="S139" s="229"/>
      <c r="T139" s="23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1" t="s">
        <v>127</v>
      </c>
      <c r="AU139" s="231" t="s">
        <v>81</v>
      </c>
      <c r="AV139" s="13" t="s">
        <v>81</v>
      </c>
      <c r="AW139" s="13" t="s">
        <v>33</v>
      </c>
      <c r="AX139" s="13" t="s">
        <v>79</v>
      </c>
      <c r="AY139" s="231" t="s">
        <v>116</v>
      </c>
    </row>
    <row r="140" spans="1:65" s="2" customFormat="1" ht="24.15" customHeight="1">
      <c r="A140" s="40"/>
      <c r="B140" s="41"/>
      <c r="C140" s="202" t="s">
        <v>207</v>
      </c>
      <c r="D140" s="202" t="s">
        <v>118</v>
      </c>
      <c r="E140" s="203" t="s">
        <v>208</v>
      </c>
      <c r="F140" s="204" t="s">
        <v>209</v>
      </c>
      <c r="G140" s="205" t="s">
        <v>196</v>
      </c>
      <c r="H140" s="206">
        <v>132.402</v>
      </c>
      <c r="I140" s="207"/>
      <c r="J140" s="208">
        <f>ROUND(I140*H140,2)</f>
        <v>0</v>
      </c>
      <c r="K140" s="204" t="s">
        <v>122</v>
      </c>
      <c r="L140" s="46"/>
      <c r="M140" s="209" t="s">
        <v>19</v>
      </c>
      <c r="N140" s="210" t="s">
        <v>42</v>
      </c>
      <c r="O140" s="86"/>
      <c r="P140" s="211">
        <f>O140*H140</f>
        <v>0</v>
      </c>
      <c r="Q140" s="211">
        <v>0</v>
      </c>
      <c r="R140" s="211">
        <f>Q140*H140</f>
        <v>0</v>
      </c>
      <c r="S140" s="211">
        <v>0</v>
      </c>
      <c r="T140" s="212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3" t="s">
        <v>123</v>
      </c>
      <c r="AT140" s="213" t="s">
        <v>118</v>
      </c>
      <c r="AU140" s="213" t="s">
        <v>81</v>
      </c>
      <c r="AY140" s="19" t="s">
        <v>116</v>
      </c>
      <c r="BE140" s="214">
        <f>IF(N140="základní",J140,0)</f>
        <v>0</v>
      </c>
      <c r="BF140" s="214">
        <f>IF(N140="snížená",J140,0)</f>
        <v>0</v>
      </c>
      <c r="BG140" s="214">
        <f>IF(N140="zákl. přenesená",J140,0)</f>
        <v>0</v>
      </c>
      <c r="BH140" s="214">
        <f>IF(N140="sníž. přenesená",J140,0)</f>
        <v>0</v>
      </c>
      <c r="BI140" s="214">
        <f>IF(N140="nulová",J140,0)</f>
        <v>0</v>
      </c>
      <c r="BJ140" s="19" t="s">
        <v>79</v>
      </c>
      <c r="BK140" s="214">
        <f>ROUND(I140*H140,2)</f>
        <v>0</v>
      </c>
      <c r="BL140" s="19" t="s">
        <v>123</v>
      </c>
      <c r="BM140" s="213" t="s">
        <v>210</v>
      </c>
    </row>
    <row r="141" spans="1:47" s="2" customFormat="1" ht="12">
      <c r="A141" s="40"/>
      <c r="B141" s="41"/>
      <c r="C141" s="42"/>
      <c r="D141" s="215" t="s">
        <v>125</v>
      </c>
      <c r="E141" s="42"/>
      <c r="F141" s="216" t="s">
        <v>211</v>
      </c>
      <c r="G141" s="42"/>
      <c r="H141" s="42"/>
      <c r="I141" s="217"/>
      <c r="J141" s="42"/>
      <c r="K141" s="42"/>
      <c r="L141" s="46"/>
      <c r="M141" s="218"/>
      <c r="N141" s="219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125</v>
      </c>
      <c r="AU141" s="19" t="s">
        <v>81</v>
      </c>
    </row>
    <row r="142" spans="1:51" s="13" customFormat="1" ht="12">
      <c r="A142" s="13"/>
      <c r="B142" s="220"/>
      <c r="C142" s="221"/>
      <c r="D142" s="222" t="s">
        <v>127</v>
      </c>
      <c r="E142" s="223" t="s">
        <v>19</v>
      </c>
      <c r="F142" s="224" t="s">
        <v>199</v>
      </c>
      <c r="G142" s="221"/>
      <c r="H142" s="225">
        <v>385.92</v>
      </c>
      <c r="I142" s="226"/>
      <c r="J142" s="221"/>
      <c r="K142" s="221"/>
      <c r="L142" s="227"/>
      <c r="M142" s="228"/>
      <c r="N142" s="229"/>
      <c r="O142" s="229"/>
      <c r="P142" s="229"/>
      <c r="Q142" s="229"/>
      <c r="R142" s="229"/>
      <c r="S142" s="229"/>
      <c r="T142" s="23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1" t="s">
        <v>127</v>
      </c>
      <c r="AU142" s="231" t="s">
        <v>81</v>
      </c>
      <c r="AV142" s="13" t="s">
        <v>81</v>
      </c>
      <c r="AW142" s="13" t="s">
        <v>33</v>
      </c>
      <c r="AX142" s="13" t="s">
        <v>71</v>
      </c>
      <c r="AY142" s="231" t="s">
        <v>116</v>
      </c>
    </row>
    <row r="143" spans="1:51" s="13" customFormat="1" ht="12">
      <c r="A143" s="13"/>
      <c r="B143" s="220"/>
      <c r="C143" s="221"/>
      <c r="D143" s="222" t="s">
        <v>127</v>
      </c>
      <c r="E143" s="223" t="s">
        <v>19</v>
      </c>
      <c r="F143" s="224" t="s">
        <v>200</v>
      </c>
      <c r="G143" s="221"/>
      <c r="H143" s="225">
        <v>-6.221</v>
      </c>
      <c r="I143" s="226"/>
      <c r="J143" s="221"/>
      <c r="K143" s="221"/>
      <c r="L143" s="227"/>
      <c r="M143" s="228"/>
      <c r="N143" s="229"/>
      <c r="O143" s="229"/>
      <c r="P143" s="229"/>
      <c r="Q143" s="229"/>
      <c r="R143" s="229"/>
      <c r="S143" s="229"/>
      <c r="T143" s="23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1" t="s">
        <v>127</v>
      </c>
      <c r="AU143" s="231" t="s">
        <v>81</v>
      </c>
      <c r="AV143" s="13" t="s">
        <v>81</v>
      </c>
      <c r="AW143" s="13" t="s">
        <v>33</v>
      </c>
      <c r="AX143" s="13" t="s">
        <v>71</v>
      </c>
      <c r="AY143" s="231" t="s">
        <v>116</v>
      </c>
    </row>
    <row r="144" spans="1:51" s="13" customFormat="1" ht="12">
      <c r="A144" s="13"/>
      <c r="B144" s="220"/>
      <c r="C144" s="221"/>
      <c r="D144" s="222" t="s">
        <v>127</v>
      </c>
      <c r="E144" s="223" t="s">
        <v>19</v>
      </c>
      <c r="F144" s="224" t="s">
        <v>201</v>
      </c>
      <c r="G144" s="221"/>
      <c r="H144" s="225">
        <v>-10.613</v>
      </c>
      <c r="I144" s="226"/>
      <c r="J144" s="221"/>
      <c r="K144" s="221"/>
      <c r="L144" s="227"/>
      <c r="M144" s="228"/>
      <c r="N144" s="229"/>
      <c r="O144" s="229"/>
      <c r="P144" s="229"/>
      <c r="Q144" s="229"/>
      <c r="R144" s="229"/>
      <c r="S144" s="229"/>
      <c r="T144" s="23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1" t="s">
        <v>127</v>
      </c>
      <c r="AU144" s="231" t="s">
        <v>81</v>
      </c>
      <c r="AV144" s="13" t="s">
        <v>81</v>
      </c>
      <c r="AW144" s="13" t="s">
        <v>33</v>
      </c>
      <c r="AX144" s="13" t="s">
        <v>71</v>
      </c>
      <c r="AY144" s="231" t="s">
        <v>116</v>
      </c>
    </row>
    <row r="145" spans="1:51" s="13" customFormat="1" ht="12">
      <c r="A145" s="13"/>
      <c r="B145" s="220"/>
      <c r="C145" s="221"/>
      <c r="D145" s="222" t="s">
        <v>127</v>
      </c>
      <c r="E145" s="223" t="s">
        <v>19</v>
      </c>
      <c r="F145" s="224" t="s">
        <v>202</v>
      </c>
      <c r="G145" s="221"/>
      <c r="H145" s="225">
        <v>-30.47</v>
      </c>
      <c r="I145" s="226"/>
      <c r="J145" s="221"/>
      <c r="K145" s="221"/>
      <c r="L145" s="227"/>
      <c r="M145" s="228"/>
      <c r="N145" s="229"/>
      <c r="O145" s="229"/>
      <c r="P145" s="229"/>
      <c r="Q145" s="229"/>
      <c r="R145" s="229"/>
      <c r="S145" s="229"/>
      <c r="T145" s="23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1" t="s">
        <v>127</v>
      </c>
      <c r="AU145" s="231" t="s">
        <v>81</v>
      </c>
      <c r="AV145" s="13" t="s">
        <v>81</v>
      </c>
      <c r="AW145" s="13" t="s">
        <v>33</v>
      </c>
      <c r="AX145" s="13" t="s">
        <v>71</v>
      </c>
      <c r="AY145" s="231" t="s">
        <v>116</v>
      </c>
    </row>
    <row r="146" spans="1:51" s="13" customFormat="1" ht="12">
      <c r="A146" s="13"/>
      <c r="B146" s="220"/>
      <c r="C146" s="221"/>
      <c r="D146" s="222" t="s">
        <v>127</v>
      </c>
      <c r="E146" s="223" t="s">
        <v>19</v>
      </c>
      <c r="F146" s="224" t="s">
        <v>203</v>
      </c>
      <c r="G146" s="221"/>
      <c r="H146" s="225">
        <v>-3.24</v>
      </c>
      <c r="I146" s="226"/>
      <c r="J146" s="221"/>
      <c r="K146" s="221"/>
      <c r="L146" s="227"/>
      <c r="M146" s="228"/>
      <c r="N146" s="229"/>
      <c r="O146" s="229"/>
      <c r="P146" s="229"/>
      <c r="Q146" s="229"/>
      <c r="R146" s="229"/>
      <c r="S146" s="229"/>
      <c r="T146" s="23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1" t="s">
        <v>127</v>
      </c>
      <c r="AU146" s="231" t="s">
        <v>81</v>
      </c>
      <c r="AV146" s="13" t="s">
        <v>81</v>
      </c>
      <c r="AW146" s="13" t="s">
        <v>33</v>
      </c>
      <c r="AX146" s="13" t="s">
        <v>71</v>
      </c>
      <c r="AY146" s="231" t="s">
        <v>116</v>
      </c>
    </row>
    <row r="147" spans="1:51" s="13" customFormat="1" ht="12">
      <c r="A147" s="13"/>
      <c r="B147" s="220"/>
      <c r="C147" s="221"/>
      <c r="D147" s="222" t="s">
        <v>127</v>
      </c>
      <c r="E147" s="223" t="s">
        <v>19</v>
      </c>
      <c r="F147" s="224" t="s">
        <v>204</v>
      </c>
      <c r="G147" s="221"/>
      <c r="H147" s="225">
        <v>-4.371</v>
      </c>
      <c r="I147" s="226"/>
      <c r="J147" s="221"/>
      <c r="K147" s="221"/>
      <c r="L147" s="227"/>
      <c r="M147" s="228"/>
      <c r="N147" s="229"/>
      <c r="O147" s="229"/>
      <c r="P147" s="229"/>
      <c r="Q147" s="229"/>
      <c r="R147" s="229"/>
      <c r="S147" s="229"/>
      <c r="T147" s="23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1" t="s">
        <v>127</v>
      </c>
      <c r="AU147" s="231" t="s">
        <v>81</v>
      </c>
      <c r="AV147" s="13" t="s">
        <v>81</v>
      </c>
      <c r="AW147" s="13" t="s">
        <v>33</v>
      </c>
      <c r="AX147" s="13" t="s">
        <v>71</v>
      </c>
      <c r="AY147" s="231" t="s">
        <v>116</v>
      </c>
    </row>
    <row r="148" spans="1:51" s="15" customFormat="1" ht="12">
      <c r="A148" s="15"/>
      <c r="B148" s="243"/>
      <c r="C148" s="244"/>
      <c r="D148" s="222" t="s">
        <v>127</v>
      </c>
      <c r="E148" s="245" t="s">
        <v>19</v>
      </c>
      <c r="F148" s="246" t="s">
        <v>205</v>
      </c>
      <c r="G148" s="244"/>
      <c r="H148" s="247">
        <v>331.005</v>
      </c>
      <c r="I148" s="248"/>
      <c r="J148" s="244"/>
      <c r="K148" s="244"/>
      <c r="L148" s="249"/>
      <c r="M148" s="250"/>
      <c r="N148" s="251"/>
      <c r="O148" s="251"/>
      <c r="P148" s="251"/>
      <c r="Q148" s="251"/>
      <c r="R148" s="251"/>
      <c r="S148" s="251"/>
      <c r="T148" s="252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53" t="s">
        <v>127</v>
      </c>
      <c r="AU148" s="253" t="s">
        <v>81</v>
      </c>
      <c r="AV148" s="15" t="s">
        <v>134</v>
      </c>
      <c r="AW148" s="15" t="s">
        <v>33</v>
      </c>
      <c r="AX148" s="15" t="s">
        <v>71</v>
      </c>
      <c r="AY148" s="253" t="s">
        <v>116</v>
      </c>
    </row>
    <row r="149" spans="1:51" s="13" customFormat="1" ht="12">
      <c r="A149" s="13"/>
      <c r="B149" s="220"/>
      <c r="C149" s="221"/>
      <c r="D149" s="222" t="s">
        <v>127</v>
      </c>
      <c r="E149" s="223" t="s">
        <v>19</v>
      </c>
      <c r="F149" s="224" t="s">
        <v>212</v>
      </c>
      <c r="G149" s="221"/>
      <c r="H149" s="225">
        <v>132.402</v>
      </c>
      <c r="I149" s="226"/>
      <c r="J149" s="221"/>
      <c r="K149" s="221"/>
      <c r="L149" s="227"/>
      <c r="M149" s="228"/>
      <c r="N149" s="229"/>
      <c r="O149" s="229"/>
      <c r="P149" s="229"/>
      <c r="Q149" s="229"/>
      <c r="R149" s="229"/>
      <c r="S149" s="229"/>
      <c r="T149" s="23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1" t="s">
        <v>127</v>
      </c>
      <c r="AU149" s="231" t="s">
        <v>81</v>
      </c>
      <c r="AV149" s="13" t="s">
        <v>81</v>
      </c>
      <c r="AW149" s="13" t="s">
        <v>33</v>
      </c>
      <c r="AX149" s="13" t="s">
        <v>79</v>
      </c>
      <c r="AY149" s="231" t="s">
        <v>116</v>
      </c>
    </row>
    <row r="150" spans="1:65" s="2" customFormat="1" ht="21.75" customHeight="1">
      <c r="A150" s="40"/>
      <c r="B150" s="41"/>
      <c r="C150" s="202" t="s">
        <v>213</v>
      </c>
      <c r="D150" s="202" t="s">
        <v>118</v>
      </c>
      <c r="E150" s="203" t="s">
        <v>214</v>
      </c>
      <c r="F150" s="204" t="s">
        <v>215</v>
      </c>
      <c r="G150" s="205" t="s">
        <v>121</v>
      </c>
      <c r="H150" s="206">
        <v>123.96</v>
      </c>
      <c r="I150" s="207"/>
      <c r="J150" s="208">
        <f>ROUND(I150*H150,2)</f>
        <v>0</v>
      </c>
      <c r="K150" s="204" t="s">
        <v>122</v>
      </c>
      <c r="L150" s="46"/>
      <c r="M150" s="209" t="s">
        <v>19</v>
      </c>
      <c r="N150" s="210" t="s">
        <v>42</v>
      </c>
      <c r="O150" s="86"/>
      <c r="P150" s="211">
        <f>O150*H150</f>
        <v>0</v>
      </c>
      <c r="Q150" s="211">
        <v>0.00084</v>
      </c>
      <c r="R150" s="211">
        <f>Q150*H150</f>
        <v>0.1041264</v>
      </c>
      <c r="S150" s="211">
        <v>0</v>
      </c>
      <c r="T150" s="212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3" t="s">
        <v>123</v>
      </c>
      <c r="AT150" s="213" t="s">
        <v>118</v>
      </c>
      <c r="AU150" s="213" t="s">
        <v>81</v>
      </c>
      <c r="AY150" s="19" t="s">
        <v>116</v>
      </c>
      <c r="BE150" s="214">
        <f>IF(N150="základní",J150,0)</f>
        <v>0</v>
      </c>
      <c r="BF150" s="214">
        <f>IF(N150="snížená",J150,0)</f>
        <v>0</v>
      </c>
      <c r="BG150" s="214">
        <f>IF(N150="zákl. přenesená",J150,0)</f>
        <v>0</v>
      </c>
      <c r="BH150" s="214">
        <f>IF(N150="sníž. přenesená",J150,0)</f>
        <v>0</v>
      </c>
      <c r="BI150" s="214">
        <f>IF(N150="nulová",J150,0)</f>
        <v>0</v>
      </c>
      <c r="BJ150" s="19" t="s">
        <v>79</v>
      </c>
      <c r="BK150" s="214">
        <f>ROUND(I150*H150,2)</f>
        <v>0</v>
      </c>
      <c r="BL150" s="19" t="s">
        <v>123</v>
      </c>
      <c r="BM150" s="213" t="s">
        <v>216</v>
      </c>
    </row>
    <row r="151" spans="1:47" s="2" customFormat="1" ht="12">
      <c r="A151" s="40"/>
      <c r="B151" s="41"/>
      <c r="C151" s="42"/>
      <c r="D151" s="215" t="s">
        <v>125</v>
      </c>
      <c r="E151" s="42"/>
      <c r="F151" s="216" t="s">
        <v>217</v>
      </c>
      <c r="G151" s="42"/>
      <c r="H151" s="42"/>
      <c r="I151" s="217"/>
      <c r="J151" s="42"/>
      <c r="K151" s="42"/>
      <c r="L151" s="46"/>
      <c r="M151" s="218"/>
      <c r="N151" s="219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125</v>
      </c>
      <c r="AU151" s="19" t="s">
        <v>81</v>
      </c>
    </row>
    <row r="152" spans="1:51" s="13" customFormat="1" ht="12">
      <c r="A152" s="13"/>
      <c r="B152" s="220"/>
      <c r="C152" s="221"/>
      <c r="D152" s="222" t="s">
        <v>127</v>
      </c>
      <c r="E152" s="223" t="s">
        <v>19</v>
      </c>
      <c r="F152" s="224" t="s">
        <v>218</v>
      </c>
      <c r="G152" s="221"/>
      <c r="H152" s="225">
        <v>123.96</v>
      </c>
      <c r="I152" s="226"/>
      <c r="J152" s="221"/>
      <c r="K152" s="221"/>
      <c r="L152" s="227"/>
      <c r="M152" s="228"/>
      <c r="N152" s="229"/>
      <c r="O152" s="229"/>
      <c r="P152" s="229"/>
      <c r="Q152" s="229"/>
      <c r="R152" s="229"/>
      <c r="S152" s="229"/>
      <c r="T152" s="23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1" t="s">
        <v>127</v>
      </c>
      <c r="AU152" s="231" t="s">
        <v>81</v>
      </c>
      <c r="AV152" s="13" t="s">
        <v>81</v>
      </c>
      <c r="AW152" s="13" t="s">
        <v>33</v>
      </c>
      <c r="AX152" s="13" t="s">
        <v>79</v>
      </c>
      <c r="AY152" s="231" t="s">
        <v>116</v>
      </c>
    </row>
    <row r="153" spans="1:65" s="2" customFormat="1" ht="24.15" customHeight="1">
      <c r="A153" s="40"/>
      <c r="B153" s="41"/>
      <c r="C153" s="202" t="s">
        <v>219</v>
      </c>
      <c r="D153" s="202" t="s">
        <v>118</v>
      </c>
      <c r="E153" s="203" t="s">
        <v>220</v>
      </c>
      <c r="F153" s="204" t="s">
        <v>221</v>
      </c>
      <c r="G153" s="205" t="s">
        <v>121</v>
      </c>
      <c r="H153" s="206">
        <v>647.88</v>
      </c>
      <c r="I153" s="207"/>
      <c r="J153" s="208">
        <f>ROUND(I153*H153,2)</f>
        <v>0</v>
      </c>
      <c r="K153" s="204" t="s">
        <v>122</v>
      </c>
      <c r="L153" s="46"/>
      <c r="M153" s="209" t="s">
        <v>19</v>
      </c>
      <c r="N153" s="210" t="s">
        <v>42</v>
      </c>
      <c r="O153" s="86"/>
      <c r="P153" s="211">
        <f>O153*H153</f>
        <v>0</v>
      </c>
      <c r="Q153" s="211">
        <v>0.00085</v>
      </c>
      <c r="R153" s="211">
        <f>Q153*H153</f>
        <v>0.550698</v>
      </c>
      <c r="S153" s="211">
        <v>0</v>
      </c>
      <c r="T153" s="212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3" t="s">
        <v>123</v>
      </c>
      <c r="AT153" s="213" t="s">
        <v>118</v>
      </c>
      <c r="AU153" s="213" t="s">
        <v>81</v>
      </c>
      <c r="AY153" s="19" t="s">
        <v>116</v>
      </c>
      <c r="BE153" s="214">
        <f>IF(N153="základní",J153,0)</f>
        <v>0</v>
      </c>
      <c r="BF153" s="214">
        <f>IF(N153="snížená",J153,0)</f>
        <v>0</v>
      </c>
      <c r="BG153" s="214">
        <f>IF(N153="zákl. přenesená",J153,0)</f>
        <v>0</v>
      </c>
      <c r="BH153" s="214">
        <f>IF(N153="sníž. přenesená",J153,0)</f>
        <v>0</v>
      </c>
      <c r="BI153" s="214">
        <f>IF(N153="nulová",J153,0)</f>
        <v>0</v>
      </c>
      <c r="BJ153" s="19" t="s">
        <v>79</v>
      </c>
      <c r="BK153" s="214">
        <f>ROUND(I153*H153,2)</f>
        <v>0</v>
      </c>
      <c r="BL153" s="19" t="s">
        <v>123</v>
      </c>
      <c r="BM153" s="213" t="s">
        <v>222</v>
      </c>
    </row>
    <row r="154" spans="1:47" s="2" customFormat="1" ht="12">
      <c r="A154" s="40"/>
      <c r="B154" s="41"/>
      <c r="C154" s="42"/>
      <c r="D154" s="215" t="s">
        <v>125</v>
      </c>
      <c r="E154" s="42"/>
      <c r="F154" s="216" t="s">
        <v>223</v>
      </c>
      <c r="G154" s="42"/>
      <c r="H154" s="42"/>
      <c r="I154" s="217"/>
      <c r="J154" s="42"/>
      <c r="K154" s="42"/>
      <c r="L154" s="46"/>
      <c r="M154" s="218"/>
      <c r="N154" s="219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125</v>
      </c>
      <c r="AU154" s="19" t="s">
        <v>81</v>
      </c>
    </row>
    <row r="155" spans="1:51" s="13" customFormat="1" ht="12">
      <c r="A155" s="13"/>
      <c r="B155" s="220"/>
      <c r="C155" s="221"/>
      <c r="D155" s="222" t="s">
        <v>127</v>
      </c>
      <c r="E155" s="223" t="s">
        <v>19</v>
      </c>
      <c r="F155" s="224" t="s">
        <v>224</v>
      </c>
      <c r="G155" s="221"/>
      <c r="H155" s="225">
        <v>647.88</v>
      </c>
      <c r="I155" s="226"/>
      <c r="J155" s="221"/>
      <c r="K155" s="221"/>
      <c r="L155" s="227"/>
      <c r="M155" s="228"/>
      <c r="N155" s="229"/>
      <c r="O155" s="229"/>
      <c r="P155" s="229"/>
      <c r="Q155" s="229"/>
      <c r="R155" s="229"/>
      <c r="S155" s="229"/>
      <c r="T155" s="23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1" t="s">
        <v>127</v>
      </c>
      <c r="AU155" s="231" t="s">
        <v>81</v>
      </c>
      <c r="AV155" s="13" t="s">
        <v>81</v>
      </c>
      <c r="AW155" s="13" t="s">
        <v>33</v>
      </c>
      <c r="AX155" s="13" t="s">
        <v>79</v>
      </c>
      <c r="AY155" s="231" t="s">
        <v>116</v>
      </c>
    </row>
    <row r="156" spans="1:65" s="2" customFormat="1" ht="24.15" customHeight="1">
      <c r="A156" s="40"/>
      <c r="B156" s="41"/>
      <c r="C156" s="202" t="s">
        <v>225</v>
      </c>
      <c r="D156" s="202" t="s">
        <v>118</v>
      </c>
      <c r="E156" s="203" t="s">
        <v>226</v>
      </c>
      <c r="F156" s="204" t="s">
        <v>227</v>
      </c>
      <c r="G156" s="205" t="s">
        <v>121</v>
      </c>
      <c r="H156" s="206">
        <v>123.96</v>
      </c>
      <c r="I156" s="207"/>
      <c r="J156" s="208">
        <f>ROUND(I156*H156,2)</f>
        <v>0</v>
      </c>
      <c r="K156" s="204" t="s">
        <v>122</v>
      </c>
      <c r="L156" s="46"/>
      <c r="M156" s="209" t="s">
        <v>19</v>
      </c>
      <c r="N156" s="210" t="s">
        <v>42</v>
      </c>
      <c r="O156" s="86"/>
      <c r="P156" s="211">
        <f>O156*H156</f>
        <v>0</v>
      </c>
      <c r="Q156" s="211">
        <v>0</v>
      </c>
      <c r="R156" s="211">
        <f>Q156*H156</f>
        <v>0</v>
      </c>
      <c r="S156" s="211">
        <v>0</v>
      </c>
      <c r="T156" s="212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3" t="s">
        <v>123</v>
      </c>
      <c r="AT156" s="213" t="s">
        <v>118</v>
      </c>
      <c r="AU156" s="213" t="s">
        <v>81</v>
      </c>
      <c r="AY156" s="19" t="s">
        <v>116</v>
      </c>
      <c r="BE156" s="214">
        <f>IF(N156="základní",J156,0)</f>
        <v>0</v>
      </c>
      <c r="BF156" s="214">
        <f>IF(N156="snížená",J156,0)</f>
        <v>0</v>
      </c>
      <c r="BG156" s="214">
        <f>IF(N156="zákl. přenesená",J156,0)</f>
        <v>0</v>
      </c>
      <c r="BH156" s="214">
        <f>IF(N156="sníž. přenesená",J156,0)</f>
        <v>0</v>
      </c>
      <c r="BI156" s="214">
        <f>IF(N156="nulová",J156,0)</f>
        <v>0</v>
      </c>
      <c r="BJ156" s="19" t="s">
        <v>79</v>
      </c>
      <c r="BK156" s="214">
        <f>ROUND(I156*H156,2)</f>
        <v>0</v>
      </c>
      <c r="BL156" s="19" t="s">
        <v>123</v>
      </c>
      <c r="BM156" s="213" t="s">
        <v>228</v>
      </c>
    </row>
    <row r="157" spans="1:47" s="2" customFormat="1" ht="12">
      <c r="A157" s="40"/>
      <c r="B157" s="41"/>
      <c r="C157" s="42"/>
      <c r="D157" s="215" t="s">
        <v>125</v>
      </c>
      <c r="E157" s="42"/>
      <c r="F157" s="216" t="s">
        <v>229</v>
      </c>
      <c r="G157" s="42"/>
      <c r="H157" s="42"/>
      <c r="I157" s="217"/>
      <c r="J157" s="42"/>
      <c r="K157" s="42"/>
      <c r="L157" s="46"/>
      <c r="M157" s="218"/>
      <c r="N157" s="219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125</v>
      </c>
      <c r="AU157" s="19" t="s">
        <v>81</v>
      </c>
    </row>
    <row r="158" spans="1:51" s="13" customFormat="1" ht="12">
      <c r="A158" s="13"/>
      <c r="B158" s="220"/>
      <c r="C158" s="221"/>
      <c r="D158" s="222" t="s">
        <v>127</v>
      </c>
      <c r="E158" s="223" t="s">
        <v>19</v>
      </c>
      <c r="F158" s="224" t="s">
        <v>230</v>
      </c>
      <c r="G158" s="221"/>
      <c r="H158" s="225">
        <v>123.96</v>
      </c>
      <c r="I158" s="226"/>
      <c r="J158" s="221"/>
      <c r="K158" s="221"/>
      <c r="L158" s="227"/>
      <c r="M158" s="228"/>
      <c r="N158" s="229"/>
      <c r="O158" s="229"/>
      <c r="P158" s="229"/>
      <c r="Q158" s="229"/>
      <c r="R158" s="229"/>
      <c r="S158" s="229"/>
      <c r="T158" s="23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1" t="s">
        <v>127</v>
      </c>
      <c r="AU158" s="231" t="s">
        <v>81</v>
      </c>
      <c r="AV158" s="13" t="s">
        <v>81</v>
      </c>
      <c r="AW158" s="13" t="s">
        <v>33</v>
      </c>
      <c r="AX158" s="13" t="s">
        <v>79</v>
      </c>
      <c r="AY158" s="231" t="s">
        <v>116</v>
      </c>
    </row>
    <row r="159" spans="1:65" s="2" customFormat="1" ht="24.15" customHeight="1">
      <c r="A159" s="40"/>
      <c r="B159" s="41"/>
      <c r="C159" s="202" t="s">
        <v>231</v>
      </c>
      <c r="D159" s="202" t="s">
        <v>118</v>
      </c>
      <c r="E159" s="203" t="s">
        <v>232</v>
      </c>
      <c r="F159" s="204" t="s">
        <v>233</v>
      </c>
      <c r="G159" s="205" t="s">
        <v>121</v>
      </c>
      <c r="H159" s="206">
        <v>647.88</v>
      </c>
      <c r="I159" s="207"/>
      <c r="J159" s="208">
        <f>ROUND(I159*H159,2)</f>
        <v>0</v>
      </c>
      <c r="K159" s="204" t="s">
        <v>122</v>
      </c>
      <c r="L159" s="46"/>
      <c r="M159" s="209" t="s">
        <v>19</v>
      </c>
      <c r="N159" s="210" t="s">
        <v>42</v>
      </c>
      <c r="O159" s="86"/>
      <c r="P159" s="211">
        <f>O159*H159</f>
        <v>0</v>
      </c>
      <c r="Q159" s="211">
        <v>0</v>
      </c>
      <c r="R159" s="211">
        <f>Q159*H159</f>
        <v>0</v>
      </c>
      <c r="S159" s="211">
        <v>0</v>
      </c>
      <c r="T159" s="212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3" t="s">
        <v>123</v>
      </c>
      <c r="AT159" s="213" t="s">
        <v>118</v>
      </c>
      <c r="AU159" s="213" t="s">
        <v>81</v>
      </c>
      <c r="AY159" s="19" t="s">
        <v>116</v>
      </c>
      <c r="BE159" s="214">
        <f>IF(N159="základní",J159,0)</f>
        <v>0</v>
      </c>
      <c r="BF159" s="214">
        <f>IF(N159="snížená",J159,0)</f>
        <v>0</v>
      </c>
      <c r="BG159" s="214">
        <f>IF(N159="zákl. přenesená",J159,0)</f>
        <v>0</v>
      </c>
      <c r="BH159" s="214">
        <f>IF(N159="sníž. přenesená",J159,0)</f>
        <v>0</v>
      </c>
      <c r="BI159" s="214">
        <f>IF(N159="nulová",J159,0)</f>
        <v>0</v>
      </c>
      <c r="BJ159" s="19" t="s">
        <v>79</v>
      </c>
      <c r="BK159" s="214">
        <f>ROUND(I159*H159,2)</f>
        <v>0</v>
      </c>
      <c r="BL159" s="19" t="s">
        <v>123</v>
      </c>
      <c r="BM159" s="213" t="s">
        <v>234</v>
      </c>
    </row>
    <row r="160" spans="1:47" s="2" customFormat="1" ht="12">
      <c r="A160" s="40"/>
      <c r="B160" s="41"/>
      <c r="C160" s="42"/>
      <c r="D160" s="215" t="s">
        <v>125</v>
      </c>
      <c r="E160" s="42"/>
      <c r="F160" s="216" t="s">
        <v>235</v>
      </c>
      <c r="G160" s="42"/>
      <c r="H160" s="42"/>
      <c r="I160" s="217"/>
      <c r="J160" s="42"/>
      <c r="K160" s="42"/>
      <c r="L160" s="46"/>
      <c r="M160" s="218"/>
      <c r="N160" s="219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125</v>
      </c>
      <c r="AU160" s="19" t="s">
        <v>81</v>
      </c>
    </row>
    <row r="161" spans="1:51" s="13" customFormat="1" ht="12">
      <c r="A161" s="13"/>
      <c r="B161" s="220"/>
      <c r="C161" s="221"/>
      <c r="D161" s="222" t="s">
        <v>127</v>
      </c>
      <c r="E161" s="223" t="s">
        <v>19</v>
      </c>
      <c r="F161" s="224" t="s">
        <v>224</v>
      </c>
      <c r="G161" s="221"/>
      <c r="H161" s="225">
        <v>647.88</v>
      </c>
      <c r="I161" s="226"/>
      <c r="J161" s="221"/>
      <c r="K161" s="221"/>
      <c r="L161" s="227"/>
      <c r="M161" s="228"/>
      <c r="N161" s="229"/>
      <c r="O161" s="229"/>
      <c r="P161" s="229"/>
      <c r="Q161" s="229"/>
      <c r="R161" s="229"/>
      <c r="S161" s="229"/>
      <c r="T161" s="23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1" t="s">
        <v>127</v>
      </c>
      <c r="AU161" s="231" t="s">
        <v>81</v>
      </c>
      <c r="AV161" s="13" t="s">
        <v>81</v>
      </c>
      <c r="AW161" s="13" t="s">
        <v>33</v>
      </c>
      <c r="AX161" s="13" t="s">
        <v>79</v>
      </c>
      <c r="AY161" s="231" t="s">
        <v>116</v>
      </c>
    </row>
    <row r="162" spans="1:65" s="2" customFormat="1" ht="33" customHeight="1">
      <c r="A162" s="40"/>
      <c r="B162" s="41"/>
      <c r="C162" s="202" t="s">
        <v>236</v>
      </c>
      <c r="D162" s="202" t="s">
        <v>118</v>
      </c>
      <c r="E162" s="203" t="s">
        <v>237</v>
      </c>
      <c r="F162" s="204" t="s">
        <v>238</v>
      </c>
      <c r="G162" s="205" t="s">
        <v>196</v>
      </c>
      <c r="H162" s="206">
        <v>6.221</v>
      </c>
      <c r="I162" s="207"/>
      <c r="J162" s="208">
        <f>ROUND(I162*H162,2)</f>
        <v>0</v>
      </c>
      <c r="K162" s="204" t="s">
        <v>122</v>
      </c>
      <c r="L162" s="46"/>
      <c r="M162" s="209" t="s">
        <v>19</v>
      </c>
      <c r="N162" s="210" t="s">
        <v>42</v>
      </c>
      <c r="O162" s="86"/>
      <c r="P162" s="211">
        <f>O162*H162</f>
        <v>0</v>
      </c>
      <c r="Q162" s="211">
        <v>0</v>
      </c>
      <c r="R162" s="211">
        <f>Q162*H162</f>
        <v>0</v>
      </c>
      <c r="S162" s="211">
        <v>0</v>
      </c>
      <c r="T162" s="212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3" t="s">
        <v>123</v>
      </c>
      <c r="AT162" s="213" t="s">
        <v>118</v>
      </c>
      <c r="AU162" s="213" t="s">
        <v>81</v>
      </c>
      <c r="AY162" s="19" t="s">
        <v>116</v>
      </c>
      <c r="BE162" s="214">
        <f>IF(N162="základní",J162,0)</f>
        <v>0</v>
      </c>
      <c r="BF162" s="214">
        <f>IF(N162="snížená",J162,0)</f>
        <v>0</v>
      </c>
      <c r="BG162" s="214">
        <f>IF(N162="zákl. přenesená",J162,0)</f>
        <v>0</v>
      </c>
      <c r="BH162" s="214">
        <f>IF(N162="sníž. přenesená",J162,0)</f>
        <v>0</v>
      </c>
      <c r="BI162" s="214">
        <f>IF(N162="nulová",J162,0)</f>
        <v>0</v>
      </c>
      <c r="BJ162" s="19" t="s">
        <v>79</v>
      </c>
      <c r="BK162" s="214">
        <f>ROUND(I162*H162,2)</f>
        <v>0</v>
      </c>
      <c r="BL162" s="19" t="s">
        <v>123</v>
      </c>
      <c r="BM162" s="213" t="s">
        <v>239</v>
      </c>
    </row>
    <row r="163" spans="1:47" s="2" customFormat="1" ht="12">
      <c r="A163" s="40"/>
      <c r="B163" s="41"/>
      <c r="C163" s="42"/>
      <c r="D163" s="215" t="s">
        <v>125</v>
      </c>
      <c r="E163" s="42"/>
      <c r="F163" s="216" t="s">
        <v>240</v>
      </c>
      <c r="G163" s="42"/>
      <c r="H163" s="42"/>
      <c r="I163" s="217"/>
      <c r="J163" s="42"/>
      <c r="K163" s="42"/>
      <c r="L163" s="46"/>
      <c r="M163" s="218"/>
      <c r="N163" s="219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125</v>
      </c>
      <c r="AU163" s="19" t="s">
        <v>81</v>
      </c>
    </row>
    <row r="164" spans="1:51" s="13" customFormat="1" ht="12">
      <c r="A164" s="13"/>
      <c r="B164" s="220"/>
      <c r="C164" s="221"/>
      <c r="D164" s="222" t="s">
        <v>127</v>
      </c>
      <c r="E164" s="223" t="s">
        <v>19</v>
      </c>
      <c r="F164" s="224" t="s">
        <v>241</v>
      </c>
      <c r="G164" s="221"/>
      <c r="H164" s="225">
        <v>6.221</v>
      </c>
      <c r="I164" s="226"/>
      <c r="J164" s="221"/>
      <c r="K164" s="221"/>
      <c r="L164" s="227"/>
      <c r="M164" s="228"/>
      <c r="N164" s="229"/>
      <c r="O164" s="229"/>
      <c r="P164" s="229"/>
      <c r="Q164" s="229"/>
      <c r="R164" s="229"/>
      <c r="S164" s="229"/>
      <c r="T164" s="23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1" t="s">
        <v>127</v>
      </c>
      <c r="AU164" s="231" t="s">
        <v>81</v>
      </c>
      <c r="AV164" s="13" t="s">
        <v>81</v>
      </c>
      <c r="AW164" s="13" t="s">
        <v>33</v>
      </c>
      <c r="AX164" s="13" t="s">
        <v>79</v>
      </c>
      <c r="AY164" s="231" t="s">
        <v>116</v>
      </c>
    </row>
    <row r="165" spans="1:65" s="2" customFormat="1" ht="37.8" customHeight="1">
      <c r="A165" s="40"/>
      <c r="B165" s="41"/>
      <c r="C165" s="202" t="s">
        <v>242</v>
      </c>
      <c r="D165" s="202" t="s">
        <v>118</v>
      </c>
      <c r="E165" s="203" t="s">
        <v>243</v>
      </c>
      <c r="F165" s="204" t="s">
        <v>244</v>
      </c>
      <c r="G165" s="205" t="s">
        <v>196</v>
      </c>
      <c r="H165" s="206">
        <v>97.024</v>
      </c>
      <c r="I165" s="207"/>
      <c r="J165" s="208">
        <f>ROUND(I165*H165,2)</f>
        <v>0</v>
      </c>
      <c r="K165" s="204" t="s">
        <v>122</v>
      </c>
      <c r="L165" s="46"/>
      <c r="M165" s="209" t="s">
        <v>19</v>
      </c>
      <c r="N165" s="210" t="s">
        <v>42</v>
      </c>
      <c r="O165" s="86"/>
      <c r="P165" s="211">
        <f>O165*H165</f>
        <v>0</v>
      </c>
      <c r="Q165" s="211">
        <v>0</v>
      </c>
      <c r="R165" s="211">
        <f>Q165*H165</f>
        <v>0</v>
      </c>
      <c r="S165" s="211">
        <v>0</v>
      </c>
      <c r="T165" s="212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3" t="s">
        <v>123</v>
      </c>
      <c r="AT165" s="213" t="s">
        <v>118</v>
      </c>
      <c r="AU165" s="213" t="s">
        <v>81</v>
      </c>
      <c r="AY165" s="19" t="s">
        <v>116</v>
      </c>
      <c r="BE165" s="214">
        <f>IF(N165="základní",J165,0)</f>
        <v>0</v>
      </c>
      <c r="BF165" s="214">
        <f>IF(N165="snížená",J165,0)</f>
        <v>0</v>
      </c>
      <c r="BG165" s="214">
        <f>IF(N165="zákl. přenesená",J165,0)</f>
        <v>0</v>
      </c>
      <c r="BH165" s="214">
        <f>IF(N165="sníž. přenesená",J165,0)</f>
        <v>0</v>
      </c>
      <c r="BI165" s="214">
        <f>IF(N165="nulová",J165,0)</f>
        <v>0</v>
      </c>
      <c r="BJ165" s="19" t="s">
        <v>79</v>
      </c>
      <c r="BK165" s="214">
        <f>ROUND(I165*H165,2)</f>
        <v>0</v>
      </c>
      <c r="BL165" s="19" t="s">
        <v>123</v>
      </c>
      <c r="BM165" s="213" t="s">
        <v>245</v>
      </c>
    </row>
    <row r="166" spans="1:47" s="2" customFormat="1" ht="12">
      <c r="A166" s="40"/>
      <c r="B166" s="41"/>
      <c r="C166" s="42"/>
      <c r="D166" s="215" t="s">
        <v>125</v>
      </c>
      <c r="E166" s="42"/>
      <c r="F166" s="216" t="s">
        <v>246</v>
      </c>
      <c r="G166" s="42"/>
      <c r="H166" s="42"/>
      <c r="I166" s="217"/>
      <c r="J166" s="42"/>
      <c r="K166" s="42"/>
      <c r="L166" s="46"/>
      <c r="M166" s="218"/>
      <c r="N166" s="219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125</v>
      </c>
      <c r="AU166" s="19" t="s">
        <v>81</v>
      </c>
    </row>
    <row r="167" spans="1:51" s="13" customFormat="1" ht="12">
      <c r="A167" s="13"/>
      <c r="B167" s="220"/>
      <c r="C167" s="221"/>
      <c r="D167" s="222" t="s">
        <v>127</v>
      </c>
      <c r="E167" s="223" t="s">
        <v>19</v>
      </c>
      <c r="F167" s="224" t="s">
        <v>247</v>
      </c>
      <c r="G167" s="221"/>
      <c r="H167" s="225">
        <v>161.707</v>
      </c>
      <c r="I167" s="226"/>
      <c r="J167" s="221"/>
      <c r="K167" s="221"/>
      <c r="L167" s="227"/>
      <c r="M167" s="228"/>
      <c r="N167" s="229"/>
      <c r="O167" s="229"/>
      <c r="P167" s="229"/>
      <c r="Q167" s="229"/>
      <c r="R167" s="229"/>
      <c r="S167" s="229"/>
      <c r="T167" s="23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1" t="s">
        <v>127</v>
      </c>
      <c r="AU167" s="231" t="s">
        <v>81</v>
      </c>
      <c r="AV167" s="13" t="s">
        <v>81</v>
      </c>
      <c r="AW167" s="13" t="s">
        <v>33</v>
      </c>
      <c r="AX167" s="13" t="s">
        <v>71</v>
      </c>
      <c r="AY167" s="231" t="s">
        <v>116</v>
      </c>
    </row>
    <row r="168" spans="1:51" s="15" customFormat="1" ht="12">
      <c r="A168" s="15"/>
      <c r="B168" s="243"/>
      <c r="C168" s="244"/>
      <c r="D168" s="222" t="s">
        <v>127</v>
      </c>
      <c r="E168" s="245" t="s">
        <v>19</v>
      </c>
      <c r="F168" s="246" t="s">
        <v>205</v>
      </c>
      <c r="G168" s="244"/>
      <c r="H168" s="247">
        <v>161.707</v>
      </c>
      <c r="I168" s="248"/>
      <c r="J168" s="244"/>
      <c r="K168" s="244"/>
      <c r="L168" s="249"/>
      <c r="M168" s="250"/>
      <c r="N168" s="251"/>
      <c r="O168" s="251"/>
      <c r="P168" s="251"/>
      <c r="Q168" s="251"/>
      <c r="R168" s="251"/>
      <c r="S168" s="251"/>
      <c r="T168" s="252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53" t="s">
        <v>127</v>
      </c>
      <c r="AU168" s="253" t="s">
        <v>81</v>
      </c>
      <c r="AV168" s="15" t="s">
        <v>134</v>
      </c>
      <c r="AW168" s="15" t="s">
        <v>33</v>
      </c>
      <c r="AX168" s="15" t="s">
        <v>71</v>
      </c>
      <c r="AY168" s="253" t="s">
        <v>116</v>
      </c>
    </row>
    <row r="169" spans="1:51" s="13" customFormat="1" ht="12">
      <c r="A169" s="13"/>
      <c r="B169" s="220"/>
      <c r="C169" s="221"/>
      <c r="D169" s="222" t="s">
        <v>127</v>
      </c>
      <c r="E169" s="223" t="s">
        <v>19</v>
      </c>
      <c r="F169" s="224" t="s">
        <v>248</v>
      </c>
      <c r="G169" s="221"/>
      <c r="H169" s="225">
        <v>97.024</v>
      </c>
      <c r="I169" s="226"/>
      <c r="J169" s="221"/>
      <c r="K169" s="221"/>
      <c r="L169" s="227"/>
      <c r="M169" s="228"/>
      <c r="N169" s="229"/>
      <c r="O169" s="229"/>
      <c r="P169" s="229"/>
      <c r="Q169" s="229"/>
      <c r="R169" s="229"/>
      <c r="S169" s="229"/>
      <c r="T169" s="23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1" t="s">
        <v>127</v>
      </c>
      <c r="AU169" s="231" t="s">
        <v>81</v>
      </c>
      <c r="AV169" s="13" t="s">
        <v>81</v>
      </c>
      <c r="AW169" s="13" t="s">
        <v>33</v>
      </c>
      <c r="AX169" s="13" t="s">
        <v>79</v>
      </c>
      <c r="AY169" s="231" t="s">
        <v>116</v>
      </c>
    </row>
    <row r="170" spans="1:65" s="2" customFormat="1" ht="37.8" customHeight="1">
      <c r="A170" s="40"/>
      <c r="B170" s="41"/>
      <c r="C170" s="202" t="s">
        <v>7</v>
      </c>
      <c r="D170" s="202" t="s">
        <v>118</v>
      </c>
      <c r="E170" s="203" t="s">
        <v>249</v>
      </c>
      <c r="F170" s="204" t="s">
        <v>250</v>
      </c>
      <c r="G170" s="205" t="s">
        <v>196</v>
      </c>
      <c r="H170" s="206">
        <v>1358.336</v>
      </c>
      <c r="I170" s="207"/>
      <c r="J170" s="208">
        <f>ROUND(I170*H170,2)</f>
        <v>0</v>
      </c>
      <c r="K170" s="204" t="s">
        <v>122</v>
      </c>
      <c r="L170" s="46"/>
      <c r="M170" s="209" t="s">
        <v>19</v>
      </c>
      <c r="N170" s="210" t="s">
        <v>42</v>
      </c>
      <c r="O170" s="86"/>
      <c r="P170" s="211">
        <f>O170*H170</f>
        <v>0</v>
      </c>
      <c r="Q170" s="211">
        <v>0</v>
      </c>
      <c r="R170" s="211">
        <f>Q170*H170</f>
        <v>0</v>
      </c>
      <c r="S170" s="211">
        <v>0</v>
      </c>
      <c r="T170" s="212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3" t="s">
        <v>123</v>
      </c>
      <c r="AT170" s="213" t="s">
        <v>118</v>
      </c>
      <c r="AU170" s="213" t="s">
        <v>81</v>
      </c>
      <c r="AY170" s="19" t="s">
        <v>116</v>
      </c>
      <c r="BE170" s="214">
        <f>IF(N170="základní",J170,0)</f>
        <v>0</v>
      </c>
      <c r="BF170" s="214">
        <f>IF(N170="snížená",J170,0)</f>
        <v>0</v>
      </c>
      <c r="BG170" s="214">
        <f>IF(N170="zákl. přenesená",J170,0)</f>
        <v>0</v>
      </c>
      <c r="BH170" s="214">
        <f>IF(N170="sníž. přenesená",J170,0)</f>
        <v>0</v>
      </c>
      <c r="BI170" s="214">
        <f>IF(N170="nulová",J170,0)</f>
        <v>0</v>
      </c>
      <c r="BJ170" s="19" t="s">
        <v>79</v>
      </c>
      <c r="BK170" s="214">
        <f>ROUND(I170*H170,2)</f>
        <v>0</v>
      </c>
      <c r="BL170" s="19" t="s">
        <v>123</v>
      </c>
      <c r="BM170" s="213" t="s">
        <v>251</v>
      </c>
    </row>
    <row r="171" spans="1:47" s="2" customFormat="1" ht="12">
      <c r="A171" s="40"/>
      <c r="B171" s="41"/>
      <c r="C171" s="42"/>
      <c r="D171" s="215" t="s">
        <v>125</v>
      </c>
      <c r="E171" s="42"/>
      <c r="F171" s="216" t="s">
        <v>252</v>
      </c>
      <c r="G171" s="42"/>
      <c r="H171" s="42"/>
      <c r="I171" s="217"/>
      <c r="J171" s="42"/>
      <c r="K171" s="42"/>
      <c r="L171" s="46"/>
      <c r="M171" s="218"/>
      <c r="N171" s="219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125</v>
      </c>
      <c r="AU171" s="19" t="s">
        <v>81</v>
      </c>
    </row>
    <row r="172" spans="1:51" s="13" customFormat="1" ht="12">
      <c r="A172" s="13"/>
      <c r="B172" s="220"/>
      <c r="C172" s="221"/>
      <c r="D172" s="222" t="s">
        <v>127</v>
      </c>
      <c r="E172" s="223" t="s">
        <v>19</v>
      </c>
      <c r="F172" s="224" t="s">
        <v>253</v>
      </c>
      <c r="G172" s="221"/>
      <c r="H172" s="225">
        <v>1358.336</v>
      </c>
      <c r="I172" s="226"/>
      <c r="J172" s="221"/>
      <c r="K172" s="221"/>
      <c r="L172" s="227"/>
      <c r="M172" s="228"/>
      <c r="N172" s="229"/>
      <c r="O172" s="229"/>
      <c r="P172" s="229"/>
      <c r="Q172" s="229"/>
      <c r="R172" s="229"/>
      <c r="S172" s="229"/>
      <c r="T172" s="23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1" t="s">
        <v>127</v>
      </c>
      <c r="AU172" s="231" t="s">
        <v>81</v>
      </c>
      <c r="AV172" s="13" t="s">
        <v>81</v>
      </c>
      <c r="AW172" s="13" t="s">
        <v>33</v>
      </c>
      <c r="AX172" s="13" t="s">
        <v>79</v>
      </c>
      <c r="AY172" s="231" t="s">
        <v>116</v>
      </c>
    </row>
    <row r="173" spans="1:65" s="2" customFormat="1" ht="37.8" customHeight="1">
      <c r="A173" s="40"/>
      <c r="B173" s="41"/>
      <c r="C173" s="202" t="s">
        <v>254</v>
      </c>
      <c r="D173" s="202" t="s">
        <v>118</v>
      </c>
      <c r="E173" s="203" t="s">
        <v>255</v>
      </c>
      <c r="F173" s="204" t="s">
        <v>256</v>
      </c>
      <c r="G173" s="205" t="s">
        <v>196</v>
      </c>
      <c r="H173" s="206">
        <v>64.683</v>
      </c>
      <c r="I173" s="207"/>
      <c r="J173" s="208">
        <f>ROUND(I173*H173,2)</f>
        <v>0</v>
      </c>
      <c r="K173" s="204" t="s">
        <v>122</v>
      </c>
      <c r="L173" s="46"/>
      <c r="M173" s="209" t="s">
        <v>19</v>
      </c>
      <c r="N173" s="210" t="s">
        <v>42</v>
      </c>
      <c r="O173" s="86"/>
      <c r="P173" s="211">
        <f>O173*H173</f>
        <v>0</v>
      </c>
      <c r="Q173" s="211">
        <v>0</v>
      </c>
      <c r="R173" s="211">
        <f>Q173*H173</f>
        <v>0</v>
      </c>
      <c r="S173" s="211">
        <v>0</v>
      </c>
      <c r="T173" s="212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3" t="s">
        <v>123</v>
      </c>
      <c r="AT173" s="213" t="s">
        <v>118</v>
      </c>
      <c r="AU173" s="213" t="s">
        <v>81</v>
      </c>
      <c r="AY173" s="19" t="s">
        <v>116</v>
      </c>
      <c r="BE173" s="214">
        <f>IF(N173="základní",J173,0)</f>
        <v>0</v>
      </c>
      <c r="BF173" s="214">
        <f>IF(N173="snížená",J173,0)</f>
        <v>0</v>
      </c>
      <c r="BG173" s="214">
        <f>IF(N173="zákl. přenesená",J173,0)</f>
        <v>0</v>
      </c>
      <c r="BH173" s="214">
        <f>IF(N173="sníž. přenesená",J173,0)</f>
        <v>0</v>
      </c>
      <c r="BI173" s="214">
        <f>IF(N173="nulová",J173,0)</f>
        <v>0</v>
      </c>
      <c r="BJ173" s="19" t="s">
        <v>79</v>
      </c>
      <c r="BK173" s="214">
        <f>ROUND(I173*H173,2)</f>
        <v>0</v>
      </c>
      <c r="BL173" s="19" t="s">
        <v>123</v>
      </c>
      <c r="BM173" s="213" t="s">
        <v>257</v>
      </c>
    </row>
    <row r="174" spans="1:47" s="2" customFormat="1" ht="12">
      <c r="A174" s="40"/>
      <c r="B174" s="41"/>
      <c r="C174" s="42"/>
      <c r="D174" s="215" t="s">
        <v>125</v>
      </c>
      <c r="E174" s="42"/>
      <c r="F174" s="216" t="s">
        <v>258</v>
      </c>
      <c r="G174" s="42"/>
      <c r="H174" s="42"/>
      <c r="I174" s="217"/>
      <c r="J174" s="42"/>
      <c r="K174" s="42"/>
      <c r="L174" s="46"/>
      <c r="M174" s="218"/>
      <c r="N174" s="219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125</v>
      </c>
      <c r="AU174" s="19" t="s">
        <v>81</v>
      </c>
    </row>
    <row r="175" spans="1:51" s="13" customFormat="1" ht="12">
      <c r="A175" s="13"/>
      <c r="B175" s="220"/>
      <c r="C175" s="221"/>
      <c r="D175" s="222" t="s">
        <v>127</v>
      </c>
      <c r="E175" s="223" t="s">
        <v>19</v>
      </c>
      <c r="F175" s="224" t="s">
        <v>247</v>
      </c>
      <c r="G175" s="221"/>
      <c r="H175" s="225">
        <v>161.707</v>
      </c>
      <c r="I175" s="226"/>
      <c r="J175" s="221"/>
      <c r="K175" s="221"/>
      <c r="L175" s="227"/>
      <c r="M175" s="228"/>
      <c r="N175" s="229"/>
      <c r="O175" s="229"/>
      <c r="P175" s="229"/>
      <c r="Q175" s="229"/>
      <c r="R175" s="229"/>
      <c r="S175" s="229"/>
      <c r="T175" s="23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1" t="s">
        <v>127</v>
      </c>
      <c r="AU175" s="231" t="s">
        <v>81</v>
      </c>
      <c r="AV175" s="13" t="s">
        <v>81</v>
      </c>
      <c r="AW175" s="13" t="s">
        <v>33</v>
      </c>
      <c r="AX175" s="13" t="s">
        <v>71</v>
      </c>
      <c r="AY175" s="231" t="s">
        <v>116</v>
      </c>
    </row>
    <row r="176" spans="1:51" s="15" customFormat="1" ht="12">
      <c r="A176" s="15"/>
      <c r="B176" s="243"/>
      <c r="C176" s="244"/>
      <c r="D176" s="222" t="s">
        <v>127</v>
      </c>
      <c r="E176" s="245" t="s">
        <v>19</v>
      </c>
      <c r="F176" s="246" t="s">
        <v>205</v>
      </c>
      <c r="G176" s="244"/>
      <c r="H176" s="247">
        <v>161.707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3" t="s">
        <v>127</v>
      </c>
      <c r="AU176" s="253" t="s">
        <v>81</v>
      </c>
      <c r="AV176" s="15" t="s">
        <v>134</v>
      </c>
      <c r="AW176" s="15" t="s">
        <v>33</v>
      </c>
      <c r="AX176" s="15" t="s">
        <v>71</v>
      </c>
      <c r="AY176" s="253" t="s">
        <v>116</v>
      </c>
    </row>
    <row r="177" spans="1:51" s="13" customFormat="1" ht="12">
      <c r="A177" s="13"/>
      <c r="B177" s="220"/>
      <c r="C177" s="221"/>
      <c r="D177" s="222" t="s">
        <v>127</v>
      </c>
      <c r="E177" s="223" t="s">
        <v>19</v>
      </c>
      <c r="F177" s="224" t="s">
        <v>259</v>
      </c>
      <c r="G177" s="221"/>
      <c r="H177" s="225">
        <v>64.683</v>
      </c>
      <c r="I177" s="226"/>
      <c r="J177" s="221"/>
      <c r="K177" s="221"/>
      <c r="L177" s="227"/>
      <c r="M177" s="228"/>
      <c r="N177" s="229"/>
      <c r="O177" s="229"/>
      <c r="P177" s="229"/>
      <c r="Q177" s="229"/>
      <c r="R177" s="229"/>
      <c r="S177" s="229"/>
      <c r="T177" s="23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1" t="s">
        <v>127</v>
      </c>
      <c r="AU177" s="231" t="s">
        <v>81</v>
      </c>
      <c r="AV177" s="13" t="s">
        <v>81</v>
      </c>
      <c r="AW177" s="13" t="s">
        <v>33</v>
      </c>
      <c r="AX177" s="13" t="s">
        <v>79</v>
      </c>
      <c r="AY177" s="231" t="s">
        <v>116</v>
      </c>
    </row>
    <row r="178" spans="1:65" s="2" customFormat="1" ht="37.8" customHeight="1">
      <c r="A178" s="40"/>
      <c r="B178" s="41"/>
      <c r="C178" s="202" t="s">
        <v>260</v>
      </c>
      <c r="D178" s="202" t="s">
        <v>118</v>
      </c>
      <c r="E178" s="203" t="s">
        <v>261</v>
      </c>
      <c r="F178" s="204" t="s">
        <v>262</v>
      </c>
      <c r="G178" s="205" t="s">
        <v>196</v>
      </c>
      <c r="H178" s="206">
        <v>905.562</v>
      </c>
      <c r="I178" s="207"/>
      <c r="J178" s="208">
        <f>ROUND(I178*H178,2)</f>
        <v>0</v>
      </c>
      <c r="K178" s="204" t="s">
        <v>122</v>
      </c>
      <c r="L178" s="46"/>
      <c r="M178" s="209" t="s">
        <v>19</v>
      </c>
      <c r="N178" s="210" t="s">
        <v>42</v>
      </c>
      <c r="O178" s="86"/>
      <c r="P178" s="211">
        <f>O178*H178</f>
        <v>0</v>
      </c>
      <c r="Q178" s="211">
        <v>0</v>
      </c>
      <c r="R178" s="211">
        <f>Q178*H178</f>
        <v>0</v>
      </c>
      <c r="S178" s="211">
        <v>0</v>
      </c>
      <c r="T178" s="212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3" t="s">
        <v>123</v>
      </c>
      <c r="AT178" s="213" t="s">
        <v>118</v>
      </c>
      <c r="AU178" s="213" t="s">
        <v>81</v>
      </c>
      <c r="AY178" s="19" t="s">
        <v>116</v>
      </c>
      <c r="BE178" s="214">
        <f>IF(N178="základní",J178,0)</f>
        <v>0</v>
      </c>
      <c r="BF178" s="214">
        <f>IF(N178="snížená",J178,0)</f>
        <v>0</v>
      </c>
      <c r="BG178" s="214">
        <f>IF(N178="zákl. přenesená",J178,0)</f>
        <v>0</v>
      </c>
      <c r="BH178" s="214">
        <f>IF(N178="sníž. přenesená",J178,0)</f>
        <v>0</v>
      </c>
      <c r="BI178" s="214">
        <f>IF(N178="nulová",J178,0)</f>
        <v>0</v>
      </c>
      <c r="BJ178" s="19" t="s">
        <v>79</v>
      </c>
      <c r="BK178" s="214">
        <f>ROUND(I178*H178,2)</f>
        <v>0</v>
      </c>
      <c r="BL178" s="19" t="s">
        <v>123</v>
      </c>
      <c r="BM178" s="213" t="s">
        <v>263</v>
      </c>
    </row>
    <row r="179" spans="1:47" s="2" customFormat="1" ht="12">
      <c r="A179" s="40"/>
      <c r="B179" s="41"/>
      <c r="C179" s="42"/>
      <c r="D179" s="215" t="s">
        <v>125</v>
      </c>
      <c r="E179" s="42"/>
      <c r="F179" s="216" t="s">
        <v>264</v>
      </c>
      <c r="G179" s="42"/>
      <c r="H179" s="42"/>
      <c r="I179" s="217"/>
      <c r="J179" s="42"/>
      <c r="K179" s="42"/>
      <c r="L179" s="46"/>
      <c r="M179" s="218"/>
      <c r="N179" s="219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125</v>
      </c>
      <c r="AU179" s="19" t="s">
        <v>81</v>
      </c>
    </row>
    <row r="180" spans="1:51" s="13" customFormat="1" ht="12">
      <c r="A180" s="13"/>
      <c r="B180" s="220"/>
      <c r="C180" s="221"/>
      <c r="D180" s="222" t="s">
        <v>127</v>
      </c>
      <c r="E180" s="223" t="s">
        <v>19</v>
      </c>
      <c r="F180" s="224" t="s">
        <v>265</v>
      </c>
      <c r="G180" s="221"/>
      <c r="H180" s="225">
        <v>905.562</v>
      </c>
      <c r="I180" s="226"/>
      <c r="J180" s="221"/>
      <c r="K180" s="221"/>
      <c r="L180" s="227"/>
      <c r="M180" s="228"/>
      <c r="N180" s="229"/>
      <c r="O180" s="229"/>
      <c r="P180" s="229"/>
      <c r="Q180" s="229"/>
      <c r="R180" s="229"/>
      <c r="S180" s="229"/>
      <c r="T180" s="23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1" t="s">
        <v>127</v>
      </c>
      <c r="AU180" s="231" t="s">
        <v>81</v>
      </c>
      <c r="AV180" s="13" t="s">
        <v>81</v>
      </c>
      <c r="AW180" s="13" t="s">
        <v>33</v>
      </c>
      <c r="AX180" s="13" t="s">
        <v>79</v>
      </c>
      <c r="AY180" s="231" t="s">
        <v>116</v>
      </c>
    </row>
    <row r="181" spans="1:65" s="2" customFormat="1" ht="24.15" customHeight="1">
      <c r="A181" s="40"/>
      <c r="B181" s="41"/>
      <c r="C181" s="202" t="s">
        <v>266</v>
      </c>
      <c r="D181" s="202" t="s">
        <v>118</v>
      </c>
      <c r="E181" s="203" t="s">
        <v>267</v>
      </c>
      <c r="F181" s="204" t="s">
        <v>268</v>
      </c>
      <c r="G181" s="205" t="s">
        <v>196</v>
      </c>
      <c r="H181" s="206">
        <v>6.221</v>
      </c>
      <c r="I181" s="207"/>
      <c r="J181" s="208">
        <f>ROUND(I181*H181,2)</f>
        <v>0</v>
      </c>
      <c r="K181" s="204" t="s">
        <v>122</v>
      </c>
      <c r="L181" s="46"/>
      <c r="M181" s="209" t="s">
        <v>19</v>
      </c>
      <c r="N181" s="210" t="s">
        <v>42</v>
      </c>
      <c r="O181" s="86"/>
      <c r="P181" s="211">
        <f>O181*H181</f>
        <v>0</v>
      </c>
      <c r="Q181" s="211">
        <v>0</v>
      </c>
      <c r="R181" s="211">
        <f>Q181*H181</f>
        <v>0</v>
      </c>
      <c r="S181" s="211">
        <v>0</v>
      </c>
      <c r="T181" s="212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3" t="s">
        <v>123</v>
      </c>
      <c r="AT181" s="213" t="s">
        <v>118</v>
      </c>
      <c r="AU181" s="213" t="s">
        <v>81</v>
      </c>
      <c r="AY181" s="19" t="s">
        <v>116</v>
      </c>
      <c r="BE181" s="214">
        <f>IF(N181="základní",J181,0)</f>
        <v>0</v>
      </c>
      <c r="BF181" s="214">
        <f>IF(N181="snížená",J181,0)</f>
        <v>0</v>
      </c>
      <c r="BG181" s="214">
        <f>IF(N181="zákl. přenesená",J181,0)</f>
        <v>0</v>
      </c>
      <c r="BH181" s="214">
        <f>IF(N181="sníž. přenesená",J181,0)</f>
        <v>0</v>
      </c>
      <c r="BI181" s="214">
        <f>IF(N181="nulová",J181,0)</f>
        <v>0</v>
      </c>
      <c r="BJ181" s="19" t="s">
        <v>79</v>
      </c>
      <c r="BK181" s="214">
        <f>ROUND(I181*H181,2)</f>
        <v>0</v>
      </c>
      <c r="BL181" s="19" t="s">
        <v>123</v>
      </c>
      <c r="BM181" s="213" t="s">
        <v>269</v>
      </c>
    </row>
    <row r="182" spans="1:47" s="2" customFormat="1" ht="12">
      <c r="A182" s="40"/>
      <c r="B182" s="41"/>
      <c r="C182" s="42"/>
      <c r="D182" s="215" t="s">
        <v>125</v>
      </c>
      <c r="E182" s="42"/>
      <c r="F182" s="216" t="s">
        <v>270</v>
      </c>
      <c r="G182" s="42"/>
      <c r="H182" s="42"/>
      <c r="I182" s="217"/>
      <c r="J182" s="42"/>
      <c r="K182" s="42"/>
      <c r="L182" s="46"/>
      <c r="M182" s="218"/>
      <c r="N182" s="219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125</v>
      </c>
      <c r="AU182" s="19" t="s">
        <v>81</v>
      </c>
    </row>
    <row r="183" spans="1:51" s="13" customFormat="1" ht="12">
      <c r="A183" s="13"/>
      <c r="B183" s="220"/>
      <c r="C183" s="221"/>
      <c r="D183" s="222" t="s">
        <v>127</v>
      </c>
      <c r="E183" s="223" t="s">
        <v>19</v>
      </c>
      <c r="F183" s="224" t="s">
        <v>271</v>
      </c>
      <c r="G183" s="221"/>
      <c r="H183" s="225">
        <v>6.221</v>
      </c>
      <c r="I183" s="226"/>
      <c r="J183" s="221"/>
      <c r="K183" s="221"/>
      <c r="L183" s="227"/>
      <c r="M183" s="228"/>
      <c r="N183" s="229"/>
      <c r="O183" s="229"/>
      <c r="P183" s="229"/>
      <c r="Q183" s="229"/>
      <c r="R183" s="229"/>
      <c r="S183" s="229"/>
      <c r="T183" s="23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1" t="s">
        <v>127</v>
      </c>
      <c r="AU183" s="231" t="s">
        <v>81</v>
      </c>
      <c r="AV183" s="13" t="s">
        <v>81</v>
      </c>
      <c r="AW183" s="13" t="s">
        <v>33</v>
      </c>
      <c r="AX183" s="13" t="s">
        <v>79</v>
      </c>
      <c r="AY183" s="231" t="s">
        <v>116</v>
      </c>
    </row>
    <row r="184" spans="1:65" s="2" customFormat="1" ht="24.15" customHeight="1">
      <c r="A184" s="40"/>
      <c r="B184" s="41"/>
      <c r="C184" s="202" t="s">
        <v>272</v>
      </c>
      <c r="D184" s="202" t="s">
        <v>118</v>
      </c>
      <c r="E184" s="203" t="s">
        <v>273</v>
      </c>
      <c r="F184" s="204" t="s">
        <v>274</v>
      </c>
      <c r="G184" s="205" t="s">
        <v>196</v>
      </c>
      <c r="H184" s="206">
        <v>161.707</v>
      </c>
      <c r="I184" s="207"/>
      <c r="J184" s="208">
        <f>ROUND(I184*H184,2)</f>
        <v>0</v>
      </c>
      <c r="K184" s="204" t="s">
        <v>122</v>
      </c>
      <c r="L184" s="46"/>
      <c r="M184" s="209" t="s">
        <v>19</v>
      </c>
      <c r="N184" s="210" t="s">
        <v>42</v>
      </c>
      <c r="O184" s="86"/>
      <c r="P184" s="211">
        <f>O184*H184</f>
        <v>0</v>
      </c>
      <c r="Q184" s="211">
        <v>0</v>
      </c>
      <c r="R184" s="211">
        <f>Q184*H184</f>
        <v>0</v>
      </c>
      <c r="S184" s="211">
        <v>0</v>
      </c>
      <c r="T184" s="212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3" t="s">
        <v>123</v>
      </c>
      <c r="AT184" s="213" t="s">
        <v>118</v>
      </c>
      <c r="AU184" s="213" t="s">
        <v>81</v>
      </c>
      <c r="AY184" s="19" t="s">
        <v>116</v>
      </c>
      <c r="BE184" s="214">
        <f>IF(N184="základní",J184,0)</f>
        <v>0</v>
      </c>
      <c r="BF184" s="214">
        <f>IF(N184="snížená",J184,0)</f>
        <v>0</v>
      </c>
      <c r="BG184" s="214">
        <f>IF(N184="zákl. přenesená",J184,0)</f>
        <v>0</v>
      </c>
      <c r="BH184" s="214">
        <f>IF(N184="sníž. přenesená",J184,0)</f>
        <v>0</v>
      </c>
      <c r="BI184" s="214">
        <f>IF(N184="nulová",J184,0)</f>
        <v>0</v>
      </c>
      <c r="BJ184" s="19" t="s">
        <v>79</v>
      </c>
      <c r="BK184" s="214">
        <f>ROUND(I184*H184,2)</f>
        <v>0</v>
      </c>
      <c r="BL184" s="19" t="s">
        <v>123</v>
      </c>
      <c r="BM184" s="213" t="s">
        <v>275</v>
      </c>
    </row>
    <row r="185" spans="1:47" s="2" customFormat="1" ht="12">
      <c r="A185" s="40"/>
      <c r="B185" s="41"/>
      <c r="C185" s="42"/>
      <c r="D185" s="215" t="s">
        <v>125</v>
      </c>
      <c r="E185" s="42"/>
      <c r="F185" s="216" t="s">
        <v>276</v>
      </c>
      <c r="G185" s="42"/>
      <c r="H185" s="42"/>
      <c r="I185" s="217"/>
      <c r="J185" s="42"/>
      <c r="K185" s="42"/>
      <c r="L185" s="46"/>
      <c r="M185" s="218"/>
      <c r="N185" s="219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125</v>
      </c>
      <c r="AU185" s="19" t="s">
        <v>81</v>
      </c>
    </row>
    <row r="186" spans="1:51" s="13" customFormat="1" ht="12">
      <c r="A186" s="13"/>
      <c r="B186" s="220"/>
      <c r="C186" s="221"/>
      <c r="D186" s="222" t="s">
        <v>127</v>
      </c>
      <c r="E186" s="223" t="s">
        <v>19</v>
      </c>
      <c r="F186" s="224" t="s">
        <v>277</v>
      </c>
      <c r="G186" s="221"/>
      <c r="H186" s="225">
        <v>161.707</v>
      </c>
      <c r="I186" s="226"/>
      <c r="J186" s="221"/>
      <c r="K186" s="221"/>
      <c r="L186" s="227"/>
      <c r="M186" s="228"/>
      <c r="N186" s="229"/>
      <c r="O186" s="229"/>
      <c r="P186" s="229"/>
      <c r="Q186" s="229"/>
      <c r="R186" s="229"/>
      <c r="S186" s="229"/>
      <c r="T186" s="23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1" t="s">
        <v>127</v>
      </c>
      <c r="AU186" s="231" t="s">
        <v>81</v>
      </c>
      <c r="AV186" s="13" t="s">
        <v>81</v>
      </c>
      <c r="AW186" s="13" t="s">
        <v>33</v>
      </c>
      <c r="AX186" s="13" t="s">
        <v>79</v>
      </c>
      <c r="AY186" s="231" t="s">
        <v>116</v>
      </c>
    </row>
    <row r="187" spans="1:65" s="2" customFormat="1" ht="24.15" customHeight="1">
      <c r="A187" s="40"/>
      <c r="B187" s="41"/>
      <c r="C187" s="202" t="s">
        <v>278</v>
      </c>
      <c r="D187" s="202" t="s">
        <v>118</v>
      </c>
      <c r="E187" s="203" t="s">
        <v>279</v>
      </c>
      <c r="F187" s="204" t="s">
        <v>280</v>
      </c>
      <c r="G187" s="205" t="s">
        <v>281</v>
      </c>
      <c r="H187" s="206">
        <v>291.073</v>
      </c>
      <c r="I187" s="207"/>
      <c r="J187" s="208">
        <f>ROUND(I187*H187,2)</f>
        <v>0</v>
      </c>
      <c r="K187" s="204" t="s">
        <v>122</v>
      </c>
      <c r="L187" s="46"/>
      <c r="M187" s="209" t="s">
        <v>19</v>
      </c>
      <c r="N187" s="210" t="s">
        <v>42</v>
      </c>
      <c r="O187" s="86"/>
      <c r="P187" s="211">
        <f>O187*H187</f>
        <v>0</v>
      </c>
      <c r="Q187" s="211">
        <v>0</v>
      </c>
      <c r="R187" s="211">
        <f>Q187*H187</f>
        <v>0</v>
      </c>
      <c r="S187" s="211">
        <v>0</v>
      </c>
      <c r="T187" s="212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3" t="s">
        <v>123</v>
      </c>
      <c r="AT187" s="213" t="s">
        <v>118</v>
      </c>
      <c r="AU187" s="213" t="s">
        <v>81</v>
      </c>
      <c r="AY187" s="19" t="s">
        <v>116</v>
      </c>
      <c r="BE187" s="214">
        <f>IF(N187="základní",J187,0)</f>
        <v>0</v>
      </c>
      <c r="BF187" s="214">
        <f>IF(N187="snížená",J187,0)</f>
        <v>0</v>
      </c>
      <c r="BG187" s="214">
        <f>IF(N187="zákl. přenesená",J187,0)</f>
        <v>0</v>
      </c>
      <c r="BH187" s="214">
        <f>IF(N187="sníž. přenesená",J187,0)</f>
        <v>0</v>
      </c>
      <c r="BI187" s="214">
        <f>IF(N187="nulová",J187,0)</f>
        <v>0</v>
      </c>
      <c r="BJ187" s="19" t="s">
        <v>79</v>
      </c>
      <c r="BK187" s="214">
        <f>ROUND(I187*H187,2)</f>
        <v>0</v>
      </c>
      <c r="BL187" s="19" t="s">
        <v>123</v>
      </c>
      <c r="BM187" s="213" t="s">
        <v>282</v>
      </c>
    </row>
    <row r="188" spans="1:47" s="2" customFormat="1" ht="12">
      <c r="A188" s="40"/>
      <c r="B188" s="41"/>
      <c r="C188" s="42"/>
      <c r="D188" s="215" t="s">
        <v>125</v>
      </c>
      <c r="E188" s="42"/>
      <c r="F188" s="216" t="s">
        <v>283</v>
      </c>
      <c r="G188" s="42"/>
      <c r="H188" s="42"/>
      <c r="I188" s="217"/>
      <c r="J188" s="42"/>
      <c r="K188" s="42"/>
      <c r="L188" s="46"/>
      <c r="M188" s="218"/>
      <c r="N188" s="219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125</v>
      </c>
      <c r="AU188" s="19" t="s">
        <v>81</v>
      </c>
    </row>
    <row r="189" spans="1:51" s="13" customFormat="1" ht="12">
      <c r="A189" s="13"/>
      <c r="B189" s="220"/>
      <c r="C189" s="221"/>
      <c r="D189" s="222" t="s">
        <v>127</v>
      </c>
      <c r="E189" s="223" t="s">
        <v>19</v>
      </c>
      <c r="F189" s="224" t="s">
        <v>284</v>
      </c>
      <c r="G189" s="221"/>
      <c r="H189" s="225">
        <v>291.073</v>
      </c>
      <c r="I189" s="226"/>
      <c r="J189" s="221"/>
      <c r="K189" s="221"/>
      <c r="L189" s="227"/>
      <c r="M189" s="228"/>
      <c r="N189" s="229"/>
      <c r="O189" s="229"/>
      <c r="P189" s="229"/>
      <c r="Q189" s="229"/>
      <c r="R189" s="229"/>
      <c r="S189" s="229"/>
      <c r="T189" s="23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1" t="s">
        <v>127</v>
      </c>
      <c r="AU189" s="231" t="s">
        <v>81</v>
      </c>
      <c r="AV189" s="13" t="s">
        <v>81</v>
      </c>
      <c r="AW189" s="13" t="s">
        <v>33</v>
      </c>
      <c r="AX189" s="13" t="s">
        <v>79</v>
      </c>
      <c r="AY189" s="231" t="s">
        <v>116</v>
      </c>
    </row>
    <row r="190" spans="1:65" s="2" customFormat="1" ht="24.15" customHeight="1">
      <c r="A190" s="40"/>
      <c r="B190" s="41"/>
      <c r="C190" s="202" t="s">
        <v>285</v>
      </c>
      <c r="D190" s="202" t="s">
        <v>118</v>
      </c>
      <c r="E190" s="203" t="s">
        <v>286</v>
      </c>
      <c r="F190" s="204" t="s">
        <v>287</v>
      </c>
      <c r="G190" s="205" t="s">
        <v>196</v>
      </c>
      <c r="H190" s="206">
        <v>169.298</v>
      </c>
      <c r="I190" s="207"/>
      <c r="J190" s="208">
        <f>ROUND(I190*H190,2)</f>
        <v>0</v>
      </c>
      <c r="K190" s="204" t="s">
        <v>122</v>
      </c>
      <c r="L190" s="46"/>
      <c r="M190" s="209" t="s">
        <v>19</v>
      </c>
      <c r="N190" s="210" t="s">
        <v>42</v>
      </c>
      <c r="O190" s="86"/>
      <c r="P190" s="211">
        <f>O190*H190</f>
        <v>0</v>
      </c>
      <c r="Q190" s="211">
        <v>0</v>
      </c>
      <c r="R190" s="211">
        <f>Q190*H190</f>
        <v>0</v>
      </c>
      <c r="S190" s="211">
        <v>0</v>
      </c>
      <c r="T190" s="212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3" t="s">
        <v>123</v>
      </c>
      <c r="AT190" s="213" t="s">
        <v>118</v>
      </c>
      <c r="AU190" s="213" t="s">
        <v>81</v>
      </c>
      <c r="AY190" s="19" t="s">
        <v>116</v>
      </c>
      <c r="BE190" s="214">
        <f>IF(N190="základní",J190,0)</f>
        <v>0</v>
      </c>
      <c r="BF190" s="214">
        <f>IF(N190="snížená",J190,0)</f>
        <v>0</v>
      </c>
      <c r="BG190" s="214">
        <f>IF(N190="zákl. přenesená",J190,0)</f>
        <v>0</v>
      </c>
      <c r="BH190" s="214">
        <f>IF(N190="sníž. přenesená",J190,0)</f>
        <v>0</v>
      </c>
      <c r="BI190" s="214">
        <f>IF(N190="nulová",J190,0)</f>
        <v>0</v>
      </c>
      <c r="BJ190" s="19" t="s">
        <v>79</v>
      </c>
      <c r="BK190" s="214">
        <f>ROUND(I190*H190,2)</f>
        <v>0</v>
      </c>
      <c r="BL190" s="19" t="s">
        <v>123</v>
      </c>
      <c r="BM190" s="213" t="s">
        <v>288</v>
      </c>
    </row>
    <row r="191" spans="1:47" s="2" customFormat="1" ht="12">
      <c r="A191" s="40"/>
      <c r="B191" s="41"/>
      <c r="C191" s="42"/>
      <c r="D191" s="215" t="s">
        <v>125</v>
      </c>
      <c r="E191" s="42"/>
      <c r="F191" s="216" t="s">
        <v>289</v>
      </c>
      <c r="G191" s="42"/>
      <c r="H191" s="42"/>
      <c r="I191" s="217"/>
      <c r="J191" s="42"/>
      <c r="K191" s="42"/>
      <c r="L191" s="46"/>
      <c r="M191" s="218"/>
      <c r="N191" s="219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125</v>
      </c>
      <c r="AU191" s="19" t="s">
        <v>81</v>
      </c>
    </row>
    <row r="192" spans="1:51" s="13" customFormat="1" ht="12">
      <c r="A192" s="13"/>
      <c r="B192" s="220"/>
      <c r="C192" s="221"/>
      <c r="D192" s="222" t="s">
        <v>127</v>
      </c>
      <c r="E192" s="223" t="s">
        <v>19</v>
      </c>
      <c r="F192" s="224" t="s">
        <v>290</v>
      </c>
      <c r="G192" s="221"/>
      <c r="H192" s="225">
        <v>331.005</v>
      </c>
      <c r="I192" s="226"/>
      <c r="J192" s="221"/>
      <c r="K192" s="221"/>
      <c r="L192" s="227"/>
      <c r="M192" s="228"/>
      <c r="N192" s="229"/>
      <c r="O192" s="229"/>
      <c r="P192" s="229"/>
      <c r="Q192" s="229"/>
      <c r="R192" s="229"/>
      <c r="S192" s="229"/>
      <c r="T192" s="23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1" t="s">
        <v>127</v>
      </c>
      <c r="AU192" s="231" t="s">
        <v>81</v>
      </c>
      <c r="AV192" s="13" t="s">
        <v>81</v>
      </c>
      <c r="AW192" s="13" t="s">
        <v>33</v>
      </c>
      <c r="AX192" s="13" t="s">
        <v>71</v>
      </c>
      <c r="AY192" s="231" t="s">
        <v>116</v>
      </c>
    </row>
    <row r="193" spans="1:51" s="13" customFormat="1" ht="12">
      <c r="A193" s="13"/>
      <c r="B193" s="220"/>
      <c r="C193" s="221"/>
      <c r="D193" s="222" t="s">
        <v>127</v>
      </c>
      <c r="E193" s="223" t="s">
        <v>19</v>
      </c>
      <c r="F193" s="224" t="s">
        <v>291</v>
      </c>
      <c r="G193" s="221"/>
      <c r="H193" s="225">
        <v>-25.487</v>
      </c>
      <c r="I193" s="226"/>
      <c r="J193" s="221"/>
      <c r="K193" s="221"/>
      <c r="L193" s="227"/>
      <c r="M193" s="228"/>
      <c r="N193" s="229"/>
      <c r="O193" s="229"/>
      <c r="P193" s="229"/>
      <c r="Q193" s="229"/>
      <c r="R193" s="229"/>
      <c r="S193" s="229"/>
      <c r="T193" s="23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1" t="s">
        <v>127</v>
      </c>
      <c r="AU193" s="231" t="s">
        <v>81</v>
      </c>
      <c r="AV193" s="13" t="s">
        <v>81</v>
      </c>
      <c r="AW193" s="13" t="s">
        <v>33</v>
      </c>
      <c r="AX193" s="13" t="s">
        <v>71</v>
      </c>
      <c r="AY193" s="231" t="s">
        <v>116</v>
      </c>
    </row>
    <row r="194" spans="1:51" s="13" customFormat="1" ht="12">
      <c r="A194" s="13"/>
      <c r="B194" s="220"/>
      <c r="C194" s="221"/>
      <c r="D194" s="222" t="s">
        <v>127</v>
      </c>
      <c r="E194" s="223" t="s">
        <v>19</v>
      </c>
      <c r="F194" s="224" t="s">
        <v>292</v>
      </c>
      <c r="G194" s="221"/>
      <c r="H194" s="225">
        <v>-76.46</v>
      </c>
      <c r="I194" s="226"/>
      <c r="J194" s="221"/>
      <c r="K194" s="221"/>
      <c r="L194" s="227"/>
      <c r="M194" s="228"/>
      <c r="N194" s="229"/>
      <c r="O194" s="229"/>
      <c r="P194" s="229"/>
      <c r="Q194" s="229"/>
      <c r="R194" s="229"/>
      <c r="S194" s="229"/>
      <c r="T194" s="23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1" t="s">
        <v>127</v>
      </c>
      <c r="AU194" s="231" t="s">
        <v>81</v>
      </c>
      <c r="AV194" s="13" t="s">
        <v>81</v>
      </c>
      <c r="AW194" s="13" t="s">
        <v>33</v>
      </c>
      <c r="AX194" s="13" t="s">
        <v>71</v>
      </c>
      <c r="AY194" s="231" t="s">
        <v>116</v>
      </c>
    </row>
    <row r="195" spans="1:51" s="13" customFormat="1" ht="12">
      <c r="A195" s="13"/>
      <c r="B195" s="220"/>
      <c r="C195" s="221"/>
      <c r="D195" s="222" t="s">
        <v>127</v>
      </c>
      <c r="E195" s="223" t="s">
        <v>19</v>
      </c>
      <c r="F195" s="224" t="s">
        <v>293</v>
      </c>
      <c r="G195" s="221"/>
      <c r="H195" s="225">
        <v>-59.76</v>
      </c>
      <c r="I195" s="226"/>
      <c r="J195" s="221"/>
      <c r="K195" s="221"/>
      <c r="L195" s="227"/>
      <c r="M195" s="228"/>
      <c r="N195" s="229"/>
      <c r="O195" s="229"/>
      <c r="P195" s="229"/>
      <c r="Q195" s="229"/>
      <c r="R195" s="229"/>
      <c r="S195" s="229"/>
      <c r="T195" s="23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1" t="s">
        <v>127</v>
      </c>
      <c r="AU195" s="231" t="s">
        <v>81</v>
      </c>
      <c r="AV195" s="13" t="s">
        <v>81</v>
      </c>
      <c r="AW195" s="13" t="s">
        <v>33</v>
      </c>
      <c r="AX195" s="13" t="s">
        <v>71</v>
      </c>
      <c r="AY195" s="231" t="s">
        <v>116</v>
      </c>
    </row>
    <row r="196" spans="1:51" s="14" customFormat="1" ht="12">
      <c r="A196" s="14"/>
      <c r="B196" s="232"/>
      <c r="C196" s="233"/>
      <c r="D196" s="222" t="s">
        <v>127</v>
      </c>
      <c r="E196" s="234" t="s">
        <v>19</v>
      </c>
      <c r="F196" s="235" t="s">
        <v>152</v>
      </c>
      <c r="G196" s="233"/>
      <c r="H196" s="236">
        <v>169.298</v>
      </c>
      <c r="I196" s="237"/>
      <c r="J196" s="233"/>
      <c r="K196" s="233"/>
      <c r="L196" s="238"/>
      <c r="M196" s="239"/>
      <c r="N196" s="240"/>
      <c r="O196" s="240"/>
      <c r="P196" s="240"/>
      <c r="Q196" s="240"/>
      <c r="R196" s="240"/>
      <c r="S196" s="240"/>
      <c r="T196" s="24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2" t="s">
        <v>127</v>
      </c>
      <c r="AU196" s="242" t="s">
        <v>81</v>
      </c>
      <c r="AV196" s="14" t="s">
        <v>123</v>
      </c>
      <c r="AW196" s="14" t="s">
        <v>33</v>
      </c>
      <c r="AX196" s="14" t="s">
        <v>79</v>
      </c>
      <c r="AY196" s="242" t="s">
        <v>116</v>
      </c>
    </row>
    <row r="197" spans="1:65" s="2" customFormat="1" ht="16.5" customHeight="1">
      <c r="A197" s="40"/>
      <c r="B197" s="41"/>
      <c r="C197" s="254" t="s">
        <v>294</v>
      </c>
      <c r="D197" s="254" t="s">
        <v>295</v>
      </c>
      <c r="E197" s="255" t="s">
        <v>296</v>
      </c>
      <c r="F197" s="256" t="s">
        <v>297</v>
      </c>
      <c r="G197" s="257" t="s">
        <v>281</v>
      </c>
      <c r="H197" s="258">
        <v>112.946</v>
      </c>
      <c r="I197" s="259"/>
      <c r="J197" s="260">
        <f>ROUND(I197*H197,2)</f>
        <v>0</v>
      </c>
      <c r="K197" s="256" t="s">
        <v>122</v>
      </c>
      <c r="L197" s="261"/>
      <c r="M197" s="262" t="s">
        <v>19</v>
      </c>
      <c r="N197" s="263" t="s">
        <v>42</v>
      </c>
      <c r="O197" s="86"/>
      <c r="P197" s="211">
        <f>O197*H197</f>
        <v>0</v>
      </c>
      <c r="Q197" s="211">
        <v>1</v>
      </c>
      <c r="R197" s="211">
        <f>Q197*H197</f>
        <v>112.946</v>
      </c>
      <c r="S197" s="211">
        <v>0</v>
      </c>
      <c r="T197" s="212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3" t="s">
        <v>165</v>
      </c>
      <c r="AT197" s="213" t="s">
        <v>295</v>
      </c>
      <c r="AU197" s="213" t="s">
        <v>81</v>
      </c>
      <c r="AY197" s="19" t="s">
        <v>116</v>
      </c>
      <c r="BE197" s="214">
        <f>IF(N197="základní",J197,0)</f>
        <v>0</v>
      </c>
      <c r="BF197" s="214">
        <f>IF(N197="snížená",J197,0)</f>
        <v>0</v>
      </c>
      <c r="BG197" s="214">
        <f>IF(N197="zákl. přenesená",J197,0)</f>
        <v>0</v>
      </c>
      <c r="BH197" s="214">
        <f>IF(N197="sníž. přenesená",J197,0)</f>
        <v>0</v>
      </c>
      <c r="BI197" s="214">
        <f>IF(N197="nulová",J197,0)</f>
        <v>0</v>
      </c>
      <c r="BJ197" s="19" t="s">
        <v>79</v>
      </c>
      <c r="BK197" s="214">
        <f>ROUND(I197*H197,2)</f>
        <v>0</v>
      </c>
      <c r="BL197" s="19" t="s">
        <v>123</v>
      </c>
      <c r="BM197" s="213" t="s">
        <v>298</v>
      </c>
    </row>
    <row r="198" spans="1:51" s="13" customFormat="1" ht="12">
      <c r="A198" s="13"/>
      <c r="B198" s="220"/>
      <c r="C198" s="221"/>
      <c r="D198" s="222" t="s">
        <v>127</v>
      </c>
      <c r="E198" s="223" t="s">
        <v>19</v>
      </c>
      <c r="F198" s="224" t="s">
        <v>299</v>
      </c>
      <c r="G198" s="221"/>
      <c r="H198" s="225">
        <v>112.946</v>
      </c>
      <c r="I198" s="226"/>
      <c r="J198" s="221"/>
      <c r="K198" s="221"/>
      <c r="L198" s="227"/>
      <c r="M198" s="228"/>
      <c r="N198" s="229"/>
      <c r="O198" s="229"/>
      <c r="P198" s="229"/>
      <c r="Q198" s="229"/>
      <c r="R198" s="229"/>
      <c r="S198" s="229"/>
      <c r="T198" s="23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1" t="s">
        <v>127</v>
      </c>
      <c r="AU198" s="231" t="s">
        <v>81</v>
      </c>
      <c r="AV198" s="13" t="s">
        <v>81</v>
      </c>
      <c r="AW198" s="13" t="s">
        <v>33</v>
      </c>
      <c r="AX198" s="13" t="s">
        <v>79</v>
      </c>
      <c r="AY198" s="231" t="s">
        <v>116</v>
      </c>
    </row>
    <row r="199" spans="1:65" s="2" customFormat="1" ht="37.8" customHeight="1">
      <c r="A199" s="40"/>
      <c r="B199" s="41"/>
      <c r="C199" s="202" t="s">
        <v>300</v>
      </c>
      <c r="D199" s="202" t="s">
        <v>118</v>
      </c>
      <c r="E199" s="203" t="s">
        <v>301</v>
      </c>
      <c r="F199" s="204" t="s">
        <v>302</v>
      </c>
      <c r="G199" s="205" t="s">
        <v>196</v>
      </c>
      <c r="H199" s="206">
        <v>76.46</v>
      </c>
      <c r="I199" s="207"/>
      <c r="J199" s="208">
        <f>ROUND(I199*H199,2)</f>
        <v>0</v>
      </c>
      <c r="K199" s="204" t="s">
        <v>122</v>
      </c>
      <c r="L199" s="46"/>
      <c r="M199" s="209" t="s">
        <v>19</v>
      </c>
      <c r="N199" s="210" t="s">
        <v>42</v>
      </c>
      <c r="O199" s="86"/>
      <c r="P199" s="211">
        <f>O199*H199</f>
        <v>0</v>
      </c>
      <c r="Q199" s="211">
        <v>0</v>
      </c>
      <c r="R199" s="211">
        <f>Q199*H199</f>
        <v>0</v>
      </c>
      <c r="S199" s="211">
        <v>0</v>
      </c>
      <c r="T199" s="212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3" t="s">
        <v>123</v>
      </c>
      <c r="AT199" s="213" t="s">
        <v>118</v>
      </c>
      <c r="AU199" s="213" t="s">
        <v>81</v>
      </c>
      <c r="AY199" s="19" t="s">
        <v>116</v>
      </c>
      <c r="BE199" s="214">
        <f>IF(N199="základní",J199,0)</f>
        <v>0</v>
      </c>
      <c r="BF199" s="214">
        <f>IF(N199="snížená",J199,0)</f>
        <v>0</v>
      </c>
      <c r="BG199" s="214">
        <f>IF(N199="zákl. přenesená",J199,0)</f>
        <v>0</v>
      </c>
      <c r="BH199" s="214">
        <f>IF(N199="sníž. přenesená",J199,0)</f>
        <v>0</v>
      </c>
      <c r="BI199" s="214">
        <f>IF(N199="nulová",J199,0)</f>
        <v>0</v>
      </c>
      <c r="BJ199" s="19" t="s">
        <v>79</v>
      </c>
      <c r="BK199" s="214">
        <f>ROUND(I199*H199,2)</f>
        <v>0</v>
      </c>
      <c r="BL199" s="19" t="s">
        <v>123</v>
      </c>
      <c r="BM199" s="213" t="s">
        <v>303</v>
      </c>
    </row>
    <row r="200" spans="1:47" s="2" customFormat="1" ht="12">
      <c r="A200" s="40"/>
      <c r="B200" s="41"/>
      <c r="C200" s="42"/>
      <c r="D200" s="215" t="s">
        <v>125</v>
      </c>
      <c r="E200" s="42"/>
      <c r="F200" s="216" t="s">
        <v>304</v>
      </c>
      <c r="G200" s="42"/>
      <c r="H200" s="42"/>
      <c r="I200" s="217"/>
      <c r="J200" s="42"/>
      <c r="K200" s="42"/>
      <c r="L200" s="46"/>
      <c r="M200" s="218"/>
      <c r="N200" s="219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125</v>
      </c>
      <c r="AU200" s="19" t="s">
        <v>81</v>
      </c>
    </row>
    <row r="201" spans="1:51" s="13" customFormat="1" ht="12">
      <c r="A201" s="13"/>
      <c r="B201" s="220"/>
      <c r="C201" s="221"/>
      <c r="D201" s="222" t="s">
        <v>127</v>
      </c>
      <c r="E201" s="223" t="s">
        <v>19</v>
      </c>
      <c r="F201" s="224" t="s">
        <v>305</v>
      </c>
      <c r="G201" s="221"/>
      <c r="H201" s="225">
        <v>76.46</v>
      </c>
      <c r="I201" s="226"/>
      <c r="J201" s="221"/>
      <c r="K201" s="221"/>
      <c r="L201" s="227"/>
      <c r="M201" s="228"/>
      <c r="N201" s="229"/>
      <c r="O201" s="229"/>
      <c r="P201" s="229"/>
      <c r="Q201" s="229"/>
      <c r="R201" s="229"/>
      <c r="S201" s="229"/>
      <c r="T201" s="230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1" t="s">
        <v>127</v>
      </c>
      <c r="AU201" s="231" t="s">
        <v>81</v>
      </c>
      <c r="AV201" s="13" t="s">
        <v>81</v>
      </c>
      <c r="AW201" s="13" t="s">
        <v>33</v>
      </c>
      <c r="AX201" s="13" t="s">
        <v>79</v>
      </c>
      <c r="AY201" s="231" t="s">
        <v>116</v>
      </c>
    </row>
    <row r="202" spans="1:65" s="2" customFormat="1" ht="16.5" customHeight="1">
      <c r="A202" s="40"/>
      <c r="B202" s="41"/>
      <c r="C202" s="254" t="s">
        <v>306</v>
      </c>
      <c r="D202" s="254" t="s">
        <v>295</v>
      </c>
      <c r="E202" s="255" t="s">
        <v>307</v>
      </c>
      <c r="F202" s="256" t="s">
        <v>308</v>
      </c>
      <c r="G202" s="257" t="s">
        <v>281</v>
      </c>
      <c r="H202" s="258">
        <v>144.509</v>
      </c>
      <c r="I202" s="259"/>
      <c r="J202" s="260">
        <f>ROUND(I202*H202,2)</f>
        <v>0</v>
      </c>
      <c r="K202" s="256" t="s">
        <v>122</v>
      </c>
      <c r="L202" s="261"/>
      <c r="M202" s="262" t="s">
        <v>19</v>
      </c>
      <c r="N202" s="263" t="s">
        <v>42</v>
      </c>
      <c r="O202" s="86"/>
      <c r="P202" s="211">
        <f>O202*H202</f>
        <v>0</v>
      </c>
      <c r="Q202" s="211">
        <v>1</v>
      </c>
      <c r="R202" s="211">
        <f>Q202*H202</f>
        <v>144.509</v>
      </c>
      <c r="S202" s="211">
        <v>0</v>
      </c>
      <c r="T202" s="212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3" t="s">
        <v>165</v>
      </c>
      <c r="AT202" s="213" t="s">
        <v>295</v>
      </c>
      <c r="AU202" s="213" t="s">
        <v>81</v>
      </c>
      <c r="AY202" s="19" t="s">
        <v>116</v>
      </c>
      <c r="BE202" s="214">
        <f>IF(N202="základní",J202,0)</f>
        <v>0</v>
      </c>
      <c r="BF202" s="214">
        <f>IF(N202="snížená",J202,0)</f>
        <v>0</v>
      </c>
      <c r="BG202" s="214">
        <f>IF(N202="zákl. přenesená",J202,0)</f>
        <v>0</v>
      </c>
      <c r="BH202" s="214">
        <f>IF(N202="sníž. přenesená",J202,0)</f>
        <v>0</v>
      </c>
      <c r="BI202" s="214">
        <f>IF(N202="nulová",J202,0)</f>
        <v>0</v>
      </c>
      <c r="BJ202" s="19" t="s">
        <v>79</v>
      </c>
      <c r="BK202" s="214">
        <f>ROUND(I202*H202,2)</f>
        <v>0</v>
      </c>
      <c r="BL202" s="19" t="s">
        <v>123</v>
      </c>
      <c r="BM202" s="213" t="s">
        <v>309</v>
      </c>
    </row>
    <row r="203" spans="1:51" s="13" customFormat="1" ht="12">
      <c r="A203" s="13"/>
      <c r="B203" s="220"/>
      <c r="C203" s="221"/>
      <c r="D203" s="222" t="s">
        <v>127</v>
      </c>
      <c r="E203" s="223" t="s">
        <v>19</v>
      </c>
      <c r="F203" s="224" t="s">
        <v>310</v>
      </c>
      <c r="G203" s="221"/>
      <c r="H203" s="225">
        <v>144.509</v>
      </c>
      <c r="I203" s="226"/>
      <c r="J203" s="221"/>
      <c r="K203" s="221"/>
      <c r="L203" s="227"/>
      <c r="M203" s="228"/>
      <c r="N203" s="229"/>
      <c r="O203" s="229"/>
      <c r="P203" s="229"/>
      <c r="Q203" s="229"/>
      <c r="R203" s="229"/>
      <c r="S203" s="229"/>
      <c r="T203" s="23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1" t="s">
        <v>127</v>
      </c>
      <c r="AU203" s="231" t="s">
        <v>81</v>
      </c>
      <c r="AV203" s="13" t="s">
        <v>81</v>
      </c>
      <c r="AW203" s="13" t="s">
        <v>33</v>
      </c>
      <c r="AX203" s="13" t="s">
        <v>79</v>
      </c>
      <c r="AY203" s="231" t="s">
        <v>116</v>
      </c>
    </row>
    <row r="204" spans="1:65" s="2" customFormat="1" ht="24.15" customHeight="1">
      <c r="A204" s="40"/>
      <c r="B204" s="41"/>
      <c r="C204" s="202" t="s">
        <v>311</v>
      </c>
      <c r="D204" s="202" t="s">
        <v>118</v>
      </c>
      <c r="E204" s="203" t="s">
        <v>312</v>
      </c>
      <c r="F204" s="204" t="s">
        <v>313</v>
      </c>
      <c r="G204" s="205" t="s">
        <v>121</v>
      </c>
      <c r="H204" s="206">
        <v>62.21</v>
      </c>
      <c r="I204" s="207"/>
      <c r="J204" s="208">
        <f>ROUND(I204*H204,2)</f>
        <v>0</v>
      </c>
      <c r="K204" s="204" t="s">
        <v>122</v>
      </c>
      <c r="L204" s="46"/>
      <c r="M204" s="209" t="s">
        <v>19</v>
      </c>
      <c r="N204" s="210" t="s">
        <v>42</v>
      </c>
      <c r="O204" s="86"/>
      <c r="P204" s="211">
        <f>O204*H204</f>
        <v>0</v>
      </c>
      <c r="Q204" s="211">
        <v>0</v>
      </c>
      <c r="R204" s="211">
        <f>Q204*H204</f>
        <v>0</v>
      </c>
      <c r="S204" s="211">
        <v>0</v>
      </c>
      <c r="T204" s="212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3" t="s">
        <v>123</v>
      </c>
      <c r="AT204" s="213" t="s">
        <v>118</v>
      </c>
      <c r="AU204" s="213" t="s">
        <v>81</v>
      </c>
      <c r="AY204" s="19" t="s">
        <v>116</v>
      </c>
      <c r="BE204" s="214">
        <f>IF(N204="základní",J204,0)</f>
        <v>0</v>
      </c>
      <c r="BF204" s="214">
        <f>IF(N204="snížená",J204,0)</f>
        <v>0</v>
      </c>
      <c r="BG204" s="214">
        <f>IF(N204="zákl. přenesená",J204,0)</f>
        <v>0</v>
      </c>
      <c r="BH204" s="214">
        <f>IF(N204="sníž. přenesená",J204,0)</f>
        <v>0</v>
      </c>
      <c r="BI204" s="214">
        <f>IF(N204="nulová",J204,0)</f>
        <v>0</v>
      </c>
      <c r="BJ204" s="19" t="s">
        <v>79</v>
      </c>
      <c r="BK204" s="214">
        <f>ROUND(I204*H204,2)</f>
        <v>0</v>
      </c>
      <c r="BL204" s="19" t="s">
        <v>123</v>
      </c>
      <c r="BM204" s="213" t="s">
        <v>314</v>
      </c>
    </row>
    <row r="205" spans="1:47" s="2" customFormat="1" ht="12">
      <c r="A205" s="40"/>
      <c r="B205" s="41"/>
      <c r="C205" s="42"/>
      <c r="D205" s="215" t="s">
        <v>125</v>
      </c>
      <c r="E205" s="42"/>
      <c r="F205" s="216" t="s">
        <v>315</v>
      </c>
      <c r="G205" s="42"/>
      <c r="H205" s="42"/>
      <c r="I205" s="217"/>
      <c r="J205" s="42"/>
      <c r="K205" s="42"/>
      <c r="L205" s="46"/>
      <c r="M205" s="218"/>
      <c r="N205" s="219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125</v>
      </c>
      <c r="AU205" s="19" t="s">
        <v>81</v>
      </c>
    </row>
    <row r="206" spans="1:51" s="13" customFormat="1" ht="12">
      <c r="A206" s="13"/>
      <c r="B206" s="220"/>
      <c r="C206" s="221"/>
      <c r="D206" s="222" t="s">
        <v>127</v>
      </c>
      <c r="E206" s="223" t="s">
        <v>19</v>
      </c>
      <c r="F206" s="224" t="s">
        <v>316</v>
      </c>
      <c r="G206" s="221"/>
      <c r="H206" s="225">
        <v>62.21</v>
      </c>
      <c r="I206" s="226"/>
      <c r="J206" s="221"/>
      <c r="K206" s="221"/>
      <c r="L206" s="227"/>
      <c r="M206" s="228"/>
      <c r="N206" s="229"/>
      <c r="O206" s="229"/>
      <c r="P206" s="229"/>
      <c r="Q206" s="229"/>
      <c r="R206" s="229"/>
      <c r="S206" s="229"/>
      <c r="T206" s="23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1" t="s">
        <v>127</v>
      </c>
      <c r="AU206" s="231" t="s">
        <v>81</v>
      </c>
      <c r="AV206" s="13" t="s">
        <v>81</v>
      </c>
      <c r="AW206" s="13" t="s">
        <v>33</v>
      </c>
      <c r="AX206" s="13" t="s">
        <v>79</v>
      </c>
      <c r="AY206" s="231" t="s">
        <v>116</v>
      </c>
    </row>
    <row r="207" spans="1:65" s="2" customFormat="1" ht="24.15" customHeight="1">
      <c r="A207" s="40"/>
      <c r="B207" s="41"/>
      <c r="C207" s="202" t="s">
        <v>317</v>
      </c>
      <c r="D207" s="202" t="s">
        <v>118</v>
      </c>
      <c r="E207" s="203" t="s">
        <v>318</v>
      </c>
      <c r="F207" s="204" t="s">
        <v>319</v>
      </c>
      <c r="G207" s="205" t="s">
        <v>121</v>
      </c>
      <c r="H207" s="206">
        <v>33.5</v>
      </c>
      <c r="I207" s="207"/>
      <c r="J207" s="208">
        <f>ROUND(I207*H207,2)</f>
        <v>0</v>
      </c>
      <c r="K207" s="204" t="s">
        <v>122</v>
      </c>
      <c r="L207" s="46"/>
      <c r="M207" s="209" t="s">
        <v>19</v>
      </c>
      <c r="N207" s="210" t="s">
        <v>42</v>
      </c>
      <c r="O207" s="86"/>
      <c r="P207" s="211">
        <f>O207*H207</f>
        <v>0</v>
      </c>
      <c r="Q207" s="211">
        <v>0</v>
      </c>
      <c r="R207" s="211">
        <f>Q207*H207</f>
        <v>0</v>
      </c>
      <c r="S207" s="211">
        <v>0</v>
      </c>
      <c r="T207" s="212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3" t="s">
        <v>123</v>
      </c>
      <c r="AT207" s="213" t="s">
        <v>118</v>
      </c>
      <c r="AU207" s="213" t="s">
        <v>81</v>
      </c>
      <c r="AY207" s="19" t="s">
        <v>116</v>
      </c>
      <c r="BE207" s="214">
        <f>IF(N207="základní",J207,0)</f>
        <v>0</v>
      </c>
      <c r="BF207" s="214">
        <f>IF(N207="snížená",J207,0)</f>
        <v>0</v>
      </c>
      <c r="BG207" s="214">
        <f>IF(N207="zákl. přenesená",J207,0)</f>
        <v>0</v>
      </c>
      <c r="BH207" s="214">
        <f>IF(N207="sníž. přenesená",J207,0)</f>
        <v>0</v>
      </c>
      <c r="BI207" s="214">
        <f>IF(N207="nulová",J207,0)</f>
        <v>0</v>
      </c>
      <c r="BJ207" s="19" t="s">
        <v>79</v>
      </c>
      <c r="BK207" s="214">
        <f>ROUND(I207*H207,2)</f>
        <v>0</v>
      </c>
      <c r="BL207" s="19" t="s">
        <v>123</v>
      </c>
      <c r="BM207" s="213" t="s">
        <v>320</v>
      </c>
    </row>
    <row r="208" spans="1:47" s="2" customFormat="1" ht="12">
      <c r="A208" s="40"/>
      <c r="B208" s="41"/>
      <c r="C208" s="42"/>
      <c r="D208" s="215" t="s">
        <v>125</v>
      </c>
      <c r="E208" s="42"/>
      <c r="F208" s="216" t="s">
        <v>321</v>
      </c>
      <c r="G208" s="42"/>
      <c r="H208" s="42"/>
      <c r="I208" s="217"/>
      <c r="J208" s="42"/>
      <c r="K208" s="42"/>
      <c r="L208" s="46"/>
      <c r="M208" s="218"/>
      <c r="N208" s="219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125</v>
      </c>
      <c r="AU208" s="19" t="s">
        <v>81</v>
      </c>
    </row>
    <row r="209" spans="1:51" s="13" customFormat="1" ht="12">
      <c r="A209" s="13"/>
      <c r="B209" s="220"/>
      <c r="C209" s="221"/>
      <c r="D209" s="222" t="s">
        <v>127</v>
      </c>
      <c r="E209" s="223" t="s">
        <v>19</v>
      </c>
      <c r="F209" s="224" t="s">
        <v>322</v>
      </c>
      <c r="G209" s="221"/>
      <c r="H209" s="225">
        <v>33.5</v>
      </c>
      <c r="I209" s="226"/>
      <c r="J209" s="221"/>
      <c r="K209" s="221"/>
      <c r="L209" s="227"/>
      <c r="M209" s="228"/>
      <c r="N209" s="229"/>
      <c r="O209" s="229"/>
      <c r="P209" s="229"/>
      <c r="Q209" s="229"/>
      <c r="R209" s="229"/>
      <c r="S209" s="229"/>
      <c r="T209" s="23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1" t="s">
        <v>127</v>
      </c>
      <c r="AU209" s="231" t="s">
        <v>81</v>
      </c>
      <c r="AV209" s="13" t="s">
        <v>81</v>
      </c>
      <c r="AW209" s="13" t="s">
        <v>33</v>
      </c>
      <c r="AX209" s="13" t="s">
        <v>79</v>
      </c>
      <c r="AY209" s="231" t="s">
        <v>116</v>
      </c>
    </row>
    <row r="210" spans="1:65" s="2" customFormat="1" ht="16.5" customHeight="1">
      <c r="A210" s="40"/>
      <c r="B210" s="41"/>
      <c r="C210" s="254" t="s">
        <v>323</v>
      </c>
      <c r="D210" s="254" t="s">
        <v>295</v>
      </c>
      <c r="E210" s="255" t="s">
        <v>324</v>
      </c>
      <c r="F210" s="256" t="s">
        <v>325</v>
      </c>
      <c r="G210" s="257" t="s">
        <v>326</v>
      </c>
      <c r="H210" s="258">
        <v>0.863</v>
      </c>
      <c r="I210" s="259"/>
      <c r="J210" s="260">
        <f>ROUND(I210*H210,2)</f>
        <v>0</v>
      </c>
      <c r="K210" s="256" t="s">
        <v>122</v>
      </c>
      <c r="L210" s="261"/>
      <c r="M210" s="262" t="s">
        <v>19</v>
      </c>
      <c r="N210" s="263" t="s">
        <v>42</v>
      </c>
      <c r="O210" s="86"/>
      <c r="P210" s="211">
        <f>O210*H210</f>
        <v>0</v>
      </c>
      <c r="Q210" s="211">
        <v>0.001</v>
      </c>
      <c r="R210" s="211">
        <f>Q210*H210</f>
        <v>0.000863</v>
      </c>
      <c r="S210" s="211">
        <v>0</v>
      </c>
      <c r="T210" s="212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3" t="s">
        <v>165</v>
      </c>
      <c r="AT210" s="213" t="s">
        <v>295</v>
      </c>
      <c r="AU210" s="213" t="s">
        <v>81</v>
      </c>
      <c r="AY210" s="19" t="s">
        <v>116</v>
      </c>
      <c r="BE210" s="214">
        <f>IF(N210="základní",J210,0)</f>
        <v>0</v>
      </c>
      <c r="BF210" s="214">
        <f>IF(N210="snížená",J210,0)</f>
        <v>0</v>
      </c>
      <c r="BG210" s="214">
        <f>IF(N210="zákl. přenesená",J210,0)</f>
        <v>0</v>
      </c>
      <c r="BH210" s="214">
        <f>IF(N210="sníž. přenesená",J210,0)</f>
        <v>0</v>
      </c>
      <c r="BI210" s="214">
        <f>IF(N210="nulová",J210,0)</f>
        <v>0</v>
      </c>
      <c r="BJ210" s="19" t="s">
        <v>79</v>
      </c>
      <c r="BK210" s="214">
        <f>ROUND(I210*H210,2)</f>
        <v>0</v>
      </c>
      <c r="BL210" s="19" t="s">
        <v>123</v>
      </c>
      <c r="BM210" s="213" t="s">
        <v>327</v>
      </c>
    </row>
    <row r="211" spans="1:51" s="13" customFormat="1" ht="12">
      <c r="A211" s="13"/>
      <c r="B211" s="220"/>
      <c r="C211" s="221"/>
      <c r="D211" s="222" t="s">
        <v>127</v>
      </c>
      <c r="E211" s="223" t="s">
        <v>19</v>
      </c>
      <c r="F211" s="224" t="s">
        <v>328</v>
      </c>
      <c r="G211" s="221"/>
      <c r="H211" s="225">
        <v>0.863</v>
      </c>
      <c r="I211" s="226"/>
      <c r="J211" s="221"/>
      <c r="K211" s="221"/>
      <c r="L211" s="227"/>
      <c r="M211" s="228"/>
      <c r="N211" s="229"/>
      <c r="O211" s="229"/>
      <c r="P211" s="229"/>
      <c r="Q211" s="229"/>
      <c r="R211" s="229"/>
      <c r="S211" s="229"/>
      <c r="T211" s="23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1" t="s">
        <v>127</v>
      </c>
      <c r="AU211" s="231" t="s">
        <v>81</v>
      </c>
      <c r="AV211" s="13" t="s">
        <v>81</v>
      </c>
      <c r="AW211" s="13" t="s">
        <v>33</v>
      </c>
      <c r="AX211" s="13" t="s">
        <v>79</v>
      </c>
      <c r="AY211" s="231" t="s">
        <v>116</v>
      </c>
    </row>
    <row r="212" spans="1:63" s="12" customFormat="1" ht="20.85" customHeight="1">
      <c r="A212" s="12"/>
      <c r="B212" s="186"/>
      <c r="C212" s="187"/>
      <c r="D212" s="188" t="s">
        <v>70</v>
      </c>
      <c r="E212" s="200" t="s">
        <v>193</v>
      </c>
      <c r="F212" s="200" t="s">
        <v>329</v>
      </c>
      <c r="G212" s="187"/>
      <c r="H212" s="187"/>
      <c r="I212" s="190"/>
      <c r="J212" s="201">
        <f>BK212</f>
        <v>0</v>
      </c>
      <c r="K212" s="187"/>
      <c r="L212" s="192"/>
      <c r="M212" s="193"/>
      <c r="N212" s="194"/>
      <c r="O212" s="194"/>
      <c r="P212" s="195">
        <f>SUM(P213:P218)</f>
        <v>0</v>
      </c>
      <c r="Q212" s="194"/>
      <c r="R212" s="195">
        <f>SUM(R213:R218)</f>
        <v>0</v>
      </c>
      <c r="S212" s="194"/>
      <c r="T212" s="196">
        <f>SUM(T213:T218)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197" t="s">
        <v>79</v>
      </c>
      <c r="AT212" s="198" t="s">
        <v>70</v>
      </c>
      <c r="AU212" s="198" t="s">
        <v>81</v>
      </c>
      <c r="AY212" s="197" t="s">
        <v>116</v>
      </c>
      <c r="BK212" s="199">
        <f>SUM(BK213:BK218)</f>
        <v>0</v>
      </c>
    </row>
    <row r="213" spans="1:65" s="2" customFormat="1" ht="24.15" customHeight="1">
      <c r="A213" s="40"/>
      <c r="B213" s="41"/>
      <c r="C213" s="202" t="s">
        <v>330</v>
      </c>
      <c r="D213" s="202" t="s">
        <v>118</v>
      </c>
      <c r="E213" s="203" t="s">
        <v>331</v>
      </c>
      <c r="F213" s="204" t="s">
        <v>332</v>
      </c>
      <c r="G213" s="205" t="s">
        <v>196</v>
      </c>
      <c r="H213" s="206">
        <v>88.48</v>
      </c>
      <c r="I213" s="207"/>
      <c r="J213" s="208">
        <f>ROUND(I213*H213,2)</f>
        <v>0</v>
      </c>
      <c r="K213" s="204" t="s">
        <v>122</v>
      </c>
      <c r="L213" s="46"/>
      <c r="M213" s="209" t="s">
        <v>19</v>
      </c>
      <c r="N213" s="210" t="s">
        <v>42</v>
      </c>
      <c r="O213" s="86"/>
      <c r="P213" s="211">
        <f>O213*H213</f>
        <v>0</v>
      </c>
      <c r="Q213" s="211">
        <v>0</v>
      </c>
      <c r="R213" s="211">
        <f>Q213*H213</f>
        <v>0</v>
      </c>
      <c r="S213" s="211">
        <v>0</v>
      </c>
      <c r="T213" s="212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3" t="s">
        <v>123</v>
      </c>
      <c r="AT213" s="213" t="s">
        <v>118</v>
      </c>
      <c r="AU213" s="213" t="s">
        <v>134</v>
      </c>
      <c r="AY213" s="19" t="s">
        <v>116</v>
      </c>
      <c r="BE213" s="214">
        <f>IF(N213="základní",J213,0)</f>
        <v>0</v>
      </c>
      <c r="BF213" s="214">
        <f>IF(N213="snížená",J213,0)</f>
        <v>0</v>
      </c>
      <c r="BG213" s="214">
        <f>IF(N213="zákl. přenesená",J213,0)</f>
        <v>0</v>
      </c>
      <c r="BH213" s="214">
        <f>IF(N213="sníž. přenesená",J213,0)</f>
        <v>0</v>
      </c>
      <c r="BI213" s="214">
        <f>IF(N213="nulová",J213,0)</f>
        <v>0</v>
      </c>
      <c r="BJ213" s="19" t="s">
        <v>79</v>
      </c>
      <c r="BK213" s="214">
        <f>ROUND(I213*H213,2)</f>
        <v>0</v>
      </c>
      <c r="BL213" s="19" t="s">
        <v>123</v>
      </c>
      <c r="BM213" s="213" t="s">
        <v>333</v>
      </c>
    </row>
    <row r="214" spans="1:47" s="2" customFormat="1" ht="12">
      <c r="A214" s="40"/>
      <c r="B214" s="41"/>
      <c r="C214" s="42"/>
      <c r="D214" s="215" t="s">
        <v>125</v>
      </c>
      <c r="E214" s="42"/>
      <c r="F214" s="216" t="s">
        <v>334</v>
      </c>
      <c r="G214" s="42"/>
      <c r="H214" s="42"/>
      <c r="I214" s="217"/>
      <c r="J214" s="42"/>
      <c r="K214" s="42"/>
      <c r="L214" s="46"/>
      <c r="M214" s="218"/>
      <c r="N214" s="219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125</v>
      </c>
      <c r="AU214" s="19" t="s">
        <v>134</v>
      </c>
    </row>
    <row r="215" spans="1:51" s="13" customFormat="1" ht="12">
      <c r="A215" s="13"/>
      <c r="B215" s="220"/>
      <c r="C215" s="221"/>
      <c r="D215" s="222" t="s">
        <v>127</v>
      </c>
      <c r="E215" s="223" t="s">
        <v>19</v>
      </c>
      <c r="F215" s="224" t="s">
        <v>335</v>
      </c>
      <c r="G215" s="221"/>
      <c r="H215" s="225">
        <v>58.08</v>
      </c>
      <c r="I215" s="226"/>
      <c r="J215" s="221"/>
      <c r="K215" s="221"/>
      <c r="L215" s="227"/>
      <c r="M215" s="228"/>
      <c r="N215" s="229"/>
      <c r="O215" s="229"/>
      <c r="P215" s="229"/>
      <c r="Q215" s="229"/>
      <c r="R215" s="229"/>
      <c r="S215" s="229"/>
      <c r="T215" s="23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1" t="s">
        <v>127</v>
      </c>
      <c r="AU215" s="231" t="s">
        <v>134</v>
      </c>
      <c r="AV215" s="13" t="s">
        <v>81</v>
      </c>
      <c r="AW215" s="13" t="s">
        <v>33</v>
      </c>
      <c r="AX215" s="13" t="s">
        <v>71</v>
      </c>
      <c r="AY215" s="231" t="s">
        <v>116</v>
      </c>
    </row>
    <row r="216" spans="1:51" s="13" customFormat="1" ht="12">
      <c r="A216" s="13"/>
      <c r="B216" s="220"/>
      <c r="C216" s="221"/>
      <c r="D216" s="222" t="s">
        <v>127</v>
      </c>
      <c r="E216" s="223" t="s">
        <v>19</v>
      </c>
      <c r="F216" s="224" t="s">
        <v>336</v>
      </c>
      <c r="G216" s="221"/>
      <c r="H216" s="225">
        <v>14.08</v>
      </c>
      <c r="I216" s="226"/>
      <c r="J216" s="221"/>
      <c r="K216" s="221"/>
      <c r="L216" s="227"/>
      <c r="M216" s="228"/>
      <c r="N216" s="229"/>
      <c r="O216" s="229"/>
      <c r="P216" s="229"/>
      <c r="Q216" s="229"/>
      <c r="R216" s="229"/>
      <c r="S216" s="229"/>
      <c r="T216" s="23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1" t="s">
        <v>127</v>
      </c>
      <c r="AU216" s="231" t="s">
        <v>134</v>
      </c>
      <c r="AV216" s="13" t="s">
        <v>81</v>
      </c>
      <c r="AW216" s="13" t="s">
        <v>33</v>
      </c>
      <c r="AX216" s="13" t="s">
        <v>71</v>
      </c>
      <c r="AY216" s="231" t="s">
        <v>116</v>
      </c>
    </row>
    <row r="217" spans="1:51" s="13" customFormat="1" ht="12">
      <c r="A217" s="13"/>
      <c r="B217" s="220"/>
      <c r="C217" s="221"/>
      <c r="D217" s="222" t="s">
        <v>127</v>
      </c>
      <c r="E217" s="223" t="s">
        <v>19</v>
      </c>
      <c r="F217" s="224" t="s">
        <v>337</v>
      </c>
      <c r="G217" s="221"/>
      <c r="H217" s="225">
        <v>16.32</v>
      </c>
      <c r="I217" s="226"/>
      <c r="J217" s="221"/>
      <c r="K217" s="221"/>
      <c r="L217" s="227"/>
      <c r="M217" s="228"/>
      <c r="N217" s="229"/>
      <c r="O217" s="229"/>
      <c r="P217" s="229"/>
      <c r="Q217" s="229"/>
      <c r="R217" s="229"/>
      <c r="S217" s="229"/>
      <c r="T217" s="230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1" t="s">
        <v>127</v>
      </c>
      <c r="AU217" s="231" t="s">
        <v>134</v>
      </c>
      <c r="AV217" s="13" t="s">
        <v>81</v>
      </c>
      <c r="AW217" s="13" t="s">
        <v>33</v>
      </c>
      <c r="AX217" s="13" t="s">
        <v>71</v>
      </c>
      <c r="AY217" s="231" t="s">
        <v>116</v>
      </c>
    </row>
    <row r="218" spans="1:51" s="14" customFormat="1" ht="12">
      <c r="A218" s="14"/>
      <c r="B218" s="232"/>
      <c r="C218" s="233"/>
      <c r="D218" s="222" t="s">
        <v>127</v>
      </c>
      <c r="E218" s="234" t="s">
        <v>19</v>
      </c>
      <c r="F218" s="235" t="s">
        <v>152</v>
      </c>
      <c r="G218" s="233"/>
      <c r="H218" s="236">
        <v>88.47999999999999</v>
      </c>
      <c r="I218" s="237"/>
      <c r="J218" s="233"/>
      <c r="K218" s="233"/>
      <c r="L218" s="238"/>
      <c r="M218" s="239"/>
      <c r="N218" s="240"/>
      <c r="O218" s="240"/>
      <c r="P218" s="240"/>
      <c r="Q218" s="240"/>
      <c r="R218" s="240"/>
      <c r="S218" s="240"/>
      <c r="T218" s="241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2" t="s">
        <v>127</v>
      </c>
      <c r="AU218" s="242" t="s">
        <v>134</v>
      </c>
      <c r="AV218" s="14" t="s">
        <v>123</v>
      </c>
      <c r="AW218" s="14" t="s">
        <v>33</v>
      </c>
      <c r="AX218" s="14" t="s">
        <v>79</v>
      </c>
      <c r="AY218" s="242" t="s">
        <v>116</v>
      </c>
    </row>
    <row r="219" spans="1:63" s="12" customFormat="1" ht="22.8" customHeight="1">
      <c r="A219" s="12"/>
      <c r="B219" s="186"/>
      <c r="C219" s="187"/>
      <c r="D219" s="188" t="s">
        <v>70</v>
      </c>
      <c r="E219" s="200" t="s">
        <v>81</v>
      </c>
      <c r="F219" s="200" t="s">
        <v>338</v>
      </c>
      <c r="G219" s="187"/>
      <c r="H219" s="187"/>
      <c r="I219" s="190"/>
      <c r="J219" s="201">
        <f>BK219</f>
        <v>0</v>
      </c>
      <c r="K219" s="187"/>
      <c r="L219" s="192"/>
      <c r="M219" s="193"/>
      <c r="N219" s="194"/>
      <c r="O219" s="194"/>
      <c r="P219" s="195">
        <f>SUM(P220:P222)</f>
        <v>0</v>
      </c>
      <c r="Q219" s="194"/>
      <c r="R219" s="195">
        <f>SUM(R220:R222)</f>
        <v>30.571906300000002</v>
      </c>
      <c r="S219" s="194"/>
      <c r="T219" s="196">
        <f>SUM(T220:T222)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197" t="s">
        <v>79</v>
      </c>
      <c r="AT219" s="198" t="s">
        <v>70</v>
      </c>
      <c r="AU219" s="198" t="s">
        <v>79</v>
      </c>
      <c r="AY219" s="197" t="s">
        <v>116</v>
      </c>
      <c r="BK219" s="199">
        <f>SUM(BK220:BK222)</f>
        <v>0</v>
      </c>
    </row>
    <row r="220" spans="1:65" s="2" customFormat="1" ht="37.8" customHeight="1">
      <c r="A220" s="40"/>
      <c r="B220" s="41"/>
      <c r="C220" s="202" t="s">
        <v>339</v>
      </c>
      <c r="D220" s="202" t="s">
        <v>118</v>
      </c>
      <c r="E220" s="203" t="s">
        <v>340</v>
      </c>
      <c r="F220" s="204" t="s">
        <v>341</v>
      </c>
      <c r="G220" s="205" t="s">
        <v>156</v>
      </c>
      <c r="H220" s="206">
        <v>169.91</v>
      </c>
      <c r="I220" s="207"/>
      <c r="J220" s="208">
        <f>ROUND(I220*H220,2)</f>
        <v>0</v>
      </c>
      <c r="K220" s="204" t="s">
        <v>122</v>
      </c>
      <c r="L220" s="46"/>
      <c r="M220" s="209" t="s">
        <v>19</v>
      </c>
      <c r="N220" s="210" t="s">
        <v>42</v>
      </c>
      <c r="O220" s="86"/>
      <c r="P220" s="211">
        <f>O220*H220</f>
        <v>0</v>
      </c>
      <c r="Q220" s="211">
        <v>0.17993</v>
      </c>
      <c r="R220" s="211">
        <f>Q220*H220</f>
        <v>30.571906300000002</v>
      </c>
      <c r="S220" s="211">
        <v>0</v>
      </c>
      <c r="T220" s="212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3" t="s">
        <v>123</v>
      </c>
      <c r="AT220" s="213" t="s">
        <v>118</v>
      </c>
      <c r="AU220" s="213" t="s">
        <v>81</v>
      </c>
      <c r="AY220" s="19" t="s">
        <v>116</v>
      </c>
      <c r="BE220" s="214">
        <f>IF(N220="základní",J220,0)</f>
        <v>0</v>
      </c>
      <c r="BF220" s="214">
        <f>IF(N220="snížená",J220,0)</f>
        <v>0</v>
      </c>
      <c r="BG220" s="214">
        <f>IF(N220="zákl. přenesená",J220,0)</f>
        <v>0</v>
      </c>
      <c r="BH220" s="214">
        <f>IF(N220="sníž. přenesená",J220,0)</f>
        <v>0</v>
      </c>
      <c r="BI220" s="214">
        <f>IF(N220="nulová",J220,0)</f>
        <v>0</v>
      </c>
      <c r="BJ220" s="19" t="s">
        <v>79</v>
      </c>
      <c r="BK220" s="214">
        <f>ROUND(I220*H220,2)</f>
        <v>0</v>
      </c>
      <c r="BL220" s="19" t="s">
        <v>123</v>
      </c>
      <c r="BM220" s="213" t="s">
        <v>342</v>
      </c>
    </row>
    <row r="221" spans="1:47" s="2" customFormat="1" ht="12">
      <c r="A221" s="40"/>
      <c r="B221" s="41"/>
      <c r="C221" s="42"/>
      <c r="D221" s="215" t="s">
        <v>125</v>
      </c>
      <c r="E221" s="42"/>
      <c r="F221" s="216" t="s">
        <v>343</v>
      </c>
      <c r="G221" s="42"/>
      <c r="H221" s="42"/>
      <c r="I221" s="217"/>
      <c r="J221" s="42"/>
      <c r="K221" s="42"/>
      <c r="L221" s="46"/>
      <c r="M221" s="218"/>
      <c r="N221" s="219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125</v>
      </c>
      <c r="AU221" s="19" t="s">
        <v>81</v>
      </c>
    </row>
    <row r="222" spans="1:51" s="13" customFormat="1" ht="12">
      <c r="A222" s="13"/>
      <c r="B222" s="220"/>
      <c r="C222" s="221"/>
      <c r="D222" s="222" t="s">
        <v>127</v>
      </c>
      <c r="E222" s="223" t="s">
        <v>19</v>
      </c>
      <c r="F222" s="224" t="s">
        <v>344</v>
      </c>
      <c r="G222" s="221"/>
      <c r="H222" s="225">
        <v>169.91</v>
      </c>
      <c r="I222" s="226"/>
      <c r="J222" s="221"/>
      <c r="K222" s="221"/>
      <c r="L222" s="227"/>
      <c r="M222" s="228"/>
      <c r="N222" s="229"/>
      <c r="O222" s="229"/>
      <c r="P222" s="229"/>
      <c r="Q222" s="229"/>
      <c r="R222" s="229"/>
      <c r="S222" s="229"/>
      <c r="T222" s="230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1" t="s">
        <v>127</v>
      </c>
      <c r="AU222" s="231" t="s">
        <v>81</v>
      </c>
      <c r="AV222" s="13" t="s">
        <v>81</v>
      </c>
      <c r="AW222" s="13" t="s">
        <v>33</v>
      </c>
      <c r="AX222" s="13" t="s">
        <v>79</v>
      </c>
      <c r="AY222" s="231" t="s">
        <v>116</v>
      </c>
    </row>
    <row r="223" spans="1:63" s="12" customFormat="1" ht="22.8" customHeight="1">
      <c r="A223" s="12"/>
      <c r="B223" s="186"/>
      <c r="C223" s="187"/>
      <c r="D223" s="188" t="s">
        <v>70</v>
      </c>
      <c r="E223" s="200" t="s">
        <v>134</v>
      </c>
      <c r="F223" s="200" t="s">
        <v>345</v>
      </c>
      <c r="G223" s="187"/>
      <c r="H223" s="187"/>
      <c r="I223" s="190"/>
      <c r="J223" s="201">
        <f>BK223</f>
        <v>0</v>
      </c>
      <c r="K223" s="187"/>
      <c r="L223" s="192"/>
      <c r="M223" s="193"/>
      <c r="N223" s="194"/>
      <c r="O223" s="194"/>
      <c r="P223" s="195">
        <f>SUM(P224:P226)</f>
        <v>0</v>
      </c>
      <c r="Q223" s="194"/>
      <c r="R223" s="195">
        <f>SUM(R224:R226)</f>
        <v>0</v>
      </c>
      <c r="S223" s="194"/>
      <c r="T223" s="196">
        <f>SUM(T224:T226)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197" t="s">
        <v>79</v>
      </c>
      <c r="AT223" s="198" t="s">
        <v>70</v>
      </c>
      <c r="AU223" s="198" t="s">
        <v>79</v>
      </c>
      <c r="AY223" s="197" t="s">
        <v>116</v>
      </c>
      <c r="BK223" s="199">
        <f>SUM(BK224:BK226)</f>
        <v>0</v>
      </c>
    </row>
    <row r="224" spans="1:65" s="2" customFormat="1" ht="16.5" customHeight="1">
      <c r="A224" s="40"/>
      <c r="B224" s="41"/>
      <c r="C224" s="202" t="s">
        <v>346</v>
      </c>
      <c r="D224" s="202" t="s">
        <v>118</v>
      </c>
      <c r="E224" s="203" t="s">
        <v>347</v>
      </c>
      <c r="F224" s="204" t="s">
        <v>348</v>
      </c>
      <c r="G224" s="205" t="s">
        <v>156</v>
      </c>
      <c r="H224" s="206">
        <v>169.91</v>
      </c>
      <c r="I224" s="207"/>
      <c r="J224" s="208">
        <f>ROUND(I224*H224,2)</f>
        <v>0</v>
      </c>
      <c r="K224" s="204" t="s">
        <v>122</v>
      </c>
      <c r="L224" s="46"/>
      <c r="M224" s="209" t="s">
        <v>19</v>
      </c>
      <c r="N224" s="210" t="s">
        <v>42</v>
      </c>
      <c r="O224" s="86"/>
      <c r="P224" s="211">
        <f>O224*H224</f>
        <v>0</v>
      </c>
      <c r="Q224" s="211">
        <v>0</v>
      </c>
      <c r="R224" s="211">
        <f>Q224*H224</f>
        <v>0</v>
      </c>
      <c r="S224" s="211">
        <v>0</v>
      </c>
      <c r="T224" s="212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3" t="s">
        <v>123</v>
      </c>
      <c r="AT224" s="213" t="s">
        <v>118</v>
      </c>
      <c r="AU224" s="213" t="s">
        <v>81</v>
      </c>
      <c r="AY224" s="19" t="s">
        <v>116</v>
      </c>
      <c r="BE224" s="214">
        <f>IF(N224="základní",J224,0)</f>
        <v>0</v>
      </c>
      <c r="BF224" s="214">
        <f>IF(N224="snížená",J224,0)</f>
        <v>0</v>
      </c>
      <c r="BG224" s="214">
        <f>IF(N224="zákl. přenesená",J224,0)</f>
        <v>0</v>
      </c>
      <c r="BH224" s="214">
        <f>IF(N224="sníž. přenesená",J224,0)</f>
        <v>0</v>
      </c>
      <c r="BI224" s="214">
        <f>IF(N224="nulová",J224,0)</f>
        <v>0</v>
      </c>
      <c r="BJ224" s="19" t="s">
        <v>79</v>
      </c>
      <c r="BK224" s="214">
        <f>ROUND(I224*H224,2)</f>
        <v>0</v>
      </c>
      <c r="BL224" s="19" t="s">
        <v>123</v>
      </c>
      <c r="BM224" s="213" t="s">
        <v>349</v>
      </c>
    </row>
    <row r="225" spans="1:47" s="2" customFormat="1" ht="12">
      <c r="A225" s="40"/>
      <c r="B225" s="41"/>
      <c r="C225" s="42"/>
      <c r="D225" s="215" t="s">
        <v>125</v>
      </c>
      <c r="E225" s="42"/>
      <c r="F225" s="216" t="s">
        <v>350</v>
      </c>
      <c r="G225" s="42"/>
      <c r="H225" s="42"/>
      <c r="I225" s="217"/>
      <c r="J225" s="42"/>
      <c r="K225" s="42"/>
      <c r="L225" s="46"/>
      <c r="M225" s="218"/>
      <c r="N225" s="219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125</v>
      </c>
      <c r="AU225" s="19" t="s">
        <v>81</v>
      </c>
    </row>
    <row r="226" spans="1:51" s="13" customFormat="1" ht="12">
      <c r="A226" s="13"/>
      <c r="B226" s="220"/>
      <c r="C226" s="221"/>
      <c r="D226" s="222" t="s">
        <v>127</v>
      </c>
      <c r="E226" s="223" t="s">
        <v>19</v>
      </c>
      <c r="F226" s="224" t="s">
        <v>344</v>
      </c>
      <c r="G226" s="221"/>
      <c r="H226" s="225">
        <v>169.91</v>
      </c>
      <c r="I226" s="226"/>
      <c r="J226" s="221"/>
      <c r="K226" s="221"/>
      <c r="L226" s="227"/>
      <c r="M226" s="228"/>
      <c r="N226" s="229"/>
      <c r="O226" s="229"/>
      <c r="P226" s="229"/>
      <c r="Q226" s="229"/>
      <c r="R226" s="229"/>
      <c r="S226" s="229"/>
      <c r="T226" s="23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1" t="s">
        <v>127</v>
      </c>
      <c r="AU226" s="231" t="s">
        <v>81</v>
      </c>
      <c r="AV226" s="13" t="s">
        <v>81</v>
      </c>
      <c r="AW226" s="13" t="s">
        <v>33</v>
      </c>
      <c r="AX226" s="13" t="s">
        <v>79</v>
      </c>
      <c r="AY226" s="231" t="s">
        <v>116</v>
      </c>
    </row>
    <row r="227" spans="1:63" s="12" customFormat="1" ht="22.8" customHeight="1">
      <c r="A227" s="12"/>
      <c r="B227" s="186"/>
      <c r="C227" s="187"/>
      <c r="D227" s="188" t="s">
        <v>70</v>
      </c>
      <c r="E227" s="200" t="s">
        <v>123</v>
      </c>
      <c r="F227" s="200" t="s">
        <v>351</v>
      </c>
      <c r="G227" s="187"/>
      <c r="H227" s="187"/>
      <c r="I227" s="190"/>
      <c r="J227" s="201">
        <f>BK227</f>
        <v>0</v>
      </c>
      <c r="K227" s="187"/>
      <c r="L227" s="192"/>
      <c r="M227" s="193"/>
      <c r="N227" s="194"/>
      <c r="O227" s="194"/>
      <c r="P227" s="195">
        <f>SUM(P228:P230)</f>
        <v>0</v>
      </c>
      <c r="Q227" s="194"/>
      <c r="R227" s="195">
        <f>SUM(R228:R230)</f>
        <v>0</v>
      </c>
      <c r="S227" s="194"/>
      <c r="T227" s="196">
        <f>SUM(T228:T230)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197" t="s">
        <v>79</v>
      </c>
      <c r="AT227" s="198" t="s">
        <v>70</v>
      </c>
      <c r="AU227" s="198" t="s">
        <v>79</v>
      </c>
      <c r="AY227" s="197" t="s">
        <v>116</v>
      </c>
      <c r="BK227" s="199">
        <f>SUM(BK228:BK230)</f>
        <v>0</v>
      </c>
    </row>
    <row r="228" spans="1:65" s="2" customFormat="1" ht="21.75" customHeight="1">
      <c r="A228" s="40"/>
      <c r="B228" s="41"/>
      <c r="C228" s="202" t="s">
        <v>352</v>
      </c>
      <c r="D228" s="202" t="s">
        <v>118</v>
      </c>
      <c r="E228" s="203" t="s">
        <v>353</v>
      </c>
      <c r="F228" s="204" t="s">
        <v>354</v>
      </c>
      <c r="G228" s="205" t="s">
        <v>196</v>
      </c>
      <c r="H228" s="206">
        <v>25.487</v>
      </c>
      <c r="I228" s="207"/>
      <c r="J228" s="208">
        <f>ROUND(I228*H228,2)</f>
        <v>0</v>
      </c>
      <c r="K228" s="204" t="s">
        <v>122</v>
      </c>
      <c r="L228" s="46"/>
      <c r="M228" s="209" t="s">
        <v>19</v>
      </c>
      <c r="N228" s="210" t="s">
        <v>42</v>
      </c>
      <c r="O228" s="86"/>
      <c r="P228" s="211">
        <f>O228*H228</f>
        <v>0</v>
      </c>
      <c r="Q228" s="211">
        <v>0</v>
      </c>
      <c r="R228" s="211">
        <f>Q228*H228</f>
        <v>0</v>
      </c>
      <c r="S228" s="211">
        <v>0</v>
      </c>
      <c r="T228" s="212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3" t="s">
        <v>123</v>
      </c>
      <c r="AT228" s="213" t="s">
        <v>118</v>
      </c>
      <c r="AU228" s="213" t="s">
        <v>81</v>
      </c>
      <c r="AY228" s="19" t="s">
        <v>116</v>
      </c>
      <c r="BE228" s="214">
        <f>IF(N228="základní",J228,0)</f>
        <v>0</v>
      </c>
      <c r="BF228" s="214">
        <f>IF(N228="snížená",J228,0)</f>
        <v>0</v>
      </c>
      <c r="BG228" s="214">
        <f>IF(N228="zákl. přenesená",J228,0)</f>
        <v>0</v>
      </c>
      <c r="BH228" s="214">
        <f>IF(N228="sníž. přenesená",J228,0)</f>
        <v>0</v>
      </c>
      <c r="BI228" s="214">
        <f>IF(N228="nulová",J228,0)</f>
        <v>0</v>
      </c>
      <c r="BJ228" s="19" t="s">
        <v>79</v>
      </c>
      <c r="BK228" s="214">
        <f>ROUND(I228*H228,2)</f>
        <v>0</v>
      </c>
      <c r="BL228" s="19" t="s">
        <v>123</v>
      </c>
      <c r="BM228" s="213" t="s">
        <v>355</v>
      </c>
    </row>
    <row r="229" spans="1:47" s="2" customFormat="1" ht="12">
      <c r="A229" s="40"/>
      <c r="B229" s="41"/>
      <c r="C229" s="42"/>
      <c r="D229" s="215" t="s">
        <v>125</v>
      </c>
      <c r="E229" s="42"/>
      <c r="F229" s="216" t="s">
        <v>356</v>
      </c>
      <c r="G229" s="42"/>
      <c r="H229" s="42"/>
      <c r="I229" s="217"/>
      <c r="J229" s="42"/>
      <c r="K229" s="42"/>
      <c r="L229" s="46"/>
      <c r="M229" s="218"/>
      <c r="N229" s="219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125</v>
      </c>
      <c r="AU229" s="19" t="s">
        <v>81</v>
      </c>
    </row>
    <row r="230" spans="1:51" s="13" customFormat="1" ht="12">
      <c r="A230" s="13"/>
      <c r="B230" s="220"/>
      <c r="C230" s="221"/>
      <c r="D230" s="222" t="s">
        <v>127</v>
      </c>
      <c r="E230" s="223" t="s">
        <v>19</v>
      </c>
      <c r="F230" s="224" t="s">
        <v>357</v>
      </c>
      <c r="G230" s="221"/>
      <c r="H230" s="225">
        <v>25.487</v>
      </c>
      <c r="I230" s="226"/>
      <c r="J230" s="221"/>
      <c r="K230" s="221"/>
      <c r="L230" s="227"/>
      <c r="M230" s="228"/>
      <c r="N230" s="229"/>
      <c r="O230" s="229"/>
      <c r="P230" s="229"/>
      <c r="Q230" s="229"/>
      <c r="R230" s="229"/>
      <c r="S230" s="229"/>
      <c r="T230" s="23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1" t="s">
        <v>127</v>
      </c>
      <c r="AU230" s="231" t="s">
        <v>81</v>
      </c>
      <c r="AV230" s="13" t="s">
        <v>81</v>
      </c>
      <c r="AW230" s="13" t="s">
        <v>33</v>
      </c>
      <c r="AX230" s="13" t="s">
        <v>79</v>
      </c>
      <c r="AY230" s="231" t="s">
        <v>116</v>
      </c>
    </row>
    <row r="231" spans="1:63" s="12" customFormat="1" ht="22.8" customHeight="1">
      <c r="A231" s="12"/>
      <c r="B231" s="186"/>
      <c r="C231" s="187"/>
      <c r="D231" s="188" t="s">
        <v>70</v>
      </c>
      <c r="E231" s="200" t="s">
        <v>145</v>
      </c>
      <c r="F231" s="200" t="s">
        <v>358</v>
      </c>
      <c r="G231" s="187"/>
      <c r="H231" s="187"/>
      <c r="I231" s="190"/>
      <c r="J231" s="201">
        <f>BK231</f>
        <v>0</v>
      </c>
      <c r="K231" s="187"/>
      <c r="L231" s="192"/>
      <c r="M231" s="193"/>
      <c r="N231" s="194"/>
      <c r="O231" s="194"/>
      <c r="P231" s="195">
        <f>SUM(P232:P264)</f>
        <v>0</v>
      </c>
      <c r="Q231" s="194"/>
      <c r="R231" s="195">
        <f>SUM(R232:R264)</f>
        <v>0.842719</v>
      </c>
      <c r="S231" s="194"/>
      <c r="T231" s="196">
        <f>SUM(T232:T264)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197" t="s">
        <v>79</v>
      </c>
      <c r="AT231" s="198" t="s">
        <v>70</v>
      </c>
      <c r="AU231" s="198" t="s">
        <v>79</v>
      </c>
      <c r="AY231" s="197" t="s">
        <v>116</v>
      </c>
      <c r="BK231" s="199">
        <f>SUM(BK232:BK264)</f>
        <v>0</v>
      </c>
    </row>
    <row r="232" spans="1:65" s="2" customFormat="1" ht="21.75" customHeight="1">
      <c r="A232" s="40"/>
      <c r="B232" s="41"/>
      <c r="C232" s="202" t="s">
        <v>359</v>
      </c>
      <c r="D232" s="202" t="s">
        <v>118</v>
      </c>
      <c r="E232" s="203" t="s">
        <v>360</v>
      </c>
      <c r="F232" s="204" t="s">
        <v>361</v>
      </c>
      <c r="G232" s="205" t="s">
        <v>121</v>
      </c>
      <c r="H232" s="206">
        <v>18</v>
      </c>
      <c r="I232" s="207"/>
      <c r="J232" s="208">
        <f>ROUND(I232*H232,2)</f>
        <v>0</v>
      </c>
      <c r="K232" s="204" t="s">
        <v>122</v>
      </c>
      <c r="L232" s="46"/>
      <c r="M232" s="209" t="s">
        <v>19</v>
      </c>
      <c r="N232" s="210" t="s">
        <v>42</v>
      </c>
      <c r="O232" s="86"/>
      <c r="P232" s="211">
        <f>O232*H232</f>
        <v>0</v>
      </c>
      <c r="Q232" s="211">
        <v>0</v>
      </c>
      <c r="R232" s="211">
        <f>Q232*H232</f>
        <v>0</v>
      </c>
      <c r="S232" s="211">
        <v>0</v>
      </c>
      <c r="T232" s="212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3" t="s">
        <v>123</v>
      </c>
      <c r="AT232" s="213" t="s">
        <v>118</v>
      </c>
      <c r="AU232" s="213" t="s">
        <v>81</v>
      </c>
      <c r="AY232" s="19" t="s">
        <v>116</v>
      </c>
      <c r="BE232" s="214">
        <f>IF(N232="základní",J232,0)</f>
        <v>0</v>
      </c>
      <c r="BF232" s="214">
        <f>IF(N232="snížená",J232,0)</f>
        <v>0</v>
      </c>
      <c r="BG232" s="214">
        <f>IF(N232="zákl. přenesená",J232,0)</f>
        <v>0</v>
      </c>
      <c r="BH232" s="214">
        <f>IF(N232="sníž. přenesená",J232,0)</f>
        <v>0</v>
      </c>
      <c r="BI232" s="214">
        <f>IF(N232="nulová",J232,0)</f>
        <v>0</v>
      </c>
      <c r="BJ232" s="19" t="s">
        <v>79</v>
      </c>
      <c r="BK232" s="214">
        <f>ROUND(I232*H232,2)</f>
        <v>0</v>
      </c>
      <c r="BL232" s="19" t="s">
        <v>123</v>
      </c>
      <c r="BM232" s="213" t="s">
        <v>362</v>
      </c>
    </row>
    <row r="233" spans="1:47" s="2" customFormat="1" ht="12">
      <c r="A233" s="40"/>
      <c r="B233" s="41"/>
      <c r="C233" s="42"/>
      <c r="D233" s="215" t="s">
        <v>125</v>
      </c>
      <c r="E233" s="42"/>
      <c r="F233" s="216" t="s">
        <v>363</v>
      </c>
      <c r="G233" s="42"/>
      <c r="H233" s="42"/>
      <c r="I233" s="217"/>
      <c r="J233" s="42"/>
      <c r="K233" s="42"/>
      <c r="L233" s="46"/>
      <c r="M233" s="218"/>
      <c r="N233" s="219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125</v>
      </c>
      <c r="AU233" s="19" t="s">
        <v>81</v>
      </c>
    </row>
    <row r="234" spans="1:51" s="13" customFormat="1" ht="12">
      <c r="A234" s="13"/>
      <c r="B234" s="220"/>
      <c r="C234" s="221"/>
      <c r="D234" s="222" t="s">
        <v>127</v>
      </c>
      <c r="E234" s="223" t="s">
        <v>19</v>
      </c>
      <c r="F234" s="224" t="s">
        <v>364</v>
      </c>
      <c r="G234" s="221"/>
      <c r="H234" s="225">
        <v>18</v>
      </c>
      <c r="I234" s="226"/>
      <c r="J234" s="221"/>
      <c r="K234" s="221"/>
      <c r="L234" s="227"/>
      <c r="M234" s="228"/>
      <c r="N234" s="229"/>
      <c r="O234" s="229"/>
      <c r="P234" s="229"/>
      <c r="Q234" s="229"/>
      <c r="R234" s="229"/>
      <c r="S234" s="229"/>
      <c r="T234" s="23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1" t="s">
        <v>127</v>
      </c>
      <c r="AU234" s="231" t="s">
        <v>81</v>
      </c>
      <c r="AV234" s="13" t="s">
        <v>81</v>
      </c>
      <c r="AW234" s="13" t="s">
        <v>33</v>
      </c>
      <c r="AX234" s="13" t="s">
        <v>79</v>
      </c>
      <c r="AY234" s="231" t="s">
        <v>116</v>
      </c>
    </row>
    <row r="235" spans="1:65" s="2" customFormat="1" ht="21.75" customHeight="1">
      <c r="A235" s="40"/>
      <c r="B235" s="41"/>
      <c r="C235" s="202" t="s">
        <v>365</v>
      </c>
      <c r="D235" s="202" t="s">
        <v>118</v>
      </c>
      <c r="E235" s="203" t="s">
        <v>366</v>
      </c>
      <c r="F235" s="204" t="s">
        <v>367</v>
      </c>
      <c r="G235" s="205" t="s">
        <v>121</v>
      </c>
      <c r="H235" s="206">
        <v>99.9</v>
      </c>
      <c r="I235" s="207"/>
      <c r="J235" s="208">
        <f>ROUND(I235*H235,2)</f>
        <v>0</v>
      </c>
      <c r="K235" s="204" t="s">
        <v>122</v>
      </c>
      <c r="L235" s="46"/>
      <c r="M235" s="209" t="s">
        <v>19</v>
      </c>
      <c r="N235" s="210" t="s">
        <v>42</v>
      </c>
      <c r="O235" s="86"/>
      <c r="P235" s="211">
        <f>O235*H235</f>
        <v>0</v>
      </c>
      <c r="Q235" s="211">
        <v>0</v>
      </c>
      <c r="R235" s="211">
        <f>Q235*H235</f>
        <v>0</v>
      </c>
      <c r="S235" s="211">
        <v>0</v>
      </c>
      <c r="T235" s="212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3" t="s">
        <v>123</v>
      </c>
      <c r="AT235" s="213" t="s">
        <v>118</v>
      </c>
      <c r="AU235" s="213" t="s">
        <v>81</v>
      </c>
      <c r="AY235" s="19" t="s">
        <v>116</v>
      </c>
      <c r="BE235" s="214">
        <f>IF(N235="základní",J235,0)</f>
        <v>0</v>
      </c>
      <c r="BF235" s="214">
        <f>IF(N235="snížená",J235,0)</f>
        <v>0</v>
      </c>
      <c r="BG235" s="214">
        <f>IF(N235="zákl. přenesená",J235,0)</f>
        <v>0</v>
      </c>
      <c r="BH235" s="214">
        <f>IF(N235="sníž. přenesená",J235,0)</f>
        <v>0</v>
      </c>
      <c r="BI235" s="214">
        <f>IF(N235="nulová",J235,0)</f>
        <v>0</v>
      </c>
      <c r="BJ235" s="19" t="s">
        <v>79</v>
      </c>
      <c r="BK235" s="214">
        <f>ROUND(I235*H235,2)</f>
        <v>0</v>
      </c>
      <c r="BL235" s="19" t="s">
        <v>123</v>
      </c>
      <c r="BM235" s="213" t="s">
        <v>368</v>
      </c>
    </row>
    <row r="236" spans="1:47" s="2" customFormat="1" ht="12">
      <c r="A236" s="40"/>
      <c r="B236" s="41"/>
      <c r="C236" s="42"/>
      <c r="D236" s="215" t="s">
        <v>125</v>
      </c>
      <c r="E236" s="42"/>
      <c r="F236" s="216" t="s">
        <v>369</v>
      </c>
      <c r="G236" s="42"/>
      <c r="H236" s="42"/>
      <c r="I236" s="217"/>
      <c r="J236" s="42"/>
      <c r="K236" s="42"/>
      <c r="L236" s="46"/>
      <c r="M236" s="218"/>
      <c r="N236" s="219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125</v>
      </c>
      <c r="AU236" s="19" t="s">
        <v>81</v>
      </c>
    </row>
    <row r="237" spans="1:51" s="13" customFormat="1" ht="12">
      <c r="A237" s="13"/>
      <c r="B237" s="220"/>
      <c r="C237" s="221"/>
      <c r="D237" s="222" t="s">
        <v>127</v>
      </c>
      <c r="E237" s="223" t="s">
        <v>19</v>
      </c>
      <c r="F237" s="224" t="s">
        <v>370</v>
      </c>
      <c r="G237" s="221"/>
      <c r="H237" s="225">
        <v>99.9</v>
      </c>
      <c r="I237" s="226"/>
      <c r="J237" s="221"/>
      <c r="K237" s="221"/>
      <c r="L237" s="227"/>
      <c r="M237" s="228"/>
      <c r="N237" s="229"/>
      <c r="O237" s="229"/>
      <c r="P237" s="229"/>
      <c r="Q237" s="229"/>
      <c r="R237" s="229"/>
      <c r="S237" s="229"/>
      <c r="T237" s="23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1" t="s">
        <v>127</v>
      </c>
      <c r="AU237" s="231" t="s">
        <v>81</v>
      </c>
      <c r="AV237" s="13" t="s">
        <v>81</v>
      </c>
      <c r="AW237" s="13" t="s">
        <v>33</v>
      </c>
      <c r="AX237" s="13" t="s">
        <v>79</v>
      </c>
      <c r="AY237" s="231" t="s">
        <v>116</v>
      </c>
    </row>
    <row r="238" spans="1:65" s="2" customFormat="1" ht="21.75" customHeight="1">
      <c r="A238" s="40"/>
      <c r="B238" s="41"/>
      <c r="C238" s="202" t="s">
        <v>371</v>
      </c>
      <c r="D238" s="202" t="s">
        <v>118</v>
      </c>
      <c r="E238" s="203" t="s">
        <v>372</v>
      </c>
      <c r="F238" s="204" t="s">
        <v>373</v>
      </c>
      <c r="G238" s="205" t="s">
        <v>121</v>
      </c>
      <c r="H238" s="206">
        <v>49.95</v>
      </c>
      <c r="I238" s="207"/>
      <c r="J238" s="208">
        <f>ROUND(I238*H238,2)</f>
        <v>0</v>
      </c>
      <c r="K238" s="204" t="s">
        <v>122</v>
      </c>
      <c r="L238" s="46"/>
      <c r="M238" s="209" t="s">
        <v>19</v>
      </c>
      <c r="N238" s="210" t="s">
        <v>42</v>
      </c>
      <c r="O238" s="86"/>
      <c r="P238" s="211">
        <f>O238*H238</f>
        <v>0</v>
      </c>
      <c r="Q238" s="211">
        <v>0</v>
      </c>
      <c r="R238" s="211">
        <f>Q238*H238</f>
        <v>0</v>
      </c>
      <c r="S238" s="211">
        <v>0</v>
      </c>
      <c r="T238" s="212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3" t="s">
        <v>123</v>
      </c>
      <c r="AT238" s="213" t="s">
        <v>118</v>
      </c>
      <c r="AU238" s="213" t="s">
        <v>81</v>
      </c>
      <c r="AY238" s="19" t="s">
        <v>116</v>
      </c>
      <c r="BE238" s="214">
        <f>IF(N238="základní",J238,0)</f>
        <v>0</v>
      </c>
      <c r="BF238" s="214">
        <f>IF(N238="snížená",J238,0)</f>
        <v>0</v>
      </c>
      <c r="BG238" s="214">
        <f>IF(N238="zákl. přenesená",J238,0)</f>
        <v>0</v>
      </c>
      <c r="BH238" s="214">
        <f>IF(N238="sníž. přenesená",J238,0)</f>
        <v>0</v>
      </c>
      <c r="BI238" s="214">
        <f>IF(N238="nulová",J238,0)</f>
        <v>0</v>
      </c>
      <c r="BJ238" s="19" t="s">
        <v>79</v>
      </c>
      <c r="BK238" s="214">
        <f>ROUND(I238*H238,2)</f>
        <v>0</v>
      </c>
      <c r="BL238" s="19" t="s">
        <v>123</v>
      </c>
      <c r="BM238" s="213" t="s">
        <v>374</v>
      </c>
    </row>
    <row r="239" spans="1:47" s="2" customFormat="1" ht="12">
      <c r="A239" s="40"/>
      <c r="B239" s="41"/>
      <c r="C239" s="42"/>
      <c r="D239" s="215" t="s">
        <v>125</v>
      </c>
      <c r="E239" s="42"/>
      <c r="F239" s="216" t="s">
        <v>375</v>
      </c>
      <c r="G239" s="42"/>
      <c r="H239" s="42"/>
      <c r="I239" s="217"/>
      <c r="J239" s="42"/>
      <c r="K239" s="42"/>
      <c r="L239" s="46"/>
      <c r="M239" s="218"/>
      <c r="N239" s="219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125</v>
      </c>
      <c r="AU239" s="19" t="s">
        <v>81</v>
      </c>
    </row>
    <row r="240" spans="1:51" s="13" customFormat="1" ht="12">
      <c r="A240" s="13"/>
      <c r="B240" s="220"/>
      <c r="C240" s="221"/>
      <c r="D240" s="222" t="s">
        <v>127</v>
      </c>
      <c r="E240" s="223" t="s">
        <v>19</v>
      </c>
      <c r="F240" s="224" t="s">
        <v>376</v>
      </c>
      <c r="G240" s="221"/>
      <c r="H240" s="225">
        <v>49.95</v>
      </c>
      <c r="I240" s="226"/>
      <c r="J240" s="221"/>
      <c r="K240" s="221"/>
      <c r="L240" s="227"/>
      <c r="M240" s="228"/>
      <c r="N240" s="229"/>
      <c r="O240" s="229"/>
      <c r="P240" s="229"/>
      <c r="Q240" s="229"/>
      <c r="R240" s="229"/>
      <c r="S240" s="229"/>
      <c r="T240" s="23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1" t="s">
        <v>127</v>
      </c>
      <c r="AU240" s="231" t="s">
        <v>81</v>
      </c>
      <c r="AV240" s="13" t="s">
        <v>81</v>
      </c>
      <c r="AW240" s="13" t="s">
        <v>33</v>
      </c>
      <c r="AX240" s="13" t="s">
        <v>79</v>
      </c>
      <c r="AY240" s="231" t="s">
        <v>116</v>
      </c>
    </row>
    <row r="241" spans="1:65" s="2" customFormat="1" ht="21.75" customHeight="1">
      <c r="A241" s="40"/>
      <c r="B241" s="41"/>
      <c r="C241" s="202" t="s">
        <v>377</v>
      </c>
      <c r="D241" s="202" t="s">
        <v>118</v>
      </c>
      <c r="E241" s="203" t="s">
        <v>378</v>
      </c>
      <c r="F241" s="204" t="s">
        <v>379</v>
      </c>
      <c r="G241" s="205" t="s">
        <v>121</v>
      </c>
      <c r="H241" s="206">
        <v>9.3</v>
      </c>
      <c r="I241" s="207"/>
      <c r="J241" s="208">
        <f>ROUND(I241*H241,2)</f>
        <v>0</v>
      </c>
      <c r="K241" s="204" t="s">
        <v>122</v>
      </c>
      <c r="L241" s="46"/>
      <c r="M241" s="209" t="s">
        <v>19</v>
      </c>
      <c r="N241" s="210" t="s">
        <v>42</v>
      </c>
      <c r="O241" s="86"/>
      <c r="P241" s="211">
        <f>O241*H241</f>
        <v>0</v>
      </c>
      <c r="Q241" s="211">
        <v>0</v>
      </c>
      <c r="R241" s="211">
        <f>Q241*H241</f>
        <v>0</v>
      </c>
      <c r="S241" s="211">
        <v>0</v>
      </c>
      <c r="T241" s="212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3" t="s">
        <v>123</v>
      </c>
      <c r="AT241" s="213" t="s">
        <v>118</v>
      </c>
      <c r="AU241" s="213" t="s">
        <v>81</v>
      </c>
      <c r="AY241" s="19" t="s">
        <v>116</v>
      </c>
      <c r="BE241" s="214">
        <f>IF(N241="základní",J241,0)</f>
        <v>0</v>
      </c>
      <c r="BF241" s="214">
        <f>IF(N241="snížená",J241,0)</f>
        <v>0</v>
      </c>
      <c r="BG241" s="214">
        <f>IF(N241="zákl. přenesená",J241,0)</f>
        <v>0</v>
      </c>
      <c r="BH241" s="214">
        <f>IF(N241="sníž. přenesená",J241,0)</f>
        <v>0</v>
      </c>
      <c r="BI241" s="214">
        <f>IF(N241="nulová",J241,0)</f>
        <v>0</v>
      </c>
      <c r="BJ241" s="19" t="s">
        <v>79</v>
      </c>
      <c r="BK241" s="214">
        <f>ROUND(I241*H241,2)</f>
        <v>0</v>
      </c>
      <c r="BL241" s="19" t="s">
        <v>123</v>
      </c>
      <c r="BM241" s="213" t="s">
        <v>380</v>
      </c>
    </row>
    <row r="242" spans="1:47" s="2" customFormat="1" ht="12">
      <c r="A242" s="40"/>
      <c r="B242" s="41"/>
      <c r="C242" s="42"/>
      <c r="D242" s="215" t="s">
        <v>125</v>
      </c>
      <c r="E242" s="42"/>
      <c r="F242" s="216" t="s">
        <v>381</v>
      </c>
      <c r="G242" s="42"/>
      <c r="H242" s="42"/>
      <c r="I242" s="217"/>
      <c r="J242" s="42"/>
      <c r="K242" s="42"/>
      <c r="L242" s="46"/>
      <c r="M242" s="218"/>
      <c r="N242" s="219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125</v>
      </c>
      <c r="AU242" s="19" t="s">
        <v>81</v>
      </c>
    </row>
    <row r="243" spans="1:51" s="13" customFormat="1" ht="12">
      <c r="A243" s="13"/>
      <c r="B243" s="220"/>
      <c r="C243" s="221"/>
      <c r="D243" s="222" t="s">
        <v>127</v>
      </c>
      <c r="E243" s="223" t="s">
        <v>19</v>
      </c>
      <c r="F243" s="224" t="s">
        <v>382</v>
      </c>
      <c r="G243" s="221"/>
      <c r="H243" s="225">
        <v>9.3</v>
      </c>
      <c r="I243" s="226"/>
      <c r="J243" s="221"/>
      <c r="K243" s="221"/>
      <c r="L243" s="227"/>
      <c r="M243" s="228"/>
      <c r="N243" s="229"/>
      <c r="O243" s="229"/>
      <c r="P243" s="229"/>
      <c r="Q243" s="229"/>
      <c r="R243" s="229"/>
      <c r="S243" s="229"/>
      <c r="T243" s="23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1" t="s">
        <v>127</v>
      </c>
      <c r="AU243" s="231" t="s">
        <v>81</v>
      </c>
      <c r="AV243" s="13" t="s">
        <v>81</v>
      </c>
      <c r="AW243" s="13" t="s">
        <v>33</v>
      </c>
      <c r="AX243" s="13" t="s">
        <v>79</v>
      </c>
      <c r="AY243" s="231" t="s">
        <v>116</v>
      </c>
    </row>
    <row r="244" spans="1:65" s="2" customFormat="1" ht="24.15" customHeight="1">
      <c r="A244" s="40"/>
      <c r="B244" s="41"/>
      <c r="C244" s="202" t="s">
        <v>383</v>
      </c>
      <c r="D244" s="202" t="s">
        <v>118</v>
      </c>
      <c r="E244" s="203" t="s">
        <v>384</v>
      </c>
      <c r="F244" s="204" t="s">
        <v>385</v>
      </c>
      <c r="G244" s="205" t="s">
        <v>121</v>
      </c>
      <c r="H244" s="206">
        <v>9.3</v>
      </c>
      <c r="I244" s="207"/>
      <c r="J244" s="208">
        <f>ROUND(I244*H244,2)</f>
        <v>0</v>
      </c>
      <c r="K244" s="204" t="s">
        <v>122</v>
      </c>
      <c r="L244" s="46"/>
      <c r="M244" s="209" t="s">
        <v>19</v>
      </c>
      <c r="N244" s="210" t="s">
        <v>42</v>
      </c>
      <c r="O244" s="86"/>
      <c r="P244" s="211">
        <f>O244*H244</f>
        <v>0</v>
      </c>
      <c r="Q244" s="211">
        <v>0</v>
      </c>
      <c r="R244" s="211">
        <f>Q244*H244</f>
        <v>0</v>
      </c>
      <c r="S244" s="211">
        <v>0</v>
      </c>
      <c r="T244" s="212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3" t="s">
        <v>123</v>
      </c>
      <c r="AT244" s="213" t="s">
        <v>118</v>
      </c>
      <c r="AU244" s="213" t="s">
        <v>81</v>
      </c>
      <c r="AY244" s="19" t="s">
        <v>116</v>
      </c>
      <c r="BE244" s="214">
        <f>IF(N244="základní",J244,0)</f>
        <v>0</v>
      </c>
      <c r="BF244" s="214">
        <f>IF(N244="snížená",J244,0)</f>
        <v>0</v>
      </c>
      <c r="BG244" s="214">
        <f>IF(N244="zákl. přenesená",J244,0)</f>
        <v>0</v>
      </c>
      <c r="BH244" s="214">
        <f>IF(N244="sníž. přenesená",J244,0)</f>
        <v>0</v>
      </c>
      <c r="BI244" s="214">
        <f>IF(N244="nulová",J244,0)</f>
        <v>0</v>
      </c>
      <c r="BJ244" s="19" t="s">
        <v>79</v>
      </c>
      <c r="BK244" s="214">
        <f>ROUND(I244*H244,2)</f>
        <v>0</v>
      </c>
      <c r="BL244" s="19" t="s">
        <v>123</v>
      </c>
      <c r="BM244" s="213" t="s">
        <v>386</v>
      </c>
    </row>
    <row r="245" spans="1:47" s="2" customFormat="1" ht="12">
      <c r="A245" s="40"/>
      <c r="B245" s="41"/>
      <c r="C245" s="42"/>
      <c r="D245" s="215" t="s">
        <v>125</v>
      </c>
      <c r="E245" s="42"/>
      <c r="F245" s="216" t="s">
        <v>387</v>
      </c>
      <c r="G245" s="42"/>
      <c r="H245" s="42"/>
      <c r="I245" s="217"/>
      <c r="J245" s="42"/>
      <c r="K245" s="42"/>
      <c r="L245" s="46"/>
      <c r="M245" s="218"/>
      <c r="N245" s="219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125</v>
      </c>
      <c r="AU245" s="19" t="s">
        <v>81</v>
      </c>
    </row>
    <row r="246" spans="1:51" s="13" customFormat="1" ht="12">
      <c r="A246" s="13"/>
      <c r="B246" s="220"/>
      <c r="C246" s="221"/>
      <c r="D246" s="222" t="s">
        <v>127</v>
      </c>
      <c r="E246" s="223" t="s">
        <v>19</v>
      </c>
      <c r="F246" s="224" t="s">
        <v>382</v>
      </c>
      <c r="G246" s="221"/>
      <c r="H246" s="225">
        <v>9.3</v>
      </c>
      <c r="I246" s="226"/>
      <c r="J246" s="221"/>
      <c r="K246" s="221"/>
      <c r="L246" s="227"/>
      <c r="M246" s="228"/>
      <c r="N246" s="229"/>
      <c r="O246" s="229"/>
      <c r="P246" s="229"/>
      <c r="Q246" s="229"/>
      <c r="R246" s="229"/>
      <c r="S246" s="229"/>
      <c r="T246" s="23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1" t="s">
        <v>127</v>
      </c>
      <c r="AU246" s="231" t="s">
        <v>81</v>
      </c>
      <c r="AV246" s="13" t="s">
        <v>81</v>
      </c>
      <c r="AW246" s="13" t="s">
        <v>33</v>
      </c>
      <c r="AX246" s="13" t="s">
        <v>79</v>
      </c>
      <c r="AY246" s="231" t="s">
        <v>116</v>
      </c>
    </row>
    <row r="247" spans="1:65" s="2" customFormat="1" ht="16.5" customHeight="1">
      <c r="A247" s="40"/>
      <c r="B247" s="41"/>
      <c r="C247" s="202" t="s">
        <v>388</v>
      </c>
      <c r="D247" s="202" t="s">
        <v>118</v>
      </c>
      <c r="E247" s="203" t="s">
        <v>389</v>
      </c>
      <c r="F247" s="204" t="s">
        <v>390</v>
      </c>
      <c r="G247" s="205" t="s">
        <v>121</v>
      </c>
      <c r="H247" s="206">
        <v>13.02</v>
      </c>
      <c r="I247" s="207"/>
      <c r="J247" s="208">
        <f>ROUND(I247*H247,2)</f>
        <v>0</v>
      </c>
      <c r="K247" s="204" t="s">
        <v>122</v>
      </c>
      <c r="L247" s="46"/>
      <c r="M247" s="209" t="s">
        <v>19</v>
      </c>
      <c r="N247" s="210" t="s">
        <v>42</v>
      </c>
      <c r="O247" s="86"/>
      <c r="P247" s="211">
        <f>O247*H247</f>
        <v>0</v>
      </c>
      <c r="Q247" s="211">
        <v>0</v>
      </c>
      <c r="R247" s="211">
        <f>Q247*H247</f>
        <v>0</v>
      </c>
      <c r="S247" s="211">
        <v>0</v>
      </c>
      <c r="T247" s="212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3" t="s">
        <v>123</v>
      </c>
      <c r="AT247" s="213" t="s">
        <v>118</v>
      </c>
      <c r="AU247" s="213" t="s">
        <v>81</v>
      </c>
      <c r="AY247" s="19" t="s">
        <v>116</v>
      </c>
      <c r="BE247" s="214">
        <f>IF(N247="základní",J247,0)</f>
        <v>0</v>
      </c>
      <c r="BF247" s="214">
        <f>IF(N247="snížená",J247,0)</f>
        <v>0</v>
      </c>
      <c r="BG247" s="214">
        <f>IF(N247="zákl. přenesená",J247,0)</f>
        <v>0</v>
      </c>
      <c r="BH247" s="214">
        <f>IF(N247="sníž. přenesená",J247,0)</f>
        <v>0</v>
      </c>
      <c r="BI247" s="214">
        <f>IF(N247="nulová",J247,0)</f>
        <v>0</v>
      </c>
      <c r="BJ247" s="19" t="s">
        <v>79</v>
      </c>
      <c r="BK247" s="214">
        <f>ROUND(I247*H247,2)</f>
        <v>0</v>
      </c>
      <c r="BL247" s="19" t="s">
        <v>123</v>
      </c>
      <c r="BM247" s="213" t="s">
        <v>391</v>
      </c>
    </row>
    <row r="248" spans="1:47" s="2" customFormat="1" ht="12">
      <c r="A248" s="40"/>
      <c r="B248" s="41"/>
      <c r="C248" s="42"/>
      <c r="D248" s="215" t="s">
        <v>125</v>
      </c>
      <c r="E248" s="42"/>
      <c r="F248" s="216" t="s">
        <v>392</v>
      </c>
      <c r="G248" s="42"/>
      <c r="H248" s="42"/>
      <c r="I248" s="217"/>
      <c r="J248" s="42"/>
      <c r="K248" s="42"/>
      <c r="L248" s="46"/>
      <c r="M248" s="218"/>
      <c r="N248" s="219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125</v>
      </c>
      <c r="AU248" s="19" t="s">
        <v>81</v>
      </c>
    </row>
    <row r="249" spans="1:51" s="13" customFormat="1" ht="12">
      <c r="A249" s="13"/>
      <c r="B249" s="220"/>
      <c r="C249" s="221"/>
      <c r="D249" s="222" t="s">
        <v>127</v>
      </c>
      <c r="E249" s="223" t="s">
        <v>19</v>
      </c>
      <c r="F249" s="224" t="s">
        <v>393</v>
      </c>
      <c r="G249" s="221"/>
      <c r="H249" s="225">
        <v>13.02</v>
      </c>
      <c r="I249" s="226"/>
      <c r="J249" s="221"/>
      <c r="K249" s="221"/>
      <c r="L249" s="227"/>
      <c r="M249" s="228"/>
      <c r="N249" s="229"/>
      <c r="O249" s="229"/>
      <c r="P249" s="229"/>
      <c r="Q249" s="229"/>
      <c r="R249" s="229"/>
      <c r="S249" s="229"/>
      <c r="T249" s="230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1" t="s">
        <v>127</v>
      </c>
      <c r="AU249" s="231" t="s">
        <v>81</v>
      </c>
      <c r="AV249" s="13" t="s">
        <v>81</v>
      </c>
      <c r="AW249" s="13" t="s">
        <v>33</v>
      </c>
      <c r="AX249" s="13" t="s">
        <v>79</v>
      </c>
      <c r="AY249" s="231" t="s">
        <v>116</v>
      </c>
    </row>
    <row r="250" spans="1:65" s="2" customFormat="1" ht="16.5" customHeight="1">
      <c r="A250" s="40"/>
      <c r="B250" s="41"/>
      <c r="C250" s="202" t="s">
        <v>394</v>
      </c>
      <c r="D250" s="202" t="s">
        <v>118</v>
      </c>
      <c r="E250" s="203" t="s">
        <v>395</v>
      </c>
      <c r="F250" s="204" t="s">
        <v>396</v>
      </c>
      <c r="G250" s="205" t="s">
        <v>121</v>
      </c>
      <c r="H250" s="206">
        <v>13.02</v>
      </c>
      <c r="I250" s="207"/>
      <c r="J250" s="208">
        <f>ROUND(I250*H250,2)</f>
        <v>0</v>
      </c>
      <c r="K250" s="204" t="s">
        <v>122</v>
      </c>
      <c r="L250" s="46"/>
      <c r="M250" s="209" t="s">
        <v>19</v>
      </c>
      <c r="N250" s="210" t="s">
        <v>42</v>
      </c>
      <c r="O250" s="86"/>
      <c r="P250" s="211">
        <f>O250*H250</f>
        <v>0</v>
      </c>
      <c r="Q250" s="211">
        <v>0</v>
      </c>
      <c r="R250" s="211">
        <f>Q250*H250</f>
        <v>0</v>
      </c>
      <c r="S250" s="211">
        <v>0</v>
      </c>
      <c r="T250" s="212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3" t="s">
        <v>123</v>
      </c>
      <c r="AT250" s="213" t="s">
        <v>118</v>
      </c>
      <c r="AU250" s="213" t="s">
        <v>81</v>
      </c>
      <c r="AY250" s="19" t="s">
        <v>116</v>
      </c>
      <c r="BE250" s="214">
        <f>IF(N250="základní",J250,0)</f>
        <v>0</v>
      </c>
      <c r="BF250" s="214">
        <f>IF(N250="snížená",J250,0)</f>
        <v>0</v>
      </c>
      <c r="BG250" s="214">
        <f>IF(N250="zákl. přenesená",J250,0)</f>
        <v>0</v>
      </c>
      <c r="BH250" s="214">
        <f>IF(N250="sníž. přenesená",J250,0)</f>
        <v>0</v>
      </c>
      <c r="BI250" s="214">
        <f>IF(N250="nulová",J250,0)</f>
        <v>0</v>
      </c>
      <c r="BJ250" s="19" t="s">
        <v>79</v>
      </c>
      <c r="BK250" s="214">
        <f>ROUND(I250*H250,2)</f>
        <v>0</v>
      </c>
      <c r="BL250" s="19" t="s">
        <v>123</v>
      </c>
      <c r="BM250" s="213" t="s">
        <v>397</v>
      </c>
    </row>
    <row r="251" spans="1:47" s="2" customFormat="1" ht="12">
      <c r="A251" s="40"/>
      <c r="B251" s="41"/>
      <c r="C251" s="42"/>
      <c r="D251" s="215" t="s">
        <v>125</v>
      </c>
      <c r="E251" s="42"/>
      <c r="F251" s="216" t="s">
        <v>398</v>
      </c>
      <c r="G251" s="42"/>
      <c r="H251" s="42"/>
      <c r="I251" s="217"/>
      <c r="J251" s="42"/>
      <c r="K251" s="42"/>
      <c r="L251" s="46"/>
      <c r="M251" s="218"/>
      <c r="N251" s="219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125</v>
      </c>
      <c r="AU251" s="19" t="s">
        <v>81</v>
      </c>
    </row>
    <row r="252" spans="1:51" s="13" customFormat="1" ht="12">
      <c r="A252" s="13"/>
      <c r="B252" s="220"/>
      <c r="C252" s="221"/>
      <c r="D252" s="222" t="s">
        <v>127</v>
      </c>
      <c r="E252" s="223" t="s">
        <v>19</v>
      </c>
      <c r="F252" s="224" t="s">
        <v>399</v>
      </c>
      <c r="G252" s="221"/>
      <c r="H252" s="225">
        <v>13.02</v>
      </c>
      <c r="I252" s="226"/>
      <c r="J252" s="221"/>
      <c r="K252" s="221"/>
      <c r="L252" s="227"/>
      <c r="M252" s="228"/>
      <c r="N252" s="229"/>
      <c r="O252" s="229"/>
      <c r="P252" s="229"/>
      <c r="Q252" s="229"/>
      <c r="R252" s="229"/>
      <c r="S252" s="229"/>
      <c r="T252" s="23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1" t="s">
        <v>127</v>
      </c>
      <c r="AU252" s="231" t="s">
        <v>81</v>
      </c>
      <c r="AV252" s="13" t="s">
        <v>81</v>
      </c>
      <c r="AW252" s="13" t="s">
        <v>33</v>
      </c>
      <c r="AX252" s="13" t="s">
        <v>79</v>
      </c>
      <c r="AY252" s="231" t="s">
        <v>116</v>
      </c>
    </row>
    <row r="253" spans="1:65" s="2" customFormat="1" ht="24.15" customHeight="1">
      <c r="A253" s="40"/>
      <c r="B253" s="41"/>
      <c r="C253" s="202" t="s">
        <v>400</v>
      </c>
      <c r="D253" s="202" t="s">
        <v>118</v>
      </c>
      <c r="E253" s="203" t="s">
        <v>401</v>
      </c>
      <c r="F253" s="204" t="s">
        <v>402</v>
      </c>
      <c r="G253" s="205" t="s">
        <v>121</v>
      </c>
      <c r="H253" s="206">
        <v>13.02</v>
      </c>
      <c r="I253" s="207"/>
      <c r="J253" s="208">
        <f>ROUND(I253*H253,2)</f>
        <v>0</v>
      </c>
      <c r="K253" s="204" t="s">
        <v>122</v>
      </c>
      <c r="L253" s="46"/>
      <c r="M253" s="209" t="s">
        <v>19</v>
      </c>
      <c r="N253" s="210" t="s">
        <v>42</v>
      </c>
      <c r="O253" s="86"/>
      <c r="P253" s="211">
        <f>O253*H253</f>
        <v>0</v>
      </c>
      <c r="Q253" s="211">
        <v>0</v>
      </c>
      <c r="R253" s="211">
        <f>Q253*H253</f>
        <v>0</v>
      </c>
      <c r="S253" s="211">
        <v>0</v>
      </c>
      <c r="T253" s="212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3" t="s">
        <v>123</v>
      </c>
      <c r="AT253" s="213" t="s">
        <v>118</v>
      </c>
      <c r="AU253" s="213" t="s">
        <v>81</v>
      </c>
      <c r="AY253" s="19" t="s">
        <v>116</v>
      </c>
      <c r="BE253" s="214">
        <f>IF(N253="základní",J253,0)</f>
        <v>0</v>
      </c>
      <c r="BF253" s="214">
        <f>IF(N253="snížená",J253,0)</f>
        <v>0</v>
      </c>
      <c r="BG253" s="214">
        <f>IF(N253="zákl. přenesená",J253,0)</f>
        <v>0</v>
      </c>
      <c r="BH253" s="214">
        <f>IF(N253="sníž. přenesená",J253,0)</f>
        <v>0</v>
      </c>
      <c r="BI253" s="214">
        <f>IF(N253="nulová",J253,0)</f>
        <v>0</v>
      </c>
      <c r="BJ253" s="19" t="s">
        <v>79</v>
      </c>
      <c r="BK253" s="214">
        <f>ROUND(I253*H253,2)</f>
        <v>0</v>
      </c>
      <c r="BL253" s="19" t="s">
        <v>123</v>
      </c>
      <c r="BM253" s="213" t="s">
        <v>403</v>
      </c>
    </row>
    <row r="254" spans="1:47" s="2" customFormat="1" ht="12">
      <c r="A254" s="40"/>
      <c r="B254" s="41"/>
      <c r="C254" s="42"/>
      <c r="D254" s="215" t="s">
        <v>125</v>
      </c>
      <c r="E254" s="42"/>
      <c r="F254" s="216" t="s">
        <v>404</v>
      </c>
      <c r="G254" s="42"/>
      <c r="H254" s="42"/>
      <c r="I254" s="217"/>
      <c r="J254" s="42"/>
      <c r="K254" s="42"/>
      <c r="L254" s="46"/>
      <c r="M254" s="218"/>
      <c r="N254" s="219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125</v>
      </c>
      <c r="AU254" s="19" t="s">
        <v>81</v>
      </c>
    </row>
    <row r="255" spans="1:51" s="13" customFormat="1" ht="12">
      <c r="A255" s="13"/>
      <c r="B255" s="220"/>
      <c r="C255" s="221"/>
      <c r="D255" s="222" t="s">
        <v>127</v>
      </c>
      <c r="E255" s="223" t="s">
        <v>19</v>
      </c>
      <c r="F255" s="224" t="s">
        <v>399</v>
      </c>
      <c r="G255" s="221"/>
      <c r="H255" s="225">
        <v>13.02</v>
      </c>
      <c r="I255" s="226"/>
      <c r="J255" s="221"/>
      <c r="K255" s="221"/>
      <c r="L255" s="227"/>
      <c r="M255" s="228"/>
      <c r="N255" s="229"/>
      <c r="O255" s="229"/>
      <c r="P255" s="229"/>
      <c r="Q255" s="229"/>
      <c r="R255" s="229"/>
      <c r="S255" s="229"/>
      <c r="T255" s="230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1" t="s">
        <v>127</v>
      </c>
      <c r="AU255" s="231" t="s">
        <v>81</v>
      </c>
      <c r="AV255" s="13" t="s">
        <v>81</v>
      </c>
      <c r="AW255" s="13" t="s">
        <v>33</v>
      </c>
      <c r="AX255" s="13" t="s">
        <v>79</v>
      </c>
      <c r="AY255" s="231" t="s">
        <v>116</v>
      </c>
    </row>
    <row r="256" spans="1:65" s="2" customFormat="1" ht="24.15" customHeight="1">
      <c r="A256" s="40"/>
      <c r="B256" s="41"/>
      <c r="C256" s="202" t="s">
        <v>405</v>
      </c>
      <c r="D256" s="202" t="s">
        <v>118</v>
      </c>
      <c r="E256" s="203" t="s">
        <v>406</v>
      </c>
      <c r="F256" s="204" t="s">
        <v>407</v>
      </c>
      <c r="G256" s="205" t="s">
        <v>121</v>
      </c>
      <c r="H256" s="206">
        <v>13.02</v>
      </c>
      <c r="I256" s="207"/>
      <c r="J256" s="208">
        <f>ROUND(I256*H256,2)</f>
        <v>0</v>
      </c>
      <c r="K256" s="204" t="s">
        <v>122</v>
      </c>
      <c r="L256" s="46"/>
      <c r="M256" s="209" t="s">
        <v>19</v>
      </c>
      <c r="N256" s="210" t="s">
        <v>42</v>
      </c>
      <c r="O256" s="86"/>
      <c r="P256" s="211">
        <f>O256*H256</f>
        <v>0</v>
      </c>
      <c r="Q256" s="211">
        <v>0</v>
      </c>
      <c r="R256" s="211">
        <f>Q256*H256</f>
        <v>0</v>
      </c>
      <c r="S256" s="211">
        <v>0</v>
      </c>
      <c r="T256" s="212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3" t="s">
        <v>123</v>
      </c>
      <c r="AT256" s="213" t="s">
        <v>118</v>
      </c>
      <c r="AU256" s="213" t="s">
        <v>81</v>
      </c>
      <c r="AY256" s="19" t="s">
        <v>116</v>
      </c>
      <c r="BE256" s="214">
        <f>IF(N256="základní",J256,0)</f>
        <v>0</v>
      </c>
      <c r="BF256" s="214">
        <f>IF(N256="snížená",J256,0)</f>
        <v>0</v>
      </c>
      <c r="BG256" s="214">
        <f>IF(N256="zákl. přenesená",J256,0)</f>
        <v>0</v>
      </c>
      <c r="BH256" s="214">
        <f>IF(N256="sníž. přenesená",J256,0)</f>
        <v>0</v>
      </c>
      <c r="BI256" s="214">
        <f>IF(N256="nulová",J256,0)</f>
        <v>0</v>
      </c>
      <c r="BJ256" s="19" t="s">
        <v>79</v>
      </c>
      <c r="BK256" s="214">
        <f>ROUND(I256*H256,2)</f>
        <v>0</v>
      </c>
      <c r="BL256" s="19" t="s">
        <v>123</v>
      </c>
      <c r="BM256" s="213" t="s">
        <v>408</v>
      </c>
    </row>
    <row r="257" spans="1:47" s="2" customFormat="1" ht="12">
      <c r="A257" s="40"/>
      <c r="B257" s="41"/>
      <c r="C257" s="42"/>
      <c r="D257" s="215" t="s">
        <v>125</v>
      </c>
      <c r="E257" s="42"/>
      <c r="F257" s="216" t="s">
        <v>409</v>
      </c>
      <c r="G257" s="42"/>
      <c r="H257" s="42"/>
      <c r="I257" s="217"/>
      <c r="J257" s="42"/>
      <c r="K257" s="42"/>
      <c r="L257" s="46"/>
      <c r="M257" s="218"/>
      <c r="N257" s="219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125</v>
      </c>
      <c r="AU257" s="19" t="s">
        <v>81</v>
      </c>
    </row>
    <row r="258" spans="1:51" s="13" customFormat="1" ht="12">
      <c r="A258" s="13"/>
      <c r="B258" s="220"/>
      <c r="C258" s="221"/>
      <c r="D258" s="222" t="s">
        <v>127</v>
      </c>
      <c r="E258" s="223" t="s">
        <v>19</v>
      </c>
      <c r="F258" s="224" t="s">
        <v>399</v>
      </c>
      <c r="G258" s="221"/>
      <c r="H258" s="225">
        <v>13.02</v>
      </c>
      <c r="I258" s="226"/>
      <c r="J258" s="221"/>
      <c r="K258" s="221"/>
      <c r="L258" s="227"/>
      <c r="M258" s="228"/>
      <c r="N258" s="229"/>
      <c r="O258" s="229"/>
      <c r="P258" s="229"/>
      <c r="Q258" s="229"/>
      <c r="R258" s="229"/>
      <c r="S258" s="229"/>
      <c r="T258" s="230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1" t="s">
        <v>127</v>
      </c>
      <c r="AU258" s="231" t="s">
        <v>81</v>
      </c>
      <c r="AV258" s="13" t="s">
        <v>81</v>
      </c>
      <c r="AW258" s="13" t="s">
        <v>33</v>
      </c>
      <c r="AX258" s="13" t="s">
        <v>79</v>
      </c>
      <c r="AY258" s="231" t="s">
        <v>116</v>
      </c>
    </row>
    <row r="259" spans="1:65" s="2" customFormat="1" ht="37.8" customHeight="1">
      <c r="A259" s="40"/>
      <c r="B259" s="41"/>
      <c r="C259" s="202" t="s">
        <v>410</v>
      </c>
      <c r="D259" s="202" t="s">
        <v>118</v>
      </c>
      <c r="E259" s="203" t="s">
        <v>411</v>
      </c>
      <c r="F259" s="204" t="s">
        <v>412</v>
      </c>
      <c r="G259" s="205" t="s">
        <v>121</v>
      </c>
      <c r="H259" s="206">
        <v>6.95</v>
      </c>
      <c r="I259" s="207"/>
      <c r="J259" s="208">
        <f>ROUND(I259*H259,2)</f>
        <v>0</v>
      </c>
      <c r="K259" s="204" t="s">
        <v>122</v>
      </c>
      <c r="L259" s="46"/>
      <c r="M259" s="209" t="s">
        <v>19</v>
      </c>
      <c r="N259" s="210" t="s">
        <v>42</v>
      </c>
      <c r="O259" s="86"/>
      <c r="P259" s="211">
        <f>O259*H259</f>
        <v>0</v>
      </c>
      <c r="Q259" s="211">
        <v>0.11162</v>
      </c>
      <c r="R259" s="211">
        <f>Q259*H259</f>
        <v>0.775759</v>
      </c>
      <c r="S259" s="211">
        <v>0</v>
      </c>
      <c r="T259" s="212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3" t="s">
        <v>123</v>
      </c>
      <c r="AT259" s="213" t="s">
        <v>118</v>
      </c>
      <c r="AU259" s="213" t="s">
        <v>81</v>
      </c>
      <c r="AY259" s="19" t="s">
        <v>116</v>
      </c>
      <c r="BE259" s="214">
        <f>IF(N259="základní",J259,0)</f>
        <v>0</v>
      </c>
      <c r="BF259" s="214">
        <f>IF(N259="snížená",J259,0)</f>
        <v>0</v>
      </c>
      <c r="BG259" s="214">
        <f>IF(N259="zákl. přenesená",J259,0)</f>
        <v>0</v>
      </c>
      <c r="BH259" s="214">
        <f>IF(N259="sníž. přenesená",J259,0)</f>
        <v>0</v>
      </c>
      <c r="BI259" s="214">
        <f>IF(N259="nulová",J259,0)</f>
        <v>0</v>
      </c>
      <c r="BJ259" s="19" t="s">
        <v>79</v>
      </c>
      <c r="BK259" s="214">
        <f>ROUND(I259*H259,2)</f>
        <v>0</v>
      </c>
      <c r="BL259" s="19" t="s">
        <v>123</v>
      </c>
      <c r="BM259" s="213" t="s">
        <v>413</v>
      </c>
    </row>
    <row r="260" spans="1:47" s="2" customFormat="1" ht="12">
      <c r="A260" s="40"/>
      <c r="B260" s="41"/>
      <c r="C260" s="42"/>
      <c r="D260" s="215" t="s">
        <v>125</v>
      </c>
      <c r="E260" s="42"/>
      <c r="F260" s="216" t="s">
        <v>414</v>
      </c>
      <c r="G260" s="42"/>
      <c r="H260" s="42"/>
      <c r="I260" s="217"/>
      <c r="J260" s="42"/>
      <c r="K260" s="42"/>
      <c r="L260" s="46"/>
      <c r="M260" s="218"/>
      <c r="N260" s="219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125</v>
      </c>
      <c r="AU260" s="19" t="s">
        <v>81</v>
      </c>
    </row>
    <row r="261" spans="1:51" s="13" customFormat="1" ht="12">
      <c r="A261" s="13"/>
      <c r="B261" s="220"/>
      <c r="C261" s="221"/>
      <c r="D261" s="222" t="s">
        <v>127</v>
      </c>
      <c r="E261" s="223" t="s">
        <v>19</v>
      </c>
      <c r="F261" s="224" t="s">
        <v>415</v>
      </c>
      <c r="G261" s="221"/>
      <c r="H261" s="225">
        <v>6.95</v>
      </c>
      <c r="I261" s="226"/>
      <c r="J261" s="221"/>
      <c r="K261" s="221"/>
      <c r="L261" s="227"/>
      <c r="M261" s="228"/>
      <c r="N261" s="229"/>
      <c r="O261" s="229"/>
      <c r="P261" s="229"/>
      <c r="Q261" s="229"/>
      <c r="R261" s="229"/>
      <c r="S261" s="229"/>
      <c r="T261" s="230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1" t="s">
        <v>127</v>
      </c>
      <c r="AU261" s="231" t="s">
        <v>81</v>
      </c>
      <c r="AV261" s="13" t="s">
        <v>81</v>
      </c>
      <c r="AW261" s="13" t="s">
        <v>33</v>
      </c>
      <c r="AX261" s="13" t="s">
        <v>79</v>
      </c>
      <c r="AY261" s="231" t="s">
        <v>116</v>
      </c>
    </row>
    <row r="262" spans="1:65" s="2" customFormat="1" ht="16.5" customHeight="1">
      <c r="A262" s="40"/>
      <c r="B262" s="41"/>
      <c r="C262" s="202" t="s">
        <v>416</v>
      </c>
      <c r="D262" s="202" t="s">
        <v>118</v>
      </c>
      <c r="E262" s="203" t="s">
        <v>417</v>
      </c>
      <c r="F262" s="204" t="s">
        <v>418</v>
      </c>
      <c r="G262" s="205" t="s">
        <v>156</v>
      </c>
      <c r="H262" s="206">
        <v>18.6</v>
      </c>
      <c r="I262" s="207"/>
      <c r="J262" s="208">
        <f>ROUND(I262*H262,2)</f>
        <v>0</v>
      </c>
      <c r="K262" s="204" t="s">
        <v>122</v>
      </c>
      <c r="L262" s="46"/>
      <c r="M262" s="209" t="s">
        <v>19</v>
      </c>
      <c r="N262" s="210" t="s">
        <v>42</v>
      </c>
      <c r="O262" s="86"/>
      <c r="P262" s="211">
        <f>O262*H262</f>
        <v>0</v>
      </c>
      <c r="Q262" s="211">
        <v>0.0036</v>
      </c>
      <c r="R262" s="211">
        <f>Q262*H262</f>
        <v>0.06696</v>
      </c>
      <c r="S262" s="211">
        <v>0</v>
      </c>
      <c r="T262" s="212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3" t="s">
        <v>123</v>
      </c>
      <c r="AT262" s="213" t="s">
        <v>118</v>
      </c>
      <c r="AU262" s="213" t="s">
        <v>81</v>
      </c>
      <c r="AY262" s="19" t="s">
        <v>116</v>
      </c>
      <c r="BE262" s="214">
        <f>IF(N262="základní",J262,0)</f>
        <v>0</v>
      </c>
      <c r="BF262" s="214">
        <f>IF(N262="snížená",J262,0)</f>
        <v>0</v>
      </c>
      <c r="BG262" s="214">
        <f>IF(N262="zákl. přenesená",J262,0)</f>
        <v>0</v>
      </c>
      <c r="BH262" s="214">
        <f>IF(N262="sníž. přenesená",J262,0)</f>
        <v>0</v>
      </c>
      <c r="BI262" s="214">
        <f>IF(N262="nulová",J262,0)</f>
        <v>0</v>
      </c>
      <c r="BJ262" s="19" t="s">
        <v>79</v>
      </c>
      <c r="BK262" s="214">
        <f>ROUND(I262*H262,2)</f>
        <v>0</v>
      </c>
      <c r="BL262" s="19" t="s">
        <v>123</v>
      </c>
      <c r="BM262" s="213" t="s">
        <v>419</v>
      </c>
    </row>
    <row r="263" spans="1:47" s="2" customFormat="1" ht="12">
      <c r="A263" s="40"/>
      <c r="B263" s="41"/>
      <c r="C263" s="42"/>
      <c r="D263" s="215" t="s">
        <v>125</v>
      </c>
      <c r="E263" s="42"/>
      <c r="F263" s="216" t="s">
        <v>420</v>
      </c>
      <c r="G263" s="42"/>
      <c r="H263" s="42"/>
      <c r="I263" s="217"/>
      <c r="J263" s="42"/>
      <c r="K263" s="42"/>
      <c r="L263" s="46"/>
      <c r="M263" s="218"/>
      <c r="N263" s="219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125</v>
      </c>
      <c r="AU263" s="19" t="s">
        <v>81</v>
      </c>
    </row>
    <row r="264" spans="1:51" s="13" customFormat="1" ht="12">
      <c r="A264" s="13"/>
      <c r="B264" s="220"/>
      <c r="C264" s="221"/>
      <c r="D264" s="222" t="s">
        <v>127</v>
      </c>
      <c r="E264" s="223" t="s">
        <v>19</v>
      </c>
      <c r="F264" s="224" t="s">
        <v>421</v>
      </c>
      <c r="G264" s="221"/>
      <c r="H264" s="225">
        <v>18.6</v>
      </c>
      <c r="I264" s="226"/>
      <c r="J264" s="221"/>
      <c r="K264" s="221"/>
      <c r="L264" s="227"/>
      <c r="M264" s="228"/>
      <c r="N264" s="229"/>
      <c r="O264" s="229"/>
      <c r="P264" s="229"/>
      <c r="Q264" s="229"/>
      <c r="R264" s="229"/>
      <c r="S264" s="229"/>
      <c r="T264" s="230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1" t="s">
        <v>127</v>
      </c>
      <c r="AU264" s="231" t="s">
        <v>81</v>
      </c>
      <c r="AV264" s="13" t="s">
        <v>81</v>
      </c>
      <c r="AW264" s="13" t="s">
        <v>33</v>
      </c>
      <c r="AX264" s="13" t="s">
        <v>79</v>
      </c>
      <c r="AY264" s="231" t="s">
        <v>116</v>
      </c>
    </row>
    <row r="265" spans="1:63" s="12" customFormat="1" ht="22.8" customHeight="1">
      <c r="A265" s="12"/>
      <c r="B265" s="186"/>
      <c r="C265" s="187"/>
      <c r="D265" s="188" t="s">
        <v>70</v>
      </c>
      <c r="E265" s="200" t="s">
        <v>165</v>
      </c>
      <c r="F265" s="200" t="s">
        <v>422</v>
      </c>
      <c r="G265" s="187"/>
      <c r="H265" s="187"/>
      <c r="I265" s="190"/>
      <c r="J265" s="201">
        <f>BK265</f>
        <v>0</v>
      </c>
      <c r="K265" s="187"/>
      <c r="L265" s="192"/>
      <c r="M265" s="193"/>
      <c r="N265" s="194"/>
      <c r="O265" s="194"/>
      <c r="P265" s="195">
        <f>SUM(P266:P301)</f>
        <v>0</v>
      </c>
      <c r="Q265" s="194"/>
      <c r="R265" s="195">
        <f>SUM(R266:R301)</f>
        <v>0.6226126000000001</v>
      </c>
      <c r="S265" s="194"/>
      <c r="T265" s="196">
        <f>SUM(T266:T301)</f>
        <v>30.663799999999995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197" t="s">
        <v>79</v>
      </c>
      <c r="AT265" s="198" t="s">
        <v>70</v>
      </c>
      <c r="AU265" s="198" t="s">
        <v>79</v>
      </c>
      <c r="AY265" s="197" t="s">
        <v>116</v>
      </c>
      <c r="BK265" s="199">
        <f>SUM(BK266:BK301)</f>
        <v>0</v>
      </c>
    </row>
    <row r="266" spans="1:65" s="2" customFormat="1" ht="16.5" customHeight="1">
      <c r="A266" s="40"/>
      <c r="B266" s="41"/>
      <c r="C266" s="202" t="s">
        <v>423</v>
      </c>
      <c r="D266" s="202" t="s">
        <v>118</v>
      </c>
      <c r="E266" s="203" t="s">
        <v>424</v>
      </c>
      <c r="F266" s="204" t="s">
        <v>425</v>
      </c>
      <c r="G266" s="205" t="s">
        <v>156</v>
      </c>
      <c r="H266" s="206">
        <v>169.91</v>
      </c>
      <c r="I266" s="207"/>
      <c r="J266" s="208">
        <f>ROUND(I266*H266,2)</f>
        <v>0</v>
      </c>
      <c r="K266" s="204" t="s">
        <v>122</v>
      </c>
      <c r="L266" s="46"/>
      <c r="M266" s="209" t="s">
        <v>19</v>
      </c>
      <c r="N266" s="210" t="s">
        <v>42</v>
      </c>
      <c r="O266" s="86"/>
      <c r="P266" s="211">
        <f>O266*H266</f>
        <v>0</v>
      </c>
      <c r="Q266" s="211">
        <v>0</v>
      </c>
      <c r="R266" s="211">
        <f>Q266*H266</f>
        <v>0</v>
      </c>
      <c r="S266" s="211">
        <v>0.18</v>
      </c>
      <c r="T266" s="212">
        <f>S266*H266</f>
        <v>30.583799999999997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3" t="s">
        <v>123</v>
      </c>
      <c r="AT266" s="213" t="s">
        <v>118</v>
      </c>
      <c r="AU266" s="213" t="s">
        <v>81</v>
      </c>
      <c r="AY266" s="19" t="s">
        <v>116</v>
      </c>
      <c r="BE266" s="214">
        <f>IF(N266="základní",J266,0)</f>
        <v>0</v>
      </c>
      <c r="BF266" s="214">
        <f>IF(N266="snížená",J266,0)</f>
        <v>0</v>
      </c>
      <c r="BG266" s="214">
        <f>IF(N266="zákl. přenesená",J266,0)</f>
        <v>0</v>
      </c>
      <c r="BH266" s="214">
        <f>IF(N266="sníž. přenesená",J266,0)</f>
        <v>0</v>
      </c>
      <c r="BI266" s="214">
        <f>IF(N266="nulová",J266,0)</f>
        <v>0</v>
      </c>
      <c r="BJ266" s="19" t="s">
        <v>79</v>
      </c>
      <c r="BK266" s="214">
        <f>ROUND(I266*H266,2)</f>
        <v>0</v>
      </c>
      <c r="BL266" s="19" t="s">
        <v>123</v>
      </c>
      <c r="BM266" s="213" t="s">
        <v>426</v>
      </c>
    </row>
    <row r="267" spans="1:47" s="2" customFormat="1" ht="12">
      <c r="A267" s="40"/>
      <c r="B267" s="41"/>
      <c r="C267" s="42"/>
      <c r="D267" s="215" t="s">
        <v>125</v>
      </c>
      <c r="E267" s="42"/>
      <c r="F267" s="216" t="s">
        <v>427</v>
      </c>
      <c r="G267" s="42"/>
      <c r="H267" s="42"/>
      <c r="I267" s="217"/>
      <c r="J267" s="42"/>
      <c r="K267" s="42"/>
      <c r="L267" s="46"/>
      <c r="M267" s="218"/>
      <c r="N267" s="219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125</v>
      </c>
      <c r="AU267" s="19" t="s">
        <v>81</v>
      </c>
    </row>
    <row r="268" spans="1:51" s="13" customFormat="1" ht="12">
      <c r="A268" s="13"/>
      <c r="B268" s="220"/>
      <c r="C268" s="221"/>
      <c r="D268" s="222" t="s">
        <v>127</v>
      </c>
      <c r="E268" s="223" t="s">
        <v>19</v>
      </c>
      <c r="F268" s="224" t="s">
        <v>344</v>
      </c>
      <c r="G268" s="221"/>
      <c r="H268" s="225">
        <v>169.91</v>
      </c>
      <c r="I268" s="226"/>
      <c r="J268" s="221"/>
      <c r="K268" s="221"/>
      <c r="L268" s="227"/>
      <c r="M268" s="228"/>
      <c r="N268" s="229"/>
      <c r="O268" s="229"/>
      <c r="P268" s="229"/>
      <c r="Q268" s="229"/>
      <c r="R268" s="229"/>
      <c r="S268" s="229"/>
      <c r="T268" s="23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1" t="s">
        <v>127</v>
      </c>
      <c r="AU268" s="231" t="s">
        <v>81</v>
      </c>
      <c r="AV268" s="13" t="s">
        <v>81</v>
      </c>
      <c r="AW268" s="13" t="s">
        <v>33</v>
      </c>
      <c r="AX268" s="13" t="s">
        <v>79</v>
      </c>
      <c r="AY268" s="231" t="s">
        <v>116</v>
      </c>
    </row>
    <row r="269" spans="1:65" s="2" customFormat="1" ht="24.15" customHeight="1">
      <c r="A269" s="40"/>
      <c r="B269" s="41"/>
      <c r="C269" s="202" t="s">
        <v>428</v>
      </c>
      <c r="D269" s="202" t="s">
        <v>118</v>
      </c>
      <c r="E269" s="203" t="s">
        <v>429</v>
      </c>
      <c r="F269" s="204" t="s">
        <v>430</v>
      </c>
      <c r="G269" s="205" t="s">
        <v>156</v>
      </c>
      <c r="H269" s="206">
        <v>165.06</v>
      </c>
      <c r="I269" s="207"/>
      <c r="J269" s="208">
        <f>ROUND(I269*H269,2)</f>
        <v>0</v>
      </c>
      <c r="K269" s="204" t="s">
        <v>122</v>
      </c>
      <c r="L269" s="46"/>
      <c r="M269" s="209" t="s">
        <v>19</v>
      </c>
      <c r="N269" s="210" t="s">
        <v>42</v>
      </c>
      <c r="O269" s="86"/>
      <c r="P269" s="211">
        <f>O269*H269</f>
        <v>0</v>
      </c>
      <c r="Q269" s="211">
        <v>0.00276</v>
      </c>
      <c r="R269" s="211">
        <f>Q269*H269</f>
        <v>0.45556559999999996</v>
      </c>
      <c r="S269" s="211">
        <v>0</v>
      </c>
      <c r="T269" s="212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13" t="s">
        <v>123</v>
      </c>
      <c r="AT269" s="213" t="s">
        <v>118</v>
      </c>
      <c r="AU269" s="213" t="s">
        <v>81</v>
      </c>
      <c r="AY269" s="19" t="s">
        <v>116</v>
      </c>
      <c r="BE269" s="214">
        <f>IF(N269="základní",J269,0)</f>
        <v>0</v>
      </c>
      <c r="BF269" s="214">
        <f>IF(N269="snížená",J269,0)</f>
        <v>0</v>
      </c>
      <c r="BG269" s="214">
        <f>IF(N269="zákl. přenesená",J269,0)</f>
        <v>0</v>
      </c>
      <c r="BH269" s="214">
        <f>IF(N269="sníž. přenesená",J269,0)</f>
        <v>0</v>
      </c>
      <c r="BI269" s="214">
        <f>IF(N269="nulová",J269,0)</f>
        <v>0</v>
      </c>
      <c r="BJ269" s="19" t="s">
        <v>79</v>
      </c>
      <c r="BK269" s="214">
        <f>ROUND(I269*H269,2)</f>
        <v>0</v>
      </c>
      <c r="BL269" s="19" t="s">
        <v>123</v>
      </c>
      <c r="BM269" s="213" t="s">
        <v>431</v>
      </c>
    </row>
    <row r="270" spans="1:47" s="2" customFormat="1" ht="12">
      <c r="A270" s="40"/>
      <c r="B270" s="41"/>
      <c r="C270" s="42"/>
      <c r="D270" s="215" t="s">
        <v>125</v>
      </c>
      <c r="E270" s="42"/>
      <c r="F270" s="216" t="s">
        <v>432</v>
      </c>
      <c r="G270" s="42"/>
      <c r="H270" s="42"/>
      <c r="I270" s="217"/>
      <c r="J270" s="42"/>
      <c r="K270" s="42"/>
      <c r="L270" s="46"/>
      <c r="M270" s="218"/>
      <c r="N270" s="219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125</v>
      </c>
      <c r="AU270" s="19" t="s">
        <v>81</v>
      </c>
    </row>
    <row r="271" spans="1:51" s="13" customFormat="1" ht="12">
      <c r="A271" s="13"/>
      <c r="B271" s="220"/>
      <c r="C271" s="221"/>
      <c r="D271" s="222" t="s">
        <v>127</v>
      </c>
      <c r="E271" s="223" t="s">
        <v>19</v>
      </c>
      <c r="F271" s="224" t="s">
        <v>433</v>
      </c>
      <c r="G271" s="221"/>
      <c r="H271" s="225">
        <v>165.06</v>
      </c>
      <c r="I271" s="226"/>
      <c r="J271" s="221"/>
      <c r="K271" s="221"/>
      <c r="L271" s="227"/>
      <c r="M271" s="228"/>
      <c r="N271" s="229"/>
      <c r="O271" s="229"/>
      <c r="P271" s="229"/>
      <c r="Q271" s="229"/>
      <c r="R271" s="229"/>
      <c r="S271" s="229"/>
      <c r="T271" s="230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1" t="s">
        <v>127</v>
      </c>
      <c r="AU271" s="231" t="s">
        <v>81</v>
      </c>
      <c r="AV271" s="13" t="s">
        <v>81</v>
      </c>
      <c r="AW271" s="13" t="s">
        <v>33</v>
      </c>
      <c r="AX271" s="13" t="s">
        <v>79</v>
      </c>
      <c r="AY271" s="231" t="s">
        <v>116</v>
      </c>
    </row>
    <row r="272" spans="1:65" s="2" customFormat="1" ht="24.15" customHeight="1">
      <c r="A272" s="40"/>
      <c r="B272" s="41"/>
      <c r="C272" s="202" t="s">
        <v>434</v>
      </c>
      <c r="D272" s="202" t="s">
        <v>118</v>
      </c>
      <c r="E272" s="203" t="s">
        <v>435</v>
      </c>
      <c r="F272" s="204" t="s">
        <v>436</v>
      </c>
      <c r="G272" s="205" t="s">
        <v>156</v>
      </c>
      <c r="H272" s="206">
        <v>19.646</v>
      </c>
      <c r="I272" s="207"/>
      <c r="J272" s="208">
        <f>ROUND(I272*H272,2)</f>
        <v>0</v>
      </c>
      <c r="K272" s="204" t="s">
        <v>122</v>
      </c>
      <c r="L272" s="46"/>
      <c r="M272" s="209" t="s">
        <v>19</v>
      </c>
      <c r="N272" s="210" t="s">
        <v>42</v>
      </c>
      <c r="O272" s="86"/>
      <c r="P272" s="211">
        <f>O272*H272</f>
        <v>0</v>
      </c>
      <c r="Q272" s="211">
        <v>0.0044</v>
      </c>
      <c r="R272" s="211">
        <f>Q272*H272</f>
        <v>0.0864424</v>
      </c>
      <c r="S272" s="211">
        <v>0</v>
      </c>
      <c r="T272" s="212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3" t="s">
        <v>123</v>
      </c>
      <c r="AT272" s="213" t="s">
        <v>118</v>
      </c>
      <c r="AU272" s="213" t="s">
        <v>81</v>
      </c>
      <c r="AY272" s="19" t="s">
        <v>116</v>
      </c>
      <c r="BE272" s="214">
        <f>IF(N272="základní",J272,0)</f>
        <v>0</v>
      </c>
      <c r="BF272" s="214">
        <f>IF(N272="snížená",J272,0)</f>
        <v>0</v>
      </c>
      <c r="BG272" s="214">
        <f>IF(N272="zákl. přenesená",J272,0)</f>
        <v>0</v>
      </c>
      <c r="BH272" s="214">
        <f>IF(N272="sníž. přenesená",J272,0)</f>
        <v>0</v>
      </c>
      <c r="BI272" s="214">
        <f>IF(N272="nulová",J272,0)</f>
        <v>0</v>
      </c>
      <c r="BJ272" s="19" t="s">
        <v>79</v>
      </c>
      <c r="BK272" s="214">
        <f>ROUND(I272*H272,2)</f>
        <v>0</v>
      </c>
      <c r="BL272" s="19" t="s">
        <v>123</v>
      </c>
      <c r="BM272" s="213" t="s">
        <v>437</v>
      </c>
    </row>
    <row r="273" spans="1:47" s="2" customFormat="1" ht="12">
      <c r="A273" s="40"/>
      <c r="B273" s="41"/>
      <c r="C273" s="42"/>
      <c r="D273" s="215" t="s">
        <v>125</v>
      </c>
      <c r="E273" s="42"/>
      <c r="F273" s="216" t="s">
        <v>438</v>
      </c>
      <c r="G273" s="42"/>
      <c r="H273" s="42"/>
      <c r="I273" s="217"/>
      <c r="J273" s="42"/>
      <c r="K273" s="42"/>
      <c r="L273" s="46"/>
      <c r="M273" s="218"/>
      <c r="N273" s="219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125</v>
      </c>
      <c r="AU273" s="19" t="s">
        <v>81</v>
      </c>
    </row>
    <row r="274" spans="1:51" s="13" customFormat="1" ht="12">
      <c r="A274" s="13"/>
      <c r="B274" s="220"/>
      <c r="C274" s="221"/>
      <c r="D274" s="222" t="s">
        <v>127</v>
      </c>
      <c r="E274" s="223" t="s">
        <v>19</v>
      </c>
      <c r="F274" s="224" t="s">
        <v>439</v>
      </c>
      <c r="G274" s="221"/>
      <c r="H274" s="225">
        <v>19.646</v>
      </c>
      <c r="I274" s="226"/>
      <c r="J274" s="221"/>
      <c r="K274" s="221"/>
      <c r="L274" s="227"/>
      <c r="M274" s="228"/>
      <c r="N274" s="229"/>
      <c r="O274" s="229"/>
      <c r="P274" s="229"/>
      <c r="Q274" s="229"/>
      <c r="R274" s="229"/>
      <c r="S274" s="229"/>
      <c r="T274" s="230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1" t="s">
        <v>127</v>
      </c>
      <c r="AU274" s="231" t="s">
        <v>81</v>
      </c>
      <c r="AV274" s="13" t="s">
        <v>81</v>
      </c>
      <c r="AW274" s="13" t="s">
        <v>33</v>
      </c>
      <c r="AX274" s="13" t="s">
        <v>79</v>
      </c>
      <c r="AY274" s="231" t="s">
        <v>116</v>
      </c>
    </row>
    <row r="275" spans="1:65" s="2" customFormat="1" ht="24.15" customHeight="1">
      <c r="A275" s="40"/>
      <c r="B275" s="41"/>
      <c r="C275" s="202" t="s">
        <v>440</v>
      </c>
      <c r="D275" s="202" t="s">
        <v>118</v>
      </c>
      <c r="E275" s="203" t="s">
        <v>441</v>
      </c>
      <c r="F275" s="204" t="s">
        <v>442</v>
      </c>
      <c r="G275" s="205" t="s">
        <v>443</v>
      </c>
      <c r="H275" s="206">
        <v>4</v>
      </c>
      <c r="I275" s="207"/>
      <c r="J275" s="208">
        <f>ROUND(I275*H275,2)</f>
        <v>0</v>
      </c>
      <c r="K275" s="204" t="s">
        <v>122</v>
      </c>
      <c r="L275" s="46"/>
      <c r="M275" s="209" t="s">
        <v>19</v>
      </c>
      <c r="N275" s="210" t="s">
        <v>42</v>
      </c>
      <c r="O275" s="86"/>
      <c r="P275" s="211">
        <f>O275*H275</f>
        <v>0</v>
      </c>
      <c r="Q275" s="211">
        <v>0</v>
      </c>
      <c r="R275" s="211">
        <f>Q275*H275</f>
        <v>0</v>
      </c>
      <c r="S275" s="211">
        <v>0</v>
      </c>
      <c r="T275" s="212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3" t="s">
        <v>123</v>
      </c>
      <c r="AT275" s="213" t="s">
        <v>118</v>
      </c>
      <c r="AU275" s="213" t="s">
        <v>81</v>
      </c>
      <c r="AY275" s="19" t="s">
        <v>116</v>
      </c>
      <c r="BE275" s="214">
        <f>IF(N275="základní",J275,0)</f>
        <v>0</v>
      </c>
      <c r="BF275" s="214">
        <f>IF(N275="snížená",J275,0)</f>
        <v>0</v>
      </c>
      <c r="BG275" s="214">
        <f>IF(N275="zákl. přenesená",J275,0)</f>
        <v>0</v>
      </c>
      <c r="BH275" s="214">
        <f>IF(N275="sníž. přenesená",J275,0)</f>
        <v>0</v>
      </c>
      <c r="BI275" s="214">
        <f>IF(N275="nulová",J275,0)</f>
        <v>0</v>
      </c>
      <c r="BJ275" s="19" t="s">
        <v>79</v>
      </c>
      <c r="BK275" s="214">
        <f>ROUND(I275*H275,2)</f>
        <v>0</v>
      </c>
      <c r="BL275" s="19" t="s">
        <v>123</v>
      </c>
      <c r="BM275" s="213" t="s">
        <v>444</v>
      </c>
    </row>
    <row r="276" spans="1:47" s="2" customFormat="1" ht="12">
      <c r="A276" s="40"/>
      <c r="B276" s="41"/>
      <c r="C276" s="42"/>
      <c r="D276" s="215" t="s">
        <v>125</v>
      </c>
      <c r="E276" s="42"/>
      <c r="F276" s="216" t="s">
        <v>445</v>
      </c>
      <c r="G276" s="42"/>
      <c r="H276" s="42"/>
      <c r="I276" s="217"/>
      <c r="J276" s="42"/>
      <c r="K276" s="42"/>
      <c r="L276" s="46"/>
      <c r="M276" s="218"/>
      <c r="N276" s="219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125</v>
      </c>
      <c r="AU276" s="19" t="s">
        <v>81</v>
      </c>
    </row>
    <row r="277" spans="1:51" s="13" customFormat="1" ht="12">
      <c r="A277" s="13"/>
      <c r="B277" s="220"/>
      <c r="C277" s="221"/>
      <c r="D277" s="222" t="s">
        <v>127</v>
      </c>
      <c r="E277" s="223" t="s">
        <v>19</v>
      </c>
      <c r="F277" s="224" t="s">
        <v>123</v>
      </c>
      <c r="G277" s="221"/>
      <c r="H277" s="225">
        <v>4</v>
      </c>
      <c r="I277" s="226"/>
      <c r="J277" s="221"/>
      <c r="K277" s="221"/>
      <c r="L277" s="227"/>
      <c r="M277" s="228"/>
      <c r="N277" s="229"/>
      <c r="O277" s="229"/>
      <c r="P277" s="229"/>
      <c r="Q277" s="229"/>
      <c r="R277" s="229"/>
      <c r="S277" s="229"/>
      <c r="T277" s="230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1" t="s">
        <v>127</v>
      </c>
      <c r="AU277" s="231" t="s">
        <v>81</v>
      </c>
      <c r="AV277" s="13" t="s">
        <v>81</v>
      </c>
      <c r="AW277" s="13" t="s">
        <v>33</v>
      </c>
      <c r="AX277" s="13" t="s">
        <v>79</v>
      </c>
      <c r="AY277" s="231" t="s">
        <v>116</v>
      </c>
    </row>
    <row r="278" spans="1:65" s="2" customFormat="1" ht="16.5" customHeight="1">
      <c r="A278" s="40"/>
      <c r="B278" s="41"/>
      <c r="C278" s="254" t="s">
        <v>446</v>
      </c>
      <c r="D278" s="254" t="s">
        <v>295</v>
      </c>
      <c r="E278" s="255" t="s">
        <v>447</v>
      </c>
      <c r="F278" s="256" t="s">
        <v>448</v>
      </c>
      <c r="G278" s="257" t="s">
        <v>443</v>
      </c>
      <c r="H278" s="258">
        <v>4</v>
      </c>
      <c r="I278" s="259"/>
      <c r="J278" s="260">
        <f>ROUND(I278*H278,2)</f>
        <v>0</v>
      </c>
      <c r="K278" s="256" t="s">
        <v>122</v>
      </c>
      <c r="L278" s="261"/>
      <c r="M278" s="262" t="s">
        <v>19</v>
      </c>
      <c r="N278" s="263" t="s">
        <v>42</v>
      </c>
      <c r="O278" s="86"/>
      <c r="P278" s="211">
        <f>O278*H278</f>
        <v>0</v>
      </c>
      <c r="Q278" s="211">
        <v>0.0015</v>
      </c>
      <c r="R278" s="211">
        <f>Q278*H278</f>
        <v>0.006</v>
      </c>
      <c r="S278" s="211">
        <v>0</v>
      </c>
      <c r="T278" s="212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3" t="s">
        <v>165</v>
      </c>
      <c r="AT278" s="213" t="s">
        <v>295</v>
      </c>
      <c r="AU278" s="213" t="s">
        <v>81</v>
      </c>
      <c r="AY278" s="19" t="s">
        <v>116</v>
      </c>
      <c r="BE278" s="214">
        <f>IF(N278="základní",J278,0)</f>
        <v>0</v>
      </c>
      <c r="BF278" s="214">
        <f>IF(N278="snížená",J278,0)</f>
        <v>0</v>
      </c>
      <c r="BG278" s="214">
        <f>IF(N278="zákl. přenesená",J278,0)</f>
        <v>0</v>
      </c>
      <c r="BH278" s="214">
        <f>IF(N278="sníž. přenesená",J278,0)</f>
        <v>0</v>
      </c>
      <c r="BI278" s="214">
        <f>IF(N278="nulová",J278,0)</f>
        <v>0</v>
      </c>
      <c r="BJ278" s="19" t="s">
        <v>79</v>
      </c>
      <c r="BK278" s="214">
        <f>ROUND(I278*H278,2)</f>
        <v>0</v>
      </c>
      <c r="BL278" s="19" t="s">
        <v>123</v>
      </c>
      <c r="BM278" s="213" t="s">
        <v>449</v>
      </c>
    </row>
    <row r="279" spans="1:65" s="2" customFormat="1" ht="24.15" customHeight="1">
      <c r="A279" s="40"/>
      <c r="B279" s="41"/>
      <c r="C279" s="202" t="s">
        <v>450</v>
      </c>
      <c r="D279" s="202" t="s">
        <v>118</v>
      </c>
      <c r="E279" s="203" t="s">
        <v>451</v>
      </c>
      <c r="F279" s="204" t="s">
        <v>452</v>
      </c>
      <c r="G279" s="205" t="s">
        <v>443</v>
      </c>
      <c r="H279" s="206">
        <v>12</v>
      </c>
      <c r="I279" s="207"/>
      <c r="J279" s="208">
        <f>ROUND(I279*H279,2)</f>
        <v>0</v>
      </c>
      <c r="K279" s="204" t="s">
        <v>122</v>
      </c>
      <c r="L279" s="46"/>
      <c r="M279" s="209" t="s">
        <v>19</v>
      </c>
      <c r="N279" s="210" t="s">
        <v>42</v>
      </c>
      <c r="O279" s="86"/>
      <c r="P279" s="211">
        <f>O279*H279</f>
        <v>0</v>
      </c>
      <c r="Q279" s="211">
        <v>0</v>
      </c>
      <c r="R279" s="211">
        <f>Q279*H279</f>
        <v>0</v>
      </c>
      <c r="S279" s="211">
        <v>0</v>
      </c>
      <c r="T279" s="212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3" t="s">
        <v>123</v>
      </c>
      <c r="AT279" s="213" t="s">
        <v>118</v>
      </c>
      <c r="AU279" s="213" t="s">
        <v>81</v>
      </c>
      <c r="AY279" s="19" t="s">
        <v>116</v>
      </c>
      <c r="BE279" s="214">
        <f>IF(N279="základní",J279,0)</f>
        <v>0</v>
      </c>
      <c r="BF279" s="214">
        <f>IF(N279="snížená",J279,0)</f>
        <v>0</v>
      </c>
      <c r="BG279" s="214">
        <f>IF(N279="zákl. přenesená",J279,0)</f>
        <v>0</v>
      </c>
      <c r="BH279" s="214">
        <f>IF(N279="sníž. přenesená",J279,0)</f>
        <v>0</v>
      </c>
      <c r="BI279" s="214">
        <f>IF(N279="nulová",J279,0)</f>
        <v>0</v>
      </c>
      <c r="BJ279" s="19" t="s">
        <v>79</v>
      </c>
      <c r="BK279" s="214">
        <f>ROUND(I279*H279,2)</f>
        <v>0</v>
      </c>
      <c r="BL279" s="19" t="s">
        <v>123</v>
      </c>
      <c r="BM279" s="213" t="s">
        <v>453</v>
      </c>
    </row>
    <row r="280" spans="1:47" s="2" customFormat="1" ht="12">
      <c r="A280" s="40"/>
      <c r="B280" s="41"/>
      <c r="C280" s="42"/>
      <c r="D280" s="215" t="s">
        <v>125</v>
      </c>
      <c r="E280" s="42"/>
      <c r="F280" s="216" t="s">
        <v>454</v>
      </c>
      <c r="G280" s="42"/>
      <c r="H280" s="42"/>
      <c r="I280" s="217"/>
      <c r="J280" s="42"/>
      <c r="K280" s="42"/>
      <c r="L280" s="46"/>
      <c r="M280" s="218"/>
      <c r="N280" s="219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125</v>
      </c>
      <c r="AU280" s="19" t="s">
        <v>81</v>
      </c>
    </row>
    <row r="281" spans="1:51" s="13" customFormat="1" ht="12">
      <c r="A281" s="13"/>
      <c r="B281" s="220"/>
      <c r="C281" s="221"/>
      <c r="D281" s="222" t="s">
        <v>127</v>
      </c>
      <c r="E281" s="223" t="s">
        <v>19</v>
      </c>
      <c r="F281" s="224" t="s">
        <v>455</v>
      </c>
      <c r="G281" s="221"/>
      <c r="H281" s="225">
        <v>12</v>
      </c>
      <c r="I281" s="226"/>
      <c r="J281" s="221"/>
      <c r="K281" s="221"/>
      <c r="L281" s="227"/>
      <c r="M281" s="228"/>
      <c r="N281" s="229"/>
      <c r="O281" s="229"/>
      <c r="P281" s="229"/>
      <c r="Q281" s="229"/>
      <c r="R281" s="229"/>
      <c r="S281" s="229"/>
      <c r="T281" s="230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1" t="s">
        <v>127</v>
      </c>
      <c r="AU281" s="231" t="s">
        <v>81</v>
      </c>
      <c r="AV281" s="13" t="s">
        <v>81</v>
      </c>
      <c r="AW281" s="13" t="s">
        <v>33</v>
      </c>
      <c r="AX281" s="13" t="s">
        <v>79</v>
      </c>
      <c r="AY281" s="231" t="s">
        <v>116</v>
      </c>
    </row>
    <row r="282" spans="1:65" s="2" customFormat="1" ht="16.5" customHeight="1">
      <c r="A282" s="40"/>
      <c r="B282" s="41"/>
      <c r="C282" s="254" t="s">
        <v>456</v>
      </c>
      <c r="D282" s="254" t="s">
        <v>295</v>
      </c>
      <c r="E282" s="255" t="s">
        <v>457</v>
      </c>
      <c r="F282" s="256" t="s">
        <v>458</v>
      </c>
      <c r="G282" s="257" t="s">
        <v>443</v>
      </c>
      <c r="H282" s="258">
        <v>12</v>
      </c>
      <c r="I282" s="259"/>
      <c r="J282" s="260">
        <f>ROUND(I282*H282,2)</f>
        <v>0</v>
      </c>
      <c r="K282" s="256" t="s">
        <v>19</v>
      </c>
      <c r="L282" s="261"/>
      <c r="M282" s="262" t="s">
        <v>19</v>
      </c>
      <c r="N282" s="263" t="s">
        <v>42</v>
      </c>
      <c r="O282" s="86"/>
      <c r="P282" s="211">
        <f>O282*H282</f>
        <v>0</v>
      </c>
      <c r="Q282" s="211">
        <v>0.00076</v>
      </c>
      <c r="R282" s="211">
        <f>Q282*H282</f>
        <v>0.00912</v>
      </c>
      <c r="S282" s="211">
        <v>0</v>
      </c>
      <c r="T282" s="212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13" t="s">
        <v>165</v>
      </c>
      <c r="AT282" s="213" t="s">
        <v>295</v>
      </c>
      <c r="AU282" s="213" t="s">
        <v>81</v>
      </c>
      <c r="AY282" s="19" t="s">
        <v>116</v>
      </c>
      <c r="BE282" s="214">
        <f>IF(N282="základní",J282,0)</f>
        <v>0</v>
      </c>
      <c r="BF282" s="214">
        <f>IF(N282="snížená",J282,0)</f>
        <v>0</v>
      </c>
      <c r="BG282" s="214">
        <f>IF(N282="zákl. přenesená",J282,0)</f>
        <v>0</v>
      </c>
      <c r="BH282" s="214">
        <f>IF(N282="sníž. přenesená",J282,0)</f>
        <v>0</v>
      </c>
      <c r="BI282" s="214">
        <f>IF(N282="nulová",J282,0)</f>
        <v>0</v>
      </c>
      <c r="BJ282" s="19" t="s">
        <v>79</v>
      </c>
      <c r="BK282" s="214">
        <f>ROUND(I282*H282,2)</f>
        <v>0</v>
      </c>
      <c r="BL282" s="19" t="s">
        <v>123</v>
      </c>
      <c r="BM282" s="213" t="s">
        <v>459</v>
      </c>
    </row>
    <row r="283" spans="1:65" s="2" customFormat="1" ht="24.15" customHeight="1">
      <c r="A283" s="40"/>
      <c r="B283" s="41"/>
      <c r="C283" s="202" t="s">
        <v>460</v>
      </c>
      <c r="D283" s="202" t="s">
        <v>118</v>
      </c>
      <c r="E283" s="203" t="s">
        <v>461</v>
      </c>
      <c r="F283" s="204" t="s">
        <v>462</v>
      </c>
      <c r="G283" s="205" t="s">
        <v>443</v>
      </c>
      <c r="H283" s="206">
        <v>6</v>
      </c>
      <c r="I283" s="207"/>
      <c r="J283" s="208">
        <f>ROUND(I283*H283,2)</f>
        <v>0</v>
      </c>
      <c r="K283" s="204" t="s">
        <v>122</v>
      </c>
      <c r="L283" s="46"/>
      <c r="M283" s="209" t="s">
        <v>19</v>
      </c>
      <c r="N283" s="210" t="s">
        <v>42</v>
      </c>
      <c r="O283" s="86"/>
      <c r="P283" s="211">
        <f>O283*H283</f>
        <v>0</v>
      </c>
      <c r="Q283" s="211">
        <v>0</v>
      </c>
      <c r="R283" s="211">
        <f>Q283*H283</f>
        <v>0</v>
      </c>
      <c r="S283" s="211">
        <v>0</v>
      </c>
      <c r="T283" s="212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13" t="s">
        <v>123</v>
      </c>
      <c r="AT283" s="213" t="s">
        <v>118</v>
      </c>
      <c r="AU283" s="213" t="s">
        <v>81</v>
      </c>
      <c r="AY283" s="19" t="s">
        <v>116</v>
      </c>
      <c r="BE283" s="214">
        <f>IF(N283="základní",J283,0)</f>
        <v>0</v>
      </c>
      <c r="BF283" s="214">
        <f>IF(N283="snížená",J283,0)</f>
        <v>0</v>
      </c>
      <c r="BG283" s="214">
        <f>IF(N283="zákl. přenesená",J283,0)</f>
        <v>0</v>
      </c>
      <c r="BH283" s="214">
        <f>IF(N283="sníž. přenesená",J283,0)</f>
        <v>0</v>
      </c>
      <c r="BI283" s="214">
        <f>IF(N283="nulová",J283,0)</f>
        <v>0</v>
      </c>
      <c r="BJ283" s="19" t="s">
        <v>79</v>
      </c>
      <c r="BK283" s="214">
        <f>ROUND(I283*H283,2)</f>
        <v>0</v>
      </c>
      <c r="BL283" s="19" t="s">
        <v>123</v>
      </c>
      <c r="BM283" s="213" t="s">
        <v>463</v>
      </c>
    </row>
    <row r="284" spans="1:47" s="2" customFormat="1" ht="12">
      <c r="A284" s="40"/>
      <c r="B284" s="41"/>
      <c r="C284" s="42"/>
      <c r="D284" s="215" t="s">
        <v>125</v>
      </c>
      <c r="E284" s="42"/>
      <c r="F284" s="216" t="s">
        <v>464</v>
      </c>
      <c r="G284" s="42"/>
      <c r="H284" s="42"/>
      <c r="I284" s="217"/>
      <c r="J284" s="42"/>
      <c r="K284" s="42"/>
      <c r="L284" s="46"/>
      <c r="M284" s="218"/>
      <c r="N284" s="219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125</v>
      </c>
      <c r="AU284" s="19" t="s">
        <v>81</v>
      </c>
    </row>
    <row r="285" spans="1:51" s="13" customFormat="1" ht="12">
      <c r="A285" s="13"/>
      <c r="B285" s="220"/>
      <c r="C285" s="221"/>
      <c r="D285" s="222" t="s">
        <v>127</v>
      </c>
      <c r="E285" s="223" t="s">
        <v>19</v>
      </c>
      <c r="F285" s="224" t="s">
        <v>465</v>
      </c>
      <c r="G285" s="221"/>
      <c r="H285" s="225">
        <v>6</v>
      </c>
      <c r="I285" s="226"/>
      <c r="J285" s="221"/>
      <c r="K285" s="221"/>
      <c r="L285" s="227"/>
      <c r="M285" s="228"/>
      <c r="N285" s="229"/>
      <c r="O285" s="229"/>
      <c r="P285" s="229"/>
      <c r="Q285" s="229"/>
      <c r="R285" s="229"/>
      <c r="S285" s="229"/>
      <c r="T285" s="230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1" t="s">
        <v>127</v>
      </c>
      <c r="AU285" s="231" t="s">
        <v>81</v>
      </c>
      <c r="AV285" s="13" t="s">
        <v>81</v>
      </c>
      <c r="AW285" s="13" t="s">
        <v>33</v>
      </c>
      <c r="AX285" s="13" t="s">
        <v>79</v>
      </c>
      <c r="AY285" s="231" t="s">
        <v>116</v>
      </c>
    </row>
    <row r="286" spans="1:65" s="2" customFormat="1" ht="16.5" customHeight="1">
      <c r="A286" s="40"/>
      <c r="B286" s="41"/>
      <c r="C286" s="254" t="s">
        <v>466</v>
      </c>
      <c r="D286" s="254" t="s">
        <v>295</v>
      </c>
      <c r="E286" s="255" t="s">
        <v>467</v>
      </c>
      <c r="F286" s="256" t="s">
        <v>468</v>
      </c>
      <c r="G286" s="257" t="s">
        <v>443</v>
      </c>
      <c r="H286" s="258">
        <v>6</v>
      </c>
      <c r="I286" s="259"/>
      <c r="J286" s="260">
        <f>ROUND(I286*H286,2)</f>
        <v>0</v>
      </c>
      <c r="K286" s="256" t="s">
        <v>122</v>
      </c>
      <c r="L286" s="261"/>
      <c r="M286" s="262" t="s">
        <v>19</v>
      </c>
      <c r="N286" s="263" t="s">
        <v>42</v>
      </c>
      <c r="O286" s="86"/>
      <c r="P286" s="211">
        <f>O286*H286</f>
        <v>0</v>
      </c>
      <c r="Q286" s="211">
        <v>0.00029</v>
      </c>
      <c r="R286" s="211">
        <f>Q286*H286</f>
        <v>0.00174</v>
      </c>
      <c r="S286" s="211">
        <v>0</v>
      </c>
      <c r="T286" s="212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3" t="s">
        <v>165</v>
      </c>
      <c r="AT286" s="213" t="s">
        <v>295</v>
      </c>
      <c r="AU286" s="213" t="s">
        <v>81</v>
      </c>
      <c r="AY286" s="19" t="s">
        <v>116</v>
      </c>
      <c r="BE286" s="214">
        <f>IF(N286="základní",J286,0)</f>
        <v>0</v>
      </c>
      <c r="BF286" s="214">
        <f>IF(N286="snížená",J286,0)</f>
        <v>0</v>
      </c>
      <c r="BG286" s="214">
        <f>IF(N286="zákl. přenesená",J286,0)</f>
        <v>0</v>
      </c>
      <c r="BH286" s="214">
        <f>IF(N286="sníž. přenesená",J286,0)</f>
        <v>0</v>
      </c>
      <c r="BI286" s="214">
        <f>IF(N286="nulová",J286,0)</f>
        <v>0</v>
      </c>
      <c r="BJ286" s="19" t="s">
        <v>79</v>
      </c>
      <c r="BK286" s="214">
        <f>ROUND(I286*H286,2)</f>
        <v>0</v>
      </c>
      <c r="BL286" s="19" t="s">
        <v>123</v>
      </c>
      <c r="BM286" s="213" t="s">
        <v>469</v>
      </c>
    </row>
    <row r="287" spans="1:65" s="2" customFormat="1" ht="24.15" customHeight="1">
      <c r="A287" s="40"/>
      <c r="B287" s="41"/>
      <c r="C287" s="202" t="s">
        <v>470</v>
      </c>
      <c r="D287" s="202" t="s">
        <v>118</v>
      </c>
      <c r="E287" s="203" t="s">
        <v>471</v>
      </c>
      <c r="F287" s="204" t="s">
        <v>472</v>
      </c>
      <c r="G287" s="205" t="s">
        <v>443</v>
      </c>
      <c r="H287" s="206">
        <v>1</v>
      </c>
      <c r="I287" s="207"/>
      <c r="J287" s="208">
        <f>ROUND(I287*H287,2)</f>
        <v>0</v>
      </c>
      <c r="K287" s="204" t="s">
        <v>122</v>
      </c>
      <c r="L287" s="46"/>
      <c r="M287" s="209" t="s">
        <v>19</v>
      </c>
      <c r="N287" s="210" t="s">
        <v>42</v>
      </c>
      <c r="O287" s="86"/>
      <c r="P287" s="211">
        <f>O287*H287</f>
        <v>0</v>
      </c>
      <c r="Q287" s="211">
        <v>1E-05</v>
      </c>
      <c r="R287" s="211">
        <f>Q287*H287</f>
        <v>1E-05</v>
      </c>
      <c r="S287" s="211">
        <v>0</v>
      </c>
      <c r="T287" s="212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3" t="s">
        <v>123</v>
      </c>
      <c r="AT287" s="213" t="s">
        <v>118</v>
      </c>
      <c r="AU287" s="213" t="s">
        <v>81</v>
      </c>
      <c r="AY287" s="19" t="s">
        <v>116</v>
      </c>
      <c r="BE287" s="214">
        <f>IF(N287="základní",J287,0)</f>
        <v>0</v>
      </c>
      <c r="BF287" s="214">
        <f>IF(N287="snížená",J287,0)</f>
        <v>0</v>
      </c>
      <c r="BG287" s="214">
        <f>IF(N287="zákl. přenesená",J287,0)</f>
        <v>0</v>
      </c>
      <c r="BH287" s="214">
        <f>IF(N287="sníž. přenesená",J287,0)</f>
        <v>0</v>
      </c>
      <c r="BI287" s="214">
        <f>IF(N287="nulová",J287,0)</f>
        <v>0</v>
      </c>
      <c r="BJ287" s="19" t="s">
        <v>79</v>
      </c>
      <c r="BK287" s="214">
        <f>ROUND(I287*H287,2)</f>
        <v>0</v>
      </c>
      <c r="BL287" s="19" t="s">
        <v>123</v>
      </c>
      <c r="BM287" s="213" t="s">
        <v>473</v>
      </c>
    </row>
    <row r="288" spans="1:47" s="2" customFormat="1" ht="12">
      <c r="A288" s="40"/>
      <c r="B288" s="41"/>
      <c r="C288" s="42"/>
      <c r="D288" s="215" t="s">
        <v>125</v>
      </c>
      <c r="E288" s="42"/>
      <c r="F288" s="216" t="s">
        <v>474</v>
      </c>
      <c r="G288" s="42"/>
      <c r="H288" s="42"/>
      <c r="I288" s="217"/>
      <c r="J288" s="42"/>
      <c r="K288" s="42"/>
      <c r="L288" s="46"/>
      <c r="M288" s="218"/>
      <c r="N288" s="219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125</v>
      </c>
      <c r="AU288" s="19" t="s">
        <v>81</v>
      </c>
    </row>
    <row r="289" spans="1:51" s="13" customFormat="1" ht="12">
      <c r="A289" s="13"/>
      <c r="B289" s="220"/>
      <c r="C289" s="221"/>
      <c r="D289" s="222" t="s">
        <v>127</v>
      </c>
      <c r="E289" s="223" t="s">
        <v>19</v>
      </c>
      <c r="F289" s="224" t="s">
        <v>79</v>
      </c>
      <c r="G289" s="221"/>
      <c r="H289" s="225">
        <v>1</v>
      </c>
      <c r="I289" s="226"/>
      <c r="J289" s="221"/>
      <c r="K289" s="221"/>
      <c r="L289" s="227"/>
      <c r="M289" s="228"/>
      <c r="N289" s="229"/>
      <c r="O289" s="229"/>
      <c r="P289" s="229"/>
      <c r="Q289" s="229"/>
      <c r="R289" s="229"/>
      <c r="S289" s="229"/>
      <c r="T289" s="230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1" t="s">
        <v>127</v>
      </c>
      <c r="AU289" s="231" t="s">
        <v>81</v>
      </c>
      <c r="AV289" s="13" t="s">
        <v>81</v>
      </c>
      <c r="AW289" s="13" t="s">
        <v>33</v>
      </c>
      <c r="AX289" s="13" t="s">
        <v>79</v>
      </c>
      <c r="AY289" s="231" t="s">
        <v>116</v>
      </c>
    </row>
    <row r="290" spans="1:65" s="2" customFormat="1" ht="16.5" customHeight="1">
      <c r="A290" s="40"/>
      <c r="B290" s="41"/>
      <c r="C290" s="254" t="s">
        <v>475</v>
      </c>
      <c r="D290" s="254" t="s">
        <v>295</v>
      </c>
      <c r="E290" s="255" t="s">
        <v>476</v>
      </c>
      <c r="F290" s="256" t="s">
        <v>477</v>
      </c>
      <c r="G290" s="257" t="s">
        <v>443</v>
      </c>
      <c r="H290" s="258">
        <v>1</v>
      </c>
      <c r="I290" s="259"/>
      <c r="J290" s="260">
        <f>ROUND(I290*H290,2)</f>
        <v>0</v>
      </c>
      <c r="K290" s="256" t="s">
        <v>19</v>
      </c>
      <c r="L290" s="261"/>
      <c r="M290" s="262" t="s">
        <v>19</v>
      </c>
      <c r="N290" s="263" t="s">
        <v>42</v>
      </c>
      <c r="O290" s="86"/>
      <c r="P290" s="211">
        <f>O290*H290</f>
        <v>0</v>
      </c>
      <c r="Q290" s="211">
        <v>0.00146</v>
      </c>
      <c r="R290" s="211">
        <f>Q290*H290</f>
        <v>0.00146</v>
      </c>
      <c r="S290" s="211">
        <v>0</v>
      </c>
      <c r="T290" s="212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3" t="s">
        <v>165</v>
      </c>
      <c r="AT290" s="213" t="s">
        <v>295</v>
      </c>
      <c r="AU290" s="213" t="s">
        <v>81</v>
      </c>
      <c r="AY290" s="19" t="s">
        <v>116</v>
      </c>
      <c r="BE290" s="214">
        <f>IF(N290="základní",J290,0)</f>
        <v>0</v>
      </c>
      <c r="BF290" s="214">
        <f>IF(N290="snížená",J290,0)</f>
        <v>0</v>
      </c>
      <c r="BG290" s="214">
        <f>IF(N290="zákl. přenesená",J290,0)</f>
        <v>0</v>
      </c>
      <c r="BH290" s="214">
        <f>IF(N290="sníž. přenesená",J290,0)</f>
        <v>0</v>
      </c>
      <c r="BI290" s="214">
        <f>IF(N290="nulová",J290,0)</f>
        <v>0</v>
      </c>
      <c r="BJ290" s="19" t="s">
        <v>79</v>
      </c>
      <c r="BK290" s="214">
        <f>ROUND(I290*H290,2)</f>
        <v>0</v>
      </c>
      <c r="BL290" s="19" t="s">
        <v>123</v>
      </c>
      <c r="BM290" s="213" t="s">
        <v>478</v>
      </c>
    </row>
    <row r="291" spans="1:65" s="2" customFormat="1" ht="16.5" customHeight="1">
      <c r="A291" s="40"/>
      <c r="B291" s="41"/>
      <c r="C291" s="202" t="s">
        <v>479</v>
      </c>
      <c r="D291" s="202" t="s">
        <v>118</v>
      </c>
      <c r="E291" s="203" t="s">
        <v>480</v>
      </c>
      <c r="F291" s="204" t="s">
        <v>481</v>
      </c>
      <c r="G291" s="205" t="s">
        <v>443</v>
      </c>
      <c r="H291" s="206">
        <v>8</v>
      </c>
      <c r="I291" s="207"/>
      <c r="J291" s="208">
        <f>ROUND(I291*H291,2)</f>
        <v>0</v>
      </c>
      <c r="K291" s="204" t="s">
        <v>19</v>
      </c>
      <c r="L291" s="46"/>
      <c r="M291" s="209" t="s">
        <v>19</v>
      </c>
      <c r="N291" s="210" t="s">
        <v>42</v>
      </c>
      <c r="O291" s="86"/>
      <c r="P291" s="211">
        <f>O291*H291</f>
        <v>0</v>
      </c>
      <c r="Q291" s="211">
        <v>0.00011</v>
      </c>
      <c r="R291" s="211">
        <f>Q291*H291</f>
        <v>0.00088</v>
      </c>
      <c r="S291" s="211">
        <v>0</v>
      </c>
      <c r="T291" s="212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3" t="s">
        <v>123</v>
      </c>
      <c r="AT291" s="213" t="s">
        <v>118</v>
      </c>
      <c r="AU291" s="213" t="s">
        <v>81</v>
      </c>
      <c r="AY291" s="19" t="s">
        <v>116</v>
      </c>
      <c r="BE291" s="214">
        <f>IF(N291="základní",J291,0)</f>
        <v>0</v>
      </c>
      <c r="BF291" s="214">
        <f>IF(N291="snížená",J291,0)</f>
        <v>0</v>
      </c>
      <c r="BG291" s="214">
        <f>IF(N291="zákl. přenesená",J291,0)</f>
        <v>0</v>
      </c>
      <c r="BH291" s="214">
        <f>IF(N291="sníž. přenesená",J291,0)</f>
        <v>0</v>
      </c>
      <c r="BI291" s="214">
        <f>IF(N291="nulová",J291,0)</f>
        <v>0</v>
      </c>
      <c r="BJ291" s="19" t="s">
        <v>79</v>
      </c>
      <c r="BK291" s="214">
        <f>ROUND(I291*H291,2)</f>
        <v>0</v>
      </c>
      <c r="BL291" s="19" t="s">
        <v>123</v>
      </c>
      <c r="BM291" s="213" t="s">
        <v>482</v>
      </c>
    </row>
    <row r="292" spans="1:51" s="13" customFormat="1" ht="12">
      <c r="A292" s="13"/>
      <c r="B292" s="220"/>
      <c r="C292" s="221"/>
      <c r="D292" s="222" t="s">
        <v>127</v>
      </c>
      <c r="E292" s="223" t="s">
        <v>19</v>
      </c>
      <c r="F292" s="224" t="s">
        <v>171</v>
      </c>
      <c r="G292" s="221"/>
      <c r="H292" s="225">
        <v>8</v>
      </c>
      <c r="I292" s="226"/>
      <c r="J292" s="221"/>
      <c r="K292" s="221"/>
      <c r="L292" s="227"/>
      <c r="M292" s="228"/>
      <c r="N292" s="229"/>
      <c r="O292" s="229"/>
      <c r="P292" s="229"/>
      <c r="Q292" s="229"/>
      <c r="R292" s="229"/>
      <c r="S292" s="229"/>
      <c r="T292" s="230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1" t="s">
        <v>127</v>
      </c>
      <c r="AU292" s="231" t="s">
        <v>81</v>
      </c>
      <c r="AV292" s="13" t="s">
        <v>81</v>
      </c>
      <c r="AW292" s="13" t="s">
        <v>33</v>
      </c>
      <c r="AX292" s="13" t="s">
        <v>79</v>
      </c>
      <c r="AY292" s="231" t="s">
        <v>116</v>
      </c>
    </row>
    <row r="293" spans="1:65" s="2" customFormat="1" ht="16.5" customHeight="1">
      <c r="A293" s="40"/>
      <c r="B293" s="41"/>
      <c r="C293" s="254" t="s">
        <v>483</v>
      </c>
      <c r="D293" s="254" t="s">
        <v>295</v>
      </c>
      <c r="E293" s="255" t="s">
        <v>484</v>
      </c>
      <c r="F293" s="256" t="s">
        <v>485</v>
      </c>
      <c r="G293" s="257" t="s">
        <v>443</v>
      </c>
      <c r="H293" s="258">
        <v>8</v>
      </c>
      <c r="I293" s="259"/>
      <c r="J293" s="260">
        <f>ROUND(I293*H293,2)</f>
        <v>0</v>
      </c>
      <c r="K293" s="256" t="s">
        <v>19</v>
      </c>
      <c r="L293" s="261"/>
      <c r="M293" s="262" t="s">
        <v>19</v>
      </c>
      <c r="N293" s="263" t="s">
        <v>42</v>
      </c>
      <c r="O293" s="86"/>
      <c r="P293" s="211">
        <f>O293*H293</f>
        <v>0</v>
      </c>
      <c r="Q293" s="211">
        <v>0.0064</v>
      </c>
      <c r="R293" s="211">
        <f>Q293*H293</f>
        <v>0.0512</v>
      </c>
      <c r="S293" s="211">
        <v>0</v>
      </c>
      <c r="T293" s="212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3" t="s">
        <v>165</v>
      </c>
      <c r="AT293" s="213" t="s">
        <v>295</v>
      </c>
      <c r="AU293" s="213" t="s">
        <v>81</v>
      </c>
      <c r="AY293" s="19" t="s">
        <v>116</v>
      </c>
      <c r="BE293" s="214">
        <f>IF(N293="základní",J293,0)</f>
        <v>0</v>
      </c>
      <c r="BF293" s="214">
        <f>IF(N293="snížená",J293,0)</f>
        <v>0</v>
      </c>
      <c r="BG293" s="214">
        <f>IF(N293="zákl. přenesená",J293,0)</f>
        <v>0</v>
      </c>
      <c r="BH293" s="214">
        <f>IF(N293="sníž. přenesená",J293,0)</f>
        <v>0</v>
      </c>
      <c r="BI293" s="214">
        <f>IF(N293="nulová",J293,0)</f>
        <v>0</v>
      </c>
      <c r="BJ293" s="19" t="s">
        <v>79</v>
      </c>
      <c r="BK293" s="214">
        <f>ROUND(I293*H293,2)</f>
        <v>0</v>
      </c>
      <c r="BL293" s="19" t="s">
        <v>123</v>
      </c>
      <c r="BM293" s="213" t="s">
        <v>486</v>
      </c>
    </row>
    <row r="294" spans="1:65" s="2" customFormat="1" ht="16.5" customHeight="1">
      <c r="A294" s="40"/>
      <c r="B294" s="41"/>
      <c r="C294" s="202" t="s">
        <v>487</v>
      </c>
      <c r="D294" s="202" t="s">
        <v>118</v>
      </c>
      <c r="E294" s="203" t="s">
        <v>488</v>
      </c>
      <c r="F294" s="204" t="s">
        <v>489</v>
      </c>
      <c r="G294" s="205" t="s">
        <v>156</v>
      </c>
      <c r="H294" s="206">
        <v>175.06</v>
      </c>
      <c r="I294" s="207"/>
      <c r="J294" s="208">
        <f>ROUND(I294*H294,2)</f>
        <v>0</v>
      </c>
      <c r="K294" s="204" t="s">
        <v>122</v>
      </c>
      <c r="L294" s="46"/>
      <c r="M294" s="209" t="s">
        <v>19</v>
      </c>
      <c r="N294" s="210" t="s">
        <v>42</v>
      </c>
      <c r="O294" s="86"/>
      <c r="P294" s="211">
        <f>O294*H294</f>
        <v>0</v>
      </c>
      <c r="Q294" s="211">
        <v>0</v>
      </c>
      <c r="R294" s="211">
        <f>Q294*H294</f>
        <v>0</v>
      </c>
      <c r="S294" s="211">
        <v>0</v>
      </c>
      <c r="T294" s="212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3" t="s">
        <v>123</v>
      </c>
      <c r="AT294" s="213" t="s">
        <v>118</v>
      </c>
      <c r="AU294" s="213" t="s">
        <v>81</v>
      </c>
      <c r="AY294" s="19" t="s">
        <v>116</v>
      </c>
      <c r="BE294" s="214">
        <f>IF(N294="základní",J294,0)</f>
        <v>0</v>
      </c>
      <c r="BF294" s="214">
        <f>IF(N294="snížená",J294,0)</f>
        <v>0</v>
      </c>
      <c r="BG294" s="214">
        <f>IF(N294="zákl. přenesená",J294,0)</f>
        <v>0</v>
      </c>
      <c r="BH294" s="214">
        <f>IF(N294="sníž. přenesená",J294,0)</f>
        <v>0</v>
      </c>
      <c r="BI294" s="214">
        <f>IF(N294="nulová",J294,0)</f>
        <v>0</v>
      </c>
      <c r="BJ294" s="19" t="s">
        <v>79</v>
      </c>
      <c r="BK294" s="214">
        <f>ROUND(I294*H294,2)</f>
        <v>0</v>
      </c>
      <c r="BL294" s="19" t="s">
        <v>123</v>
      </c>
      <c r="BM294" s="213" t="s">
        <v>490</v>
      </c>
    </row>
    <row r="295" spans="1:47" s="2" customFormat="1" ht="12">
      <c r="A295" s="40"/>
      <c r="B295" s="41"/>
      <c r="C295" s="42"/>
      <c r="D295" s="215" t="s">
        <v>125</v>
      </c>
      <c r="E295" s="42"/>
      <c r="F295" s="216" t="s">
        <v>491</v>
      </c>
      <c r="G295" s="42"/>
      <c r="H295" s="42"/>
      <c r="I295" s="217"/>
      <c r="J295" s="42"/>
      <c r="K295" s="42"/>
      <c r="L295" s="46"/>
      <c r="M295" s="218"/>
      <c r="N295" s="219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125</v>
      </c>
      <c r="AU295" s="19" t="s">
        <v>81</v>
      </c>
    </row>
    <row r="296" spans="1:51" s="13" customFormat="1" ht="12">
      <c r="A296" s="13"/>
      <c r="B296" s="220"/>
      <c r="C296" s="221"/>
      <c r="D296" s="222" t="s">
        <v>127</v>
      </c>
      <c r="E296" s="223" t="s">
        <v>19</v>
      </c>
      <c r="F296" s="224" t="s">
        <v>492</v>
      </c>
      <c r="G296" s="221"/>
      <c r="H296" s="225">
        <v>175.06</v>
      </c>
      <c r="I296" s="226"/>
      <c r="J296" s="221"/>
      <c r="K296" s="221"/>
      <c r="L296" s="227"/>
      <c r="M296" s="228"/>
      <c r="N296" s="229"/>
      <c r="O296" s="229"/>
      <c r="P296" s="229"/>
      <c r="Q296" s="229"/>
      <c r="R296" s="229"/>
      <c r="S296" s="229"/>
      <c r="T296" s="230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1" t="s">
        <v>127</v>
      </c>
      <c r="AU296" s="231" t="s">
        <v>81</v>
      </c>
      <c r="AV296" s="13" t="s">
        <v>81</v>
      </c>
      <c r="AW296" s="13" t="s">
        <v>33</v>
      </c>
      <c r="AX296" s="13" t="s">
        <v>79</v>
      </c>
      <c r="AY296" s="231" t="s">
        <v>116</v>
      </c>
    </row>
    <row r="297" spans="1:65" s="2" customFormat="1" ht="16.5" customHeight="1">
      <c r="A297" s="40"/>
      <c r="B297" s="41"/>
      <c r="C297" s="202" t="s">
        <v>493</v>
      </c>
      <c r="D297" s="202" t="s">
        <v>118</v>
      </c>
      <c r="E297" s="203" t="s">
        <v>494</v>
      </c>
      <c r="F297" s="204" t="s">
        <v>495</v>
      </c>
      <c r="G297" s="205" t="s">
        <v>443</v>
      </c>
      <c r="H297" s="206">
        <v>4</v>
      </c>
      <c r="I297" s="207"/>
      <c r="J297" s="208">
        <f>ROUND(I297*H297,2)</f>
        <v>0</v>
      </c>
      <c r="K297" s="204" t="s">
        <v>19</v>
      </c>
      <c r="L297" s="46"/>
      <c r="M297" s="209" t="s">
        <v>19</v>
      </c>
      <c r="N297" s="210" t="s">
        <v>42</v>
      </c>
      <c r="O297" s="86"/>
      <c r="P297" s="211">
        <f>O297*H297</f>
        <v>0</v>
      </c>
      <c r="Q297" s="211">
        <v>0</v>
      </c>
      <c r="R297" s="211">
        <f>Q297*H297</f>
        <v>0</v>
      </c>
      <c r="S297" s="211">
        <v>0.02</v>
      </c>
      <c r="T297" s="212">
        <f>S297*H297</f>
        <v>0.08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13" t="s">
        <v>123</v>
      </c>
      <c r="AT297" s="213" t="s">
        <v>118</v>
      </c>
      <c r="AU297" s="213" t="s">
        <v>81</v>
      </c>
      <c r="AY297" s="19" t="s">
        <v>116</v>
      </c>
      <c r="BE297" s="214">
        <f>IF(N297="základní",J297,0)</f>
        <v>0</v>
      </c>
      <c r="BF297" s="214">
        <f>IF(N297="snížená",J297,0)</f>
        <v>0</v>
      </c>
      <c r="BG297" s="214">
        <f>IF(N297="zákl. přenesená",J297,0)</f>
        <v>0</v>
      </c>
      <c r="BH297" s="214">
        <f>IF(N297="sníž. přenesená",J297,0)</f>
        <v>0</v>
      </c>
      <c r="BI297" s="214">
        <f>IF(N297="nulová",J297,0)</f>
        <v>0</v>
      </c>
      <c r="BJ297" s="19" t="s">
        <v>79</v>
      </c>
      <c r="BK297" s="214">
        <f>ROUND(I297*H297,2)</f>
        <v>0</v>
      </c>
      <c r="BL297" s="19" t="s">
        <v>123</v>
      </c>
      <c r="BM297" s="213" t="s">
        <v>496</v>
      </c>
    </row>
    <row r="298" spans="1:51" s="13" customFormat="1" ht="12">
      <c r="A298" s="13"/>
      <c r="B298" s="220"/>
      <c r="C298" s="221"/>
      <c r="D298" s="222" t="s">
        <v>127</v>
      </c>
      <c r="E298" s="223" t="s">
        <v>19</v>
      </c>
      <c r="F298" s="224" t="s">
        <v>123</v>
      </c>
      <c r="G298" s="221"/>
      <c r="H298" s="225">
        <v>4</v>
      </c>
      <c r="I298" s="226"/>
      <c r="J298" s="221"/>
      <c r="K298" s="221"/>
      <c r="L298" s="227"/>
      <c r="M298" s="228"/>
      <c r="N298" s="229"/>
      <c r="O298" s="229"/>
      <c r="P298" s="229"/>
      <c r="Q298" s="229"/>
      <c r="R298" s="229"/>
      <c r="S298" s="229"/>
      <c r="T298" s="230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1" t="s">
        <v>127</v>
      </c>
      <c r="AU298" s="231" t="s">
        <v>81</v>
      </c>
      <c r="AV298" s="13" t="s">
        <v>81</v>
      </c>
      <c r="AW298" s="13" t="s">
        <v>33</v>
      </c>
      <c r="AX298" s="13" t="s">
        <v>79</v>
      </c>
      <c r="AY298" s="231" t="s">
        <v>116</v>
      </c>
    </row>
    <row r="299" spans="1:65" s="2" customFormat="1" ht="16.5" customHeight="1">
      <c r="A299" s="40"/>
      <c r="B299" s="41"/>
      <c r="C299" s="202" t="s">
        <v>497</v>
      </c>
      <c r="D299" s="202" t="s">
        <v>118</v>
      </c>
      <c r="E299" s="203" t="s">
        <v>498</v>
      </c>
      <c r="F299" s="204" t="s">
        <v>499</v>
      </c>
      <c r="G299" s="205" t="s">
        <v>156</v>
      </c>
      <c r="H299" s="206">
        <v>169.91</v>
      </c>
      <c r="I299" s="207"/>
      <c r="J299" s="208">
        <f>ROUND(I299*H299,2)</f>
        <v>0</v>
      </c>
      <c r="K299" s="204" t="s">
        <v>122</v>
      </c>
      <c r="L299" s="46"/>
      <c r="M299" s="209" t="s">
        <v>19</v>
      </c>
      <c r="N299" s="210" t="s">
        <v>42</v>
      </c>
      <c r="O299" s="86"/>
      <c r="P299" s="211">
        <f>O299*H299</f>
        <v>0</v>
      </c>
      <c r="Q299" s="211">
        <v>6E-05</v>
      </c>
      <c r="R299" s="211">
        <f>Q299*H299</f>
        <v>0.0101946</v>
      </c>
      <c r="S299" s="211">
        <v>0</v>
      </c>
      <c r="T299" s="212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3" t="s">
        <v>123</v>
      </c>
      <c r="AT299" s="213" t="s">
        <v>118</v>
      </c>
      <c r="AU299" s="213" t="s">
        <v>81</v>
      </c>
      <c r="AY299" s="19" t="s">
        <v>116</v>
      </c>
      <c r="BE299" s="214">
        <f>IF(N299="základní",J299,0)</f>
        <v>0</v>
      </c>
      <c r="BF299" s="214">
        <f>IF(N299="snížená",J299,0)</f>
        <v>0</v>
      </c>
      <c r="BG299" s="214">
        <f>IF(N299="zákl. přenesená",J299,0)</f>
        <v>0</v>
      </c>
      <c r="BH299" s="214">
        <f>IF(N299="sníž. přenesená",J299,0)</f>
        <v>0</v>
      </c>
      <c r="BI299" s="214">
        <f>IF(N299="nulová",J299,0)</f>
        <v>0</v>
      </c>
      <c r="BJ299" s="19" t="s">
        <v>79</v>
      </c>
      <c r="BK299" s="214">
        <f>ROUND(I299*H299,2)</f>
        <v>0</v>
      </c>
      <c r="BL299" s="19" t="s">
        <v>123</v>
      </c>
      <c r="BM299" s="213" t="s">
        <v>500</v>
      </c>
    </row>
    <row r="300" spans="1:47" s="2" customFormat="1" ht="12">
      <c r="A300" s="40"/>
      <c r="B300" s="41"/>
      <c r="C300" s="42"/>
      <c r="D300" s="215" t="s">
        <v>125</v>
      </c>
      <c r="E300" s="42"/>
      <c r="F300" s="216" t="s">
        <v>501</v>
      </c>
      <c r="G300" s="42"/>
      <c r="H300" s="42"/>
      <c r="I300" s="217"/>
      <c r="J300" s="42"/>
      <c r="K300" s="42"/>
      <c r="L300" s="46"/>
      <c r="M300" s="218"/>
      <c r="N300" s="219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125</v>
      </c>
      <c r="AU300" s="19" t="s">
        <v>81</v>
      </c>
    </row>
    <row r="301" spans="1:51" s="13" customFormat="1" ht="12">
      <c r="A301" s="13"/>
      <c r="B301" s="220"/>
      <c r="C301" s="221"/>
      <c r="D301" s="222" t="s">
        <v>127</v>
      </c>
      <c r="E301" s="223" t="s">
        <v>19</v>
      </c>
      <c r="F301" s="224" t="s">
        <v>344</v>
      </c>
      <c r="G301" s="221"/>
      <c r="H301" s="225">
        <v>169.91</v>
      </c>
      <c r="I301" s="226"/>
      <c r="J301" s="221"/>
      <c r="K301" s="221"/>
      <c r="L301" s="227"/>
      <c r="M301" s="228"/>
      <c r="N301" s="229"/>
      <c r="O301" s="229"/>
      <c r="P301" s="229"/>
      <c r="Q301" s="229"/>
      <c r="R301" s="229"/>
      <c r="S301" s="229"/>
      <c r="T301" s="230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1" t="s">
        <v>127</v>
      </c>
      <c r="AU301" s="231" t="s">
        <v>81</v>
      </c>
      <c r="AV301" s="13" t="s">
        <v>81</v>
      </c>
      <c r="AW301" s="13" t="s">
        <v>33</v>
      </c>
      <c r="AX301" s="13" t="s">
        <v>79</v>
      </c>
      <c r="AY301" s="231" t="s">
        <v>116</v>
      </c>
    </row>
    <row r="302" spans="1:63" s="12" customFormat="1" ht="22.8" customHeight="1">
      <c r="A302" s="12"/>
      <c r="B302" s="186"/>
      <c r="C302" s="187"/>
      <c r="D302" s="188" t="s">
        <v>70</v>
      </c>
      <c r="E302" s="200" t="s">
        <v>172</v>
      </c>
      <c r="F302" s="200" t="s">
        <v>502</v>
      </c>
      <c r="G302" s="187"/>
      <c r="H302" s="187"/>
      <c r="I302" s="190"/>
      <c r="J302" s="201">
        <f>BK302</f>
        <v>0</v>
      </c>
      <c r="K302" s="187"/>
      <c r="L302" s="192"/>
      <c r="M302" s="193"/>
      <c r="N302" s="194"/>
      <c r="O302" s="194"/>
      <c r="P302" s="195">
        <f>SUM(P303:P323)</f>
        <v>0</v>
      </c>
      <c r="Q302" s="194"/>
      <c r="R302" s="195">
        <f>SUM(R303:R323)</f>
        <v>0.9568000000000001</v>
      </c>
      <c r="S302" s="194"/>
      <c r="T302" s="196">
        <f>SUM(T303:T323)</f>
        <v>1.75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197" t="s">
        <v>79</v>
      </c>
      <c r="AT302" s="198" t="s">
        <v>70</v>
      </c>
      <c r="AU302" s="198" t="s">
        <v>79</v>
      </c>
      <c r="AY302" s="197" t="s">
        <v>116</v>
      </c>
      <c r="BK302" s="199">
        <f>SUM(BK303:BK323)</f>
        <v>0</v>
      </c>
    </row>
    <row r="303" spans="1:65" s="2" customFormat="1" ht="24.15" customHeight="1">
      <c r="A303" s="40"/>
      <c r="B303" s="41"/>
      <c r="C303" s="202" t="s">
        <v>503</v>
      </c>
      <c r="D303" s="202" t="s">
        <v>118</v>
      </c>
      <c r="E303" s="203" t="s">
        <v>504</v>
      </c>
      <c r="F303" s="204" t="s">
        <v>505</v>
      </c>
      <c r="G303" s="205" t="s">
        <v>156</v>
      </c>
      <c r="H303" s="206">
        <v>4</v>
      </c>
      <c r="I303" s="207"/>
      <c r="J303" s="208">
        <f>ROUND(I303*H303,2)</f>
        <v>0</v>
      </c>
      <c r="K303" s="204" t="s">
        <v>122</v>
      </c>
      <c r="L303" s="46"/>
      <c r="M303" s="209" t="s">
        <v>19</v>
      </c>
      <c r="N303" s="210" t="s">
        <v>42</v>
      </c>
      <c r="O303" s="86"/>
      <c r="P303" s="211">
        <f>O303*H303</f>
        <v>0</v>
      </c>
      <c r="Q303" s="211">
        <v>0.14321</v>
      </c>
      <c r="R303" s="211">
        <f>Q303*H303</f>
        <v>0.57284</v>
      </c>
      <c r="S303" s="211">
        <v>0</v>
      </c>
      <c r="T303" s="212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3" t="s">
        <v>123</v>
      </c>
      <c r="AT303" s="213" t="s">
        <v>118</v>
      </c>
      <c r="AU303" s="213" t="s">
        <v>81</v>
      </c>
      <c r="AY303" s="19" t="s">
        <v>116</v>
      </c>
      <c r="BE303" s="214">
        <f>IF(N303="základní",J303,0)</f>
        <v>0</v>
      </c>
      <c r="BF303" s="214">
        <f>IF(N303="snížená",J303,0)</f>
        <v>0</v>
      </c>
      <c r="BG303" s="214">
        <f>IF(N303="zákl. přenesená",J303,0)</f>
        <v>0</v>
      </c>
      <c r="BH303" s="214">
        <f>IF(N303="sníž. přenesená",J303,0)</f>
        <v>0</v>
      </c>
      <c r="BI303" s="214">
        <f>IF(N303="nulová",J303,0)</f>
        <v>0</v>
      </c>
      <c r="BJ303" s="19" t="s">
        <v>79</v>
      </c>
      <c r="BK303" s="214">
        <f>ROUND(I303*H303,2)</f>
        <v>0</v>
      </c>
      <c r="BL303" s="19" t="s">
        <v>123</v>
      </c>
      <c r="BM303" s="213" t="s">
        <v>506</v>
      </c>
    </row>
    <row r="304" spans="1:47" s="2" customFormat="1" ht="12">
      <c r="A304" s="40"/>
      <c r="B304" s="41"/>
      <c r="C304" s="42"/>
      <c r="D304" s="215" t="s">
        <v>125</v>
      </c>
      <c r="E304" s="42"/>
      <c r="F304" s="216" t="s">
        <v>507</v>
      </c>
      <c r="G304" s="42"/>
      <c r="H304" s="42"/>
      <c r="I304" s="217"/>
      <c r="J304" s="42"/>
      <c r="K304" s="42"/>
      <c r="L304" s="46"/>
      <c r="M304" s="218"/>
      <c r="N304" s="219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125</v>
      </c>
      <c r="AU304" s="19" t="s">
        <v>81</v>
      </c>
    </row>
    <row r="305" spans="1:51" s="13" customFormat="1" ht="12">
      <c r="A305" s="13"/>
      <c r="B305" s="220"/>
      <c r="C305" s="221"/>
      <c r="D305" s="222" t="s">
        <v>127</v>
      </c>
      <c r="E305" s="223" t="s">
        <v>19</v>
      </c>
      <c r="F305" s="224" t="s">
        <v>508</v>
      </c>
      <c r="G305" s="221"/>
      <c r="H305" s="225">
        <v>4</v>
      </c>
      <c r="I305" s="226"/>
      <c r="J305" s="221"/>
      <c r="K305" s="221"/>
      <c r="L305" s="227"/>
      <c r="M305" s="228"/>
      <c r="N305" s="229"/>
      <c r="O305" s="229"/>
      <c r="P305" s="229"/>
      <c r="Q305" s="229"/>
      <c r="R305" s="229"/>
      <c r="S305" s="229"/>
      <c r="T305" s="230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1" t="s">
        <v>127</v>
      </c>
      <c r="AU305" s="231" t="s">
        <v>81</v>
      </c>
      <c r="AV305" s="13" t="s">
        <v>81</v>
      </c>
      <c r="AW305" s="13" t="s">
        <v>33</v>
      </c>
      <c r="AX305" s="13" t="s">
        <v>79</v>
      </c>
      <c r="AY305" s="231" t="s">
        <v>116</v>
      </c>
    </row>
    <row r="306" spans="1:65" s="2" customFormat="1" ht="24.15" customHeight="1">
      <c r="A306" s="40"/>
      <c r="B306" s="41"/>
      <c r="C306" s="202" t="s">
        <v>509</v>
      </c>
      <c r="D306" s="202" t="s">
        <v>118</v>
      </c>
      <c r="E306" s="203" t="s">
        <v>510</v>
      </c>
      <c r="F306" s="204" t="s">
        <v>511</v>
      </c>
      <c r="G306" s="205" t="s">
        <v>156</v>
      </c>
      <c r="H306" s="206">
        <v>4</v>
      </c>
      <c r="I306" s="207"/>
      <c r="J306" s="208">
        <f>ROUND(I306*H306,2)</f>
        <v>0</v>
      </c>
      <c r="K306" s="204" t="s">
        <v>122</v>
      </c>
      <c r="L306" s="46"/>
      <c r="M306" s="209" t="s">
        <v>19</v>
      </c>
      <c r="N306" s="210" t="s">
        <v>42</v>
      </c>
      <c r="O306" s="86"/>
      <c r="P306" s="211">
        <f>O306*H306</f>
        <v>0</v>
      </c>
      <c r="Q306" s="211">
        <v>0.09599</v>
      </c>
      <c r="R306" s="211">
        <f>Q306*H306</f>
        <v>0.38396</v>
      </c>
      <c r="S306" s="211">
        <v>0</v>
      </c>
      <c r="T306" s="212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3" t="s">
        <v>123</v>
      </c>
      <c r="AT306" s="213" t="s">
        <v>118</v>
      </c>
      <c r="AU306" s="213" t="s">
        <v>81</v>
      </c>
      <c r="AY306" s="19" t="s">
        <v>116</v>
      </c>
      <c r="BE306" s="214">
        <f>IF(N306="základní",J306,0)</f>
        <v>0</v>
      </c>
      <c r="BF306" s="214">
        <f>IF(N306="snížená",J306,0)</f>
        <v>0</v>
      </c>
      <c r="BG306" s="214">
        <f>IF(N306="zákl. přenesená",J306,0)</f>
        <v>0</v>
      </c>
      <c r="BH306" s="214">
        <f>IF(N306="sníž. přenesená",J306,0)</f>
        <v>0</v>
      </c>
      <c r="BI306" s="214">
        <f>IF(N306="nulová",J306,0)</f>
        <v>0</v>
      </c>
      <c r="BJ306" s="19" t="s">
        <v>79</v>
      </c>
      <c r="BK306" s="214">
        <f>ROUND(I306*H306,2)</f>
        <v>0</v>
      </c>
      <c r="BL306" s="19" t="s">
        <v>123</v>
      </c>
      <c r="BM306" s="213" t="s">
        <v>512</v>
      </c>
    </row>
    <row r="307" spans="1:47" s="2" customFormat="1" ht="12">
      <c r="A307" s="40"/>
      <c r="B307" s="41"/>
      <c r="C307" s="42"/>
      <c r="D307" s="215" t="s">
        <v>125</v>
      </c>
      <c r="E307" s="42"/>
      <c r="F307" s="216" t="s">
        <v>513</v>
      </c>
      <c r="G307" s="42"/>
      <c r="H307" s="42"/>
      <c r="I307" s="217"/>
      <c r="J307" s="42"/>
      <c r="K307" s="42"/>
      <c r="L307" s="46"/>
      <c r="M307" s="218"/>
      <c r="N307" s="219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125</v>
      </c>
      <c r="AU307" s="19" t="s">
        <v>81</v>
      </c>
    </row>
    <row r="308" spans="1:51" s="13" customFormat="1" ht="12">
      <c r="A308" s="13"/>
      <c r="B308" s="220"/>
      <c r="C308" s="221"/>
      <c r="D308" s="222" t="s">
        <v>127</v>
      </c>
      <c r="E308" s="223" t="s">
        <v>19</v>
      </c>
      <c r="F308" s="224" t="s">
        <v>508</v>
      </c>
      <c r="G308" s="221"/>
      <c r="H308" s="225">
        <v>4</v>
      </c>
      <c r="I308" s="226"/>
      <c r="J308" s="221"/>
      <c r="K308" s="221"/>
      <c r="L308" s="227"/>
      <c r="M308" s="228"/>
      <c r="N308" s="229"/>
      <c r="O308" s="229"/>
      <c r="P308" s="229"/>
      <c r="Q308" s="229"/>
      <c r="R308" s="229"/>
      <c r="S308" s="229"/>
      <c r="T308" s="230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1" t="s">
        <v>127</v>
      </c>
      <c r="AU308" s="231" t="s">
        <v>81</v>
      </c>
      <c r="AV308" s="13" t="s">
        <v>81</v>
      </c>
      <c r="AW308" s="13" t="s">
        <v>33</v>
      </c>
      <c r="AX308" s="13" t="s">
        <v>79</v>
      </c>
      <c r="AY308" s="231" t="s">
        <v>116</v>
      </c>
    </row>
    <row r="309" spans="1:65" s="2" customFormat="1" ht="24.15" customHeight="1">
      <c r="A309" s="40"/>
      <c r="B309" s="41"/>
      <c r="C309" s="202" t="s">
        <v>514</v>
      </c>
      <c r="D309" s="202" t="s">
        <v>118</v>
      </c>
      <c r="E309" s="203" t="s">
        <v>515</v>
      </c>
      <c r="F309" s="204" t="s">
        <v>516</v>
      </c>
      <c r="G309" s="205" t="s">
        <v>156</v>
      </c>
      <c r="H309" s="206">
        <v>18.6</v>
      </c>
      <c r="I309" s="207"/>
      <c r="J309" s="208">
        <f>ROUND(I309*H309,2)</f>
        <v>0</v>
      </c>
      <c r="K309" s="204" t="s">
        <v>122</v>
      </c>
      <c r="L309" s="46"/>
      <c r="M309" s="209" t="s">
        <v>19</v>
      </c>
      <c r="N309" s="210" t="s">
        <v>42</v>
      </c>
      <c r="O309" s="86"/>
      <c r="P309" s="211">
        <f>O309*H309</f>
        <v>0</v>
      </c>
      <c r="Q309" s="211">
        <v>0</v>
      </c>
      <c r="R309" s="211">
        <f>Q309*H309</f>
        <v>0</v>
      </c>
      <c r="S309" s="211">
        <v>0</v>
      </c>
      <c r="T309" s="212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3" t="s">
        <v>123</v>
      </c>
      <c r="AT309" s="213" t="s">
        <v>118</v>
      </c>
      <c r="AU309" s="213" t="s">
        <v>81</v>
      </c>
      <c r="AY309" s="19" t="s">
        <v>116</v>
      </c>
      <c r="BE309" s="214">
        <f>IF(N309="základní",J309,0)</f>
        <v>0</v>
      </c>
      <c r="BF309" s="214">
        <f>IF(N309="snížená",J309,0)</f>
        <v>0</v>
      </c>
      <c r="BG309" s="214">
        <f>IF(N309="zákl. přenesená",J309,0)</f>
        <v>0</v>
      </c>
      <c r="BH309" s="214">
        <f>IF(N309="sníž. přenesená",J309,0)</f>
        <v>0</v>
      </c>
      <c r="BI309" s="214">
        <f>IF(N309="nulová",J309,0)</f>
        <v>0</v>
      </c>
      <c r="BJ309" s="19" t="s">
        <v>79</v>
      </c>
      <c r="BK309" s="214">
        <f>ROUND(I309*H309,2)</f>
        <v>0</v>
      </c>
      <c r="BL309" s="19" t="s">
        <v>123</v>
      </c>
      <c r="BM309" s="213" t="s">
        <v>517</v>
      </c>
    </row>
    <row r="310" spans="1:47" s="2" customFormat="1" ht="12">
      <c r="A310" s="40"/>
      <c r="B310" s="41"/>
      <c r="C310" s="42"/>
      <c r="D310" s="215" t="s">
        <v>125</v>
      </c>
      <c r="E310" s="42"/>
      <c r="F310" s="216" t="s">
        <v>518</v>
      </c>
      <c r="G310" s="42"/>
      <c r="H310" s="42"/>
      <c r="I310" s="217"/>
      <c r="J310" s="42"/>
      <c r="K310" s="42"/>
      <c r="L310" s="46"/>
      <c r="M310" s="218"/>
      <c r="N310" s="219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125</v>
      </c>
      <c r="AU310" s="19" t="s">
        <v>81</v>
      </c>
    </row>
    <row r="311" spans="1:51" s="13" customFormat="1" ht="12">
      <c r="A311" s="13"/>
      <c r="B311" s="220"/>
      <c r="C311" s="221"/>
      <c r="D311" s="222" t="s">
        <v>127</v>
      </c>
      <c r="E311" s="223" t="s">
        <v>19</v>
      </c>
      <c r="F311" s="224" t="s">
        <v>519</v>
      </c>
      <c r="G311" s="221"/>
      <c r="H311" s="225">
        <v>18.6</v>
      </c>
      <c r="I311" s="226"/>
      <c r="J311" s="221"/>
      <c r="K311" s="221"/>
      <c r="L311" s="227"/>
      <c r="M311" s="228"/>
      <c r="N311" s="229"/>
      <c r="O311" s="229"/>
      <c r="P311" s="229"/>
      <c r="Q311" s="229"/>
      <c r="R311" s="229"/>
      <c r="S311" s="229"/>
      <c r="T311" s="230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1" t="s">
        <v>127</v>
      </c>
      <c r="AU311" s="231" t="s">
        <v>81</v>
      </c>
      <c r="AV311" s="13" t="s">
        <v>81</v>
      </c>
      <c r="AW311" s="13" t="s">
        <v>33</v>
      </c>
      <c r="AX311" s="13" t="s">
        <v>79</v>
      </c>
      <c r="AY311" s="231" t="s">
        <v>116</v>
      </c>
    </row>
    <row r="312" spans="1:65" s="2" customFormat="1" ht="16.5" customHeight="1">
      <c r="A312" s="40"/>
      <c r="B312" s="41"/>
      <c r="C312" s="202" t="s">
        <v>520</v>
      </c>
      <c r="D312" s="202" t="s">
        <v>118</v>
      </c>
      <c r="E312" s="203" t="s">
        <v>521</v>
      </c>
      <c r="F312" s="204" t="s">
        <v>522</v>
      </c>
      <c r="G312" s="205" t="s">
        <v>156</v>
      </c>
      <c r="H312" s="206">
        <v>18.6</v>
      </c>
      <c r="I312" s="207"/>
      <c r="J312" s="208">
        <f>ROUND(I312*H312,2)</f>
        <v>0</v>
      </c>
      <c r="K312" s="204" t="s">
        <v>122</v>
      </c>
      <c r="L312" s="46"/>
      <c r="M312" s="209" t="s">
        <v>19</v>
      </c>
      <c r="N312" s="210" t="s">
        <v>42</v>
      </c>
      <c r="O312" s="86"/>
      <c r="P312" s="211">
        <f>O312*H312</f>
        <v>0</v>
      </c>
      <c r="Q312" s="211">
        <v>0</v>
      </c>
      <c r="R312" s="211">
        <f>Q312*H312</f>
        <v>0</v>
      </c>
      <c r="S312" s="211">
        <v>0</v>
      </c>
      <c r="T312" s="212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3" t="s">
        <v>123</v>
      </c>
      <c r="AT312" s="213" t="s">
        <v>118</v>
      </c>
      <c r="AU312" s="213" t="s">
        <v>81</v>
      </c>
      <c r="AY312" s="19" t="s">
        <v>116</v>
      </c>
      <c r="BE312" s="214">
        <f>IF(N312="základní",J312,0)</f>
        <v>0</v>
      </c>
      <c r="BF312" s="214">
        <f>IF(N312="snížená",J312,0)</f>
        <v>0</v>
      </c>
      <c r="BG312" s="214">
        <f>IF(N312="zákl. přenesená",J312,0)</f>
        <v>0</v>
      </c>
      <c r="BH312" s="214">
        <f>IF(N312="sníž. přenesená",J312,0)</f>
        <v>0</v>
      </c>
      <c r="BI312" s="214">
        <f>IF(N312="nulová",J312,0)</f>
        <v>0</v>
      </c>
      <c r="BJ312" s="19" t="s">
        <v>79</v>
      </c>
      <c r="BK312" s="214">
        <f>ROUND(I312*H312,2)</f>
        <v>0</v>
      </c>
      <c r="BL312" s="19" t="s">
        <v>123</v>
      </c>
      <c r="BM312" s="213" t="s">
        <v>523</v>
      </c>
    </row>
    <row r="313" spans="1:47" s="2" customFormat="1" ht="12">
      <c r="A313" s="40"/>
      <c r="B313" s="41"/>
      <c r="C313" s="42"/>
      <c r="D313" s="215" t="s">
        <v>125</v>
      </c>
      <c r="E313" s="42"/>
      <c r="F313" s="216" t="s">
        <v>524</v>
      </c>
      <c r="G313" s="42"/>
      <c r="H313" s="42"/>
      <c r="I313" s="217"/>
      <c r="J313" s="42"/>
      <c r="K313" s="42"/>
      <c r="L313" s="46"/>
      <c r="M313" s="218"/>
      <c r="N313" s="219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125</v>
      </c>
      <c r="AU313" s="19" t="s">
        <v>81</v>
      </c>
    </row>
    <row r="314" spans="1:51" s="13" customFormat="1" ht="12">
      <c r="A314" s="13"/>
      <c r="B314" s="220"/>
      <c r="C314" s="221"/>
      <c r="D314" s="222" t="s">
        <v>127</v>
      </c>
      <c r="E314" s="223" t="s">
        <v>19</v>
      </c>
      <c r="F314" s="224" t="s">
        <v>421</v>
      </c>
      <c r="G314" s="221"/>
      <c r="H314" s="225">
        <v>18.6</v>
      </c>
      <c r="I314" s="226"/>
      <c r="J314" s="221"/>
      <c r="K314" s="221"/>
      <c r="L314" s="227"/>
      <c r="M314" s="228"/>
      <c r="N314" s="229"/>
      <c r="O314" s="229"/>
      <c r="P314" s="229"/>
      <c r="Q314" s="229"/>
      <c r="R314" s="229"/>
      <c r="S314" s="229"/>
      <c r="T314" s="230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1" t="s">
        <v>127</v>
      </c>
      <c r="AU314" s="231" t="s">
        <v>81</v>
      </c>
      <c r="AV314" s="13" t="s">
        <v>81</v>
      </c>
      <c r="AW314" s="13" t="s">
        <v>33</v>
      </c>
      <c r="AX314" s="13" t="s">
        <v>79</v>
      </c>
      <c r="AY314" s="231" t="s">
        <v>116</v>
      </c>
    </row>
    <row r="315" spans="1:65" s="2" customFormat="1" ht="33" customHeight="1">
      <c r="A315" s="40"/>
      <c r="B315" s="41"/>
      <c r="C315" s="202" t="s">
        <v>525</v>
      </c>
      <c r="D315" s="202" t="s">
        <v>118</v>
      </c>
      <c r="E315" s="203" t="s">
        <v>526</v>
      </c>
      <c r="F315" s="204" t="s">
        <v>527</v>
      </c>
      <c r="G315" s="205" t="s">
        <v>156</v>
      </c>
      <c r="H315" s="206">
        <v>7</v>
      </c>
      <c r="I315" s="207"/>
      <c r="J315" s="208">
        <f>ROUND(I315*H315,2)</f>
        <v>0</v>
      </c>
      <c r="K315" s="204" t="s">
        <v>122</v>
      </c>
      <c r="L315" s="46"/>
      <c r="M315" s="209" t="s">
        <v>19</v>
      </c>
      <c r="N315" s="210" t="s">
        <v>42</v>
      </c>
      <c r="O315" s="86"/>
      <c r="P315" s="211">
        <f>O315*H315</f>
        <v>0</v>
      </c>
      <c r="Q315" s="211">
        <v>0</v>
      </c>
      <c r="R315" s="211">
        <f>Q315*H315</f>
        <v>0</v>
      </c>
      <c r="S315" s="211">
        <v>0.25</v>
      </c>
      <c r="T315" s="212">
        <f>S315*H315</f>
        <v>1.75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13" t="s">
        <v>123</v>
      </c>
      <c r="AT315" s="213" t="s">
        <v>118</v>
      </c>
      <c r="AU315" s="213" t="s">
        <v>81</v>
      </c>
      <c r="AY315" s="19" t="s">
        <v>116</v>
      </c>
      <c r="BE315" s="214">
        <f>IF(N315="základní",J315,0)</f>
        <v>0</v>
      </c>
      <c r="BF315" s="214">
        <f>IF(N315="snížená",J315,0)</f>
        <v>0</v>
      </c>
      <c r="BG315" s="214">
        <f>IF(N315="zákl. přenesená",J315,0)</f>
        <v>0</v>
      </c>
      <c r="BH315" s="214">
        <f>IF(N315="sníž. přenesená",J315,0)</f>
        <v>0</v>
      </c>
      <c r="BI315" s="214">
        <f>IF(N315="nulová",J315,0)</f>
        <v>0</v>
      </c>
      <c r="BJ315" s="19" t="s">
        <v>79</v>
      </c>
      <c r="BK315" s="214">
        <f>ROUND(I315*H315,2)</f>
        <v>0</v>
      </c>
      <c r="BL315" s="19" t="s">
        <v>123</v>
      </c>
      <c r="BM315" s="213" t="s">
        <v>528</v>
      </c>
    </row>
    <row r="316" spans="1:47" s="2" customFormat="1" ht="12">
      <c r="A316" s="40"/>
      <c r="B316" s="41"/>
      <c r="C316" s="42"/>
      <c r="D316" s="215" t="s">
        <v>125</v>
      </c>
      <c r="E316" s="42"/>
      <c r="F316" s="216" t="s">
        <v>529</v>
      </c>
      <c r="G316" s="42"/>
      <c r="H316" s="42"/>
      <c r="I316" s="217"/>
      <c r="J316" s="42"/>
      <c r="K316" s="42"/>
      <c r="L316" s="46"/>
      <c r="M316" s="218"/>
      <c r="N316" s="219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125</v>
      </c>
      <c r="AU316" s="19" t="s">
        <v>81</v>
      </c>
    </row>
    <row r="317" spans="1:51" s="13" customFormat="1" ht="12">
      <c r="A317" s="13"/>
      <c r="B317" s="220"/>
      <c r="C317" s="221"/>
      <c r="D317" s="222" t="s">
        <v>127</v>
      </c>
      <c r="E317" s="223" t="s">
        <v>19</v>
      </c>
      <c r="F317" s="224" t="s">
        <v>530</v>
      </c>
      <c r="G317" s="221"/>
      <c r="H317" s="225">
        <v>7</v>
      </c>
      <c r="I317" s="226"/>
      <c r="J317" s="221"/>
      <c r="K317" s="221"/>
      <c r="L317" s="227"/>
      <c r="M317" s="228"/>
      <c r="N317" s="229"/>
      <c r="O317" s="229"/>
      <c r="P317" s="229"/>
      <c r="Q317" s="229"/>
      <c r="R317" s="229"/>
      <c r="S317" s="229"/>
      <c r="T317" s="230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1" t="s">
        <v>127</v>
      </c>
      <c r="AU317" s="231" t="s">
        <v>81</v>
      </c>
      <c r="AV317" s="13" t="s">
        <v>81</v>
      </c>
      <c r="AW317" s="13" t="s">
        <v>33</v>
      </c>
      <c r="AX317" s="13" t="s">
        <v>79</v>
      </c>
      <c r="AY317" s="231" t="s">
        <v>116</v>
      </c>
    </row>
    <row r="318" spans="1:65" s="2" customFormat="1" ht="44.25" customHeight="1">
      <c r="A318" s="40"/>
      <c r="B318" s="41"/>
      <c r="C318" s="202" t="s">
        <v>531</v>
      </c>
      <c r="D318" s="202" t="s">
        <v>118</v>
      </c>
      <c r="E318" s="203" t="s">
        <v>532</v>
      </c>
      <c r="F318" s="204" t="s">
        <v>533</v>
      </c>
      <c r="G318" s="205" t="s">
        <v>156</v>
      </c>
      <c r="H318" s="206">
        <v>4</v>
      </c>
      <c r="I318" s="207"/>
      <c r="J318" s="208">
        <f>ROUND(I318*H318,2)</f>
        <v>0</v>
      </c>
      <c r="K318" s="204" t="s">
        <v>122</v>
      </c>
      <c r="L318" s="46"/>
      <c r="M318" s="209" t="s">
        <v>19</v>
      </c>
      <c r="N318" s="210" t="s">
        <v>42</v>
      </c>
      <c r="O318" s="86"/>
      <c r="P318" s="211">
        <f>O318*H318</f>
        <v>0</v>
      </c>
      <c r="Q318" s="211">
        <v>0</v>
      </c>
      <c r="R318" s="211">
        <f>Q318*H318</f>
        <v>0</v>
      </c>
      <c r="S318" s="211">
        <v>0</v>
      </c>
      <c r="T318" s="212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13" t="s">
        <v>123</v>
      </c>
      <c r="AT318" s="213" t="s">
        <v>118</v>
      </c>
      <c r="AU318" s="213" t="s">
        <v>81</v>
      </c>
      <c r="AY318" s="19" t="s">
        <v>116</v>
      </c>
      <c r="BE318" s="214">
        <f>IF(N318="základní",J318,0)</f>
        <v>0</v>
      </c>
      <c r="BF318" s="214">
        <f>IF(N318="snížená",J318,0)</f>
        <v>0</v>
      </c>
      <c r="BG318" s="214">
        <f>IF(N318="zákl. přenesená",J318,0)</f>
        <v>0</v>
      </c>
      <c r="BH318" s="214">
        <f>IF(N318="sníž. přenesená",J318,0)</f>
        <v>0</v>
      </c>
      <c r="BI318" s="214">
        <f>IF(N318="nulová",J318,0)</f>
        <v>0</v>
      </c>
      <c r="BJ318" s="19" t="s">
        <v>79</v>
      </c>
      <c r="BK318" s="214">
        <f>ROUND(I318*H318,2)</f>
        <v>0</v>
      </c>
      <c r="BL318" s="19" t="s">
        <v>123</v>
      </c>
      <c r="BM318" s="213" t="s">
        <v>534</v>
      </c>
    </row>
    <row r="319" spans="1:47" s="2" customFormat="1" ht="12">
      <c r="A319" s="40"/>
      <c r="B319" s="41"/>
      <c r="C319" s="42"/>
      <c r="D319" s="215" t="s">
        <v>125</v>
      </c>
      <c r="E319" s="42"/>
      <c r="F319" s="216" t="s">
        <v>535</v>
      </c>
      <c r="G319" s="42"/>
      <c r="H319" s="42"/>
      <c r="I319" s="217"/>
      <c r="J319" s="42"/>
      <c r="K319" s="42"/>
      <c r="L319" s="46"/>
      <c r="M319" s="218"/>
      <c r="N319" s="219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125</v>
      </c>
      <c r="AU319" s="19" t="s">
        <v>81</v>
      </c>
    </row>
    <row r="320" spans="1:51" s="13" customFormat="1" ht="12">
      <c r="A320" s="13"/>
      <c r="B320" s="220"/>
      <c r="C320" s="221"/>
      <c r="D320" s="222" t="s">
        <v>127</v>
      </c>
      <c r="E320" s="223" t="s">
        <v>19</v>
      </c>
      <c r="F320" s="224" t="s">
        <v>508</v>
      </c>
      <c r="G320" s="221"/>
      <c r="H320" s="225">
        <v>4</v>
      </c>
      <c r="I320" s="226"/>
      <c r="J320" s="221"/>
      <c r="K320" s="221"/>
      <c r="L320" s="227"/>
      <c r="M320" s="228"/>
      <c r="N320" s="229"/>
      <c r="O320" s="229"/>
      <c r="P320" s="229"/>
      <c r="Q320" s="229"/>
      <c r="R320" s="229"/>
      <c r="S320" s="229"/>
      <c r="T320" s="230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1" t="s">
        <v>127</v>
      </c>
      <c r="AU320" s="231" t="s">
        <v>81</v>
      </c>
      <c r="AV320" s="13" t="s">
        <v>81</v>
      </c>
      <c r="AW320" s="13" t="s">
        <v>33</v>
      </c>
      <c r="AX320" s="13" t="s">
        <v>79</v>
      </c>
      <c r="AY320" s="231" t="s">
        <v>116</v>
      </c>
    </row>
    <row r="321" spans="1:65" s="2" customFormat="1" ht="44.25" customHeight="1">
      <c r="A321" s="40"/>
      <c r="B321" s="41"/>
      <c r="C321" s="202" t="s">
        <v>536</v>
      </c>
      <c r="D321" s="202" t="s">
        <v>118</v>
      </c>
      <c r="E321" s="203" t="s">
        <v>537</v>
      </c>
      <c r="F321" s="204" t="s">
        <v>538</v>
      </c>
      <c r="G321" s="205" t="s">
        <v>156</v>
      </c>
      <c r="H321" s="206">
        <v>4</v>
      </c>
      <c r="I321" s="207"/>
      <c r="J321" s="208">
        <f>ROUND(I321*H321,2)</f>
        <v>0</v>
      </c>
      <c r="K321" s="204" t="s">
        <v>122</v>
      </c>
      <c r="L321" s="46"/>
      <c r="M321" s="209" t="s">
        <v>19</v>
      </c>
      <c r="N321" s="210" t="s">
        <v>42</v>
      </c>
      <c r="O321" s="86"/>
      <c r="P321" s="211">
        <f>O321*H321</f>
        <v>0</v>
      </c>
      <c r="Q321" s="211">
        <v>0</v>
      </c>
      <c r="R321" s="211">
        <f>Q321*H321</f>
        <v>0</v>
      </c>
      <c r="S321" s="211">
        <v>0</v>
      </c>
      <c r="T321" s="212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3" t="s">
        <v>123</v>
      </c>
      <c r="AT321" s="213" t="s">
        <v>118</v>
      </c>
      <c r="AU321" s="213" t="s">
        <v>81</v>
      </c>
      <c r="AY321" s="19" t="s">
        <v>116</v>
      </c>
      <c r="BE321" s="214">
        <f>IF(N321="základní",J321,0)</f>
        <v>0</v>
      </c>
      <c r="BF321" s="214">
        <f>IF(N321="snížená",J321,0)</f>
        <v>0</v>
      </c>
      <c r="BG321" s="214">
        <f>IF(N321="zákl. přenesená",J321,0)</f>
        <v>0</v>
      </c>
      <c r="BH321" s="214">
        <f>IF(N321="sníž. přenesená",J321,0)</f>
        <v>0</v>
      </c>
      <c r="BI321" s="214">
        <f>IF(N321="nulová",J321,0)</f>
        <v>0</v>
      </c>
      <c r="BJ321" s="19" t="s">
        <v>79</v>
      </c>
      <c r="BK321" s="214">
        <f>ROUND(I321*H321,2)</f>
        <v>0</v>
      </c>
      <c r="BL321" s="19" t="s">
        <v>123</v>
      </c>
      <c r="BM321" s="213" t="s">
        <v>539</v>
      </c>
    </row>
    <row r="322" spans="1:47" s="2" customFormat="1" ht="12">
      <c r="A322" s="40"/>
      <c r="B322" s="41"/>
      <c r="C322" s="42"/>
      <c r="D322" s="215" t="s">
        <v>125</v>
      </c>
      <c r="E322" s="42"/>
      <c r="F322" s="216" t="s">
        <v>540</v>
      </c>
      <c r="G322" s="42"/>
      <c r="H322" s="42"/>
      <c r="I322" s="217"/>
      <c r="J322" s="42"/>
      <c r="K322" s="42"/>
      <c r="L322" s="46"/>
      <c r="M322" s="218"/>
      <c r="N322" s="219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125</v>
      </c>
      <c r="AU322" s="19" t="s">
        <v>81</v>
      </c>
    </row>
    <row r="323" spans="1:51" s="13" customFormat="1" ht="12">
      <c r="A323" s="13"/>
      <c r="B323" s="220"/>
      <c r="C323" s="221"/>
      <c r="D323" s="222" t="s">
        <v>127</v>
      </c>
      <c r="E323" s="223" t="s">
        <v>19</v>
      </c>
      <c r="F323" s="224" t="s">
        <v>508</v>
      </c>
      <c r="G323" s="221"/>
      <c r="H323" s="225">
        <v>4</v>
      </c>
      <c r="I323" s="226"/>
      <c r="J323" s="221"/>
      <c r="K323" s="221"/>
      <c r="L323" s="227"/>
      <c r="M323" s="228"/>
      <c r="N323" s="229"/>
      <c r="O323" s="229"/>
      <c r="P323" s="229"/>
      <c r="Q323" s="229"/>
      <c r="R323" s="229"/>
      <c r="S323" s="229"/>
      <c r="T323" s="230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1" t="s">
        <v>127</v>
      </c>
      <c r="AU323" s="231" t="s">
        <v>81</v>
      </c>
      <c r="AV323" s="13" t="s">
        <v>81</v>
      </c>
      <c r="AW323" s="13" t="s">
        <v>33</v>
      </c>
      <c r="AX323" s="13" t="s">
        <v>79</v>
      </c>
      <c r="AY323" s="231" t="s">
        <v>116</v>
      </c>
    </row>
    <row r="324" spans="1:63" s="12" customFormat="1" ht="22.8" customHeight="1">
      <c r="A324" s="12"/>
      <c r="B324" s="186"/>
      <c r="C324" s="187"/>
      <c r="D324" s="188" t="s">
        <v>70</v>
      </c>
      <c r="E324" s="200" t="s">
        <v>541</v>
      </c>
      <c r="F324" s="200" t="s">
        <v>542</v>
      </c>
      <c r="G324" s="187"/>
      <c r="H324" s="187"/>
      <c r="I324" s="190"/>
      <c r="J324" s="201">
        <f>BK324</f>
        <v>0</v>
      </c>
      <c r="K324" s="187"/>
      <c r="L324" s="192"/>
      <c r="M324" s="193"/>
      <c r="N324" s="194"/>
      <c r="O324" s="194"/>
      <c r="P324" s="195">
        <f>SUM(P325:P343)</f>
        <v>0</v>
      </c>
      <c r="Q324" s="194"/>
      <c r="R324" s="195">
        <f>SUM(R325:R343)</f>
        <v>0</v>
      </c>
      <c r="S324" s="194"/>
      <c r="T324" s="196">
        <f>SUM(T325:T343)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197" t="s">
        <v>79</v>
      </c>
      <c r="AT324" s="198" t="s">
        <v>70</v>
      </c>
      <c r="AU324" s="198" t="s">
        <v>79</v>
      </c>
      <c r="AY324" s="197" t="s">
        <v>116</v>
      </c>
      <c r="BK324" s="199">
        <f>SUM(BK325:BK343)</f>
        <v>0</v>
      </c>
    </row>
    <row r="325" spans="1:65" s="2" customFormat="1" ht="24.15" customHeight="1">
      <c r="A325" s="40"/>
      <c r="B325" s="41"/>
      <c r="C325" s="202" t="s">
        <v>543</v>
      </c>
      <c r="D325" s="202" t="s">
        <v>118</v>
      </c>
      <c r="E325" s="203" t="s">
        <v>544</v>
      </c>
      <c r="F325" s="204" t="s">
        <v>545</v>
      </c>
      <c r="G325" s="205" t="s">
        <v>281</v>
      </c>
      <c r="H325" s="206">
        <v>98.635</v>
      </c>
      <c r="I325" s="207"/>
      <c r="J325" s="208">
        <f>ROUND(I325*H325,2)</f>
        <v>0</v>
      </c>
      <c r="K325" s="204" t="s">
        <v>122</v>
      </c>
      <c r="L325" s="46"/>
      <c r="M325" s="209" t="s">
        <v>19</v>
      </c>
      <c r="N325" s="210" t="s">
        <v>42</v>
      </c>
      <c r="O325" s="86"/>
      <c r="P325" s="211">
        <f>O325*H325</f>
        <v>0</v>
      </c>
      <c r="Q325" s="211">
        <v>0</v>
      </c>
      <c r="R325" s="211">
        <f>Q325*H325</f>
        <v>0</v>
      </c>
      <c r="S325" s="211">
        <v>0</v>
      </c>
      <c r="T325" s="212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13" t="s">
        <v>123</v>
      </c>
      <c r="AT325" s="213" t="s">
        <v>118</v>
      </c>
      <c r="AU325" s="213" t="s">
        <v>81</v>
      </c>
      <c r="AY325" s="19" t="s">
        <v>116</v>
      </c>
      <c r="BE325" s="214">
        <f>IF(N325="základní",J325,0)</f>
        <v>0</v>
      </c>
      <c r="BF325" s="214">
        <f>IF(N325="snížená",J325,0)</f>
        <v>0</v>
      </c>
      <c r="BG325" s="214">
        <f>IF(N325="zákl. přenesená",J325,0)</f>
        <v>0</v>
      </c>
      <c r="BH325" s="214">
        <f>IF(N325="sníž. přenesená",J325,0)</f>
        <v>0</v>
      </c>
      <c r="BI325" s="214">
        <f>IF(N325="nulová",J325,0)</f>
        <v>0</v>
      </c>
      <c r="BJ325" s="19" t="s">
        <v>79</v>
      </c>
      <c r="BK325" s="214">
        <f>ROUND(I325*H325,2)</f>
        <v>0</v>
      </c>
      <c r="BL325" s="19" t="s">
        <v>123</v>
      </c>
      <c r="BM325" s="213" t="s">
        <v>546</v>
      </c>
    </row>
    <row r="326" spans="1:47" s="2" customFormat="1" ht="12">
      <c r="A326" s="40"/>
      <c r="B326" s="41"/>
      <c r="C326" s="42"/>
      <c r="D326" s="215" t="s">
        <v>125</v>
      </c>
      <c r="E326" s="42"/>
      <c r="F326" s="216" t="s">
        <v>547</v>
      </c>
      <c r="G326" s="42"/>
      <c r="H326" s="42"/>
      <c r="I326" s="217"/>
      <c r="J326" s="42"/>
      <c r="K326" s="42"/>
      <c r="L326" s="46"/>
      <c r="M326" s="218"/>
      <c r="N326" s="219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125</v>
      </c>
      <c r="AU326" s="19" t="s">
        <v>81</v>
      </c>
    </row>
    <row r="327" spans="1:65" s="2" customFormat="1" ht="24.15" customHeight="1">
      <c r="A327" s="40"/>
      <c r="B327" s="41"/>
      <c r="C327" s="202" t="s">
        <v>548</v>
      </c>
      <c r="D327" s="202" t="s">
        <v>118</v>
      </c>
      <c r="E327" s="203" t="s">
        <v>549</v>
      </c>
      <c r="F327" s="204" t="s">
        <v>550</v>
      </c>
      <c r="G327" s="205" t="s">
        <v>281</v>
      </c>
      <c r="H327" s="206">
        <v>30.584</v>
      </c>
      <c r="I327" s="207"/>
      <c r="J327" s="208">
        <f>ROUND(I327*H327,2)</f>
        <v>0</v>
      </c>
      <c r="K327" s="204" t="s">
        <v>122</v>
      </c>
      <c r="L327" s="46"/>
      <c r="M327" s="209" t="s">
        <v>19</v>
      </c>
      <c r="N327" s="210" t="s">
        <v>42</v>
      </c>
      <c r="O327" s="86"/>
      <c r="P327" s="211">
        <f>O327*H327</f>
        <v>0</v>
      </c>
      <c r="Q327" s="211">
        <v>0</v>
      </c>
      <c r="R327" s="211">
        <f>Q327*H327</f>
        <v>0</v>
      </c>
      <c r="S327" s="211">
        <v>0</v>
      </c>
      <c r="T327" s="212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13" t="s">
        <v>123</v>
      </c>
      <c r="AT327" s="213" t="s">
        <v>118</v>
      </c>
      <c r="AU327" s="213" t="s">
        <v>81</v>
      </c>
      <c r="AY327" s="19" t="s">
        <v>116</v>
      </c>
      <c r="BE327" s="214">
        <f>IF(N327="základní",J327,0)</f>
        <v>0</v>
      </c>
      <c r="BF327" s="214">
        <f>IF(N327="snížená",J327,0)</f>
        <v>0</v>
      </c>
      <c r="BG327" s="214">
        <f>IF(N327="zákl. přenesená",J327,0)</f>
        <v>0</v>
      </c>
      <c r="BH327" s="214">
        <f>IF(N327="sníž. přenesená",J327,0)</f>
        <v>0</v>
      </c>
      <c r="BI327" s="214">
        <f>IF(N327="nulová",J327,0)</f>
        <v>0</v>
      </c>
      <c r="BJ327" s="19" t="s">
        <v>79</v>
      </c>
      <c r="BK327" s="214">
        <f>ROUND(I327*H327,2)</f>
        <v>0</v>
      </c>
      <c r="BL327" s="19" t="s">
        <v>123</v>
      </c>
      <c r="BM327" s="213" t="s">
        <v>551</v>
      </c>
    </row>
    <row r="328" spans="1:47" s="2" customFormat="1" ht="12">
      <c r="A328" s="40"/>
      <c r="B328" s="41"/>
      <c r="C328" s="42"/>
      <c r="D328" s="215" t="s">
        <v>125</v>
      </c>
      <c r="E328" s="42"/>
      <c r="F328" s="216" t="s">
        <v>552</v>
      </c>
      <c r="G328" s="42"/>
      <c r="H328" s="42"/>
      <c r="I328" s="217"/>
      <c r="J328" s="42"/>
      <c r="K328" s="42"/>
      <c r="L328" s="46"/>
      <c r="M328" s="218"/>
      <c r="N328" s="219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125</v>
      </c>
      <c r="AU328" s="19" t="s">
        <v>81</v>
      </c>
    </row>
    <row r="329" spans="1:51" s="13" customFormat="1" ht="12">
      <c r="A329" s="13"/>
      <c r="B329" s="220"/>
      <c r="C329" s="221"/>
      <c r="D329" s="222" t="s">
        <v>127</v>
      </c>
      <c r="E329" s="223" t="s">
        <v>19</v>
      </c>
      <c r="F329" s="224" t="s">
        <v>553</v>
      </c>
      <c r="G329" s="221"/>
      <c r="H329" s="225">
        <v>30.584</v>
      </c>
      <c r="I329" s="226"/>
      <c r="J329" s="221"/>
      <c r="K329" s="221"/>
      <c r="L329" s="227"/>
      <c r="M329" s="228"/>
      <c r="N329" s="229"/>
      <c r="O329" s="229"/>
      <c r="P329" s="229"/>
      <c r="Q329" s="229"/>
      <c r="R329" s="229"/>
      <c r="S329" s="229"/>
      <c r="T329" s="230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1" t="s">
        <v>127</v>
      </c>
      <c r="AU329" s="231" t="s">
        <v>81</v>
      </c>
      <c r="AV329" s="13" t="s">
        <v>81</v>
      </c>
      <c r="AW329" s="13" t="s">
        <v>33</v>
      </c>
      <c r="AX329" s="13" t="s">
        <v>79</v>
      </c>
      <c r="AY329" s="231" t="s">
        <v>116</v>
      </c>
    </row>
    <row r="330" spans="1:65" s="2" customFormat="1" ht="24.15" customHeight="1">
      <c r="A330" s="40"/>
      <c r="B330" s="41"/>
      <c r="C330" s="202" t="s">
        <v>554</v>
      </c>
      <c r="D330" s="202" t="s">
        <v>118</v>
      </c>
      <c r="E330" s="203" t="s">
        <v>555</v>
      </c>
      <c r="F330" s="204" t="s">
        <v>556</v>
      </c>
      <c r="G330" s="205" t="s">
        <v>281</v>
      </c>
      <c r="H330" s="206">
        <v>94.945</v>
      </c>
      <c r="I330" s="207"/>
      <c r="J330" s="208">
        <f>ROUND(I330*H330,2)</f>
        <v>0</v>
      </c>
      <c r="K330" s="204" t="s">
        <v>122</v>
      </c>
      <c r="L330" s="46"/>
      <c r="M330" s="209" t="s">
        <v>19</v>
      </c>
      <c r="N330" s="210" t="s">
        <v>42</v>
      </c>
      <c r="O330" s="86"/>
      <c r="P330" s="211">
        <f>O330*H330</f>
        <v>0</v>
      </c>
      <c r="Q330" s="211">
        <v>0</v>
      </c>
      <c r="R330" s="211">
        <f>Q330*H330</f>
        <v>0</v>
      </c>
      <c r="S330" s="211">
        <v>0</v>
      </c>
      <c r="T330" s="212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13" t="s">
        <v>123</v>
      </c>
      <c r="AT330" s="213" t="s">
        <v>118</v>
      </c>
      <c r="AU330" s="213" t="s">
        <v>81</v>
      </c>
      <c r="AY330" s="19" t="s">
        <v>116</v>
      </c>
      <c r="BE330" s="214">
        <f>IF(N330="základní",J330,0)</f>
        <v>0</v>
      </c>
      <c r="BF330" s="214">
        <f>IF(N330="snížená",J330,0)</f>
        <v>0</v>
      </c>
      <c r="BG330" s="214">
        <f>IF(N330="zákl. přenesená",J330,0)</f>
        <v>0</v>
      </c>
      <c r="BH330" s="214">
        <f>IF(N330="sníž. přenesená",J330,0)</f>
        <v>0</v>
      </c>
      <c r="BI330" s="214">
        <f>IF(N330="nulová",J330,0)</f>
        <v>0</v>
      </c>
      <c r="BJ330" s="19" t="s">
        <v>79</v>
      </c>
      <c r="BK330" s="214">
        <f>ROUND(I330*H330,2)</f>
        <v>0</v>
      </c>
      <c r="BL330" s="19" t="s">
        <v>123</v>
      </c>
      <c r="BM330" s="213" t="s">
        <v>557</v>
      </c>
    </row>
    <row r="331" spans="1:47" s="2" customFormat="1" ht="12">
      <c r="A331" s="40"/>
      <c r="B331" s="41"/>
      <c r="C331" s="42"/>
      <c r="D331" s="215" t="s">
        <v>125</v>
      </c>
      <c r="E331" s="42"/>
      <c r="F331" s="216" t="s">
        <v>558</v>
      </c>
      <c r="G331" s="42"/>
      <c r="H331" s="42"/>
      <c r="I331" s="217"/>
      <c r="J331" s="42"/>
      <c r="K331" s="42"/>
      <c r="L331" s="46"/>
      <c r="M331" s="218"/>
      <c r="N331" s="219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125</v>
      </c>
      <c r="AU331" s="19" t="s">
        <v>81</v>
      </c>
    </row>
    <row r="332" spans="1:51" s="13" customFormat="1" ht="12">
      <c r="A332" s="13"/>
      <c r="B332" s="220"/>
      <c r="C332" s="221"/>
      <c r="D332" s="222" t="s">
        <v>127</v>
      </c>
      <c r="E332" s="223" t="s">
        <v>19</v>
      </c>
      <c r="F332" s="224" t="s">
        <v>559</v>
      </c>
      <c r="G332" s="221"/>
      <c r="H332" s="225">
        <v>94.945</v>
      </c>
      <c r="I332" s="226"/>
      <c r="J332" s="221"/>
      <c r="K332" s="221"/>
      <c r="L332" s="227"/>
      <c r="M332" s="228"/>
      <c r="N332" s="229"/>
      <c r="O332" s="229"/>
      <c r="P332" s="229"/>
      <c r="Q332" s="229"/>
      <c r="R332" s="229"/>
      <c r="S332" s="229"/>
      <c r="T332" s="230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1" t="s">
        <v>127</v>
      </c>
      <c r="AU332" s="231" t="s">
        <v>81</v>
      </c>
      <c r="AV332" s="13" t="s">
        <v>81</v>
      </c>
      <c r="AW332" s="13" t="s">
        <v>33</v>
      </c>
      <c r="AX332" s="13" t="s">
        <v>79</v>
      </c>
      <c r="AY332" s="231" t="s">
        <v>116</v>
      </c>
    </row>
    <row r="333" spans="1:65" s="2" customFormat="1" ht="24.15" customHeight="1">
      <c r="A333" s="40"/>
      <c r="B333" s="41"/>
      <c r="C333" s="202" t="s">
        <v>560</v>
      </c>
      <c r="D333" s="202" t="s">
        <v>118</v>
      </c>
      <c r="E333" s="203" t="s">
        <v>561</v>
      </c>
      <c r="F333" s="204" t="s">
        <v>562</v>
      </c>
      <c r="G333" s="205" t="s">
        <v>281</v>
      </c>
      <c r="H333" s="206">
        <v>2157.959</v>
      </c>
      <c r="I333" s="207"/>
      <c r="J333" s="208">
        <f>ROUND(I333*H333,2)</f>
        <v>0</v>
      </c>
      <c r="K333" s="204" t="s">
        <v>122</v>
      </c>
      <c r="L333" s="46"/>
      <c r="M333" s="209" t="s">
        <v>19</v>
      </c>
      <c r="N333" s="210" t="s">
        <v>42</v>
      </c>
      <c r="O333" s="86"/>
      <c r="P333" s="211">
        <f>O333*H333</f>
        <v>0</v>
      </c>
      <c r="Q333" s="211">
        <v>0</v>
      </c>
      <c r="R333" s="211">
        <f>Q333*H333</f>
        <v>0</v>
      </c>
      <c r="S333" s="211">
        <v>0</v>
      </c>
      <c r="T333" s="212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13" t="s">
        <v>123</v>
      </c>
      <c r="AT333" s="213" t="s">
        <v>118</v>
      </c>
      <c r="AU333" s="213" t="s">
        <v>81</v>
      </c>
      <c r="AY333" s="19" t="s">
        <v>116</v>
      </c>
      <c r="BE333" s="214">
        <f>IF(N333="základní",J333,0)</f>
        <v>0</v>
      </c>
      <c r="BF333" s="214">
        <f>IF(N333="snížená",J333,0)</f>
        <v>0</v>
      </c>
      <c r="BG333" s="214">
        <f>IF(N333="zákl. přenesená",J333,0)</f>
        <v>0</v>
      </c>
      <c r="BH333" s="214">
        <f>IF(N333="sníž. přenesená",J333,0)</f>
        <v>0</v>
      </c>
      <c r="BI333" s="214">
        <f>IF(N333="nulová",J333,0)</f>
        <v>0</v>
      </c>
      <c r="BJ333" s="19" t="s">
        <v>79</v>
      </c>
      <c r="BK333" s="214">
        <f>ROUND(I333*H333,2)</f>
        <v>0</v>
      </c>
      <c r="BL333" s="19" t="s">
        <v>123</v>
      </c>
      <c r="BM333" s="213" t="s">
        <v>563</v>
      </c>
    </row>
    <row r="334" spans="1:47" s="2" customFormat="1" ht="12">
      <c r="A334" s="40"/>
      <c r="B334" s="41"/>
      <c r="C334" s="42"/>
      <c r="D334" s="215" t="s">
        <v>125</v>
      </c>
      <c r="E334" s="42"/>
      <c r="F334" s="216" t="s">
        <v>564</v>
      </c>
      <c r="G334" s="42"/>
      <c r="H334" s="42"/>
      <c r="I334" s="217"/>
      <c r="J334" s="42"/>
      <c r="K334" s="42"/>
      <c r="L334" s="46"/>
      <c r="M334" s="218"/>
      <c r="N334" s="219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125</v>
      </c>
      <c r="AU334" s="19" t="s">
        <v>81</v>
      </c>
    </row>
    <row r="335" spans="1:51" s="13" customFormat="1" ht="12">
      <c r="A335" s="13"/>
      <c r="B335" s="220"/>
      <c r="C335" s="221"/>
      <c r="D335" s="222" t="s">
        <v>127</v>
      </c>
      <c r="E335" s="223" t="s">
        <v>19</v>
      </c>
      <c r="F335" s="224" t="s">
        <v>565</v>
      </c>
      <c r="G335" s="221"/>
      <c r="H335" s="225">
        <v>2117.863</v>
      </c>
      <c r="I335" s="226"/>
      <c r="J335" s="221"/>
      <c r="K335" s="221"/>
      <c r="L335" s="227"/>
      <c r="M335" s="228"/>
      <c r="N335" s="229"/>
      <c r="O335" s="229"/>
      <c r="P335" s="229"/>
      <c r="Q335" s="229"/>
      <c r="R335" s="229"/>
      <c r="S335" s="229"/>
      <c r="T335" s="230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1" t="s">
        <v>127</v>
      </c>
      <c r="AU335" s="231" t="s">
        <v>81</v>
      </c>
      <c r="AV335" s="13" t="s">
        <v>81</v>
      </c>
      <c r="AW335" s="13" t="s">
        <v>33</v>
      </c>
      <c r="AX335" s="13" t="s">
        <v>71</v>
      </c>
      <c r="AY335" s="231" t="s">
        <v>116</v>
      </c>
    </row>
    <row r="336" spans="1:51" s="13" customFormat="1" ht="12">
      <c r="A336" s="13"/>
      <c r="B336" s="220"/>
      <c r="C336" s="221"/>
      <c r="D336" s="222" t="s">
        <v>127</v>
      </c>
      <c r="E336" s="223" t="s">
        <v>19</v>
      </c>
      <c r="F336" s="224" t="s">
        <v>566</v>
      </c>
      <c r="G336" s="221"/>
      <c r="H336" s="225">
        <v>40.096</v>
      </c>
      <c r="I336" s="226"/>
      <c r="J336" s="221"/>
      <c r="K336" s="221"/>
      <c r="L336" s="227"/>
      <c r="M336" s="228"/>
      <c r="N336" s="229"/>
      <c r="O336" s="229"/>
      <c r="P336" s="229"/>
      <c r="Q336" s="229"/>
      <c r="R336" s="229"/>
      <c r="S336" s="229"/>
      <c r="T336" s="230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1" t="s">
        <v>127</v>
      </c>
      <c r="AU336" s="231" t="s">
        <v>81</v>
      </c>
      <c r="AV336" s="13" t="s">
        <v>81</v>
      </c>
      <c r="AW336" s="13" t="s">
        <v>33</v>
      </c>
      <c r="AX336" s="13" t="s">
        <v>71</v>
      </c>
      <c r="AY336" s="231" t="s">
        <v>116</v>
      </c>
    </row>
    <row r="337" spans="1:51" s="14" customFormat="1" ht="12">
      <c r="A337" s="14"/>
      <c r="B337" s="232"/>
      <c r="C337" s="233"/>
      <c r="D337" s="222" t="s">
        <v>127</v>
      </c>
      <c r="E337" s="234" t="s">
        <v>19</v>
      </c>
      <c r="F337" s="235" t="s">
        <v>152</v>
      </c>
      <c r="G337" s="233"/>
      <c r="H337" s="236">
        <v>2157.959</v>
      </c>
      <c r="I337" s="237"/>
      <c r="J337" s="233"/>
      <c r="K337" s="233"/>
      <c r="L337" s="238"/>
      <c r="M337" s="239"/>
      <c r="N337" s="240"/>
      <c r="O337" s="240"/>
      <c r="P337" s="240"/>
      <c r="Q337" s="240"/>
      <c r="R337" s="240"/>
      <c r="S337" s="240"/>
      <c r="T337" s="241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2" t="s">
        <v>127</v>
      </c>
      <c r="AU337" s="242" t="s">
        <v>81</v>
      </c>
      <c r="AV337" s="14" t="s">
        <v>123</v>
      </c>
      <c r="AW337" s="14" t="s">
        <v>33</v>
      </c>
      <c r="AX337" s="14" t="s">
        <v>79</v>
      </c>
      <c r="AY337" s="242" t="s">
        <v>116</v>
      </c>
    </row>
    <row r="338" spans="1:65" s="2" customFormat="1" ht="24.15" customHeight="1">
      <c r="A338" s="40"/>
      <c r="B338" s="41"/>
      <c r="C338" s="202" t="s">
        <v>567</v>
      </c>
      <c r="D338" s="202" t="s">
        <v>118</v>
      </c>
      <c r="E338" s="203" t="s">
        <v>568</v>
      </c>
      <c r="F338" s="204" t="s">
        <v>280</v>
      </c>
      <c r="G338" s="205" t="s">
        <v>281</v>
      </c>
      <c r="H338" s="206">
        <v>59.668</v>
      </c>
      <c r="I338" s="207"/>
      <c r="J338" s="208">
        <f>ROUND(I338*H338,2)</f>
        <v>0</v>
      </c>
      <c r="K338" s="204" t="s">
        <v>122</v>
      </c>
      <c r="L338" s="46"/>
      <c r="M338" s="209" t="s">
        <v>19</v>
      </c>
      <c r="N338" s="210" t="s">
        <v>42</v>
      </c>
      <c r="O338" s="86"/>
      <c r="P338" s="211">
        <f>O338*H338</f>
        <v>0</v>
      </c>
      <c r="Q338" s="211">
        <v>0</v>
      </c>
      <c r="R338" s="211">
        <f>Q338*H338</f>
        <v>0</v>
      </c>
      <c r="S338" s="211">
        <v>0</v>
      </c>
      <c r="T338" s="212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13" t="s">
        <v>123</v>
      </c>
      <c r="AT338" s="213" t="s">
        <v>118</v>
      </c>
      <c r="AU338" s="213" t="s">
        <v>81</v>
      </c>
      <c r="AY338" s="19" t="s">
        <v>116</v>
      </c>
      <c r="BE338" s="214">
        <f>IF(N338="základní",J338,0)</f>
        <v>0</v>
      </c>
      <c r="BF338" s="214">
        <f>IF(N338="snížená",J338,0)</f>
        <v>0</v>
      </c>
      <c r="BG338" s="214">
        <f>IF(N338="zákl. přenesená",J338,0)</f>
        <v>0</v>
      </c>
      <c r="BH338" s="214">
        <f>IF(N338="sníž. přenesená",J338,0)</f>
        <v>0</v>
      </c>
      <c r="BI338" s="214">
        <f>IF(N338="nulová",J338,0)</f>
        <v>0</v>
      </c>
      <c r="BJ338" s="19" t="s">
        <v>79</v>
      </c>
      <c r="BK338" s="214">
        <f>ROUND(I338*H338,2)</f>
        <v>0</v>
      </c>
      <c r="BL338" s="19" t="s">
        <v>123</v>
      </c>
      <c r="BM338" s="213" t="s">
        <v>569</v>
      </c>
    </row>
    <row r="339" spans="1:47" s="2" customFormat="1" ht="12">
      <c r="A339" s="40"/>
      <c r="B339" s="41"/>
      <c r="C339" s="42"/>
      <c r="D339" s="215" t="s">
        <v>125</v>
      </c>
      <c r="E339" s="42"/>
      <c r="F339" s="216" t="s">
        <v>570</v>
      </c>
      <c r="G339" s="42"/>
      <c r="H339" s="42"/>
      <c r="I339" s="217"/>
      <c r="J339" s="42"/>
      <c r="K339" s="42"/>
      <c r="L339" s="46"/>
      <c r="M339" s="218"/>
      <c r="N339" s="219"/>
      <c r="O339" s="86"/>
      <c r="P339" s="86"/>
      <c r="Q339" s="86"/>
      <c r="R339" s="86"/>
      <c r="S339" s="86"/>
      <c r="T339" s="87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125</v>
      </c>
      <c r="AU339" s="19" t="s">
        <v>81</v>
      </c>
    </row>
    <row r="340" spans="1:51" s="13" customFormat="1" ht="12">
      <c r="A340" s="13"/>
      <c r="B340" s="220"/>
      <c r="C340" s="221"/>
      <c r="D340" s="222" t="s">
        <v>127</v>
      </c>
      <c r="E340" s="223" t="s">
        <v>19</v>
      </c>
      <c r="F340" s="224" t="s">
        <v>571</v>
      </c>
      <c r="G340" s="221"/>
      <c r="H340" s="225">
        <v>59.668</v>
      </c>
      <c r="I340" s="226"/>
      <c r="J340" s="221"/>
      <c r="K340" s="221"/>
      <c r="L340" s="227"/>
      <c r="M340" s="228"/>
      <c r="N340" s="229"/>
      <c r="O340" s="229"/>
      <c r="P340" s="229"/>
      <c r="Q340" s="229"/>
      <c r="R340" s="229"/>
      <c r="S340" s="229"/>
      <c r="T340" s="230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1" t="s">
        <v>127</v>
      </c>
      <c r="AU340" s="231" t="s">
        <v>81</v>
      </c>
      <c r="AV340" s="13" t="s">
        <v>81</v>
      </c>
      <c r="AW340" s="13" t="s">
        <v>33</v>
      </c>
      <c r="AX340" s="13" t="s">
        <v>79</v>
      </c>
      <c r="AY340" s="231" t="s">
        <v>116</v>
      </c>
    </row>
    <row r="341" spans="1:65" s="2" customFormat="1" ht="24.15" customHeight="1">
      <c r="A341" s="40"/>
      <c r="B341" s="41"/>
      <c r="C341" s="202" t="s">
        <v>572</v>
      </c>
      <c r="D341" s="202" t="s">
        <v>118</v>
      </c>
      <c r="E341" s="203" t="s">
        <v>573</v>
      </c>
      <c r="F341" s="204" t="s">
        <v>574</v>
      </c>
      <c r="G341" s="205" t="s">
        <v>281</v>
      </c>
      <c r="H341" s="206">
        <v>2.864</v>
      </c>
      <c r="I341" s="207"/>
      <c r="J341" s="208">
        <f>ROUND(I341*H341,2)</f>
        <v>0</v>
      </c>
      <c r="K341" s="204" t="s">
        <v>122</v>
      </c>
      <c r="L341" s="46"/>
      <c r="M341" s="209" t="s">
        <v>19</v>
      </c>
      <c r="N341" s="210" t="s">
        <v>42</v>
      </c>
      <c r="O341" s="86"/>
      <c r="P341" s="211">
        <f>O341*H341</f>
        <v>0</v>
      </c>
      <c r="Q341" s="211">
        <v>0</v>
      </c>
      <c r="R341" s="211">
        <f>Q341*H341</f>
        <v>0</v>
      </c>
      <c r="S341" s="211">
        <v>0</v>
      </c>
      <c r="T341" s="212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13" t="s">
        <v>123</v>
      </c>
      <c r="AT341" s="213" t="s">
        <v>118</v>
      </c>
      <c r="AU341" s="213" t="s">
        <v>81</v>
      </c>
      <c r="AY341" s="19" t="s">
        <v>116</v>
      </c>
      <c r="BE341" s="214">
        <f>IF(N341="základní",J341,0)</f>
        <v>0</v>
      </c>
      <c r="BF341" s="214">
        <f>IF(N341="snížená",J341,0)</f>
        <v>0</v>
      </c>
      <c r="BG341" s="214">
        <f>IF(N341="zákl. přenesená",J341,0)</f>
        <v>0</v>
      </c>
      <c r="BH341" s="214">
        <f>IF(N341="sníž. přenesená",J341,0)</f>
        <v>0</v>
      </c>
      <c r="BI341" s="214">
        <f>IF(N341="nulová",J341,0)</f>
        <v>0</v>
      </c>
      <c r="BJ341" s="19" t="s">
        <v>79</v>
      </c>
      <c r="BK341" s="214">
        <f>ROUND(I341*H341,2)</f>
        <v>0</v>
      </c>
      <c r="BL341" s="19" t="s">
        <v>123</v>
      </c>
      <c r="BM341" s="213" t="s">
        <v>575</v>
      </c>
    </row>
    <row r="342" spans="1:47" s="2" customFormat="1" ht="12">
      <c r="A342" s="40"/>
      <c r="B342" s="41"/>
      <c r="C342" s="42"/>
      <c r="D342" s="215" t="s">
        <v>125</v>
      </c>
      <c r="E342" s="42"/>
      <c r="F342" s="216" t="s">
        <v>576</v>
      </c>
      <c r="G342" s="42"/>
      <c r="H342" s="42"/>
      <c r="I342" s="217"/>
      <c r="J342" s="42"/>
      <c r="K342" s="42"/>
      <c r="L342" s="46"/>
      <c r="M342" s="218"/>
      <c r="N342" s="219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9" t="s">
        <v>125</v>
      </c>
      <c r="AU342" s="19" t="s">
        <v>81</v>
      </c>
    </row>
    <row r="343" spans="1:51" s="13" customFormat="1" ht="12">
      <c r="A343" s="13"/>
      <c r="B343" s="220"/>
      <c r="C343" s="221"/>
      <c r="D343" s="222" t="s">
        <v>127</v>
      </c>
      <c r="E343" s="223" t="s">
        <v>19</v>
      </c>
      <c r="F343" s="224" t="s">
        <v>577</v>
      </c>
      <c r="G343" s="221"/>
      <c r="H343" s="225">
        <v>2.864</v>
      </c>
      <c r="I343" s="226"/>
      <c r="J343" s="221"/>
      <c r="K343" s="221"/>
      <c r="L343" s="227"/>
      <c r="M343" s="228"/>
      <c r="N343" s="229"/>
      <c r="O343" s="229"/>
      <c r="P343" s="229"/>
      <c r="Q343" s="229"/>
      <c r="R343" s="229"/>
      <c r="S343" s="229"/>
      <c r="T343" s="230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1" t="s">
        <v>127</v>
      </c>
      <c r="AU343" s="231" t="s">
        <v>81</v>
      </c>
      <c r="AV343" s="13" t="s">
        <v>81</v>
      </c>
      <c r="AW343" s="13" t="s">
        <v>33</v>
      </c>
      <c r="AX343" s="13" t="s">
        <v>79</v>
      </c>
      <c r="AY343" s="231" t="s">
        <v>116</v>
      </c>
    </row>
    <row r="344" spans="1:63" s="12" customFormat="1" ht="22.8" customHeight="1">
      <c r="A344" s="12"/>
      <c r="B344" s="186"/>
      <c r="C344" s="187"/>
      <c r="D344" s="188" t="s">
        <v>70</v>
      </c>
      <c r="E344" s="200" t="s">
        <v>578</v>
      </c>
      <c r="F344" s="200" t="s">
        <v>579</v>
      </c>
      <c r="G344" s="187"/>
      <c r="H344" s="187"/>
      <c r="I344" s="190"/>
      <c r="J344" s="201">
        <f>BK344</f>
        <v>0</v>
      </c>
      <c r="K344" s="187"/>
      <c r="L344" s="192"/>
      <c r="M344" s="193"/>
      <c r="N344" s="194"/>
      <c r="O344" s="194"/>
      <c r="P344" s="195">
        <f>SUM(P345:P348)</f>
        <v>0</v>
      </c>
      <c r="Q344" s="194"/>
      <c r="R344" s="195">
        <f>SUM(R345:R348)</f>
        <v>0</v>
      </c>
      <c r="S344" s="194"/>
      <c r="T344" s="196">
        <f>SUM(T345:T348)</f>
        <v>0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197" t="s">
        <v>79</v>
      </c>
      <c r="AT344" s="198" t="s">
        <v>70</v>
      </c>
      <c r="AU344" s="198" t="s">
        <v>79</v>
      </c>
      <c r="AY344" s="197" t="s">
        <v>116</v>
      </c>
      <c r="BK344" s="199">
        <f>SUM(BK345:BK348)</f>
        <v>0</v>
      </c>
    </row>
    <row r="345" spans="1:65" s="2" customFormat="1" ht="24.15" customHeight="1">
      <c r="A345" s="40"/>
      <c r="B345" s="41"/>
      <c r="C345" s="202" t="s">
        <v>580</v>
      </c>
      <c r="D345" s="202" t="s">
        <v>118</v>
      </c>
      <c r="E345" s="203" t="s">
        <v>581</v>
      </c>
      <c r="F345" s="204" t="s">
        <v>582</v>
      </c>
      <c r="G345" s="205" t="s">
        <v>281</v>
      </c>
      <c r="H345" s="206">
        <v>292.687</v>
      </c>
      <c r="I345" s="207"/>
      <c r="J345" s="208">
        <f>ROUND(I345*H345,2)</f>
        <v>0</v>
      </c>
      <c r="K345" s="204" t="s">
        <v>122</v>
      </c>
      <c r="L345" s="46"/>
      <c r="M345" s="209" t="s">
        <v>19</v>
      </c>
      <c r="N345" s="210" t="s">
        <v>42</v>
      </c>
      <c r="O345" s="86"/>
      <c r="P345" s="211">
        <f>O345*H345</f>
        <v>0</v>
      </c>
      <c r="Q345" s="211">
        <v>0</v>
      </c>
      <c r="R345" s="211">
        <f>Q345*H345</f>
        <v>0</v>
      </c>
      <c r="S345" s="211">
        <v>0</v>
      </c>
      <c r="T345" s="212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13" t="s">
        <v>123</v>
      </c>
      <c r="AT345" s="213" t="s">
        <v>118</v>
      </c>
      <c r="AU345" s="213" t="s">
        <v>81</v>
      </c>
      <c r="AY345" s="19" t="s">
        <v>116</v>
      </c>
      <c r="BE345" s="214">
        <f>IF(N345="základní",J345,0)</f>
        <v>0</v>
      </c>
      <c r="BF345" s="214">
        <f>IF(N345="snížená",J345,0)</f>
        <v>0</v>
      </c>
      <c r="BG345" s="214">
        <f>IF(N345="zákl. přenesená",J345,0)</f>
        <v>0</v>
      </c>
      <c r="BH345" s="214">
        <f>IF(N345="sníž. přenesená",J345,0)</f>
        <v>0</v>
      </c>
      <c r="BI345" s="214">
        <f>IF(N345="nulová",J345,0)</f>
        <v>0</v>
      </c>
      <c r="BJ345" s="19" t="s">
        <v>79</v>
      </c>
      <c r="BK345" s="214">
        <f>ROUND(I345*H345,2)</f>
        <v>0</v>
      </c>
      <c r="BL345" s="19" t="s">
        <v>123</v>
      </c>
      <c r="BM345" s="213" t="s">
        <v>583</v>
      </c>
    </row>
    <row r="346" spans="1:47" s="2" customFormat="1" ht="12">
      <c r="A346" s="40"/>
      <c r="B346" s="41"/>
      <c r="C346" s="42"/>
      <c r="D346" s="215" t="s">
        <v>125</v>
      </c>
      <c r="E346" s="42"/>
      <c r="F346" s="216" t="s">
        <v>584</v>
      </c>
      <c r="G346" s="42"/>
      <c r="H346" s="42"/>
      <c r="I346" s="217"/>
      <c r="J346" s="42"/>
      <c r="K346" s="42"/>
      <c r="L346" s="46"/>
      <c r="M346" s="218"/>
      <c r="N346" s="219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125</v>
      </c>
      <c r="AU346" s="19" t="s">
        <v>81</v>
      </c>
    </row>
    <row r="347" spans="1:65" s="2" customFormat="1" ht="33" customHeight="1">
      <c r="A347" s="40"/>
      <c r="B347" s="41"/>
      <c r="C347" s="202" t="s">
        <v>585</v>
      </c>
      <c r="D347" s="202" t="s">
        <v>118</v>
      </c>
      <c r="E347" s="203" t="s">
        <v>586</v>
      </c>
      <c r="F347" s="204" t="s">
        <v>587</v>
      </c>
      <c r="G347" s="205" t="s">
        <v>281</v>
      </c>
      <c r="H347" s="206">
        <v>292.687</v>
      </c>
      <c r="I347" s="207"/>
      <c r="J347" s="208">
        <f>ROUND(I347*H347,2)</f>
        <v>0</v>
      </c>
      <c r="K347" s="204" t="s">
        <v>122</v>
      </c>
      <c r="L347" s="46"/>
      <c r="M347" s="209" t="s">
        <v>19</v>
      </c>
      <c r="N347" s="210" t="s">
        <v>42</v>
      </c>
      <c r="O347" s="86"/>
      <c r="P347" s="211">
        <f>O347*H347</f>
        <v>0</v>
      </c>
      <c r="Q347" s="211">
        <v>0</v>
      </c>
      <c r="R347" s="211">
        <f>Q347*H347</f>
        <v>0</v>
      </c>
      <c r="S347" s="211">
        <v>0</v>
      </c>
      <c r="T347" s="212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13" t="s">
        <v>123</v>
      </c>
      <c r="AT347" s="213" t="s">
        <v>118</v>
      </c>
      <c r="AU347" s="213" t="s">
        <v>81</v>
      </c>
      <c r="AY347" s="19" t="s">
        <v>116</v>
      </c>
      <c r="BE347" s="214">
        <f>IF(N347="základní",J347,0)</f>
        <v>0</v>
      </c>
      <c r="BF347" s="214">
        <f>IF(N347="snížená",J347,0)</f>
        <v>0</v>
      </c>
      <c r="BG347" s="214">
        <f>IF(N347="zákl. přenesená",J347,0)</f>
        <v>0</v>
      </c>
      <c r="BH347" s="214">
        <f>IF(N347="sníž. přenesená",J347,0)</f>
        <v>0</v>
      </c>
      <c r="BI347" s="214">
        <f>IF(N347="nulová",J347,0)</f>
        <v>0</v>
      </c>
      <c r="BJ347" s="19" t="s">
        <v>79</v>
      </c>
      <c r="BK347" s="214">
        <f>ROUND(I347*H347,2)</f>
        <v>0</v>
      </c>
      <c r="BL347" s="19" t="s">
        <v>123</v>
      </c>
      <c r="BM347" s="213" t="s">
        <v>588</v>
      </c>
    </row>
    <row r="348" spans="1:47" s="2" customFormat="1" ht="12">
      <c r="A348" s="40"/>
      <c r="B348" s="41"/>
      <c r="C348" s="42"/>
      <c r="D348" s="215" t="s">
        <v>125</v>
      </c>
      <c r="E348" s="42"/>
      <c r="F348" s="216" t="s">
        <v>589</v>
      </c>
      <c r="G348" s="42"/>
      <c r="H348" s="42"/>
      <c r="I348" s="217"/>
      <c r="J348" s="42"/>
      <c r="K348" s="42"/>
      <c r="L348" s="46"/>
      <c r="M348" s="264"/>
      <c r="N348" s="265"/>
      <c r="O348" s="266"/>
      <c r="P348" s="266"/>
      <c r="Q348" s="266"/>
      <c r="R348" s="266"/>
      <c r="S348" s="266"/>
      <c r="T348" s="267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9" t="s">
        <v>125</v>
      </c>
      <c r="AU348" s="19" t="s">
        <v>81</v>
      </c>
    </row>
    <row r="349" spans="1:31" s="2" customFormat="1" ht="6.95" customHeight="1">
      <c r="A349" s="40"/>
      <c r="B349" s="61"/>
      <c r="C349" s="62"/>
      <c r="D349" s="62"/>
      <c r="E349" s="62"/>
      <c r="F349" s="62"/>
      <c r="G349" s="62"/>
      <c r="H349" s="62"/>
      <c r="I349" s="62"/>
      <c r="J349" s="62"/>
      <c r="K349" s="62"/>
      <c r="L349" s="46"/>
      <c r="M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</row>
  </sheetData>
  <sheetProtection password="CC35" sheet="1" objects="1" scenarios="1" formatColumns="0" formatRows="0" autoFilter="0"/>
  <autoFilter ref="C89:K348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4" r:id="rId1" display="https://podminky.urs.cz/item/CS_URS_2023_01/113106071"/>
    <hyperlink ref="F97" r:id="rId2" display="https://podminky.urs.cz/item/CS_URS_2023_01/113107022"/>
    <hyperlink ref="F100" r:id="rId3" display="https://podminky.urs.cz/item/CS_URS_2023_01/113107024"/>
    <hyperlink ref="F103" r:id="rId4" display="https://podminky.urs.cz/item/CS_URS_2023_01/113107042"/>
    <hyperlink ref="F106" r:id="rId5" display="https://podminky.urs.cz/item/CS_URS_2023_01/113107225"/>
    <hyperlink ref="F111" r:id="rId6" display="https://podminky.urs.cz/item/CS_URS_2023_01/113202111"/>
    <hyperlink ref="F116" r:id="rId7" display="https://podminky.urs.cz/item/CS_URS_2023_01/115101301"/>
    <hyperlink ref="F119" r:id="rId8" display="https://podminky.urs.cz/item/CS_URS_2023_01/119001401"/>
    <hyperlink ref="F122" r:id="rId9" display="https://podminky.urs.cz/item/CS_URS_2023_01/119001405"/>
    <hyperlink ref="F125" r:id="rId10" display="https://podminky.urs.cz/item/CS_URS_2023_01/119001421"/>
    <hyperlink ref="F128" r:id="rId11" display="https://podminky.urs.cz/item/CS_URS_2023_01/121112003"/>
    <hyperlink ref="F131" r:id="rId12" display="https://podminky.urs.cz/item/CS_URS_2023_01/132254205"/>
    <hyperlink ref="F141" r:id="rId13" display="https://podminky.urs.cz/item/CS_URS_2023_01/132354205"/>
    <hyperlink ref="F151" r:id="rId14" display="https://podminky.urs.cz/item/CS_URS_2023_01/151101101"/>
    <hyperlink ref="F154" r:id="rId15" display="https://podminky.urs.cz/item/CS_URS_2023_01/151101102"/>
    <hyperlink ref="F157" r:id="rId16" display="https://podminky.urs.cz/item/CS_URS_2023_01/151101111"/>
    <hyperlink ref="F160" r:id="rId17" display="https://podminky.urs.cz/item/CS_URS_2023_01/151101112"/>
    <hyperlink ref="F163" r:id="rId18" display="https://podminky.urs.cz/item/CS_URS_2023_01/162211311"/>
    <hyperlink ref="F166" r:id="rId19" display="https://podminky.urs.cz/item/CS_URS_2023_01/162751117"/>
    <hyperlink ref="F171" r:id="rId20" display="https://podminky.urs.cz/item/CS_URS_2023_01/162751119"/>
    <hyperlink ref="F174" r:id="rId21" display="https://podminky.urs.cz/item/CS_URS_2023_01/162751137"/>
    <hyperlink ref="F179" r:id="rId22" display="https://podminky.urs.cz/item/CS_URS_2023_01/162751139"/>
    <hyperlink ref="F182" r:id="rId23" display="https://podminky.urs.cz/item/CS_URS_2023_01/167111101"/>
    <hyperlink ref="F185" r:id="rId24" display="https://podminky.urs.cz/item/CS_URS_2023_01/171201201"/>
    <hyperlink ref="F188" r:id="rId25" display="https://podminky.urs.cz/item/CS_URS_2023_01/171201221"/>
    <hyperlink ref="F191" r:id="rId26" display="https://podminky.urs.cz/item/CS_URS_2023_01/174151101"/>
    <hyperlink ref="F200" r:id="rId27" display="https://podminky.urs.cz/item/CS_URS_2023_01/175151101"/>
    <hyperlink ref="F205" r:id="rId28" display="https://podminky.urs.cz/item/CS_URS_2023_01/181311103"/>
    <hyperlink ref="F208" r:id="rId29" display="https://podminky.urs.cz/item/CS_URS_2023_01/181411131"/>
    <hyperlink ref="F214" r:id="rId30" display="https://podminky.urs.cz/item/CS_URS_2023_01/139001101"/>
    <hyperlink ref="F221" r:id="rId31" display="https://podminky.urs.cz/item/CS_URS_2023_01/212751103"/>
    <hyperlink ref="F225" r:id="rId32" display="https://podminky.urs.cz/item/CS_URS_2023_01/359901211"/>
    <hyperlink ref="F229" r:id="rId33" display="https://podminky.urs.cz/item/CS_URS_2023_01/451572111"/>
    <hyperlink ref="F233" r:id="rId34" display="https://podminky.urs.cz/item/CS_URS_2023_01/564841113"/>
    <hyperlink ref="F236" r:id="rId35" display="https://podminky.urs.cz/item/CS_URS_2023_01/564851111"/>
    <hyperlink ref="F239" r:id="rId36" display="https://podminky.urs.cz/item/CS_URS_2023_01/564861112"/>
    <hyperlink ref="F242" r:id="rId37" display="https://podminky.urs.cz/item/CS_URS_2023_01/564871111"/>
    <hyperlink ref="F245" r:id="rId38" display="https://podminky.urs.cz/item/CS_URS_2023_01/565175113"/>
    <hyperlink ref="F248" r:id="rId39" display="https://podminky.urs.cz/item/CS_URS_2023_01/573111111"/>
    <hyperlink ref="F251" r:id="rId40" display="https://podminky.urs.cz/item/CS_URS_2023_01/573231108"/>
    <hyperlink ref="F254" r:id="rId41" display="https://podminky.urs.cz/item/CS_URS_2023_01/577134111"/>
    <hyperlink ref="F257" r:id="rId42" display="https://podminky.urs.cz/item/CS_URS_2023_01/577156111"/>
    <hyperlink ref="F260" r:id="rId43" display="https://podminky.urs.cz/item/CS_URS_2023_01/596212210"/>
    <hyperlink ref="F263" r:id="rId44" display="https://podminky.urs.cz/item/CS_URS_2023_01/599141111"/>
    <hyperlink ref="F267" r:id="rId45" display="https://podminky.urs.cz/item/CS_URS_2023_01/810351811"/>
    <hyperlink ref="F270" r:id="rId46" display="https://podminky.urs.cz/item/CS_URS_2023_01/871315221"/>
    <hyperlink ref="F273" r:id="rId47" display="https://podminky.urs.cz/item/CS_URS_2023_01/871355221"/>
    <hyperlink ref="F276" r:id="rId48" display="https://podminky.urs.cz/item/CS_URS_2023_01/877265271"/>
    <hyperlink ref="F280" r:id="rId49" display="https://podminky.urs.cz/item/CS_URS_2023_01/877315211"/>
    <hyperlink ref="F284" r:id="rId50" display="https://podminky.urs.cz/item/CS_URS_2023_01/877315231"/>
    <hyperlink ref="F288" r:id="rId51" display="https://podminky.urs.cz/item/CS_URS_2023_01/877355211"/>
    <hyperlink ref="F295" r:id="rId52" display="https://podminky.urs.cz/item/CS_URS_2023_01/892351111"/>
    <hyperlink ref="F300" r:id="rId53" display="https://podminky.urs.cz/item/CS_URS_2023_01/899722111"/>
    <hyperlink ref="F304" r:id="rId54" display="https://podminky.urs.cz/item/CS_URS_2023_01/916131112"/>
    <hyperlink ref="F307" r:id="rId55" display="https://podminky.urs.cz/item/CS_URS_2023_01/916231212"/>
    <hyperlink ref="F310" r:id="rId56" display="https://podminky.urs.cz/item/CS_URS_2023_01/919731112"/>
    <hyperlink ref="F313" r:id="rId57" display="https://podminky.urs.cz/item/CS_URS_2023_01/919735112"/>
    <hyperlink ref="F316" r:id="rId58" display="https://podminky.urs.cz/item/CS_URS_2023_01/966008211"/>
    <hyperlink ref="F319" r:id="rId59" display="https://podminky.urs.cz/item/CS_URS_2023_01/979021112"/>
    <hyperlink ref="F322" r:id="rId60" display="https://podminky.urs.cz/item/CS_URS_2023_01/979021113"/>
    <hyperlink ref="F326" r:id="rId61" display="https://podminky.urs.cz/item/CS_URS_2023_01/997013509"/>
    <hyperlink ref="F328" r:id="rId62" display="https://podminky.urs.cz/item/CS_URS_2023_01/997013601"/>
    <hyperlink ref="F331" r:id="rId63" display="https://podminky.urs.cz/item/CS_URS_2023_01/997221551"/>
    <hyperlink ref="F334" r:id="rId64" display="https://podminky.urs.cz/item/CS_URS_2023_01/997221559"/>
    <hyperlink ref="F339" r:id="rId65" display="https://podminky.urs.cz/item/CS_URS_2023_01/997221655"/>
    <hyperlink ref="F342" r:id="rId66" display="https://podminky.urs.cz/item/CS_URS_2023_01/997221875"/>
    <hyperlink ref="F346" r:id="rId67" display="https://podminky.urs.cz/item/CS_URS_2023_01/998276101"/>
    <hyperlink ref="F348" r:id="rId68" display="https://podminky.urs.cz/item/CS_URS_2023_01/99827612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68" customWidth="1"/>
    <col min="2" max="2" width="1.7109375" style="268" customWidth="1"/>
    <col min="3" max="4" width="5.00390625" style="268" customWidth="1"/>
    <col min="5" max="5" width="11.7109375" style="268" customWidth="1"/>
    <col min="6" max="6" width="9.140625" style="268" customWidth="1"/>
    <col min="7" max="7" width="5.00390625" style="268" customWidth="1"/>
    <col min="8" max="8" width="77.8515625" style="268" customWidth="1"/>
    <col min="9" max="10" width="20.00390625" style="268" customWidth="1"/>
    <col min="11" max="11" width="1.7109375" style="268" customWidth="1"/>
  </cols>
  <sheetData>
    <row r="1" s="1" customFormat="1" ht="37.5" customHeight="1"/>
    <row r="2" spans="2:11" s="1" customFormat="1" ht="7.5" customHeight="1">
      <c r="B2" s="269"/>
      <c r="C2" s="270"/>
      <c r="D2" s="270"/>
      <c r="E2" s="270"/>
      <c r="F2" s="270"/>
      <c r="G2" s="270"/>
      <c r="H2" s="270"/>
      <c r="I2" s="270"/>
      <c r="J2" s="270"/>
      <c r="K2" s="271"/>
    </row>
    <row r="3" spans="2:11" s="16" customFormat="1" ht="45" customHeight="1">
      <c r="B3" s="272"/>
      <c r="C3" s="273" t="s">
        <v>590</v>
      </c>
      <c r="D3" s="273"/>
      <c r="E3" s="273"/>
      <c r="F3" s="273"/>
      <c r="G3" s="273"/>
      <c r="H3" s="273"/>
      <c r="I3" s="273"/>
      <c r="J3" s="273"/>
      <c r="K3" s="274"/>
    </row>
    <row r="4" spans="2:11" s="1" customFormat="1" ht="25.5" customHeight="1">
      <c r="B4" s="275"/>
      <c r="C4" s="276" t="s">
        <v>591</v>
      </c>
      <c r="D4" s="276"/>
      <c r="E4" s="276"/>
      <c r="F4" s="276"/>
      <c r="G4" s="276"/>
      <c r="H4" s="276"/>
      <c r="I4" s="276"/>
      <c r="J4" s="276"/>
      <c r="K4" s="277"/>
    </row>
    <row r="5" spans="2:11" s="1" customFormat="1" ht="5.25" customHeight="1">
      <c r="B5" s="275"/>
      <c r="C5" s="278"/>
      <c r="D5" s="278"/>
      <c r="E5" s="278"/>
      <c r="F5" s="278"/>
      <c r="G5" s="278"/>
      <c r="H5" s="278"/>
      <c r="I5" s="278"/>
      <c r="J5" s="278"/>
      <c r="K5" s="277"/>
    </row>
    <row r="6" spans="2:11" s="1" customFormat="1" ht="15" customHeight="1">
      <c r="B6" s="275"/>
      <c r="C6" s="279" t="s">
        <v>592</v>
      </c>
      <c r="D6" s="279"/>
      <c r="E6" s="279"/>
      <c r="F6" s="279"/>
      <c r="G6" s="279"/>
      <c r="H6" s="279"/>
      <c r="I6" s="279"/>
      <c r="J6" s="279"/>
      <c r="K6" s="277"/>
    </row>
    <row r="7" spans="2:11" s="1" customFormat="1" ht="15" customHeight="1">
      <c r="B7" s="280"/>
      <c r="C7" s="279" t="s">
        <v>593</v>
      </c>
      <c r="D7" s="279"/>
      <c r="E7" s="279"/>
      <c r="F7" s="279"/>
      <c r="G7" s="279"/>
      <c r="H7" s="279"/>
      <c r="I7" s="279"/>
      <c r="J7" s="279"/>
      <c r="K7" s="277"/>
    </row>
    <row r="8" spans="2:11" s="1" customFormat="1" ht="12.75" customHeight="1">
      <c r="B8" s="280"/>
      <c r="C8" s="279"/>
      <c r="D8" s="279"/>
      <c r="E8" s="279"/>
      <c r="F8" s="279"/>
      <c r="G8" s="279"/>
      <c r="H8" s="279"/>
      <c r="I8" s="279"/>
      <c r="J8" s="279"/>
      <c r="K8" s="277"/>
    </row>
    <row r="9" spans="2:11" s="1" customFormat="1" ht="15" customHeight="1">
      <c r="B9" s="280"/>
      <c r="C9" s="279" t="s">
        <v>594</v>
      </c>
      <c r="D9" s="279"/>
      <c r="E9" s="279"/>
      <c r="F9" s="279"/>
      <c r="G9" s="279"/>
      <c r="H9" s="279"/>
      <c r="I9" s="279"/>
      <c r="J9" s="279"/>
      <c r="K9" s="277"/>
    </row>
    <row r="10" spans="2:11" s="1" customFormat="1" ht="15" customHeight="1">
      <c r="B10" s="280"/>
      <c r="C10" s="279"/>
      <c r="D10" s="279" t="s">
        <v>595</v>
      </c>
      <c r="E10" s="279"/>
      <c r="F10" s="279"/>
      <c r="G10" s="279"/>
      <c r="H10" s="279"/>
      <c r="I10" s="279"/>
      <c r="J10" s="279"/>
      <c r="K10" s="277"/>
    </row>
    <row r="11" spans="2:11" s="1" customFormat="1" ht="15" customHeight="1">
      <c r="B11" s="280"/>
      <c r="C11" s="281"/>
      <c r="D11" s="279" t="s">
        <v>596</v>
      </c>
      <c r="E11" s="279"/>
      <c r="F11" s="279"/>
      <c r="G11" s="279"/>
      <c r="H11" s="279"/>
      <c r="I11" s="279"/>
      <c r="J11" s="279"/>
      <c r="K11" s="277"/>
    </row>
    <row r="12" spans="2:11" s="1" customFormat="1" ht="15" customHeight="1">
      <c r="B12" s="280"/>
      <c r="C12" s="281"/>
      <c r="D12" s="279"/>
      <c r="E12" s="279"/>
      <c r="F12" s="279"/>
      <c r="G12" s="279"/>
      <c r="H12" s="279"/>
      <c r="I12" s="279"/>
      <c r="J12" s="279"/>
      <c r="K12" s="277"/>
    </row>
    <row r="13" spans="2:11" s="1" customFormat="1" ht="15" customHeight="1">
      <c r="B13" s="280"/>
      <c r="C13" s="281"/>
      <c r="D13" s="282" t="s">
        <v>597</v>
      </c>
      <c r="E13" s="279"/>
      <c r="F13" s="279"/>
      <c r="G13" s="279"/>
      <c r="H13" s="279"/>
      <c r="I13" s="279"/>
      <c r="J13" s="279"/>
      <c r="K13" s="277"/>
    </row>
    <row r="14" spans="2:11" s="1" customFormat="1" ht="12.75" customHeight="1">
      <c r="B14" s="280"/>
      <c r="C14" s="281"/>
      <c r="D14" s="281"/>
      <c r="E14" s="281"/>
      <c r="F14" s="281"/>
      <c r="G14" s="281"/>
      <c r="H14" s="281"/>
      <c r="I14" s="281"/>
      <c r="J14" s="281"/>
      <c r="K14" s="277"/>
    </row>
    <row r="15" spans="2:11" s="1" customFormat="1" ht="15" customHeight="1">
      <c r="B15" s="280"/>
      <c r="C15" s="281"/>
      <c r="D15" s="279" t="s">
        <v>598</v>
      </c>
      <c r="E15" s="279"/>
      <c r="F15" s="279"/>
      <c r="G15" s="279"/>
      <c r="H15" s="279"/>
      <c r="I15" s="279"/>
      <c r="J15" s="279"/>
      <c r="K15" s="277"/>
    </row>
    <row r="16" spans="2:11" s="1" customFormat="1" ht="15" customHeight="1">
      <c r="B16" s="280"/>
      <c r="C16" s="281"/>
      <c r="D16" s="279" t="s">
        <v>599</v>
      </c>
      <c r="E16" s="279"/>
      <c r="F16" s="279"/>
      <c r="G16" s="279"/>
      <c r="H16" s="279"/>
      <c r="I16" s="279"/>
      <c r="J16" s="279"/>
      <c r="K16" s="277"/>
    </row>
    <row r="17" spans="2:11" s="1" customFormat="1" ht="15" customHeight="1">
      <c r="B17" s="280"/>
      <c r="C17" s="281"/>
      <c r="D17" s="279" t="s">
        <v>600</v>
      </c>
      <c r="E17" s="279"/>
      <c r="F17" s="279"/>
      <c r="G17" s="279"/>
      <c r="H17" s="279"/>
      <c r="I17" s="279"/>
      <c r="J17" s="279"/>
      <c r="K17" s="277"/>
    </row>
    <row r="18" spans="2:11" s="1" customFormat="1" ht="15" customHeight="1">
      <c r="B18" s="280"/>
      <c r="C18" s="281"/>
      <c r="D18" s="281"/>
      <c r="E18" s="283" t="s">
        <v>78</v>
      </c>
      <c r="F18" s="279" t="s">
        <v>601</v>
      </c>
      <c r="G18" s="279"/>
      <c r="H18" s="279"/>
      <c r="I18" s="279"/>
      <c r="J18" s="279"/>
      <c r="K18" s="277"/>
    </row>
    <row r="19" spans="2:11" s="1" customFormat="1" ht="15" customHeight="1">
      <c r="B19" s="280"/>
      <c r="C19" s="281"/>
      <c r="D19" s="281"/>
      <c r="E19" s="283" t="s">
        <v>602</v>
      </c>
      <c r="F19" s="279" t="s">
        <v>603</v>
      </c>
      <c r="G19" s="279"/>
      <c r="H19" s="279"/>
      <c r="I19" s="279"/>
      <c r="J19" s="279"/>
      <c r="K19" s="277"/>
    </row>
    <row r="20" spans="2:11" s="1" customFormat="1" ht="15" customHeight="1">
      <c r="B20" s="280"/>
      <c r="C20" s="281"/>
      <c r="D20" s="281"/>
      <c r="E20" s="283" t="s">
        <v>604</v>
      </c>
      <c r="F20" s="279" t="s">
        <v>605</v>
      </c>
      <c r="G20" s="279"/>
      <c r="H20" s="279"/>
      <c r="I20" s="279"/>
      <c r="J20" s="279"/>
      <c r="K20" s="277"/>
    </row>
    <row r="21" spans="2:11" s="1" customFormat="1" ht="15" customHeight="1">
      <c r="B21" s="280"/>
      <c r="C21" s="281"/>
      <c r="D21" s="281"/>
      <c r="E21" s="283" t="s">
        <v>606</v>
      </c>
      <c r="F21" s="279" t="s">
        <v>607</v>
      </c>
      <c r="G21" s="279"/>
      <c r="H21" s="279"/>
      <c r="I21" s="279"/>
      <c r="J21" s="279"/>
      <c r="K21" s="277"/>
    </row>
    <row r="22" spans="2:11" s="1" customFormat="1" ht="15" customHeight="1">
      <c r="B22" s="280"/>
      <c r="C22" s="281"/>
      <c r="D22" s="281"/>
      <c r="E22" s="283" t="s">
        <v>608</v>
      </c>
      <c r="F22" s="279" t="s">
        <v>609</v>
      </c>
      <c r="G22" s="279"/>
      <c r="H22" s="279"/>
      <c r="I22" s="279"/>
      <c r="J22" s="279"/>
      <c r="K22" s="277"/>
    </row>
    <row r="23" spans="2:11" s="1" customFormat="1" ht="15" customHeight="1">
      <c r="B23" s="280"/>
      <c r="C23" s="281"/>
      <c r="D23" s="281"/>
      <c r="E23" s="283" t="s">
        <v>610</v>
      </c>
      <c r="F23" s="279" t="s">
        <v>611</v>
      </c>
      <c r="G23" s="279"/>
      <c r="H23" s="279"/>
      <c r="I23" s="279"/>
      <c r="J23" s="279"/>
      <c r="K23" s="277"/>
    </row>
    <row r="24" spans="2:11" s="1" customFormat="1" ht="12.75" customHeight="1">
      <c r="B24" s="280"/>
      <c r="C24" s="281"/>
      <c r="D24" s="281"/>
      <c r="E24" s="281"/>
      <c r="F24" s="281"/>
      <c r="G24" s="281"/>
      <c r="H24" s="281"/>
      <c r="I24" s="281"/>
      <c r="J24" s="281"/>
      <c r="K24" s="277"/>
    </row>
    <row r="25" spans="2:11" s="1" customFormat="1" ht="15" customHeight="1">
      <c r="B25" s="280"/>
      <c r="C25" s="279" t="s">
        <v>612</v>
      </c>
      <c r="D25" s="279"/>
      <c r="E25" s="279"/>
      <c r="F25" s="279"/>
      <c r="G25" s="279"/>
      <c r="H25" s="279"/>
      <c r="I25" s="279"/>
      <c r="J25" s="279"/>
      <c r="K25" s="277"/>
    </row>
    <row r="26" spans="2:11" s="1" customFormat="1" ht="15" customHeight="1">
      <c r="B26" s="280"/>
      <c r="C26" s="279" t="s">
        <v>613</v>
      </c>
      <c r="D26" s="279"/>
      <c r="E26" s="279"/>
      <c r="F26" s="279"/>
      <c r="G26" s="279"/>
      <c r="H26" s="279"/>
      <c r="I26" s="279"/>
      <c r="J26" s="279"/>
      <c r="K26" s="277"/>
    </row>
    <row r="27" spans="2:11" s="1" customFormat="1" ht="15" customHeight="1">
      <c r="B27" s="280"/>
      <c r="C27" s="279"/>
      <c r="D27" s="279" t="s">
        <v>614</v>
      </c>
      <c r="E27" s="279"/>
      <c r="F27" s="279"/>
      <c r="G27" s="279"/>
      <c r="H27" s="279"/>
      <c r="I27" s="279"/>
      <c r="J27" s="279"/>
      <c r="K27" s="277"/>
    </row>
    <row r="28" spans="2:11" s="1" customFormat="1" ht="15" customHeight="1">
      <c r="B28" s="280"/>
      <c r="C28" s="281"/>
      <c r="D28" s="279" t="s">
        <v>615</v>
      </c>
      <c r="E28" s="279"/>
      <c r="F28" s="279"/>
      <c r="G28" s="279"/>
      <c r="H28" s="279"/>
      <c r="I28" s="279"/>
      <c r="J28" s="279"/>
      <c r="K28" s="277"/>
    </row>
    <row r="29" spans="2:11" s="1" customFormat="1" ht="12.75" customHeight="1">
      <c r="B29" s="280"/>
      <c r="C29" s="281"/>
      <c r="D29" s="281"/>
      <c r="E29" s="281"/>
      <c r="F29" s="281"/>
      <c r="G29" s="281"/>
      <c r="H29" s="281"/>
      <c r="I29" s="281"/>
      <c r="J29" s="281"/>
      <c r="K29" s="277"/>
    </row>
    <row r="30" spans="2:11" s="1" customFormat="1" ht="15" customHeight="1">
      <c r="B30" s="280"/>
      <c r="C30" s="281"/>
      <c r="D30" s="279" t="s">
        <v>616</v>
      </c>
      <c r="E30" s="279"/>
      <c r="F30" s="279"/>
      <c r="G30" s="279"/>
      <c r="H30" s="279"/>
      <c r="I30" s="279"/>
      <c r="J30" s="279"/>
      <c r="K30" s="277"/>
    </row>
    <row r="31" spans="2:11" s="1" customFormat="1" ht="15" customHeight="1">
      <c r="B31" s="280"/>
      <c r="C31" s="281"/>
      <c r="D31" s="279" t="s">
        <v>617</v>
      </c>
      <c r="E31" s="279"/>
      <c r="F31" s="279"/>
      <c r="G31" s="279"/>
      <c r="H31" s="279"/>
      <c r="I31" s="279"/>
      <c r="J31" s="279"/>
      <c r="K31" s="277"/>
    </row>
    <row r="32" spans="2:11" s="1" customFormat="1" ht="12.75" customHeight="1">
      <c r="B32" s="280"/>
      <c r="C32" s="281"/>
      <c r="D32" s="281"/>
      <c r="E32" s="281"/>
      <c r="F32" s="281"/>
      <c r="G32" s="281"/>
      <c r="H32" s="281"/>
      <c r="I32" s="281"/>
      <c r="J32" s="281"/>
      <c r="K32" s="277"/>
    </row>
    <row r="33" spans="2:11" s="1" customFormat="1" ht="15" customHeight="1">
      <c r="B33" s="280"/>
      <c r="C33" s="281"/>
      <c r="D33" s="279" t="s">
        <v>618</v>
      </c>
      <c r="E33" s="279"/>
      <c r="F33" s="279"/>
      <c r="G33" s="279"/>
      <c r="H33" s="279"/>
      <c r="I33" s="279"/>
      <c r="J33" s="279"/>
      <c r="K33" s="277"/>
    </row>
    <row r="34" spans="2:11" s="1" customFormat="1" ht="15" customHeight="1">
      <c r="B34" s="280"/>
      <c r="C34" s="281"/>
      <c r="D34" s="279" t="s">
        <v>619</v>
      </c>
      <c r="E34" s="279"/>
      <c r="F34" s="279"/>
      <c r="G34" s="279"/>
      <c r="H34" s="279"/>
      <c r="I34" s="279"/>
      <c r="J34" s="279"/>
      <c r="K34" s="277"/>
    </row>
    <row r="35" spans="2:11" s="1" customFormat="1" ht="15" customHeight="1">
      <c r="B35" s="280"/>
      <c r="C35" s="281"/>
      <c r="D35" s="279" t="s">
        <v>620</v>
      </c>
      <c r="E35" s="279"/>
      <c r="F35" s="279"/>
      <c r="G35" s="279"/>
      <c r="H35" s="279"/>
      <c r="I35" s="279"/>
      <c r="J35" s="279"/>
      <c r="K35" s="277"/>
    </row>
    <row r="36" spans="2:11" s="1" customFormat="1" ht="15" customHeight="1">
      <c r="B36" s="280"/>
      <c r="C36" s="281"/>
      <c r="D36" s="279"/>
      <c r="E36" s="282" t="s">
        <v>102</v>
      </c>
      <c r="F36" s="279"/>
      <c r="G36" s="279" t="s">
        <v>621</v>
      </c>
      <c r="H36" s="279"/>
      <c r="I36" s="279"/>
      <c r="J36" s="279"/>
      <c r="K36" s="277"/>
    </row>
    <row r="37" spans="2:11" s="1" customFormat="1" ht="30.75" customHeight="1">
      <c r="B37" s="280"/>
      <c r="C37" s="281"/>
      <c r="D37" s="279"/>
      <c r="E37" s="282" t="s">
        <v>622</v>
      </c>
      <c r="F37" s="279"/>
      <c r="G37" s="279" t="s">
        <v>623</v>
      </c>
      <c r="H37" s="279"/>
      <c r="I37" s="279"/>
      <c r="J37" s="279"/>
      <c r="K37" s="277"/>
    </row>
    <row r="38" spans="2:11" s="1" customFormat="1" ht="15" customHeight="1">
      <c r="B38" s="280"/>
      <c r="C38" s="281"/>
      <c r="D38" s="279"/>
      <c r="E38" s="282" t="s">
        <v>52</v>
      </c>
      <c r="F38" s="279"/>
      <c r="G38" s="279" t="s">
        <v>624</v>
      </c>
      <c r="H38" s="279"/>
      <c r="I38" s="279"/>
      <c r="J38" s="279"/>
      <c r="K38" s="277"/>
    </row>
    <row r="39" spans="2:11" s="1" customFormat="1" ht="15" customHeight="1">
      <c r="B39" s="280"/>
      <c r="C39" s="281"/>
      <c r="D39" s="279"/>
      <c r="E39" s="282" t="s">
        <v>53</v>
      </c>
      <c r="F39" s="279"/>
      <c r="G39" s="279" t="s">
        <v>625</v>
      </c>
      <c r="H39" s="279"/>
      <c r="I39" s="279"/>
      <c r="J39" s="279"/>
      <c r="K39" s="277"/>
    </row>
    <row r="40" spans="2:11" s="1" customFormat="1" ht="15" customHeight="1">
      <c r="B40" s="280"/>
      <c r="C40" s="281"/>
      <c r="D40" s="279"/>
      <c r="E40" s="282" t="s">
        <v>103</v>
      </c>
      <c r="F40" s="279"/>
      <c r="G40" s="279" t="s">
        <v>626</v>
      </c>
      <c r="H40" s="279"/>
      <c r="I40" s="279"/>
      <c r="J40" s="279"/>
      <c r="K40" s="277"/>
    </row>
    <row r="41" spans="2:11" s="1" customFormat="1" ht="15" customHeight="1">
      <c r="B41" s="280"/>
      <c r="C41" s="281"/>
      <c r="D41" s="279"/>
      <c r="E41" s="282" t="s">
        <v>104</v>
      </c>
      <c r="F41" s="279"/>
      <c r="G41" s="279" t="s">
        <v>627</v>
      </c>
      <c r="H41" s="279"/>
      <c r="I41" s="279"/>
      <c r="J41" s="279"/>
      <c r="K41" s="277"/>
    </row>
    <row r="42" spans="2:11" s="1" customFormat="1" ht="15" customHeight="1">
      <c r="B42" s="280"/>
      <c r="C42" s="281"/>
      <c r="D42" s="279"/>
      <c r="E42" s="282" t="s">
        <v>628</v>
      </c>
      <c r="F42" s="279"/>
      <c r="G42" s="279" t="s">
        <v>629</v>
      </c>
      <c r="H42" s="279"/>
      <c r="I42" s="279"/>
      <c r="J42" s="279"/>
      <c r="K42" s="277"/>
    </row>
    <row r="43" spans="2:11" s="1" customFormat="1" ht="15" customHeight="1">
      <c r="B43" s="280"/>
      <c r="C43" s="281"/>
      <c r="D43" s="279"/>
      <c r="E43" s="282"/>
      <c r="F43" s="279"/>
      <c r="G43" s="279" t="s">
        <v>630</v>
      </c>
      <c r="H43" s="279"/>
      <c r="I43" s="279"/>
      <c r="J43" s="279"/>
      <c r="K43" s="277"/>
    </row>
    <row r="44" spans="2:11" s="1" customFormat="1" ht="15" customHeight="1">
      <c r="B44" s="280"/>
      <c r="C44" s="281"/>
      <c r="D44" s="279"/>
      <c r="E44" s="282" t="s">
        <v>631</v>
      </c>
      <c r="F44" s="279"/>
      <c r="G44" s="279" t="s">
        <v>632</v>
      </c>
      <c r="H44" s="279"/>
      <c r="I44" s="279"/>
      <c r="J44" s="279"/>
      <c r="K44" s="277"/>
    </row>
    <row r="45" spans="2:11" s="1" customFormat="1" ht="15" customHeight="1">
      <c r="B45" s="280"/>
      <c r="C45" s="281"/>
      <c r="D45" s="279"/>
      <c r="E45" s="282" t="s">
        <v>106</v>
      </c>
      <c r="F45" s="279"/>
      <c r="G45" s="279" t="s">
        <v>633</v>
      </c>
      <c r="H45" s="279"/>
      <c r="I45" s="279"/>
      <c r="J45" s="279"/>
      <c r="K45" s="277"/>
    </row>
    <row r="46" spans="2:11" s="1" customFormat="1" ht="12.75" customHeight="1">
      <c r="B46" s="280"/>
      <c r="C46" s="281"/>
      <c r="D46" s="279"/>
      <c r="E46" s="279"/>
      <c r="F46" s="279"/>
      <c r="G46" s="279"/>
      <c r="H46" s="279"/>
      <c r="I46" s="279"/>
      <c r="J46" s="279"/>
      <c r="K46" s="277"/>
    </row>
    <row r="47" spans="2:11" s="1" customFormat="1" ht="15" customHeight="1">
      <c r="B47" s="280"/>
      <c r="C47" s="281"/>
      <c r="D47" s="279" t="s">
        <v>634</v>
      </c>
      <c r="E47" s="279"/>
      <c r="F47" s="279"/>
      <c r="G47" s="279"/>
      <c r="H47" s="279"/>
      <c r="I47" s="279"/>
      <c r="J47" s="279"/>
      <c r="K47" s="277"/>
    </row>
    <row r="48" spans="2:11" s="1" customFormat="1" ht="15" customHeight="1">
      <c r="B48" s="280"/>
      <c r="C48" s="281"/>
      <c r="D48" s="281"/>
      <c r="E48" s="279" t="s">
        <v>635</v>
      </c>
      <c r="F48" s="279"/>
      <c r="G48" s="279"/>
      <c r="H48" s="279"/>
      <c r="I48" s="279"/>
      <c r="J48" s="279"/>
      <c r="K48" s="277"/>
    </row>
    <row r="49" spans="2:11" s="1" customFormat="1" ht="15" customHeight="1">
      <c r="B49" s="280"/>
      <c r="C49" s="281"/>
      <c r="D49" s="281"/>
      <c r="E49" s="279" t="s">
        <v>636</v>
      </c>
      <c r="F49" s="279"/>
      <c r="G49" s="279"/>
      <c r="H49" s="279"/>
      <c r="I49" s="279"/>
      <c r="J49" s="279"/>
      <c r="K49" s="277"/>
    </row>
    <row r="50" spans="2:11" s="1" customFormat="1" ht="15" customHeight="1">
      <c r="B50" s="280"/>
      <c r="C50" s="281"/>
      <c r="D50" s="281"/>
      <c r="E50" s="279" t="s">
        <v>637</v>
      </c>
      <c r="F50" s="279"/>
      <c r="G50" s="279"/>
      <c r="H50" s="279"/>
      <c r="I50" s="279"/>
      <c r="J50" s="279"/>
      <c r="K50" s="277"/>
    </row>
    <row r="51" spans="2:11" s="1" customFormat="1" ht="15" customHeight="1">
      <c r="B51" s="280"/>
      <c r="C51" s="281"/>
      <c r="D51" s="279" t="s">
        <v>638</v>
      </c>
      <c r="E51" s="279"/>
      <c r="F51" s="279"/>
      <c r="G51" s="279"/>
      <c r="H51" s="279"/>
      <c r="I51" s="279"/>
      <c r="J51" s="279"/>
      <c r="K51" s="277"/>
    </row>
    <row r="52" spans="2:11" s="1" customFormat="1" ht="25.5" customHeight="1">
      <c r="B52" s="275"/>
      <c r="C52" s="276" t="s">
        <v>639</v>
      </c>
      <c r="D52" s="276"/>
      <c r="E52" s="276"/>
      <c r="F52" s="276"/>
      <c r="G52" s="276"/>
      <c r="H52" s="276"/>
      <c r="I52" s="276"/>
      <c r="J52" s="276"/>
      <c r="K52" s="277"/>
    </row>
    <row r="53" spans="2:11" s="1" customFormat="1" ht="5.25" customHeight="1">
      <c r="B53" s="275"/>
      <c r="C53" s="278"/>
      <c r="D53" s="278"/>
      <c r="E53" s="278"/>
      <c r="F53" s="278"/>
      <c r="G53" s="278"/>
      <c r="H53" s="278"/>
      <c r="I53" s="278"/>
      <c r="J53" s="278"/>
      <c r="K53" s="277"/>
    </row>
    <row r="54" spans="2:11" s="1" customFormat="1" ht="15" customHeight="1">
      <c r="B54" s="275"/>
      <c r="C54" s="279" t="s">
        <v>640</v>
      </c>
      <c r="D54" s="279"/>
      <c r="E54" s="279"/>
      <c r="F54" s="279"/>
      <c r="G54" s="279"/>
      <c r="H54" s="279"/>
      <c r="I54" s="279"/>
      <c r="J54" s="279"/>
      <c r="K54" s="277"/>
    </row>
    <row r="55" spans="2:11" s="1" customFormat="1" ht="15" customHeight="1">
      <c r="B55" s="275"/>
      <c r="C55" s="279" t="s">
        <v>641</v>
      </c>
      <c r="D55" s="279"/>
      <c r="E55" s="279"/>
      <c r="F55" s="279"/>
      <c r="G55" s="279"/>
      <c r="H55" s="279"/>
      <c r="I55" s="279"/>
      <c r="J55" s="279"/>
      <c r="K55" s="277"/>
    </row>
    <row r="56" spans="2:11" s="1" customFormat="1" ht="12.75" customHeight="1">
      <c r="B56" s="275"/>
      <c r="C56" s="279"/>
      <c r="D56" s="279"/>
      <c r="E56" s="279"/>
      <c r="F56" s="279"/>
      <c r="G56" s="279"/>
      <c r="H56" s="279"/>
      <c r="I56" s="279"/>
      <c r="J56" s="279"/>
      <c r="K56" s="277"/>
    </row>
    <row r="57" spans="2:11" s="1" customFormat="1" ht="15" customHeight="1">
      <c r="B57" s="275"/>
      <c r="C57" s="279" t="s">
        <v>642</v>
      </c>
      <c r="D57" s="279"/>
      <c r="E57" s="279"/>
      <c r="F57" s="279"/>
      <c r="G57" s="279"/>
      <c r="H57" s="279"/>
      <c r="I57" s="279"/>
      <c r="J57" s="279"/>
      <c r="K57" s="277"/>
    </row>
    <row r="58" spans="2:11" s="1" customFormat="1" ht="15" customHeight="1">
      <c r="B58" s="275"/>
      <c r="C58" s="281"/>
      <c r="D58" s="279" t="s">
        <v>643</v>
      </c>
      <c r="E58" s="279"/>
      <c r="F58" s="279"/>
      <c r="G58" s="279"/>
      <c r="H58" s="279"/>
      <c r="I58" s="279"/>
      <c r="J58" s="279"/>
      <c r="K58" s="277"/>
    </row>
    <row r="59" spans="2:11" s="1" customFormat="1" ht="15" customHeight="1">
      <c r="B59" s="275"/>
      <c r="C59" s="281"/>
      <c r="D59" s="279" t="s">
        <v>644</v>
      </c>
      <c r="E59" s="279"/>
      <c r="F59" s="279"/>
      <c r="G59" s="279"/>
      <c r="H59" s="279"/>
      <c r="I59" s="279"/>
      <c r="J59" s="279"/>
      <c r="K59" s="277"/>
    </row>
    <row r="60" spans="2:11" s="1" customFormat="1" ht="15" customHeight="1">
      <c r="B60" s="275"/>
      <c r="C60" s="281"/>
      <c r="D60" s="279" t="s">
        <v>645</v>
      </c>
      <c r="E60" s="279"/>
      <c r="F60" s="279"/>
      <c r="G60" s="279"/>
      <c r="H60" s="279"/>
      <c r="I60" s="279"/>
      <c r="J60" s="279"/>
      <c r="K60" s="277"/>
    </row>
    <row r="61" spans="2:11" s="1" customFormat="1" ht="15" customHeight="1">
      <c r="B61" s="275"/>
      <c r="C61" s="281"/>
      <c r="D61" s="279" t="s">
        <v>646</v>
      </c>
      <c r="E61" s="279"/>
      <c r="F61" s="279"/>
      <c r="G61" s="279"/>
      <c r="H61" s="279"/>
      <c r="I61" s="279"/>
      <c r="J61" s="279"/>
      <c r="K61" s="277"/>
    </row>
    <row r="62" spans="2:11" s="1" customFormat="1" ht="15" customHeight="1">
      <c r="B62" s="275"/>
      <c r="C62" s="281"/>
      <c r="D62" s="284" t="s">
        <v>647</v>
      </c>
      <c r="E62" s="284"/>
      <c r="F62" s="284"/>
      <c r="G62" s="284"/>
      <c r="H62" s="284"/>
      <c r="I62" s="284"/>
      <c r="J62" s="284"/>
      <c r="K62" s="277"/>
    </row>
    <row r="63" spans="2:11" s="1" customFormat="1" ht="15" customHeight="1">
      <c r="B63" s="275"/>
      <c r="C63" s="281"/>
      <c r="D63" s="279" t="s">
        <v>648</v>
      </c>
      <c r="E63" s="279"/>
      <c r="F63" s="279"/>
      <c r="G63" s="279"/>
      <c r="H63" s="279"/>
      <c r="I63" s="279"/>
      <c r="J63" s="279"/>
      <c r="K63" s="277"/>
    </row>
    <row r="64" spans="2:11" s="1" customFormat="1" ht="12.75" customHeight="1">
      <c r="B64" s="275"/>
      <c r="C64" s="281"/>
      <c r="D64" s="281"/>
      <c r="E64" s="285"/>
      <c r="F64" s="281"/>
      <c r="G64" s="281"/>
      <c r="H64" s="281"/>
      <c r="I64" s="281"/>
      <c r="J64" s="281"/>
      <c r="K64" s="277"/>
    </row>
    <row r="65" spans="2:11" s="1" customFormat="1" ht="15" customHeight="1">
      <c r="B65" s="275"/>
      <c r="C65" s="281"/>
      <c r="D65" s="279" t="s">
        <v>649</v>
      </c>
      <c r="E65" s="279"/>
      <c r="F65" s="279"/>
      <c r="G65" s="279"/>
      <c r="H65" s="279"/>
      <c r="I65" s="279"/>
      <c r="J65" s="279"/>
      <c r="K65" s="277"/>
    </row>
    <row r="66" spans="2:11" s="1" customFormat="1" ht="15" customHeight="1">
      <c r="B66" s="275"/>
      <c r="C66" s="281"/>
      <c r="D66" s="284" t="s">
        <v>650</v>
      </c>
      <c r="E66" s="284"/>
      <c r="F66" s="284"/>
      <c r="G66" s="284"/>
      <c r="H66" s="284"/>
      <c r="I66" s="284"/>
      <c r="J66" s="284"/>
      <c r="K66" s="277"/>
    </row>
    <row r="67" spans="2:11" s="1" customFormat="1" ht="15" customHeight="1">
      <c r="B67" s="275"/>
      <c r="C67" s="281"/>
      <c r="D67" s="279" t="s">
        <v>651</v>
      </c>
      <c r="E67" s="279"/>
      <c r="F67" s="279"/>
      <c r="G67" s="279"/>
      <c r="H67" s="279"/>
      <c r="I67" s="279"/>
      <c r="J67" s="279"/>
      <c r="K67" s="277"/>
    </row>
    <row r="68" spans="2:11" s="1" customFormat="1" ht="15" customHeight="1">
      <c r="B68" s="275"/>
      <c r="C68" s="281"/>
      <c r="D68" s="279" t="s">
        <v>652</v>
      </c>
      <c r="E68" s="279"/>
      <c r="F68" s="279"/>
      <c r="G68" s="279"/>
      <c r="H68" s="279"/>
      <c r="I68" s="279"/>
      <c r="J68" s="279"/>
      <c r="K68" s="277"/>
    </row>
    <row r="69" spans="2:11" s="1" customFormat="1" ht="15" customHeight="1">
      <c r="B69" s="275"/>
      <c r="C69" s="281"/>
      <c r="D69" s="279" t="s">
        <v>653</v>
      </c>
      <c r="E69" s="279"/>
      <c r="F69" s="279"/>
      <c r="G69" s="279"/>
      <c r="H69" s="279"/>
      <c r="I69" s="279"/>
      <c r="J69" s="279"/>
      <c r="K69" s="277"/>
    </row>
    <row r="70" spans="2:11" s="1" customFormat="1" ht="15" customHeight="1">
      <c r="B70" s="275"/>
      <c r="C70" s="281"/>
      <c r="D70" s="279" t="s">
        <v>654</v>
      </c>
      <c r="E70" s="279"/>
      <c r="F70" s="279"/>
      <c r="G70" s="279"/>
      <c r="H70" s="279"/>
      <c r="I70" s="279"/>
      <c r="J70" s="279"/>
      <c r="K70" s="277"/>
    </row>
    <row r="71" spans="2:11" s="1" customFormat="1" ht="12.75" customHeight="1">
      <c r="B71" s="286"/>
      <c r="C71" s="287"/>
      <c r="D71" s="287"/>
      <c r="E71" s="287"/>
      <c r="F71" s="287"/>
      <c r="G71" s="287"/>
      <c r="H71" s="287"/>
      <c r="I71" s="287"/>
      <c r="J71" s="287"/>
      <c r="K71" s="288"/>
    </row>
    <row r="72" spans="2:11" s="1" customFormat="1" ht="18.75" customHeight="1">
      <c r="B72" s="289"/>
      <c r="C72" s="289"/>
      <c r="D72" s="289"/>
      <c r="E72" s="289"/>
      <c r="F72" s="289"/>
      <c r="G72" s="289"/>
      <c r="H72" s="289"/>
      <c r="I72" s="289"/>
      <c r="J72" s="289"/>
      <c r="K72" s="290"/>
    </row>
    <row r="73" spans="2:11" s="1" customFormat="1" ht="18.75" customHeight="1">
      <c r="B73" s="290"/>
      <c r="C73" s="290"/>
      <c r="D73" s="290"/>
      <c r="E73" s="290"/>
      <c r="F73" s="290"/>
      <c r="G73" s="290"/>
      <c r="H73" s="290"/>
      <c r="I73" s="290"/>
      <c r="J73" s="290"/>
      <c r="K73" s="290"/>
    </row>
    <row r="74" spans="2:11" s="1" customFormat="1" ht="7.5" customHeight="1">
      <c r="B74" s="291"/>
      <c r="C74" s="292"/>
      <c r="D74" s="292"/>
      <c r="E74" s="292"/>
      <c r="F74" s="292"/>
      <c r="G74" s="292"/>
      <c r="H74" s="292"/>
      <c r="I74" s="292"/>
      <c r="J74" s="292"/>
      <c r="K74" s="293"/>
    </row>
    <row r="75" spans="2:11" s="1" customFormat="1" ht="45" customHeight="1">
      <c r="B75" s="294"/>
      <c r="C75" s="295" t="s">
        <v>655</v>
      </c>
      <c r="D75" s="295"/>
      <c r="E75" s="295"/>
      <c r="F75" s="295"/>
      <c r="G75" s="295"/>
      <c r="H75" s="295"/>
      <c r="I75" s="295"/>
      <c r="J75" s="295"/>
      <c r="K75" s="296"/>
    </row>
    <row r="76" spans="2:11" s="1" customFormat="1" ht="17.25" customHeight="1">
      <c r="B76" s="294"/>
      <c r="C76" s="297" t="s">
        <v>656</v>
      </c>
      <c r="D76" s="297"/>
      <c r="E76" s="297"/>
      <c r="F76" s="297" t="s">
        <v>657</v>
      </c>
      <c r="G76" s="298"/>
      <c r="H76" s="297" t="s">
        <v>53</v>
      </c>
      <c r="I76" s="297" t="s">
        <v>56</v>
      </c>
      <c r="J76" s="297" t="s">
        <v>658</v>
      </c>
      <c r="K76" s="296"/>
    </row>
    <row r="77" spans="2:11" s="1" customFormat="1" ht="17.25" customHeight="1">
      <c r="B77" s="294"/>
      <c r="C77" s="299" t="s">
        <v>659</v>
      </c>
      <c r="D77" s="299"/>
      <c r="E77" s="299"/>
      <c r="F77" s="300" t="s">
        <v>660</v>
      </c>
      <c r="G77" s="301"/>
      <c r="H77" s="299"/>
      <c r="I77" s="299"/>
      <c r="J77" s="299" t="s">
        <v>661</v>
      </c>
      <c r="K77" s="296"/>
    </row>
    <row r="78" spans="2:11" s="1" customFormat="1" ht="5.25" customHeight="1">
      <c r="B78" s="294"/>
      <c r="C78" s="302"/>
      <c r="D78" s="302"/>
      <c r="E78" s="302"/>
      <c r="F78" s="302"/>
      <c r="G78" s="303"/>
      <c r="H78" s="302"/>
      <c r="I78" s="302"/>
      <c r="J78" s="302"/>
      <c r="K78" s="296"/>
    </row>
    <row r="79" spans="2:11" s="1" customFormat="1" ht="15" customHeight="1">
      <c r="B79" s="294"/>
      <c r="C79" s="282" t="s">
        <v>52</v>
      </c>
      <c r="D79" s="304"/>
      <c r="E79" s="304"/>
      <c r="F79" s="305" t="s">
        <v>662</v>
      </c>
      <c r="G79" s="306"/>
      <c r="H79" s="282" t="s">
        <v>663</v>
      </c>
      <c r="I79" s="282" t="s">
        <v>664</v>
      </c>
      <c r="J79" s="282">
        <v>20</v>
      </c>
      <c r="K79" s="296"/>
    </row>
    <row r="80" spans="2:11" s="1" customFormat="1" ht="15" customHeight="1">
      <c r="B80" s="294"/>
      <c r="C80" s="282" t="s">
        <v>665</v>
      </c>
      <c r="D80" s="282"/>
      <c r="E80" s="282"/>
      <c r="F80" s="305" t="s">
        <v>662</v>
      </c>
      <c r="G80" s="306"/>
      <c r="H80" s="282" t="s">
        <v>666</v>
      </c>
      <c r="I80" s="282" t="s">
        <v>664</v>
      </c>
      <c r="J80" s="282">
        <v>120</v>
      </c>
      <c r="K80" s="296"/>
    </row>
    <row r="81" spans="2:11" s="1" customFormat="1" ht="15" customHeight="1">
      <c r="B81" s="307"/>
      <c r="C81" s="282" t="s">
        <v>667</v>
      </c>
      <c r="D81" s="282"/>
      <c r="E81" s="282"/>
      <c r="F81" s="305" t="s">
        <v>668</v>
      </c>
      <c r="G81" s="306"/>
      <c r="H81" s="282" t="s">
        <v>669</v>
      </c>
      <c r="I81" s="282" t="s">
        <v>664</v>
      </c>
      <c r="J81" s="282">
        <v>50</v>
      </c>
      <c r="K81" s="296"/>
    </row>
    <row r="82" spans="2:11" s="1" customFormat="1" ht="15" customHeight="1">
      <c r="B82" s="307"/>
      <c r="C82" s="282" t="s">
        <v>670</v>
      </c>
      <c r="D82" s="282"/>
      <c r="E82" s="282"/>
      <c r="F82" s="305" t="s">
        <v>662</v>
      </c>
      <c r="G82" s="306"/>
      <c r="H82" s="282" t="s">
        <v>671</v>
      </c>
      <c r="I82" s="282" t="s">
        <v>672</v>
      </c>
      <c r="J82" s="282"/>
      <c r="K82" s="296"/>
    </row>
    <row r="83" spans="2:11" s="1" customFormat="1" ht="15" customHeight="1">
      <c r="B83" s="307"/>
      <c r="C83" s="308" t="s">
        <v>673</v>
      </c>
      <c r="D83" s="308"/>
      <c r="E83" s="308"/>
      <c r="F83" s="309" t="s">
        <v>668</v>
      </c>
      <c r="G83" s="308"/>
      <c r="H83" s="308" t="s">
        <v>674</v>
      </c>
      <c r="I83" s="308" t="s">
        <v>664</v>
      </c>
      <c r="J83" s="308">
        <v>15</v>
      </c>
      <c r="K83" s="296"/>
    </row>
    <row r="84" spans="2:11" s="1" customFormat="1" ht="15" customHeight="1">
      <c r="B84" s="307"/>
      <c r="C84" s="308" t="s">
        <v>675</v>
      </c>
      <c r="D84" s="308"/>
      <c r="E84" s="308"/>
      <c r="F84" s="309" t="s">
        <v>668</v>
      </c>
      <c r="G84" s="308"/>
      <c r="H84" s="308" t="s">
        <v>676</v>
      </c>
      <c r="I84" s="308" t="s">
        <v>664</v>
      </c>
      <c r="J84" s="308">
        <v>15</v>
      </c>
      <c r="K84" s="296"/>
    </row>
    <row r="85" spans="2:11" s="1" customFormat="1" ht="15" customHeight="1">
      <c r="B85" s="307"/>
      <c r="C85" s="308" t="s">
        <v>677</v>
      </c>
      <c r="D85" s="308"/>
      <c r="E85" s="308"/>
      <c r="F85" s="309" t="s">
        <v>668</v>
      </c>
      <c r="G85" s="308"/>
      <c r="H85" s="308" t="s">
        <v>678</v>
      </c>
      <c r="I85" s="308" t="s">
        <v>664</v>
      </c>
      <c r="J85" s="308">
        <v>20</v>
      </c>
      <c r="K85" s="296"/>
    </row>
    <row r="86" spans="2:11" s="1" customFormat="1" ht="15" customHeight="1">
      <c r="B86" s="307"/>
      <c r="C86" s="308" t="s">
        <v>679</v>
      </c>
      <c r="D86" s="308"/>
      <c r="E86" s="308"/>
      <c r="F86" s="309" t="s">
        <v>668</v>
      </c>
      <c r="G86" s="308"/>
      <c r="H86" s="308" t="s">
        <v>680</v>
      </c>
      <c r="I86" s="308" t="s">
        <v>664</v>
      </c>
      <c r="J86" s="308">
        <v>20</v>
      </c>
      <c r="K86" s="296"/>
    </row>
    <row r="87" spans="2:11" s="1" customFormat="1" ht="15" customHeight="1">
      <c r="B87" s="307"/>
      <c r="C87" s="282" t="s">
        <v>681</v>
      </c>
      <c r="D87" s="282"/>
      <c r="E87" s="282"/>
      <c r="F87" s="305" t="s">
        <v>668</v>
      </c>
      <c r="G87" s="306"/>
      <c r="H87" s="282" t="s">
        <v>682</v>
      </c>
      <c r="I87" s="282" t="s">
        <v>664</v>
      </c>
      <c r="J87" s="282">
        <v>50</v>
      </c>
      <c r="K87" s="296"/>
    </row>
    <row r="88" spans="2:11" s="1" customFormat="1" ht="15" customHeight="1">
      <c r="B88" s="307"/>
      <c r="C88" s="282" t="s">
        <v>683</v>
      </c>
      <c r="D88" s="282"/>
      <c r="E88" s="282"/>
      <c r="F88" s="305" t="s">
        <v>668</v>
      </c>
      <c r="G88" s="306"/>
      <c r="H88" s="282" t="s">
        <v>684</v>
      </c>
      <c r="I88" s="282" t="s">
        <v>664</v>
      </c>
      <c r="J88" s="282">
        <v>20</v>
      </c>
      <c r="K88" s="296"/>
    </row>
    <row r="89" spans="2:11" s="1" customFormat="1" ht="15" customHeight="1">
      <c r="B89" s="307"/>
      <c r="C89" s="282" t="s">
        <v>685</v>
      </c>
      <c r="D89" s="282"/>
      <c r="E89" s="282"/>
      <c r="F89" s="305" t="s">
        <v>668</v>
      </c>
      <c r="G89" s="306"/>
      <c r="H89" s="282" t="s">
        <v>686</v>
      </c>
      <c r="I89" s="282" t="s">
        <v>664</v>
      </c>
      <c r="J89" s="282">
        <v>20</v>
      </c>
      <c r="K89" s="296"/>
    </row>
    <row r="90" spans="2:11" s="1" customFormat="1" ht="15" customHeight="1">
      <c r="B90" s="307"/>
      <c r="C90" s="282" t="s">
        <v>687</v>
      </c>
      <c r="D90" s="282"/>
      <c r="E90" s="282"/>
      <c r="F90" s="305" t="s">
        <v>668</v>
      </c>
      <c r="G90" s="306"/>
      <c r="H90" s="282" t="s">
        <v>688</v>
      </c>
      <c r="I90" s="282" t="s">
        <v>664</v>
      </c>
      <c r="J90" s="282">
        <v>50</v>
      </c>
      <c r="K90" s="296"/>
    </row>
    <row r="91" spans="2:11" s="1" customFormat="1" ht="15" customHeight="1">
      <c r="B91" s="307"/>
      <c r="C91" s="282" t="s">
        <v>689</v>
      </c>
      <c r="D91" s="282"/>
      <c r="E91" s="282"/>
      <c r="F91" s="305" t="s">
        <v>668</v>
      </c>
      <c r="G91" s="306"/>
      <c r="H91" s="282" t="s">
        <v>689</v>
      </c>
      <c r="I91" s="282" t="s">
        <v>664</v>
      </c>
      <c r="J91" s="282">
        <v>50</v>
      </c>
      <c r="K91" s="296"/>
    </row>
    <row r="92" spans="2:11" s="1" customFormat="1" ht="15" customHeight="1">
      <c r="B92" s="307"/>
      <c r="C92" s="282" t="s">
        <v>690</v>
      </c>
      <c r="D92" s="282"/>
      <c r="E92" s="282"/>
      <c r="F92" s="305" t="s">
        <v>668</v>
      </c>
      <c r="G92" s="306"/>
      <c r="H92" s="282" t="s">
        <v>691</v>
      </c>
      <c r="I92" s="282" t="s">
        <v>664</v>
      </c>
      <c r="J92" s="282">
        <v>255</v>
      </c>
      <c r="K92" s="296"/>
    </row>
    <row r="93" spans="2:11" s="1" customFormat="1" ht="15" customHeight="1">
      <c r="B93" s="307"/>
      <c r="C93" s="282" t="s">
        <v>692</v>
      </c>
      <c r="D93" s="282"/>
      <c r="E93" s="282"/>
      <c r="F93" s="305" t="s">
        <v>662</v>
      </c>
      <c r="G93" s="306"/>
      <c r="H93" s="282" t="s">
        <v>693</v>
      </c>
      <c r="I93" s="282" t="s">
        <v>694</v>
      </c>
      <c r="J93" s="282"/>
      <c r="K93" s="296"/>
    </row>
    <row r="94" spans="2:11" s="1" customFormat="1" ht="15" customHeight="1">
      <c r="B94" s="307"/>
      <c r="C94" s="282" t="s">
        <v>695</v>
      </c>
      <c r="D94" s="282"/>
      <c r="E94" s="282"/>
      <c r="F94" s="305" t="s">
        <v>662</v>
      </c>
      <c r="G94" s="306"/>
      <c r="H94" s="282" t="s">
        <v>696</v>
      </c>
      <c r="I94" s="282" t="s">
        <v>697</v>
      </c>
      <c r="J94" s="282"/>
      <c r="K94" s="296"/>
    </row>
    <row r="95" spans="2:11" s="1" customFormat="1" ht="15" customHeight="1">
      <c r="B95" s="307"/>
      <c r="C95" s="282" t="s">
        <v>698</v>
      </c>
      <c r="D95" s="282"/>
      <c r="E95" s="282"/>
      <c r="F95" s="305" t="s">
        <v>662</v>
      </c>
      <c r="G95" s="306"/>
      <c r="H95" s="282" t="s">
        <v>698</v>
      </c>
      <c r="I95" s="282" t="s">
        <v>697</v>
      </c>
      <c r="J95" s="282"/>
      <c r="K95" s="296"/>
    </row>
    <row r="96" spans="2:11" s="1" customFormat="1" ht="15" customHeight="1">
      <c r="B96" s="307"/>
      <c r="C96" s="282" t="s">
        <v>37</v>
      </c>
      <c r="D96" s="282"/>
      <c r="E96" s="282"/>
      <c r="F96" s="305" t="s">
        <v>662</v>
      </c>
      <c r="G96" s="306"/>
      <c r="H96" s="282" t="s">
        <v>699</v>
      </c>
      <c r="I96" s="282" t="s">
        <v>697</v>
      </c>
      <c r="J96" s="282"/>
      <c r="K96" s="296"/>
    </row>
    <row r="97" spans="2:11" s="1" customFormat="1" ht="15" customHeight="1">
      <c r="B97" s="307"/>
      <c r="C97" s="282" t="s">
        <v>47</v>
      </c>
      <c r="D97" s="282"/>
      <c r="E97" s="282"/>
      <c r="F97" s="305" t="s">
        <v>662</v>
      </c>
      <c r="G97" s="306"/>
      <c r="H97" s="282" t="s">
        <v>700</v>
      </c>
      <c r="I97" s="282" t="s">
        <v>697</v>
      </c>
      <c r="J97" s="282"/>
      <c r="K97" s="296"/>
    </row>
    <row r="98" spans="2:11" s="1" customFormat="1" ht="15" customHeight="1">
      <c r="B98" s="310"/>
      <c r="C98" s="311"/>
      <c r="D98" s="311"/>
      <c r="E98" s="311"/>
      <c r="F98" s="311"/>
      <c r="G98" s="311"/>
      <c r="H98" s="311"/>
      <c r="I98" s="311"/>
      <c r="J98" s="311"/>
      <c r="K98" s="312"/>
    </row>
    <row r="99" spans="2:11" s="1" customFormat="1" ht="18.75" customHeight="1">
      <c r="B99" s="313"/>
      <c r="C99" s="314"/>
      <c r="D99" s="314"/>
      <c r="E99" s="314"/>
      <c r="F99" s="314"/>
      <c r="G99" s="314"/>
      <c r="H99" s="314"/>
      <c r="I99" s="314"/>
      <c r="J99" s="314"/>
      <c r="K99" s="313"/>
    </row>
    <row r="100" spans="2:11" s="1" customFormat="1" ht="18.75" customHeight="1">
      <c r="B100" s="290"/>
      <c r="C100" s="290"/>
      <c r="D100" s="290"/>
      <c r="E100" s="290"/>
      <c r="F100" s="290"/>
      <c r="G100" s="290"/>
      <c r="H100" s="290"/>
      <c r="I100" s="290"/>
      <c r="J100" s="290"/>
      <c r="K100" s="290"/>
    </row>
    <row r="101" spans="2:11" s="1" customFormat="1" ht="7.5" customHeight="1">
      <c r="B101" s="291"/>
      <c r="C101" s="292"/>
      <c r="D101" s="292"/>
      <c r="E101" s="292"/>
      <c r="F101" s="292"/>
      <c r="G101" s="292"/>
      <c r="H101" s="292"/>
      <c r="I101" s="292"/>
      <c r="J101" s="292"/>
      <c r="K101" s="293"/>
    </row>
    <row r="102" spans="2:11" s="1" customFormat="1" ht="45" customHeight="1">
      <c r="B102" s="294"/>
      <c r="C102" s="295" t="s">
        <v>701</v>
      </c>
      <c r="D102" s="295"/>
      <c r="E102" s="295"/>
      <c r="F102" s="295"/>
      <c r="G102" s="295"/>
      <c r="H102" s="295"/>
      <c r="I102" s="295"/>
      <c r="J102" s="295"/>
      <c r="K102" s="296"/>
    </row>
    <row r="103" spans="2:11" s="1" customFormat="1" ht="17.25" customHeight="1">
      <c r="B103" s="294"/>
      <c r="C103" s="297" t="s">
        <v>656</v>
      </c>
      <c r="D103" s="297"/>
      <c r="E103" s="297"/>
      <c r="F103" s="297" t="s">
        <v>657</v>
      </c>
      <c r="G103" s="298"/>
      <c r="H103" s="297" t="s">
        <v>53</v>
      </c>
      <c r="I103" s="297" t="s">
        <v>56</v>
      </c>
      <c r="J103" s="297" t="s">
        <v>658</v>
      </c>
      <c r="K103" s="296"/>
    </row>
    <row r="104" spans="2:11" s="1" customFormat="1" ht="17.25" customHeight="1">
      <c r="B104" s="294"/>
      <c r="C104" s="299" t="s">
        <v>659</v>
      </c>
      <c r="D104" s="299"/>
      <c r="E104" s="299"/>
      <c r="F104" s="300" t="s">
        <v>660</v>
      </c>
      <c r="G104" s="301"/>
      <c r="H104" s="299"/>
      <c r="I104" s="299"/>
      <c r="J104" s="299" t="s">
        <v>661</v>
      </c>
      <c r="K104" s="296"/>
    </row>
    <row r="105" spans="2:11" s="1" customFormat="1" ht="5.25" customHeight="1">
      <c r="B105" s="294"/>
      <c r="C105" s="297"/>
      <c r="D105" s="297"/>
      <c r="E105" s="297"/>
      <c r="F105" s="297"/>
      <c r="G105" s="315"/>
      <c r="H105" s="297"/>
      <c r="I105" s="297"/>
      <c r="J105" s="297"/>
      <c r="K105" s="296"/>
    </row>
    <row r="106" spans="2:11" s="1" customFormat="1" ht="15" customHeight="1">
      <c r="B106" s="294"/>
      <c r="C106" s="282" t="s">
        <v>52</v>
      </c>
      <c r="D106" s="304"/>
      <c r="E106" s="304"/>
      <c r="F106" s="305" t="s">
        <v>662</v>
      </c>
      <c r="G106" s="282"/>
      <c r="H106" s="282" t="s">
        <v>702</v>
      </c>
      <c r="I106" s="282" t="s">
        <v>664</v>
      </c>
      <c r="J106" s="282">
        <v>20</v>
      </c>
      <c r="K106" s="296"/>
    </row>
    <row r="107" spans="2:11" s="1" customFormat="1" ht="15" customHeight="1">
      <c r="B107" s="294"/>
      <c r="C107" s="282" t="s">
        <v>665</v>
      </c>
      <c r="D107" s="282"/>
      <c r="E107" s="282"/>
      <c r="F107" s="305" t="s">
        <v>662</v>
      </c>
      <c r="G107" s="282"/>
      <c r="H107" s="282" t="s">
        <v>702</v>
      </c>
      <c r="I107" s="282" t="s">
        <v>664</v>
      </c>
      <c r="J107" s="282">
        <v>120</v>
      </c>
      <c r="K107" s="296"/>
    </row>
    <row r="108" spans="2:11" s="1" customFormat="1" ht="15" customHeight="1">
      <c r="B108" s="307"/>
      <c r="C108" s="282" t="s">
        <v>667</v>
      </c>
      <c r="D108" s="282"/>
      <c r="E108" s="282"/>
      <c r="F108" s="305" t="s">
        <v>668</v>
      </c>
      <c r="G108" s="282"/>
      <c r="H108" s="282" t="s">
        <v>702</v>
      </c>
      <c r="I108" s="282" t="s">
        <v>664</v>
      </c>
      <c r="J108" s="282">
        <v>50</v>
      </c>
      <c r="K108" s="296"/>
    </row>
    <row r="109" spans="2:11" s="1" customFormat="1" ht="15" customHeight="1">
      <c r="B109" s="307"/>
      <c r="C109" s="282" t="s">
        <v>670</v>
      </c>
      <c r="D109" s="282"/>
      <c r="E109" s="282"/>
      <c r="F109" s="305" t="s">
        <v>662</v>
      </c>
      <c r="G109" s="282"/>
      <c r="H109" s="282" t="s">
        <v>702</v>
      </c>
      <c r="I109" s="282" t="s">
        <v>672</v>
      </c>
      <c r="J109" s="282"/>
      <c r="K109" s="296"/>
    </row>
    <row r="110" spans="2:11" s="1" customFormat="1" ht="15" customHeight="1">
      <c r="B110" s="307"/>
      <c r="C110" s="282" t="s">
        <v>681</v>
      </c>
      <c r="D110" s="282"/>
      <c r="E110" s="282"/>
      <c r="F110" s="305" t="s">
        <v>668</v>
      </c>
      <c r="G110" s="282"/>
      <c r="H110" s="282" t="s">
        <v>702</v>
      </c>
      <c r="I110" s="282" t="s">
        <v>664</v>
      </c>
      <c r="J110" s="282">
        <v>50</v>
      </c>
      <c r="K110" s="296"/>
    </row>
    <row r="111" spans="2:11" s="1" customFormat="1" ht="15" customHeight="1">
      <c r="B111" s="307"/>
      <c r="C111" s="282" t="s">
        <v>689</v>
      </c>
      <c r="D111" s="282"/>
      <c r="E111" s="282"/>
      <c r="F111" s="305" t="s">
        <v>668</v>
      </c>
      <c r="G111" s="282"/>
      <c r="H111" s="282" t="s">
        <v>702</v>
      </c>
      <c r="I111" s="282" t="s">
        <v>664</v>
      </c>
      <c r="J111" s="282">
        <v>50</v>
      </c>
      <c r="K111" s="296"/>
    </row>
    <row r="112" spans="2:11" s="1" customFormat="1" ht="15" customHeight="1">
      <c r="B112" s="307"/>
      <c r="C112" s="282" t="s">
        <v>687</v>
      </c>
      <c r="D112" s="282"/>
      <c r="E112" s="282"/>
      <c r="F112" s="305" t="s">
        <v>668</v>
      </c>
      <c r="G112" s="282"/>
      <c r="H112" s="282" t="s">
        <v>702</v>
      </c>
      <c r="I112" s="282" t="s">
        <v>664</v>
      </c>
      <c r="J112" s="282">
        <v>50</v>
      </c>
      <c r="K112" s="296"/>
    </row>
    <row r="113" spans="2:11" s="1" customFormat="1" ht="15" customHeight="1">
      <c r="B113" s="307"/>
      <c r="C113" s="282" t="s">
        <v>52</v>
      </c>
      <c r="D113" s="282"/>
      <c r="E113" s="282"/>
      <c r="F113" s="305" t="s">
        <v>662</v>
      </c>
      <c r="G113" s="282"/>
      <c r="H113" s="282" t="s">
        <v>703</v>
      </c>
      <c r="I113" s="282" t="s">
        <v>664</v>
      </c>
      <c r="J113" s="282">
        <v>20</v>
      </c>
      <c r="K113" s="296"/>
    </row>
    <row r="114" spans="2:11" s="1" customFormat="1" ht="15" customHeight="1">
      <c r="B114" s="307"/>
      <c r="C114" s="282" t="s">
        <v>704</v>
      </c>
      <c r="D114" s="282"/>
      <c r="E114" s="282"/>
      <c r="F114" s="305" t="s">
        <v>662</v>
      </c>
      <c r="G114" s="282"/>
      <c r="H114" s="282" t="s">
        <v>705</v>
      </c>
      <c r="I114" s="282" t="s">
        <v>664</v>
      </c>
      <c r="J114" s="282">
        <v>120</v>
      </c>
      <c r="K114" s="296"/>
    </row>
    <row r="115" spans="2:11" s="1" customFormat="1" ht="15" customHeight="1">
      <c r="B115" s="307"/>
      <c r="C115" s="282" t="s">
        <v>37</v>
      </c>
      <c r="D115" s="282"/>
      <c r="E115" s="282"/>
      <c r="F115" s="305" t="s">
        <v>662</v>
      </c>
      <c r="G115" s="282"/>
      <c r="H115" s="282" t="s">
        <v>706</v>
      </c>
      <c r="I115" s="282" t="s">
        <v>697</v>
      </c>
      <c r="J115" s="282"/>
      <c r="K115" s="296"/>
    </row>
    <row r="116" spans="2:11" s="1" customFormat="1" ht="15" customHeight="1">
      <c r="B116" s="307"/>
      <c r="C116" s="282" t="s">
        <v>47</v>
      </c>
      <c r="D116" s="282"/>
      <c r="E116" s="282"/>
      <c r="F116" s="305" t="s">
        <v>662</v>
      </c>
      <c r="G116" s="282"/>
      <c r="H116" s="282" t="s">
        <v>707</v>
      </c>
      <c r="I116" s="282" t="s">
        <v>697</v>
      </c>
      <c r="J116" s="282"/>
      <c r="K116" s="296"/>
    </row>
    <row r="117" spans="2:11" s="1" customFormat="1" ht="15" customHeight="1">
      <c r="B117" s="307"/>
      <c r="C117" s="282" t="s">
        <v>56</v>
      </c>
      <c r="D117" s="282"/>
      <c r="E117" s="282"/>
      <c r="F117" s="305" t="s">
        <v>662</v>
      </c>
      <c r="G117" s="282"/>
      <c r="H117" s="282" t="s">
        <v>708</v>
      </c>
      <c r="I117" s="282" t="s">
        <v>709</v>
      </c>
      <c r="J117" s="282"/>
      <c r="K117" s="296"/>
    </row>
    <row r="118" spans="2:11" s="1" customFormat="1" ht="15" customHeight="1">
      <c r="B118" s="310"/>
      <c r="C118" s="316"/>
      <c r="D118" s="316"/>
      <c r="E118" s="316"/>
      <c r="F118" s="316"/>
      <c r="G118" s="316"/>
      <c r="H118" s="316"/>
      <c r="I118" s="316"/>
      <c r="J118" s="316"/>
      <c r="K118" s="312"/>
    </row>
    <row r="119" spans="2:11" s="1" customFormat="1" ht="18.75" customHeight="1">
      <c r="B119" s="317"/>
      <c r="C119" s="318"/>
      <c r="D119" s="318"/>
      <c r="E119" s="318"/>
      <c r="F119" s="319"/>
      <c r="G119" s="318"/>
      <c r="H119" s="318"/>
      <c r="I119" s="318"/>
      <c r="J119" s="318"/>
      <c r="K119" s="317"/>
    </row>
    <row r="120" spans="2:11" s="1" customFormat="1" ht="18.75" customHeight="1">
      <c r="B120" s="290"/>
      <c r="C120" s="290"/>
      <c r="D120" s="290"/>
      <c r="E120" s="290"/>
      <c r="F120" s="290"/>
      <c r="G120" s="290"/>
      <c r="H120" s="290"/>
      <c r="I120" s="290"/>
      <c r="J120" s="290"/>
      <c r="K120" s="290"/>
    </row>
    <row r="121" spans="2:11" s="1" customFormat="1" ht="7.5" customHeight="1">
      <c r="B121" s="320"/>
      <c r="C121" s="321"/>
      <c r="D121" s="321"/>
      <c r="E121" s="321"/>
      <c r="F121" s="321"/>
      <c r="G121" s="321"/>
      <c r="H121" s="321"/>
      <c r="I121" s="321"/>
      <c r="J121" s="321"/>
      <c r="K121" s="322"/>
    </row>
    <row r="122" spans="2:11" s="1" customFormat="1" ht="45" customHeight="1">
      <c r="B122" s="323"/>
      <c r="C122" s="273" t="s">
        <v>710</v>
      </c>
      <c r="D122" s="273"/>
      <c r="E122" s="273"/>
      <c r="F122" s="273"/>
      <c r="G122" s="273"/>
      <c r="H122" s="273"/>
      <c r="I122" s="273"/>
      <c r="J122" s="273"/>
      <c r="K122" s="324"/>
    </row>
    <row r="123" spans="2:11" s="1" customFormat="1" ht="17.25" customHeight="1">
      <c r="B123" s="325"/>
      <c r="C123" s="297" t="s">
        <v>656</v>
      </c>
      <c r="D123" s="297"/>
      <c r="E123" s="297"/>
      <c r="F123" s="297" t="s">
        <v>657</v>
      </c>
      <c r="G123" s="298"/>
      <c r="H123" s="297" t="s">
        <v>53</v>
      </c>
      <c r="I123" s="297" t="s">
        <v>56</v>
      </c>
      <c r="J123" s="297" t="s">
        <v>658</v>
      </c>
      <c r="K123" s="326"/>
    </row>
    <row r="124" spans="2:11" s="1" customFormat="1" ht="17.25" customHeight="1">
      <c r="B124" s="325"/>
      <c r="C124" s="299" t="s">
        <v>659</v>
      </c>
      <c r="D124" s="299"/>
      <c r="E124" s="299"/>
      <c r="F124" s="300" t="s">
        <v>660</v>
      </c>
      <c r="G124" s="301"/>
      <c r="H124" s="299"/>
      <c r="I124" s="299"/>
      <c r="J124" s="299" t="s">
        <v>661</v>
      </c>
      <c r="K124" s="326"/>
    </row>
    <row r="125" spans="2:11" s="1" customFormat="1" ht="5.25" customHeight="1">
      <c r="B125" s="327"/>
      <c r="C125" s="302"/>
      <c r="D125" s="302"/>
      <c r="E125" s="302"/>
      <c r="F125" s="302"/>
      <c r="G125" s="328"/>
      <c r="H125" s="302"/>
      <c r="I125" s="302"/>
      <c r="J125" s="302"/>
      <c r="K125" s="329"/>
    </row>
    <row r="126" spans="2:11" s="1" customFormat="1" ht="15" customHeight="1">
      <c r="B126" s="327"/>
      <c r="C126" s="282" t="s">
        <v>665</v>
      </c>
      <c r="D126" s="304"/>
      <c r="E126" s="304"/>
      <c r="F126" s="305" t="s">
        <v>662</v>
      </c>
      <c r="G126" s="282"/>
      <c r="H126" s="282" t="s">
        <v>702</v>
      </c>
      <c r="I126" s="282" t="s">
        <v>664</v>
      </c>
      <c r="J126" s="282">
        <v>120</v>
      </c>
      <c r="K126" s="330"/>
    </row>
    <row r="127" spans="2:11" s="1" customFormat="1" ht="15" customHeight="1">
      <c r="B127" s="327"/>
      <c r="C127" s="282" t="s">
        <v>711</v>
      </c>
      <c r="D127" s="282"/>
      <c r="E127" s="282"/>
      <c r="F127" s="305" t="s">
        <v>662</v>
      </c>
      <c r="G127" s="282"/>
      <c r="H127" s="282" t="s">
        <v>712</v>
      </c>
      <c r="I127" s="282" t="s">
        <v>664</v>
      </c>
      <c r="J127" s="282" t="s">
        <v>713</v>
      </c>
      <c r="K127" s="330"/>
    </row>
    <row r="128" spans="2:11" s="1" customFormat="1" ht="15" customHeight="1">
      <c r="B128" s="327"/>
      <c r="C128" s="282" t="s">
        <v>610</v>
      </c>
      <c r="D128" s="282"/>
      <c r="E128" s="282"/>
      <c r="F128" s="305" t="s">
        <v>662</v>
      </c>
      <c r="G128" s="282"/>
      <c r="H128" s="282" t="s">
        <v>714</v>
      </c>
      <c r="I128" s="282" t="s">
        <v>664</v>
      </c>
      <c r="J128" s="282" t="s">
        <v>713</v>
      </c>
      <c r="K128" s="330"/>
    </row>
    <row r="129" spans="2:11" s="1" customFormat="1" ht="15" customHeight="1">
      <c r="B129" s="327"/>
      <c r="C129" s="282" t="s">
        <v>673</v>
      </c>
      <c r="D129" s="282"/>
      <c r="E129" s="282"/>
      <c r="F129" s="305" t="s">
        <v>668</v>
      </c>
      <c r="G129" s="282"/>
      <c r="H129" s="282" t="s">
        <v>674</v>
      </c>
      <c r="I129" s="282" t="s">
        <v>664</v>
      </c>
      <c r="J129" s="282">
        <v>15</v>
      </c>
      <c r="K129" s="330"/>
    </row>
    <row r="130" spans="2:11" s="1" customFormat="1" ht="15" customHeight="1">
      <c r="B130" s="327"/>
      <c r="C130" s="308" t="s">
        <v>675</v>
      </c>
      <c r="D130" s="308"/>
      <c r="E130" s="308"/>
      <c r="F130" s="309" t="s">
        <v>668</v>
      </c>
      <c r="G130" s="308"/>
      <c r="H130" s="308" t="s">
        <v>676</v>
      </c>
      <c r="I130" s="308" t="s">
        <v>664</v>
      </c>
      <c r="J130" s="308">
        <v>15</v>
      </c>
      <c r="K130" s="330"/>
    </row>
    <row r="131" spans="2:11" s="1" customFormat="1" ht="15" customHeight="1">
      <c r="B131" s="327"/>
      <c r="C131" s="308" t="s">
        <v>677</v>
      </c>
      <c r="D131" s="308"/>
      <c r="E131" s="308"/>
      <c r="F131" s="309" t="s">
        <v>668</v>
      </c>
      <c r="G131" s="308"/>
      <c r="H131" s="308" t="s">
        <v>678</v>
      </c>
      <c r="I131" s="308" t="s">
        <v>664</v>
      </c>
      <c r="J131" s="308">
        <v>20</v>
      </c>
      <c r="K131" s="330"/>
    </row>
    <row r="132" spans="2:11" s="1" customFormat="1" ht="15" customHeight="1">
      <c r="B132" s="327"/>
      <c r="C132" s="308" t="s">
        <v>679</v>
      </c>
      <c r="D132" s="308"/>
      <c r="E132" s="308"/>
      <c r="F132" s="309" t="s">
        <v>668</v>
      </c>
      <c r="G132" s="308"/>
      <c r="H132" s="308" t="s">
        <v>680</v>
      </c>
      <c r="I132" s="308" t="s">
        <v>664</v>
      </c>
      <c r="J132" s="308">
        <v>20</v>
      </c>
      <c r="K132" s="330"/>
    </row>
    <row r="133" spans="2:11" s="1" customFormat="1" ht="15" customHeight="1">
      <c r="B133" s="327"/>
      <c r="C133" s="282" t="s">
        <v>667</v>
      </c>
      <c r="D133" s="282"/>
      <c r="E133" s="282"/>
      <c r="F133" s="305" t="s">
        <v>668</v>
      </c>
      <c r="G133" s="282"/>
      <c r="H133" s="282" t="s">
        <v>702</v>
      </c>
      <c r="I133" s="282" t="s">
        <v>664</v>
      </c>
      <c r="J133" s="282">
        <v>50</v>
      </c>
      <c r="K133" s="330"/>
    </row>
    <row r="134" spans="2:11" s="1" customFormat="1" ht="15" customHeight="1">
      <c r="B134" s="327"/>
      <c r="C134" s="282" t="s">
        <v>681</v>
      </c>
      <c r="D134" s="282"/>
      <c r="E134" s="282"/>
      <c r="F134" s="305" t="s">
        <v>668</v>
      </c>
      <c r="G134" s="282"/>
      <c r="H134" s="282" t="s">
        <v>702</v>
      </c>
      <c r="I134" s="282" t="s">
        <v>664</v>
      </c>
      <c r="J134" s="282">
        <v>50</v>
      </c>
      <c r="K134" s="330"/>
    </row>
    <row r="135" spans="2:11" s="1" customFormat="1" ht="15" customHeight="1">
      <c r="B135" s="327"/>
      <c r="C135" s="282" t="s">
        <v>687</v>
      </c>
      <c r="D135" s="282"/>
      <c r="E135" s="282"/>
      <c r="F135" s="305" t="s">
        <v>668</v>
      </c>
      <c r="G135" s="282"/>
      <c r="H135" s="282" t="s">
        <v>702</v>
      </c>
      <c r="I135" s="282" t="s">
        <v>664</v>
      </c>
      <c r="J135" s="282">
        <v>50</v>
      </c>
      <c r="K135" s="330"/>
    </row>
    <row r="136" spans="2:11" s="1" customFormat="1" ht="15" customHeight="1">
      <c r="B136" s="327"/>
      <c r="C136" s="282" t="s">
        <v>689</v>
      </c>
      <c r="D136" s="282"/>
      <c r="E136" s="282"/>
      <c r="F136" s="305" t="s">
        <v>668</v>
      </c>
      <c r="G136" s="282"/>
      <c r="H136" s="282" t="s">
        <v>702</v>
      </c>
      <c r="I136" s="282" t="s">
        <v>664</v>
      </c>
      <c r="J136" s="282">
        <v>50</v>
      </c>
      <c r="K136" s="330"/>
    </row>
    <row r="137" spans="2:11" s="1" customFormat="1" ht="15" customHeight="1">
      <c r="B137" s="327"/>
      <c r="C137" s="282" t="s">
        <v>690</v>
      </c>
      <c r="D137" s="282"/>
      <c r="E137" s="282"/>
      <c r="F137" s="305" t="s">
        <v>668</v>
      </c>
      <c r="G137" s="282"/>
      <c r="H137" s="282" t="s">
        <v>715</v>
      </c>
      <c r="I137" s="282" t="s">
        <v>664</v>
      </c>
      <c r="J137" s="282">
        <v>255</v>
      </c>
      <c r="K137" s="330"/>
    </row>
    <row r="138" spans="2:11" s="1" customFormat="1" ht="15" customHeight="1">
      <c r="B138" s="327"/>
      <c r="C138" s="282" t="s">
        <v>692</v>
      </c>
      <c r="D138" s="282"/>
      <c r="E138" s="282"/>
      <c r="F138" s="305" t="s">
        <v>662</v>
      </c>
      <c r="G138" s="282"/>
      <c r="H138" s="282" t="s">
        <v>716</v>
      </c>
      <c r="I138" s="282" t="s">
        <v>694</v>
      </c>
      <c r="J138" s="282"/>
      <c r="K138" s="330"/>
    </row>
    <row r="139" spans="2:11" s="1" customFormat="1" ht="15" customHeight="1">
      <c r="B139" s="327"/>
      <c r="C139" s="282" t="s">
        <v>695</v>
      </c>
      <c r="D139" s="282"/>
      <c r="E139" s="282"/>
      <c r="F139" s="305" t="s">
        <v>662</v>
      </c>
      <c r="G139" s="282"/>
      <c r="H139" s="282" t="s">
        <v>717</v>
      </c>
      <c r="I139" s="282" t="s">
        <v>697</v>
      </c>
      <c r="J139" s="282"/>
      <c r="K139" s="330"/>
    </row>
    <row r="140" spans="2:11" s="1" customFormat="1" ht="15" customHeight="1">
      <c r="B140" s="327"/>
      <c r="C140" s="282" t="s">
        <v>698</v>
      </c>
      <c r="D140" s="282"/>
      <c r="E140" s="282"/>
      <c r="F140" s="305" t="s">
        <v>662</v>
      </c>
      <c r="G140" s="282"/>
      <c r="H140" s="282" t="s">
        <v>698</v>
      </c>
      <c r="I140" s="282" t="s">
        <v>697</v>
      </c>
      <c r="J140" s="282"/>
      <c r="K140" s="330"/>
    </row>
    <row r="141" spans="2:11" s="1" customFormat="1" ht="15" customHeight="1">
      <c r="B141" s="327"/>
      <c r="C141" s="282" t="s">
        <v>37</v>
      </c>
      <c r="D141" s="282"/>
      <c r="E141" s="282"/>
      <c r="F141" s="305" t="s">
        <v>662</v>
      </c>
      <c r="G141" s="282"/>
      <c r="H141" s="282" t="s">
        <v>718</v>
      </c>
      <c r="I141" s="282" t="s">
        <v>697</v>
      </c>
      <c r="J141" s="282"/>
      <c r="K141" s="330"/>
    </row>
    <row r="142" spans="2:11" s="1" customFormat="1" ht="15" customHeight="1">
      <c r="B142" s="327"/>
      <c r="C142" s="282" t="s">
        <v>719</v>
      </c>
      <c r="D142" s="282"/>
      <c r="E142" s="282"/>
      <c r="F142" s="305" t="s">
        <v>662</v>
      </c>
      <c r="G142" s="282"/>
      <c r="H142" s="282" t="s">
        <v>720</v>
      </c>
      <c r="I142" s="282" t="s">
        <v>697</v>
      </c>
      <c r="J142" s="282"/>
      <c r="K142" s="330"/>
    </row>
    <row r="143" spans="2:11" s="1" customFormat="1" ht="15" customHeight="1">
      <c r="B143" s="331"/>
      <c r="C143" s="332"/>
      <c r="D143" s="332"/>
      <c r="E143" s="332"/>
      <c r="F143" s="332"/>
      <c r="G143" s="332"/>
      <c r="H143" s="332"/>
      <c r="I143" s="332"/>
      <c r="J143" s="332"/>
      <c r="K143" s="333"/>
    </row>
    <row r="144" spans="2:11" s="1" customFormat="1" ht="18.75" customHeight="1">
      <c r="B144" s="318"/>
      <c r="C144" s="318"/>
      <c r="D144" s="318"/>
      <c r="E144" s="318"/>
      <c r="F144" s="319"/>
      <c r="G144" s="318"/>
      <c r="H144" s="318"/>
      <c r="I144" s="318"/>
      <c r="J144" s="318"/>
      <c r="K144" s="318"/>
    </row>
    <row r="145" spans="2:11" s="1" customFormat="1" ht="18.75" customHeight="1">
      <c r="B145" s="290"/>
      <c r="C145" s="290"/>
      <c r="D145" s="290"/>
      <c r="E145" s="290"/>
      <c r="F145" s="290"/>
      <c r="G145" s="290"/>
      <c r="H145" s="290"/>
      <c r="I145" s="290"/>
      <c r="J145" s="290"/>
      <c r="K145" s="290"/>
    </row>
    <row r="146" spans="2:11" s="1" customFormat="1" ht="7.5" customHeight="1">
      <c r="B146" s="291"/>
      <c r="C146" s="292"/>
      <c r="D146" s="292"/>
      <c r="E146" s="292"/>
      <c r="F146" s="292"/>
      <c r="G146" s="292"/>
      <c r="H146" s="292"/>
      <c r="I146" s="292"/>
      <c r="J146" s="292"/>
      <c r="K146" s="293"/>
    </row>
    <row r="147" spans="2:11" s="1" customFormat="1" ht="45" customHeight="1">
      <c r="B147" s="294"/>
      <c r="C147" s="295" t="s">
        <v>721</v>
      </c>
      <c r="D147" s="295"/>
      <c r="E147" s="295"/>
      <c r="F147" s="295"/>
      <c r="G147" s="295"/>
      <c r="H147" s="295"/>
      <c r="I147" s="295"/>
      <c r="J147" s="295"/>
      <c r="K147" s="296"/>
    </row>
    <row r="148" spans="2:11" s="1" customFormat="1" ht="17.25" customHeight="1">
      <c r="B148" s="294"/>
      <c r="C148" s="297" t="s">
        <v>656</v>
      </c>
      <c r="D148" s="297"/>
      <c r="E148" s="297"/>
      <c r="F148" s="297" t="s">
        <v>657</v>
      </c>
      <c r="G148" s="298"/>
      <c r="H148" s="297" t="s">
        <v>53</v>
      </c>
      <c r="I148" s="297" t="s">
        <v>56</v>
      </c>
      <c r="J148" s="297" t="s">
        <v>658</v>
      </c>
      <c r="K148" s="296"/>
    </row>
    <row r="149" spans="2:11" s="1" customFormat="1" ht="17.25" customHeight="1">
      <c r="B149" s="294"/>
      <c r="C149" s="299" t="s">
        <v>659</v>
      </c>
      <c r="D149" s="299"/>
      <c r="E149" s="299"/>
      <c r="F149" s="300" t="s">
        <v>660</v>
      </c>
      <c r="G149" s="301"/>
      <c r="H149" s="299"/>
      <c r="I149" s="299"/>
      <c r="J149" s="299" t="s">
        <v>661</v>
      </c>
      <c r="K149" s="296"/>
    </row>
    <row r="150" spans="2:11" s="1" customFormat="1" ht="5.25" customHeight="1">
      <c r="B150" s="307"/>
      <c r="C150" s="302"/>
      <c r="D150" s="302"/>
      <c r="E150" s="302"/>
      <c r="F150" s="302"/>
      <c r="G150" s="303"/>
      <c r="H150" s="302"/>
      <c r="I150" s="302"/>
      <c r="J150" s="302"/>
      <c r="K150" s="330"/>
    </row>
    <row r="151" spans="2:11" s="1" customFormat="1" ht="15" customHeight="1">
      <c r="B151" s="307"/>
      <c r="C151" s="334" t="s">
        <v>665</v>
      </c>
      <c r="D151" s="282"/>
      <c r="E151" s="282"/>
      <c r="F151" s="335" t="s">
        <v>662</v>
      </c>
      <c r="G151" s="282"/>
      <c r="H151" s="334" t="s">
        <v>702</v>
      </c>
      <c r="I151" s="334" t="s">
        <v>664</v>
      </c>
      <c r="J151" s="334">
        <v>120</v>
      </c>
      <c r="K151" s="330"/>
    </row>
    <row r="152" spans="2:11" s="1" customFormat="1" ht="15" customHeight="1">
      <c r="B152" s="307"/>
      <c r="C152" s="334" t="s">
        <v>711</v>
      </c>
      <c r="D152" s="282"/>
      <c r="E152" s="282"/>
      <c r="F152" s="335" t="s">
        <v>662</v>
      </c>
      <c r="G152" s="282"/>
      <c r="H152" s="334" t="s">
        <v>722</v>
      </c>
      <c r="I152" s="334" t="s">
        <v>664</v>
      </c>
      <c r="J152" s="334" t="s">
        <v>713</v>
      </c>
      <c r="K152" s="330"/>
    </row>
    <row r="153" spans="2:11" s="1" customFormat="1" ht="15" customHeight="1">
      <c r="B153" s="307"/>
      <c r="C153" s="334" t="s">
        <v>610</v>
      </c>
      <c r="D153" s="282"/>
      <c r="E153" s="282"/>
      <c r="F153" s="335" t="s">
        <v>662</v>
      </c>
      <c r="G153" s="282"/>
      <c r="H153" s="334" t="s">
        <v>723</v>
      </c>
      <c r="I153" s="334" t="s">
        <v>664</v>
      </c>
      <c r="J153" s="334" t="s">
        <v>713</v>
      </c>
      <c r="K153" s="330"/>
    </row>
    <row r="154" spans="2:11" s="1" customFormat="1" ht="15" customHeight="1">
      <c r="B154" s="307"/>
      <c r="C154" s="334" t="s">
        <v>667</v>
      </c>
      <c r="D154" s="282"/>
      <c r="E154" s="282"/>
      <c r="F154" s="335" t="s">
        <v>668</v>
      </c>
      <c r="G154" s="282"/>
      <c r="H154" s="334" t="s">
        <v>702</v>
      </c>
      <c r="I154" s="334" t="s">
        <v>664</v>
      </c>
      <c r="J154" s="334">
        <v>50</v>
      </c>
      <c r="K154" s="330"/>
    </row>
    <row r="155" spans="2:11" s="1" customFormat="1" ht="15" customHeight="1">
      <c r="B155" s="307"/>
      <c r="C155" s="334" t="s">
        <v>670</v>
      </c>
      <c r="D155" s="282"/>
      <c r="E155" s="282"/>
      <c r="F155" s="335" t="s">
        <v>662</v>
      </c>
      <c r="G155" s="282"/>
      <c r="H155" s="334" t="s">
        <v>702</v>
      </c>
      <c r="I155" s="334" t="s">
        <v>672</v>
      </c>
      <c r="J155" s="334"/>
      <c r="K155" s="330"/>
    </row>
    <row r="156" spans="2:11" s="1" customFormat="1" ht="15" customHeight="1">
      <c r="B156" s="307"/>
      <c r="C156" s="334" t="s">
        <v>681</v>
      </c>
      <c r="D156" s="282"/>
      <c r="E156" s="282"/>
      <c r="F156" s="335" t="s">
        <v>668</v>
      </c>
      <c r="G156" s="282"/>
      <c r="H156" s="334" t="s">
        <v>702</v>
      </c>
      <c r="I156" s="334" t="s">
        <v>664</v>
      </c>
      <c r="J156" s="334">
        <v>50</v>
      </c>
      <c r="K156" s="330"/>
    </row>
    <row r="157" spans="2:11" s="1" customFormat="1" ht="15" customHeight="1">
      <c r="B157" s="307"/>
      <c r="C157" s="334" t="s">
        <v>689</v>
      </c>
      <c r="D157" s="282"/>
      <c r="E157" s="282"/>
      <c r="F157" s="335" t="s">
        <v>668</v>
      </c>
      <c r="G157" s="282"/>
      <c r="H157" s="334" t="s">
        <v>702</v>
      </c>
      <c r="I157" s="334" t="s">
        <v>664</v>
      </c>
      <c r="J157" s="334">
        <v>50</v>
      </c>
      <c r="K157" s="330"/>
    </row>
    <row r="158" spans="2:11" s="1" customFormat="1" ht="15" customHeight="1">
      <c r="B158" s="307"/>
      <c r="C158" s="334" t="s">
        <v>687</v>
      </c>
      <c r="D158" s="282"/>
      <c r="E158" s="282"/>
      <c r="F158" s="335" t="s">
        <v>668</v>
      </c>
      <c r="G158" s="282"/>
      <c r="H158" s="334" t="s">
        <v>702</v>
      </c>
      <c r="I158" s="334" t="s">
        <v>664</v>
      </c>
      <c r="J158" s="334">
        <v>50</v>
      </c>
      <c r="K158" s="330"/>
    </row>
    <row r="159" spans="2:11" s="1" customFormat="1" ht="15" customHeight="1">
      <c r="B159" s="307"/>
      <c r="C159" s="334" t="s">
        <v>87</v>
      </c>
      <c r="D159" s="282"/>
      <c r="E159" s="282"/>
      <c r="F159" s="335" t="s">
        <v>662</v>
      </c>
      <c r="G159" s="282"/>
      <c r="H159" s="334" t="s">
        <v>724</v>
      </c>
      <c r="I159" s="334" t="s">
        <v>664</v>
      </c>
      <c r="J159" s="334" t="s">
        <v>725</v>
      </c>
      <c r="K159" s="330"/>
    </row>
    <row r="160" spans="2:11" s="1" customFormat="1" ht="15" customHeight="1">
      <c r="B160" s="307"/>
      <c r="C160" s="334" t="s">
        <v>726</v>
      </c>
      <c r="D160" s="282"/>
      <c r="E160" s="282"/>
      <c r="F160" s="335" t="s">
        <v>662</v>
      </c>
      <c r="G160" s="282"/>
      <c r="H160" s="334" t="s">
        <v>727</v>
      </c>
      <c r="I160" s="334" t="s">
        <v>697</v>
      </c>
      <c r="J160" s="334"/>
      <c r="K160" s="330"/>
    </row>
    <row r="161" spans="2:11" s="1" customFormat="1" ht="15" customHeight="1">
      <c r="B161" s="336"/>
      <c r="C161" s="316"/>
      <c r="D161" s="316"/>
      <c r="E161" s="316"/>
      <c r="F161" s="316"/>
      <c r="G161" s="316"/>
      <c r="H161" s="316"/>
      <c r="I161" s="316"/>
      <c r="J161" s="316"/>
      <c r="K161" s="337"/>
    </row>
    <row r="162" spans="2:11" s="1" customFormat="1" ht="18.75" customHeight="1">
      <c r="B162" s="318"/>
      <c r="C162" s="328"/>
      <c r="D162" s="328"/>
      <c r="E162" s="328"/>
      <c r="F162" s="338"/>
      <c r="G162" s="328"/>
      <c r="H162" s="328"/>
      <c r="I162" s="328"/>
      <c r="J162" s="328"/>
      <c r="K162" s="318"/>
    </row>
    <row r="163" spans="2:11" s="1" customFormat="1" ht="18.75" customHeight="1">
      <c r="B163" s="290"/>
      <c r="C163" s="290"/>
      <c r="D163" s="290"/>
      <c r="E163" s="290"/>
      <c r="F163" s="290"/>
      <c r="G163" s="290"/>
      <c r="H163" s="290"/>
      <c r="I163" s="290"/>
      <c r="J163" s="290"/>
      <c r="K163" s="290"/>
    </row>
    <row r="164" spans="2:11" s="1" customFormat="1" ht="7.5" customHeight="1">
      <c r="B164" s="269"/>
      <c r="C164" s="270"/>
      <c r="D164" s="270"/>
      <c r="E164" s="270"/>
      <c r="F164" s="270"/>
      <c r="G164" s="270"/>
      <c r="H164" s="270"/>
      <c r="I164" s="270"/>
      <c r="J164" s="270"/>
      <c r="K164" s="271"/>
    </row>
    <row r="165" spans="2:11" s="1" customFormat="1" ht="45" customHeight="1">
      <c r="B165" s="272"/>
      <c r="C165" s="273" t="s">
        <v>728</v>
      </c>
      <c r="D165" s="273"/>
      <c r="E165" s="273"/>
      <c r="F165" s="273"/>
      <c r="G165" s="273"/>
      <c r="H165" s="273"/>
      <c r="I165" s="273"/>
      <c r="J165" s="273"/>
      <c r="K165" s="274"/>
    </row>
    <row r="166" spans="2:11" s="1" customFormat="1" ht="17.25" customHeight="1">
      <c r="B166" s="272"/>
      <c r="C166" s="297" t="s">
        <v>656</v>
      </c>
      <c r="D166" s="297"/>
      <c r="E166" s="297"/>
      <c r="F166" s="297" t="s">
        <v>657</v>
      </c>
      <c r="G166" s="339"/>
      <c r="H166" s="340" t="s">
        <v>53</v>
      </c>
      <c r="I166" s="340" t="s">
        <v>56</v>
      </c>
      <c r="J166" s="297" t="s">
        <v>658</v>
      </c>
      <c r="K166" s="274"/>
    </row>
    <row r="167" spans="2:11" s="1" customFormat="1" ht="17.25" customHeight="1">
      <c r="B167" s="275"/>
      <c r="C167" s="299" t="s">
        <v>659</v>
      </c>
      <c r="D167" s="299"/>
      <c r="E167" s="299"/>
      <c r="F167" s="300" t="s">
        <v>660</v>
      </c>
      <c r="G167" s="341"/>
      <c r="H167" s="342"/>
      <c r="I167" s="342"/>
      <c r="J167" s="299" t="s">
        <v>661</v>
      </c>
      <c r="K167" s="277"/>
    </row>
    <row r="168" spans="2:11" s="1" customFormat="1" ht="5.25" customHeight="1">
      <c r="B168" s="307"/>
      <c r="C168" s="302"/>
      <c r="D168" s="302"/>
      <c r="E168" s="302"/>
      <c r="F168" s="302"/>
      <c r="G168" s="303"/>
      <c r="H168" s="302"/>
      <c r="I168" s="302"/>
      <c r="J168" s="302"/>
      <c r="K168" s="330"/>
    </row>
    <row r="169" spans="2:11" s="1" customFormat="1" ht="15" customHeight="1">
      <c r="B169" s="307"/>
      <c r="C169" s="282" t="s">
        <v>665</v>
      </c>
      <c r="D169" s="282"/>
      <c r="E169" s="282"/>
      <c r="F169" s="305" t="s">
        <v>662</v>
      </c>
      <c r="G169" s="282"/>
      <c r="H169" s="282" t="s">
        <v>702</v>
      </c>
      <c r="I169" s="282" t="s">
        <v>664</v>
      </c>
      <c r="J169" s="282">
        <v>120</v>
      </c>
      <c r="K169" s="330"/>
    </row>
    <row r="170" spans="2:11" s="1" customFormat="1" ht="15" customHeight="1">
      <c r="B170" s="307"/>
      <c r="C170" s="282" t="s">
        <v>711</v>
      </c>
      <c r="D170" s="282"/>
      <c r="E170" s="282"/>
      <c r="F170" s="305" t="s">
        <v>662</v>
      </c>
      <c r="G170" s="282"/>
      <c r="H170" s="282" t="s">
        <v>712</v>
      </c>
      <c r="I170" s="282" t="s">
        <v>664</v>
      </c>
      <c r="J170" s="282" t="s">
        <v>713</v>
      </c>
      <c r="K170" s="330"/>
    </row>
    <row r="171" spans="2:11" s="1" customFormat="1" ht="15" customHeight="1">
      <c r="B171" s="307"/>
      <c r="C171" s="282" t="s">
        <v>610</v>
      </c>
      <c r="D171" s="282"/>
      <c r="E171" s="282"/>
      <c r="F171" s="305" t="s">
        <v>662</v>
      </c>
      <c r="G171" s="282"/>
      <c r="H171" s="282" t="s">
        <v>729</v>
      </c>
      <c r="I171" s="282" t="s">
        <v>664</v>
      </c>
      <c r="J171" s="282" t="s">
        <v>713</v>
      </c>
      <c r="K171" s="330"/>
    </row>
    <row r="172" spans="2:11" s="1" customFormat="1" ht="15" customHeight="1">
      <c r="B172" s="307"/>
      <c r="C172" s="282" t="s">
        <v>667</v>
      </c>
      <c r="D172" s="282"/>
      <c r="E172" s="282"/>
      <c r="F172" s="305" t="s">
        <v>668</v>
      </c>
      <c r="G172" s="282"/>
      <c r="H172" s="282" t="s">
        <v>729</v>
      </c>
      <c r="I172" s="282" t="s">
        <v>664</v>
      </c>
      <c r="J172" s="282">
        <v>50</v>
      </c>
      <c r="K172" s="330"/>
    </row>
    <row r="173" spans="2:11" s="1" customFormat="1" ht="15" customHeight="1">
      <c r="B173" s="307"/>
      <c r="C173" s="282" t="s">
        <v>670</v>
      </c>
      <c r="D173" s="282"/>
      <c r="E173" s="282"/>
      <c r="F173" s="305" t="s">
        <v>662</v>
      </c>
      <c r="G173" s="282"/>
      <c r="H173" s="282" t="s">
        <v>729</v>
      </c>
      <c r="I173" s="282" t="s">
        <v>672</v>
      </c>
      <c r="J173" s="282"/>
      <c r="K173" s="330"/>
    </row>
    <row r="174" spans="2:11" s="1" customFormat="1" ht="15" customHeight="1">
      <c r="B174" s="307"/>
      <c r="C174" s="282" t="s">
        <v>681</v>
      </c>
      <c r="D174" s="282"/>
      <c r="E174" s="282"/>
      <c r="F174" s="305" t="s">
        <v>668</v>
      </c>
      <c r="G174" s="282"/>
      <c r="H174" s="282" t="s">
        <v>729</v>
      </c>
      <c r="I174" s="282" t="s">
        <v>664</v>
      </c>
      <c r="J174" s="282">
        <v>50</v>
      </c>
      <c r="K174" s="330"/>
    </row>
    <row r="175" spans="2:11" s="1" customFormat="1" ht="15" customHeight="1">
      <c r="B175" s="307"/>
      <c r="C175" s="282" t="s">
        <v>689</v>
      </c>
      <c r="D175" s="282"/>
      <c r="E175" s="282"/>
      <c r="F175" s="305" t="s">
        <v>668</v>
      </c>
      <c r="G175" s="282"/>
      <c r="H175" s="282" t="s">
        <v>729</v>
      </c>
      <c r="I175" s="282" t="s">
        <v>664</v>
      </c>
      <c r="J175" s="282">
        <v>50</v>
      </c>
      <c r="K175" s="330"/>
    </row>
    <row r="176" spans="2:11" s="1" customFormat="1" ht="15" customHeight="1">
      <c r="B176" s="307"/>
      <c r="C176" s="282" t="s">
        <v>687</v>
      </c>
      <c r="D176" s="282"/>
      <c r="E176" s="282"/>
      <c r="F176" s="305" t="s">
        <v>668</v>
      </c>
      <c r="G176" s="282"/>
      <c r="H176" s="282" t="s">
        <v>729</v>
      </c>
      <c r="I176" s="282" t="s">
        <v>664</v>
      </c>
      <c r="J176" s="282">
        <v>50</v>
      </c>
      <c r="K176" s="330"/>
    </row>
    <row r="177" spans="2:11" s="1" customFormat="1" ht="15" customHeight="1">
      <c r="B177" s="307"/>
      <c r="C177" s="282" t="s">
        <v>102</v>
      </c>
      <c r="D177" s="282"/>
      <c r="E177" s="282"/>
      <c r="F177" s="305" t="s">
        <v>662</v>
      </c>
      <c r="G177" s="282"/>
      <c r="H177" s="282" t="s">
        <v>730</v>
      </c>
      <c r="I177" s="282" t="s">
        <v>731</v>
      </c>
      <c r="J177" s="282"/>
      <c r="K177" s="330"/>
    </row>
    <row r="178" spans="2:11" s="1" customFormat="1" ht="15" customHeight="1">
      <c r="B178" s="307"/>
      <c r="C178" s="282" t="s">
        <v>56</v>
      </c>
      <c r="D178" s="282"/>
      <c r="E178" s="282"/>
      <c r="F178" s="305" t="s">
        <v>662</v>
      </c>
      <c r="G178" s="282"/>
      <c r="H178" s="282" t="s">
        <v>732</v>
      </c>
      <c r="I178" s="282" t="s">
        <v>733</v>
      </c>
      <c r="J178" s="282">
        <v>1</v>
      </c>
      <c r="K178" s="330"/>
    </row>
    <row r="179" spans="2:11" s="1" customFormat="1" ht="15" customHeight="1">
      <c r="B179" s="307"/>
      <c r="C179" s="282" t="s">
        <v>52</v>
      </c>
      <c r="D179" s="282"/>
      <c r="E179" s="282"/>
      <c r="F179" s="305" t="s">
        <v>662</v>
      </c>
      <c r="G179" s="282"/>
      <c r="H179" s="282" t="s">
        <v>734</v>
      </c>
      <c r="I179" s="282" t="s">
        <v>664</v>
      </c>
      <c r="J179" s="282">
        <v>20</v>
      </c>
      <c r="K179" s="330"/>
    </row>
    <row r="180" spans="2:11" s="1" customFormat="1" ht="15" customHeight="1">
      <c r="B180" s="307"/>
      <c r="C180" s="282" t="s">
        <v>53</v>
      </c>
      <c r="D180" s="282"/>
      <c r="E180" s="282"/>
      <c r="F180" s="305" t="s">
        <v>662</v>
      </c>
      <c r="G180" s="282"/>
      <c r="H180" s="282" t="s">
        <v>735</v>
      </c>
      <c r="I180" s="282" t="s">
        <v>664</v>
      </c>
      <c r="J180" s="282">
        <v>255</v>
      </c>
      <c r="K180" s="330"/>
    </row>
    <row r="181" spans="2:11" s="1" customFormat="1" ht="15" customHeight="1">
      <c r="B181" s="307"/>
      <c r="C181" s="282" t="s">
        <v>103</v>
      </c>
      <c r="D181" s="282"/>
      <c r="E181" s="282"/>
      <c r="F181" s="305" t="s">
        <v>662</v>
      </c>
      <c r="G181" s="282"/>
      <c r="H181" s="282" t="s">
        <v>626</v>
      </c>
      <c r="I181" s="282" t="s">
        <v>664</v>
      </c>
      <c r="J181" s="282">
        <v>10</v>
      </c>
      <c r="K181" s="330"/>
    </row>
    <row r="182" spans="2:11" s="1" customFormat="1" ht="15" customHeight="1">
      <c r="B182" s="307"/>
      <c r="C182" s="282" t="s">
        <v>104</v>
      </c>
      <c r="D182" s="282"/>
      <c r="E182" s="282"/>
      <c r="F182" s="305" t="s">
        <v>662</v>
      </c>
      <c r="G182" s="282"/>
      <c r="H182" s="282" t="s">
        <v>736</v>
      </c>
      <c r="I182" s="282" t="s">
        <v>697</v>
      </c>
      <c r="J182" s="282"/>
      <c r="K182" s="330"/>
    </row>
    <row r="183" spans="2:11" s="1" customFormat="1" ht="15" customHeight="1">
      <c r="B183" s="307"/>
      <c r="C183" s="282" t="s">
        <v>737</v>
      </c>
      <c r="D183" s="282"/>
      <c r="E183" s="282"/>
      <c r="F183" s="305" t="s">
        <v>662</v>
      </c>
      <c r="G183" s="282"/>
      <c r="H183" s="282" t="s">
        <v>738</v>
      </c>
      <c r="I183" s="282" t="s">
        <v>697</v>
      </c>
      <c r="J183" s="282"/>
      <c r="K183" s="330"/>
    </row>
    <row r="184" spans="2:11" s="1" customFormat="1" ht="15" customHeight="1">
      <c r="B184" s="307"/>
      <c r="C184" s="282" t="s">
        <v>726</v>
      </c>
      <c r="D184" s="282"/>
      <c r="E184" s="282"/>
      <c r="F184" s="305" t="s">
        <v>662</v>
      </c>
      <c r="G184" s="282"/>
      <c r="H184" s="282" t="s">
        <v>739</v>
      </c>
      <c r="I184" s="282" t="s">
        <v>697</v>
      </c>
      <c r="J184" s="282"/>
      <c r="K184" s="330"/>
    </row>
    <row r="185" spans="2:11" s="1" customFormat="1" ht="15" customHeight="1">
      <c r="B185" s="307"/>
      <c r="C185" s="282" t="s">
        <v>106</v>
      </c>
      <c r="D185" s="282"/>
      <c r="E185" s="282"/>
      <c r="F185" s="305" t="s">
        <v>668</v>
      </c>
      <c r="G185" s="282"/>
      <c r="H185" s="282" t="s">
        <v>740</v>
      </c>
      <c r="I185" s="282" t="s">
        <v>664</v>
      </c>
      <c r="J185" s="282">
        <v>50</v>
      </c>
      <c r="K185" s="330"/>
    </row>
    <row r="186" spans="2:11" s="1" customFormat="1" ht="15" customHeight="1">
      <c r="B186" s="307"/>
      <c r="C186" s="282" t="s">
        <v>741</v>
      </c>
      <c r="D186" s="282"/>
      <c r="E186" s="282"/>
      <c r="F186" s="305" t="s">
        <v>668</v>
      </c>
      <c r="G186" s="282"/>
      <c r="H186" s="282" t="s">
        <v>742</v>
      </c>
      <c r="I186" s="282" t="s">
        <v>743</v>
      </c>
      <c r="J186" s="282"/>
      <c r="K186" s="330"/>
    </row>
    <row r="187" spans="2:11" s="1" customFormat="1" ht="15" customHeight="1">
      <c r="B187" s="307"/>
      <c r="C187" s="282" t="s">
        <v>744</v>
      </c>
      <c r="D187" s="282"/>
      <c r="E187" s="282"/>
      <c r="F187" s="305" t="s">
        <v>668</v>
      </c>
      <c r="G187" s="282"/>
      <c r="H187" s="282" t="s">
        <v>745</v>
      </c>
      <c r="I187" s="282" t="s">
        <v>743</v>
      </c>
      <c r="J187" s="282"/>
      <c r="K187" s="330"/>
    </row>
    <row r="188" spans="2:11" s="1" customFormat="1" ht="15" customHeight="1">
      <c r="B188" s="307"/>
      <c r="C188" s="282" t="s">
        <v>746</v>
      </c>
      <c r="D188" s="282"/>
      <c r="E188" s="282"/>
      <c r="F188" s="305" t="s">
        <v>668</v>
      </c>
      <c r="G188" s="282"/>
      <c r="H188" s="282" t="s">
        <v>747</v>
      </c>
      <c r="I188" s="282" t="s">
        <v>743</v>
      </c>
      <c r="J188" s="282"/>
      <c r="K188" s="330"/>
    </row>
    <row r="189" spans="2:11" s="1" customFormat="1" ht="15" customHeight="1">
      <c r="B189" s="307"/>
      <c r="C189" s="343" t="s">
        <v>748</v>
      </c>
      <c r="D189" s="282"/>
      <c r="E189" s="282"/>
      <c r="F189" s="305" t="s">
        <v>668</v>
      </c>
      <c r="G189" s="282"/>
      <c r="H189" s="282" t="s">
        <v>749</v>
      </c>
      <c r="I189" s="282" t="s">
        <v>750</v>
      </c>
      <c r="J189" s="344" t="s">
        <v>751</v>
      </c>
      <c r="K189" s="330"/>
    </row>
    <row r="190" spans="2:11" s="17" customFormat="1" ht="15" customHeight="1">
      <c r="B190" s="345"/>
      <c r="C190" s="346" t="s">
        <v>752</v>
      </c>
      <c r="D190" s="347"/>
      <c r="E190" s="347"/>
      <c r="F190" s="348" t="s">
        <v>668</v>
      </c>
      <c r="G190" s="347"/>
      <c r="H190" s="347" t="s">
        <v>753</v>
      </c>
      <c r="I190" s="347" t="s">
        <v>750</v>
      </c>
      <c r="J190" s="349" t="s">
        <v>751</v>
      </c>
      <c r="K190" s="350"/>
    </row>
    <row r="191" spans="2:11" s="1" customFormat="1" ht="15" customHeight="1">
      <c r="B191" s="307"/>
      <c r="C191" s="343" t="s">
        <v>41</v>
      </c>
      <c r="D191" s="282"/>
      <c r="E191" s="282"/>
      <c r="F191" s="305" t="s">
        <v>662</v>
      </c>
      <c r="G191" s="282"/>
      <c r="H191" s="279" t="s">
        <v>754</v>
      </c>
      <c r="I191" s="282" t="s">
        <v>755</v>
      </c>
      <c r="J191" s="282"/>
      <c r="K191" s="330"/>
    </row>
    <row r="192" spans="2:11" s="1" customFormat="1" ht="15" customHeight="1">
      <c r="B192" s="307"/>
      <c r="C192" s="343" t="s">
        <v>756</v>
      </c>
      <c r="D192" s="282"/>
      <c r="E192" s="282"/>
      <c r="F192" s="305" t="s">
        <v>662</v>
      </c>
      <c r="G192" s="282"/>
      <c r="H192" s="282" t="s">
        <v>757</v>
      </c>
      <c r="I192" s="282" t="s">
        <v>697</v>
      </c>
      <c r="J192" s="282"/>
      <c r="K192" s="330"/>
    </row>
    <row r="193" spans="2:11" s="1" customFormat="1" ht="15" customHeight="1">
      <c r="B193" s="307"/>
      <c r="C193" s="343" t="s">
        <v>758</v>
      </c>
      <c r="D193" s="282"/>
      <c r="E193" s="282"/>
      <c r="F193" s="305" t="s">
        <v>662</v>
      </c>
      <c r="G193" s="282"/>
      <c r="H193" s="282" t="s">
        <v>759</v>
      </c>
      <c r="I193" s="282" t="s">
        <v>697</v>
      </c>
      <c r="J193" s="282"/>
      <c r="K193" s="330"/>
    </row>
    <row r="194" spans="2:11" s="1" customFormat="1" ht="15" customHeight="1">
      <c r="B194" s="307"/>
      <c r="C194" s="343" t="s">
        <v>760</v>
      </c>
      <c r="D194" s="282"/>
      <c r="E194" s="282"/>
      <c r="F194" s="305" t="s">
        <v>668</v>
      </c>
      <c r="G194" s="282"/>
      <c r="H194" s="282" t="s">
        <v>761</v>
      </c>
      <c r="I194" s="282" t="s">
        <v>697</v>
      </c>
      <c r="J194" s="282"/>
      <c r="K194" s="330"/>
    </row>
    <row r="195" spans="2:11" s="1" customFormat="1" ht="15" customHeight="1">
      <c r="B195" s="336"/>
      <c r="C195" s="351"/>
      <c r="D195" s="316"/>
      <c r="E195" s="316"/>
      <c r="F195" s="316"/>
      <c r="G195" s="316"/>
      <c r="H195" s="316"/>
      <c r="I195" s="316"/>
      <c r="J195" s="316"/>
      <c r="K195" s="337"/>
    </row>
    <row r="196" spans="2:11" s="1" customFormat="1" ht="18.75" customHeight="1">
      <c r="B196" s="318"/>
      <c r="C196" s="328"/>
      <c r="D196" s="328"/>
      <c r="E196" s="328"/>
      <c r="F196" s="338"/>
      <c r="G196" s="328"/>
      <c r="H196" s="328"/>
      <c r="I196" s="328"/>
      <c r="J196" s="328"/>
      <c r="K196" s="318"/>
    </row>
    <row r="197" spans="2:11" s="1" customFormat="1" ht="18.75" customHeight="1">
      <c r="B197" s="318"/>
      <c r="C197" s="328"/>
      <c r="D197" s="328"/>
      <c r="E197" s="328"/>
      <c r="F197" s="338"/>
      <c r="G197" s="328"/>
      <c r="H197" s="328"/>
      <c r="I197" s="328"/>
      <c r="J197" s="328"/>
      <c r="K197" s="318"/>
    </row>
    <row r="198" spans="2:11" s="1" customFormat="1" ht="18.75" customHeight="1">
      <c r="B198" s="290"/>
      <c r="C198" s="290"/>
      <c r="D198" s="290"/>
      <c r="E198" s="290"/>
      <c r="F198" s="290"/>
      <c r="G198" s="290"/>
      <c r="H198" s="290"/>
      <c r="I198" s="290"/>
      <c r="J198" s="290"/>
      <c r="K198" s="290"/>
    </row>
    <row r="199" spans="2:11" s="1" customFormat="1" ht="13.5">
      <c r="B199" s="269"/>
      <c r="C199" s="270"/>
      <c r="D199" s="270"/>
      <c r="E199" s="270"/>
      <c r="F199" s="270"/>
      <c r="G199" s="270"/>
      <c r="H199" s="270"/>
      <c r="I199" s="270"/>
      <c r="J199" s="270"/>
      <c r="K199" s="271"/>
    </row>
    <row r="200" spans="2:11" s="1" customFormat="1" ht="21">
      <c r="B200" s="272"/>
      <c r="C200" s="273" t="s">
        <v>762</v>
      </c>
      <c r="D200" s="273"/>
      <c r="E200" s="273"/>
      <c r="F200" s="273"/>
      <c r="G200" s="273"/>
      <c r="H200" s="273"/>
      <c r="I200" s="273"/>
      <c r="J200" s="273"/>
      <c r="K200" s="274"/>
    </row>
    <row r="201" spans="2:11" s="1" customFormat="1" ht="25.5" customHeight="1">
      <c r="B201" s="272"/>
      <c r="C201" s="352" t="s">
        <v>763</v>
      </c>
      <c r="D201" s="352"/>
      <c r="E201" s="352"/>
      <c r="F201" s="352" t="s">
        <v>764</v>
      </c>
      <c r="G201" s="353"/>
      <c r="H201" s="352" t="s">
        <v>765</v>
      </c>
      <c r="I201" s="352"/>
      <c r="J201" s="352"/>
      <c r="K201" s="274"/>
    </row>
    <row r="202" spans="2:11" s="1" customFormat="1" ht="5.25" customHeight="1">
      <c r="B202" s="307"/>
      <c r="C202" s="302"/>
      <c r="D202" s="302"/>
      <c r="E202" s="302"/>
      <c r="F202" s="302"/>
      <c r="G202" s="328"/>
      <c r="H202" s="302"/>
      <c r="I202" s="302"/>
      <c r="J202" s="302"/>
      <c r="K202" s="330"/>
    </row>
    <row r="203" spans="2:11" s="1" customFormat="1" ht="15" customHeight="1">
      <c r="B203" s="307"/>
      <c r="C203" s="282" t="s">
        <v>755</v>
      </c>
      <c r="D203" s="282"/>
      <c r="E203" s="282"/>
      <c r="F203" s="305" t="s">
        <v>42</v>
      </c>
      <c r="G203" s="282"/>
      <c r="H203" s="282" t="s">
        <v>766</v>
      </c>
      <c r="I203" s="282"/>
      <c r="J203" s="282"/>
      <c r="K203" s="330"/>
    </row>
    <row r="204" spans="2:11" s="1" customFormat="1" ht="15" customHeight="1">
      <c r="B204" s="307"/>
      <c r="C204" s="282"/>
      <c r="D204" s="282"/>
      <c r="E204" s="282"/>
      <c r="F204" s="305" t="s">
        <v>43</v>
      </c>
      <c r="G204" s="282"/>
      <c r="H204" s="282" t="s">
        <v>767</v>
      </c>
      <c r="I204" s="282"/>
      <c r="J204" s="282"/>
      <c r="K204" s="330"/>
    </row>
    <row r="205" spans="2:11" s="1" customFormat="1" ht="15" customHeight="1">
      <c r="B205" s="307"/>
      <c r="C205" s="282"/>
      <c r="D205" s="282"/>
      <c r="E205" s="282"/>
      <c r="F205" s="305" t="s">
        <v>46</v>
      </c>
      <c r="G205" s="282"/>
      <c r="H205" s="282" t="s">
        <v>768</v>
      </c>
      <c r="I205" s="282"/>
      <c r="J205" s="282"/>
      <c r="K205" s="330"/>
    </row>
    <row r="206" spans="2:11" s="1" customFormat="1" ht="15" customHeight="1">
      <c r="B206" s="307"/>
      <c r="C206" s="282"/>
      <c r="D206" s="282"/>
      <c r="E206" s="282"/>
      <c r="F206" s="305" t="s">
        <v>44</v>
      </c>
      <c r="G206" s="282"/>
      <c r="H206" s="282" t="s">
        <v>769</v>
      </c>
      <c r="I206" s="282"/>
      <c r="J206" s="282"/>
      <c r="K206" s="330"/>
    </row>
    <row r="207" spans="2:11" s="1" customFormat="1" ht="15" customHeight="1">
      <c r="B207" s="307"/>
      <c r="C207" s="282"/>
      <c r="D207" s="282"/>
      <c r="E207" s="282"/>
      <c r="F207" s="305" t="s">
        <v>45</v>
      </c>
      <c r="G207" s="282"/>
      <c r="H207" s="282" t="s">
        <v>770</v>
      </c>
      <c r="I207" s="282"/>
      <c r="J207" s="282"/>
      <c r="K207" s="330"/>
    </row>
    <row r="208" spans="2:11" s="1" customFormat="1" ht="15" customHeight="1">
      <c r="B208" s="307"/>
      <c r="C208" s="282"/>
      <c r="D208" s="282"/>
      <c r="E208" s="282"/>
      <c r="F208" s="305"/>
      <c r="G208" s="282"/>
      <c r="H208" s="282"/>
      <c r="I208" s="282"/>
      <c r="J208" s="282"/>
      <c r="K208" s="330"/>
    </row>
    <row r="209" spans="2:11" s="1" customFormat="1" ht="15" customHeight="1">
      <c r="B209" s="307"/>
      <c r="C209" s="282" t="s">
        <v>709</v>
      </c>
      <c r="D209" s="282"/>
      <c r="E209" s="282"/>
      <c r="F209" s="305" t="s">
        <v>78</v>
      </c>
      <c r="G209" s="282"/>
      <c r="H209" s="282" t="s">
        <v>771</v>
      </c>
      <c r="I209" s="282"/>
      <c r="J209" s="282"/>
      <c r="K209" s="330"/>
    </row>
    <row r="210" spans="2:11" s="1" customFormat="1" ht="15" customHeight="1">
      <c r="B210" s="307"/>
      <c r="C210" s="282"/>
      <c r="D210" s="282"/>
      <c r="E210" s="282"/>
      <c r="F210" s="305" t="s">
        <v>604</v>
      </c>
      <c r="G210" s="282"/>
      <c r="H210" s="282" t="s">
        <v>605</v>
      </c>
      <c r="I210" s="282"/>
      <c r="J210" s="282"/>
      <c r="K210" s="330"/>
    </row>
    <row r="211" spans="2:11" s="1" customFormat="1" ht="15" customHeight="1">
      <c r="B211" s="307"/>
      <c r="C211" s="282"/>
      <c r="D211" s="282"/>
      <c r="E211" s="282"/>
      <c r="F211" s="305" t="s">
        <v>602</v>
      </c>
      <c r="G211" s="282"/>
      <c r="H211" s="282" t="s">
        <v>772</v>
      </c>
      <c r="I211" s="282"/>
      <c r="J211" s="282"/>
      <c r="K211" s="330"/>
    </row>
    <row r="212" spans="2:11" s="1" customFormat="1" ht="15" customHeight="1">
      <c r="B212" s="354"/>
      <c r="C212" s="282"/>
      <c r="D212" s="282"/>
      <c r="E212" s="282"/>
      <c r="F212" s="305" t="s">
        <v>606</v>
      </c>
      <c r="G212" s="343"/>
      <c r="H212" s="334" t="s">
        <v>607</v>
      </c>
      <c r="I212" s="334"/>
      <c r="J212" s="334"/>
      <c r="K212" s="355"/>
    </row>
    <row r="213" spans="2:11" s="1" customFormat="1" ht="15" customHeight="1">
      <c r="B213" s="354"/>
      <c r="C213" s="282"/>
      <c r="D213" s="282"/>
      <c r="E213" s="282"/>
      <c r="F213" s="305" t="s">
        <v>608</v>
      </c>
      <c r="G213" s="343"/>
      <c r="H213" s="334" t="s">
        <v>773</v>
      </c>
      <c r="I213" s="334"/>
      <c r="J213" s="334"/>
      <c r="K213" s="355"/>
    </row>
    <row r="214" spans="2:11" s="1" customFormat="1" ht="15" customHeight="1">
      <c r="B214" s="354"/>
      <c r="C214" s="282"/>
      <c r="D214" s="282"/>
      <c r="E214" s="282"/>
      <c r="F214" s="305"/>
      <c r="G214" s="343"/>
      <c r="H214" s="334"/>
      <c r="I214" s="334"/>
      <c r="J214" s="334"/>
      <c r="K214" s="355"/>
    </row>
    <row r="215" spans="2:11" s="1" customFormat="1" ht="15" customHeight="1">
      <c r="B215" s="354"/>
      <c r="C215" s="282" t="s">
        <v>733</v>
      </c>
      <c r="D215" s="282"/>
      <c r="E215" s="282"/>
      <c r="F215" s="305">
        <v>1</v>
      </c>
      <c r="G215" s="343"/>
      <c r="H215" s="334" t="s">
        <v>774</v>
      </c>
      <c r="I215" s="334"/>
      <c r="J215" s="334"/>
      <c r="K215" s="355"/>
    </row>
    <row r="216" spans="2:11" s="1" customFormat="1" ht="15" customHeight="1">
      <c r="B216" s="354"/>
      <c r="C216" s="282"/>
      <c r="D216" s="282"/>
      <c r="E216" s="282"/>
      <c r="F216" s="305">
        <v>2</v>
      </c>
      <c r="G216" s="343"/>
      <c r="H216" s="334" t="s">
        <v>775</v>
      </c>
      <c r="I216" s="334"/>
      <c r="J216" s="334"/>
      <c r="K216" s="355"/>
    </row>
    <row r="217" spans="2:11" s="1" customFormat="1" ht="15" customHeight="1">
      <c r="B217" s="354"/>
      <c r="C217" s="282"/>
      <c r="D217" s="282"/>
      <c r="E217" s="282"/>
      <c r="F217" s="305">
        <v>3</v>
      </c>
      <c r="G217" s="343"/>
      <c r="H217" s="334" t="s">
        <v>776</v>
      </c>
      <c r="I217" s="334"/>
      <c r="J217" s="334"/>
      <c r="K217" s="355"/>
    </row>
    <row r="218" spans="2:11" s="1" customFormat="1" ht="15" customHeight="1">
      <c r="B218" s="354"/>
      <c r="C218" s="282"/>
      <c r="D218" s="282"/>
      <c r="E218" s="282"/>
      <c r="F218" s="305">
        <v>4</v>
      </c>
      <c r="G218" s="343"/>
      <c r="H218" s="334" t="s">
        <v>777</v>
      </c>
      <c r="I218" s="334"/>
      <c r="J218" s="334"/>
      <c r="K218" s="355"/>
    </row>
    <row r="219" spans="2:11" s="1" customFormat="1" ht="12.75" customHeight="1">
      <c r="B219" s="356"/>
      <c r="C219" s="357"/>
      <c r="D219" s="357"/>
      <c r="E219" s="357"/>
      <c r="F219" s="357"/>
      <c r="G219" s="357"/>
      <c r="H219" s="357"/>
      <c r="I219" s="357"/>
      <c r="J219" s="357"/>
      <c r="K219" s="358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DESKTOP-49VE80D\Petr Königsmark</dc:creator>
  <cp:keywords/>
  <dc:description/>
  <cp:lastModifiedBy>DESKTOP-49VE80D\Petr Königsmark</cp:lastModifiedBy>
  <dcterms:created xsi:type="dcterms:W3CDTF">2024-01-25T11:46:32Z</dcterms:created>
  <dcterms:modified xsi:type="dcterms:W3CDTF">2024-01-25T11:46:36Z</dcterms:modified>
  <cp:category/>
  <cp:version/>
  <cp:contentType/>
  <cp:contentStatus/>
</cp:coreProperties>
</file>