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10 - Komunikace" sheetId="2" r:id="rId2"/>
    <sheet name="SO120 - Chodníky" sheetId="3" r:id="rId3"/>
    <sheet name="SO310 - Odvodnění komunikace" sheetId="4" r:id="rId4"/>
    <sheet name="SO800 - Vegetační úpravy" sheetId="5" r:id="rId5"/>
    <sheet name="SO930 - Nové zábradlí" sheetId="6" r:id="rId6"/>
    <sheet name="VRN - Vedlejší rozpočtové..." sheetId="7" r:id="rId7"/>
  </sheets>
  <definedNames>
    <definedName name="_xlnm.Print_Area" localSheetId="0">'Rekapitulace stavby'!$D$4:$AO$76,'Rekapitulace stavby'!$C$82:$AQ$101</definedName>
    <definedName name="_xlnm._FilterDatabase" localSheetId="1" hidden="1">'SO110 - Komunikace'!$C$123:$K$236</definedName>
    <definedName name="_xlnm.Print_Area" localSheetId="1">'SO110 - Komunikace'!$C$4:$J$76,'SO110 - Komunikace'!$C$82:$J$105,'SO110 - Komunikace'!$C$111:$K$236</definedName>
    <definedName name="_xlnm._FilterDatabase" localSheetId="2" hidden="1">'SO120 - Chodníky'!$C$123:$K$235</definedName>
    <definedName name="_xlnm.Print_Area" localSheetId="2">'SO120 - Chodníky'!$C$4:$J$76,'SO120 - Chodníky'!$C$82:$J$105,'SO120 - Chodníky'!$C$111:$K$235</definedName>
    <definedName name="_xlnm._FilterDatabase" localSheetId="3" hidden="1">'SO310 - Odvodnění komunikace'!$C$121:$K$175</definedName>
    <definedName name="_xlnm.Print_Area" localSheetId="3">'SO310 - Odvodnění komunikace'!$C$4:$J$76,'SO310 - Odvodnění komunikace'!$C$82:$J$103,'SO310 - Odvodnění komunikace'!$C$109:$K$175</definedName>
    <definedName name="_xlnm._FilterDatabase" localSheetId="4" hidden="1">'SO800 - Vegetační úpravy'!$C$117:$K$129</definedName>
    <definedName name="_xlnm.Print_Area" localSheetId="4">'SO800 - Vegetační úpravy'!$C$4:$J$76,'SO800 - Vegetační úpravy'!$C$82:$J$99,'SO800 - Vegetační úpravy'!$C$105:$K$129</definedName>
    <definedName name="_xlnm._FilterDatabase" localSheetId="5" hidden="1">'SO930 - Nové zábradlí'!$C$117:$K$123</definedName>
    <definedName name="_xlnm.Print_Area" localSheetId="5">'SO930 - Nové zábradlí'!$C$4:$J$76,'SO930 - Nové zábradlí'!$C$82:$J$99,'SO930 - Nové zábradlí'!$C$105:$K$123</definedName>
    <definedName name="_xlnm._FilterDatabase" localSheetId="6" hidden="1">'VRN - Vedlejší rozpočtové...'!$C$119:$K$146</definedName>
    <definedName name="_xlnm.Print_Area" localSheetId="6">'VRN - Vedlejší rozpočtové...'!$C$4:$J$76,'VRN - Vedlejší rozpočtové...'!$C$82:$J$101,'VRN - Vedlejší rozpočtové...'!$C$107:$K$146</definedName>
    <definedName name="_xlnm.Print_Titles" localSheetId="0">'Rekapitulace stavby'!$92:$92</definedName>
    <definedName name="_xlnm.Print_Titles" localSheetId="1">'SO110 - Komunikace'!$123:$123</definedName>
    <definedName name="_xlnm.Print_Titles" localSheetId="2">'SO120 - Chodníky'!$123:$123</definedName>
    <definedName name="_xlnm.Print_Titles" localSheetId="3">'SO310 - Odvodnění komunikace'!$121:$121</definedName>
    <definedName name="_xlnm.Print_Titles" localSheetId="4">'SO800 - Vegetační úpravy'!$117:$117</definedName>
    <definedName name="_xlnm.Print_Titles" localSheetId="5">'SO930 - Nové zábradlí'!$117:$117</definedName>
    <definedName name="_xlnm.Print_Titles" localSheetId="6">'VRN - Vedlejší rozpočtové...'!$119:$119</definedName>
  </definedNames>
  <calcPr fullCalcOnLoad="1"/>
</workbook>
</file>

<file path=xl/sharedStrings.xml><?xml version="1.0" encoding="utf-8"?>
<sst xmlns="http://schemas.openxmlformats.org/spreadsheetml/2006/main" count="4487" uniqueCount="709">
  <si>
    <t>Export Komplet</t>
  </si>
  <si>
    <t/>
  </si>
  <si>
    <t>2.0</t>
  </si>
  <si>
    <t>ZAMOK</t>
  </si>
  <si>
    <t>False</t>
  </si>
  <si>
    <t>{817443de-e47c-452a-8f62-8f6fcb54b585}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</si>
  <si>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</si>
  <si>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</si>
  <si>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</si>
  <si>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</si>
  <si>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</si>
  <si>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</si>
  <si>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</si>
  <si>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</si>
  <si>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</si>
  <si>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</si>
  <si>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</si>
  <si>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III/2033 VOCHOV PRŮTAH - 1. ETAPA</t>
  </si>
  <si>
    <t>KSO:</t>
  </si>
  <si>
    <t>CC-CZ:</t>
  </si>
  <si>
    <t>Místo:</t>
  </si>
  <si>
    <t xml:space="preserve"> </t>
  </si>
  <si>
    <t>Datum:</t>
  </si>
  <si>
    <t>24. 9. 2023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</si>
  <si>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</si>
  <si>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</si>
  <si>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</si>
  <si>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</si>
  <si>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</si>
  <si>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</si>
  <si>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</si>
  <si>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</si>
  <si>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</si>
  <si>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</si>
  <si>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</si>
  <si>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</si>
  <si>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</si>
  <si>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</si>
  <si>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</si>
  <si>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</si>
  <si>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</si>
  <si>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</si>
  <si>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</si>
  <si>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</si>
  <si>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</si>
  <si>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</si>
  <si>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</si>
  <si>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</si>
  <si>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</si>
  <si>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</si>
  <si>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</si>
  <si>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</si>
  <si>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</si>
  <si>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</si>
  <si>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</si>
  <si>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</si>
  <si>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</si>
  <si>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</si>
  <si>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</si>
  <si>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</si>
  <si>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</si>
  <si>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</si>
  <si>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</si>
  <si>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</si>
  <si>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</si>
  <si>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</si>
  <si>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</si>
  <si>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</si>
  <si>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</si>
  <si>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</si>
  <si>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</si>
  <si>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</si>
  <si>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</si>
  <si>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</si>
  <si>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</si>
  <si>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</si>
  <si>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</si>
  <si>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</si>
  <si>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SO110</t>
  </si>
  <si>
    <t>Komunikace</t>
  </si>
  <si>
    <t>STA</t>
  </si>
  <si>
    <t>1</t>
  </si>
  <si>
    <t>{af122985-2b43-44ec-a8c2-f3c841ab4e76}</t>
  </si>
  <si>
    <t>2</t>
  </si>
  <si>
    <t>SO120</t>
  </si>
  <si>
    <t>Chodníky</t>
  </si>
  <si>
    <t>{96250b8d-a14b-449e-8426-68521af9ecdd}</t>
  </si>
  <si>
    <t>SO310</t>
  </si>
  <si>
    <t>Odvodnění komunikace</t>
  </si>
  <si>
    <t>{f3dcffb9-327b-4604-8aea-9c35f6978499}</t>
  </si>
  <si>
    <t>SO800</t>
  </si>
  <si>
    <t>Vegetační úpravy</t>
  </si>
  <si>
    <t>{e79e8fca-9cc6-4d23-a8cb-faf7afca7538}</t>
  </si>
  <si>
    <t>SO930</t>
  </si>
  <si>
    <t>Nové zábradlí</t>
  </si>
  <si>
    <t>{6c760f88-b333-4f3b-81a9-52a5bde8fe95}</t>
  </si>
  <si>
    <t>VRN</t>
  </si>
  <si>
    <t xml:space="preserve">Vedlejší rozpočtové náklady </t>
  </si>
  <si>
    <t>{08818717-e600-4153-95f4-f34ee0a27b6f}</t>
  </si>
  <si>
    <t>KRYCÍ LIST SOUPISU PRACÍ</t>
  </si>
  <si>
    <t>Objekt:</t>
  </si>
  <si>
    <t>SO110 -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</si>
  <si>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</si>
  <si>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</si>
  <si>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</si>
  <si>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</si>
  <si>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</si>
  <si>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</si>
  <si>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</si>
  <si>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</si>
  <si>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</si>
  <si>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</si>
  <si>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</si>
  <si>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</si>
  <si>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</si>
  <si>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</si>
  <si>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</si>
  <si>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</si>
  <si>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</si>
  <si>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</si>
  <si>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</si>
  <si>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</si>
  <si>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</si>
  <si>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</si>
  <si>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</si>
  <si>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</si>
  <si>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</si>
  <si>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</si>
  <si>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</si>
  <si>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</si>
  <si>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</si>
  <si>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</si>
  <si>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</si>
  <si>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113106521</t>
  </si>
  <si>
    <t>Rozebrání dlažeb vozovek a ploch s přemístěním hmot na skládku na vzdálenost do 3 m nebo s naložením na dopravní prostředek, s jakoukoliv výplní spár strojně plochy jednotlivě přes 200 m2 z drobných kostek nebo odseků s ložem z kameniva těženého</t>
  </si>
  <si>
    <t>m2</t>
  </si>
  <si>
    <t>CS ÚRS 2023 02</t>
  </si>
  <si>
    <t>4</t>
  </si>
  <si>
    <t>-1103037831</t>
  </si>
  <si>
    <t>VV</t>
  </si>
  <si>
    <t>"Původní komunikace z žulové dlažby-odkup na místě zhotovitelem" 2333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</si>
  <si>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</si>
  <si>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</si>
  <si>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1584452678</t>
  </si>
  <si>
    <t>"Plocha původní komunikace" 2333+730</t>
  </si>
  <si>
    <t>Součet</t>
  </si>
  <si>
    <t>3</t>
  </si>
  <si>
    <t>113154264</t>
  </si>
  <si>
    <t>Frézování živičného podkladu nebo krytu s naložením na dopravní prostředek plochy přes 500 do 1 000 m2 s překážkami v trase pruhu šířky přes 1 m do 2 m, tloušťky vrstvy 100 mm</t>
  </si>
  <si>
    <t>-1270965564</t>
  </si>
  <si>
    <t>"Plocha původní komunikace - Odvoz na středisko SÚS Vochov" 730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</si>
  <si>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</si>
  <si>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</si>
  <si>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</si>
  <si>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1632183125</t>
  </si>
  <si>
    <t>35+12+7+14+14+18+105+38+22+75</t>
  </si>
  <si>
    <t>5</t>
  </si>
  <si>
    <t>122252206</t>
  </si>
  <si>
    <t>Odkopávky a prokopávky nezapažené pro silnice a dálnice strojně v hornině třídy těžitelnosti I přes 1 000 do 5 000 m3</t>
  </si>
  <si>
    <t>m3</t>
  </si>
  <si>
    <t>-540149091</t>
  </si>
  <si>
    <t>"Odkop pro konstrukci vozovka" (3118)*0,54</t>
  </si>
  <si>
    <t>"Odkop pro obruby" (356+630)*0,3*0,54+863*0,1*0,54</t>
  </si>
  <si>
    <t>"Sanace - poze se souhlasem TDI" (3118)*0,5+(356+630)*0,3*0,5+863*0,1*0,5</t>
  </si>
  <si>
    <t>"Odpočet původní konstrukce" -(3063*0,4)</t>
  </si>
  <si>
    <t>6</t>
  </si>
  <si>
    <t>132251104</t>
  </si>
  <si>
    <t>Hloubení nezapažených rýh šířky do 800 mm strojně s urovnáním dna do předepsaného profilu a spádu v hornině třídy těžitelnosti I skupiny 3 přes 100 m3</t>
  </si>
  <si>
    <t>-953369431</t>
  </si>
  <si>
    <t>"Rýha trativod" 415*2*0,5*0,4</t>
  </si>
  <si>
    <t>7</t>
  </si>
  <si>
    <t>162751117R</t>
  </si>
  <si>
    <t>Vodorovné přemístění výkopku nebo sypaniny po suchu na obvyklém dopravním prostředku, bez naložení výkopku, avšak se složením bez rozhrnutí z horniny třídy těžitelnosti I skupiny 1 až 3 na vzdálenost  dle možností zhotovitele.</t>
  </si>
  <si>
    <t>1865098314</t>
  </si>
  <si>
    <t>"Odkopávky, rýhy" 2414,904+166</t>
  </si>
  <si>
    <t>8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</si>
  <si>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</si>
  <si>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</si>
  <si>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-1599100480</t>
  </si>
  <si>
    <t>"Sanace - poze se souhlasem TDI" (3118)*0,6+986*0,3*0,6+863*0,1*0,6</t>
  </si>
  <si>
    <t>9</t>
  </si>
  <si>
    <t>M</t>
  </si>
  <si>
    <t>58344229</t>
  </si>
  <si>
    <t>štěrkodrť frakce 0/125</t>
  </si>
  <si>
    <t>t</t>
  </si>
  <si>
    <t>831287702</t>
  </si>
  <si>
    <t>2100,060*1,9</t>
  </si>
  <si>
    <t>10</t>
  </si>
  <si>
    <t>171201201</t>
  </si>
  <si>
    <t>Uložení sypaniny na skládky nebo meziskládky bez hutnění s upravením uložené sypaniny do předepsaného tvaru</t>
  </si>
  <si>
    <t>-520309078</t>
  </si>
  <si>
    <t>11</t>
  </si>
  <si>
    <t>171201231.1</t>
  </si>
  <si>
    <t>Poplatek za uložení stavebního odpadu na recyklační skládce (skládkovné) zeminy a kamení zatříděného do Katalogu odpadů pod kódem 17 05 04</t>
  </si>
  <si>
    <t>707205594</t>
  </si>
  <si>
    <t>2580,904*1,9</t>
  </si>
  <si>
    <t>12</t>
  </si>
  <si>
    <t>181152302</t>
  </si>
  <si>
    <t>Úprava pláně na stavbách silnic a dálnic strojně v zářezech mimo skalních se zhutněním</t>
  </si>
  <si>
    <t>-1677569429</t>
  </si>
  <si>
    <t>"Vozovka" 24+30+1536+65+75+112+20+674+582</t>
  </si>
  <si>
    <t>"V místě obruby" 986*0,3+863*0,1</t>
  </si>
  <si>
    <t>Zakládání</t>
  </si>
  <si>
    <t>13</t>
  </si>
  <si>
    <t>211971110</t>
  </si>
  <si>
    <t>Zřízení opláštění výplně z geotextilie odvodňovacích žeber nebo trativodů v rýze nebo zářezu se stěnami šikmými o sklonu do 1:2</t>
  </si>
  <si>
    <t>1285499656</t>
  </si>
  <si>
    <t>415*2*2</t>
  </si>
  <si>
    <t>14</t>
  </si>
  <si>
    <t>693111990</t>
  </si>
  <si>
    <t>geotextilie netkaná separační, ochranná, filtrační, drenážní PES(70%)+PP(30%) 300g/m2</t>
  </si>
  <si>
    <t>-578983880</t>
  </si>
  <si>
    <t>212752102</t>
  </si>
  <si>
    <t>Trativody z drenážních trubek pro liniové stavby a komunikace se zřízením štěrkového lože pod trubky a s jejich obsypem v otevřeném výkopu trubka korugovaná sendvičová PE-HD SN 4 celoperforovaná 360° DN 150</t>
  </si>
  <si>
    <t>493042492</t>
  </si>
  <si>
    <t>415*2</t>
  </si>
  <si>
    <t>Vodorovné konstrukce</t>
  </si>
  <si>
    <t>16</t>
  </si>
  <si>
    <t>457532111</t>
  </si>
  <si>
    <t>Filtrační vrstvy jakékoliv tloušťky a sklonu z hrubého drceného kameniva se zhutněním do 10 pojezdů/m3, frakce od 4-8 do 22-32 mm</t>
  </si>
  <si>
    <t>2081896787</t>
  </si>
  <si>
    <t>"Filtrační vrstva trativod" 415*2*0,5*0,4</t>
  </si>
  <si>
    <t>Komunikace pozemní</t>
  </si>
  <si>
    <t>17</t>
  </si>
  <si>
    <t>564851111</t>
  </si>
  <si>
    <t>Podklad ze štěrkodrti ŠD s rozprostřením a zhutněním plochy přes 100 m2, po zhutnění tl. 150 mm</t>
  </si>
  <si>
    <t>-1665218799</t>
  </si>
  <si>
    <t>18</t>
  </si>
  <si>
    <t>564861111</t>
  </si>
  <si>
    <t>Podklad ze štěrkodrti ŠD s rozprostřením a zhutněním plochy přes 100 m2, po zhutnění tl. 200 mm</t>
  </si>
  <si>
    <t>-1998519383</t>
  </si>
  <si>
    <t>19</t>
  </si>
  <si>
    <t>565166122R</t>
  </si>
  <si>
    <t>Asfaltový beton vrstva podkladní ACP 22 (obalované kamenivo hrubozrnné - OKH)  s rozprostřením a zhutněním v pruhu šířky přes 3 m, po zhutnění tl. 90 mm  z modifikovaného asfaltu</t>
  </si>
  <si>
    <t>1932250206</t>
  </si>
  <si>
    <t>20</t>
  </si>
  <si>
    <t>573231106</t>
  </si>
  <si>
    <t>Postřik spojovací PS bez posypu kamenivem ze silniční emulze, v množství 0,30 kg/m2</t>
  </si>
  <si>
    <t>-1381570608</t>
  </si>
  <si>
    <t>3118*2</t>
  </si>
  <si>
    <t>573191111R</t>
  </si>
  <si>
    <t>Postřik infiltrační kationaktivní emulzí v množství 0,50 kg/m2</t>
  </si>
  <si>
    <t>722529615</t>
  </si>
  <si>
    <t>22</t>
  </si>
  <si>
    <t>577134141</t>
  </si>
  <si>
    <t>Asfaltový beton vrstva obrusná ACO 11 (ABS) s rozprostřením a se zhutněním z modifikovaného asfaltu v pruhu šířky přes 3 m, po zhutnění tl. 40 mm</t>
  </si>
  <si>
    <t>-263195814</t>
  </si>
  <si>
    <t>23</t>
  </si>
  <si>
    <t>577155142</t>
  </si>
  <si>
    <t>Asfaltový beton vrstva ložní ACL 16 (ABH) s rozprostřením a zhutněním z modifikovaného asfaltu v pruhu šířky přes 3 m, po zhutnění tl. 60 mm</t>
  </si>
  <si>
    <t>-1257926291</t>
  </si>
  <si>
    <t>Ostatní konstrukce a práce, bourání</t>
  </si>
  <si>
    <t>24</t>
  </si>
  <si>
    <t>914111111</t>
  </si>
  <si>
    <t>Montáž svislé dopravní značky základní velikosti do 1 m2 objímkami na sloupky nebo konzoly</t>
  </si>
  <si>
    <t>kus</t>
  </si>
  <si>
    <t>-214212323</t>
  </si>
  <si>
    <t>25</t>
  </si>
  <si>
    <t>40445601</t>
  </si>
  <si>
    <t>výstražné dopravní značky A1-A30, A33 900mm</t>
  </si>
  <si>
    <t>-1705866334</t>
  </si>
  <si>
    <t>26</t>
  </si>
  <si>
    <t>40445608</t>
  </si>
  <si>
    <t>značky upravující přednost P1, P4 700mm</t>
  </si>
  <si>
    <t>337204890</t>
  </si>
  <si>
    <t>27</t>
  </si>
  <si>
    <t>40445611</t>
  </si>
  <si>
    <t>značky upravující přednost P2, P3, P8 500mm</t>
  </si>
  <si>
    <t>-1056568324</t>
  </si>
  <si>
    <t>28</t>
  </si>
  <si>
    <t>40445620</t>
  </si>
  <si>
    <t>zákazové, příkazové dopravní značky B1-B34, C1-15 700mm</t>
  </si>
  <si>
    <t>1880431626</t>
  </si>
  <si>
    <t>29</t>
  </si>
  <si>
    <t>40445622</t>
  </si>
  <si>
    <t>informativní značky provozní IP1-IP3, IP4b-IP7, IP10a, b 750x750mm</t>
  </si>
  <si>
    <t>2082206053</t>
  </si>
  <si>
    <t>30</t>
  </si>
  <si>
    <t>40445630</t>
  </si>
  <si>
    <t>informativní značky směrové IS1b, IS2b, IS3b, IS4b, IS19b 1100x500mm</t>
  </si>
  <si>
    <t>-2079577458</t>
  </si>
  <si>
    <t>31</t>
  </si>
  <si>
    <t>40445647</t>
  </si>
  <si>
    <t>dodatkové tabulky E1, E2a,b , E6, E9, E10 E12c, E17 500x500mm</t>
  </si>
  <si>
    <t>-144200550</t>
  </si>
  <si>
    <t>32</t>
  </si>
  <si>
    <t>40445653</t>
  </si>
  <si>
    <t>informativní značky zónové IZ4 1000x500mm</t>
  </si>
  <si>
    <t>-1160281828</t>
  </si>
  <si>
    <t>33</t>
  </si>
  <si>
    <t>914511112</t>
  </si>
  <si>
    <t>Montáž sloupku dopravních značek délky do 3,5 m do hliníkové patky pro sloupek D 60 mm</t>
  </si>
  <si>
    <t>-1198110393</t>
  </si>
  <si>
    <t>34</t>
  </si>
  <si>
    <t>914531111</t>
  </si>
  <si>
    <t>Montáž konzol nebo nástavců pro osazení dopravních značek velikosti do 1 m2 na sloupek</t>
  </si>
  <si>
    <t>1015519559</t>
  </si>
  <si>
    <t>35</t>
  </si>
  <si>
    <t>40445225</t>
  </si>
  <si>
    <t>sloupek pro dopravní značku Zn D 60mm v 3,5m</t>
  </si>
  <si>
    <t>390184133</t>
  </si>
  <si>
    <t>36</t>
  </si>
  <si>
    <t>40445240</t>
  </si>
  <si>
    <t>patka pro sloupek Al D 60mm</t>
  </si>
  <si>
    <t>51949247</t>
  </si>
  <si>
    <t>37</t>
  </si>
  <si>
    <t>40445256</t>
  </si>
  <si>
    <t>svorka upínací na sloupek dopravní značky D 60mm</t>
  </si>
  <si>
    <t>-837665652</t>
  </si>
  <si>
    <t>38</t>
  </si>
  <si>
    <t>40445253</t>
  </si>
  <si>
    <t>víčko plastové na sloupek D 60mm</t>
  </si>
  <si>
    <t>-1995863379</t>
  </si>
  <si>
    <t>39</t>
  </si>
  <si>
    <t>915211111</t>
  </si>
  <si>
    <t>Vodorovné dopravní značení stříkaným plastem dělící čára šířky 125 mm souvislá bílá základní</t>
  </si>
  <si>
    <t>1322914074</t>
  </si>
  <si>
    <t>"V4 0,125" 253+143+4+12+33+315</t>
  </si>
  <si>
    <t>40</t>
  </si>
  <si>
    <t>915221121</t>
  </si>
  <si>
    <t>Vodorovné dopravní značení stříkaným plastem vodící čára bílá šířky 250 mm přerušovaná základní</t>
  </si>
  <si>
    <t>-250172551</t>
  </si>
  <si>
    <t>"V2b 1,5/1,5/0,25" 18+21+23+16</t>
  </si>
  <si>
    <t>41</t>
  </si>
  <si>
    <t>915611111</t>
  </si>
  <si>
    <t>Předznačení pro vodorovné značení stříkané barvou nebo prováděné z nátěrových hmot liniové dělicí čáry, vodicí proužky</t>
  </si>
  <si>
    <t>197195123</t>
  </si>
  <si>
    <t>760+78</t>
  </si>
  <si>
    <t>42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</si>
  <si>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</si>
  <si>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</si>
  <si>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39554607</t>
  </si>
  <si>
    <t>"Přídlažba" 9+53+60+325+260+156</t>
  </si>
  <si>
    <t>43</t>
  </si>
  <si>
    <t>58381007</t>
  </si>
  <si>
    <t>kostka štípaná dlažební žula drobná 8/10</t>
  </si>
  <si>
    <t>-656297533</t>
  </si>
  <si>
    <t>863*0,1</t>
  </si>
  <si>
    <t>44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</si>
  <si>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</si>
  <si>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</si>
  <si>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-709301237</t>
  </si>
  <si>
    <t>"Rovný" 7+15+1+5+20+32+110+33+35+22+29+47</t>
  </si>
  <si>
    <t>45</t>
  </si>
  <si>
    <t>59217031</t>
  </si>
  <si>
    <t>obrubník betonový silniční 1000x150x250mm</t>
  </si>
  <si>
    <t>2017485691</t>
  </si>
  <si>
    <t>46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</si>
  <si>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</si>
  <si>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</si>
  <si>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116410349</t>
  </si>
  <si>
    <t>29+6+9+6+4+8</t>
  </si>
  <si>
    <t>47</t>
  </si>
  <si>
    <t>919731121</t>
  </si>
  <si>
    <t>Zarovnání styčné plochy podkladu nebo krytu podél vybourané části komunikace nebo zpevněné plochy živičné tl. do 50 mm</t>
  </si>
  <si>
    <t>412273397</t>
  </si>
  <si>
    <t>48</t>
  </si>
  <si>
    <t>919735114</t>
  </si>
  <si>
    <t>Řezání stávajícího živičného krytu nebo podkladu hloubky přes 150 do 200 mm</t>
  </si>
  <si>
    <t>-74369068</t>
  </si>
  <si>
    <t>49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</si>
  <si>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</si>
  <si>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</si>
  <si>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-1022053335</t>
  </si>
  <si>
    <t>997</t>
  </si>
  <si>
    <t>Přesun sutě</t>
  </si>
  <si>
    <t>50</t>
  </si>
  <si>
    <t>997013873</t>
  </si>
  <si>
    <t>-688965324</t>
  </si>
  <si>
    <t>51</t>
  </si>
  <si>
    <t>997221551R</t>
  </si>
  <si>
    <t>Vodorovná doprava suti bez naložení, ale se složením a s hrubým urovnáním ze sypkých materiálů, na vzdálenost dle možností zhotovitele</t>
  </si>
  <si>
    <t>-750856510</t>
  </si>
  <si>
    <t>"Asfaltové frstvy - odvoz do areálu SÚS Vochov" 730*0,1*2,5</t>
  </si>
  <si>
    <t>"podkladní vrstvy" 3063*0,3*1,9</t>
  </si>
  <si>
    <t>52</t>
  </si>
  <si>
    <t>997221561R</t>
  </si>
  <si>
    <t>Vodorovná doprava suti bez naložení, ale se složením a s hrubým urovnáním z kusových materiálů, na vzdálenost dle možností zhotovitele</t>
  </si>
  <si>
    <t>-591610122</t>
  </si>
  <si>
    <t>"obruby"69,7</t>
  </si>
  <si>
    <t>53</t>
  </si>
  <si>
    <t>997221861</t>
  </si>
  <si>
    <t>Poplatek za uložení stavebního odpadu na recyklační skládce (skládkovné) z prostého betonu zatříděného do Katalogu odpadů pod kódem 17 01 01</t>
  </si>
  <si>
    <t>-1016542883</t>
  </si>
  <si>
    <t>998</t>
  </si>
  <si>
    <t>Přesun hmot</t>
  </si>
  <si>
    <t>54</t>
  </si>
  <si>
    <t>998225111</t>
  </si>
  <si>
    <t>Přesun hmot pro komunikace s krytem z kameniva, monolitickým betonovým nebo živičným dopravní vzdálenost do 200 m jakékoliv délky objektu</t>
  </si>
  <si>
    <t>-2127585039</t>
  </si>
  <si>
    <t>SO120 - Chodníky</t>
  </si>
  <si>
    <t xml:space="preserve">    3 - Svislé a kompletní konstrukce</t>
  </si>
  <si>
    <t>113106186</t>
  </si>
  <si>
    <t>Rozebrání dlažeb vozovek a ploch s přemístěním hmot na skládku na vzdálenost do 3 m nebo s naložením na dopravní prostředek, s jakoukoliv výplní spár strojně plochy jednotlivě do 50 m2 z drobných kostek nebo odseků s ložem ze živice</t>
  </si>
  <si>
    <t>1299377416</t>
  </si>
  <si>
    <t>"vjezdy + komunikace ze žul kostek - odkup zhotovitelem" 26+19+18+21+19+19+19+18</t>
  </si>
  <si>
    <t>113106571</t>
  </si>
  <si>
    <t>Rozebrání dlažeb vozovek a ploch s přemístěním hmot na skládku na vzdálenost do 3 m nebo s naložením na dopravní prostředek, s jakoukoliv výplní spár strojně plochy jednotlivě přes 200 m2 ze zámkové dlažby s ložem z kameniva</t>
  </si>
  <si>
    <t>-314332819</t>
  </si>
  <si>
    <t>"původní vjezdy a chodníky" 183+41+44+17+30+51+50+82+349+12+25+13+95+130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</si>
  <si>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</si>
  <si>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</si>
  <si>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-751119801</t>
  </si>
  <si>
    <t>"Podklad pod původní bet. dlažbou" 1122</t>
  </si>
  <si>
    <t>"Podklad pod původní betonovou plochou" 38</t>
  </si>
  <si>
    <t>"Podklad pod původním asf. chodníkem" 73</t>
  </si>
  <si>
    <t>-1355908226</t>
  </si>
  <si>
    <t>113107330</t>
  </si>
  <si>
    <t>Odstranění podkladů nebo krytů strojně plochy jednotlivě do 50 m2 s přemístěním hmot na skládku na vzdálenost do 3 m nebo s naložením na dopravní prostředek z betonu prostého, o tl. vrstvy do 100 mm</t>
  </si>
  <si>
    <t>-1568041241</t>
  </si>
  <si>
    <t>"Původní betonové plochy"32+6</t>
  </si>
  <si>
    <t>113154233</t>
  </si>
  <si>
    <t>Frézování živičného podkladu nebo krytu s naložením na dopravní prostředek plochy přes 500 do 1 000 m2 bez překážek v trase pruhu šířky přes 1 m do 2 m, tloušťky vrstvy 50 mm</t>
  </si>
  <si>
    <t>1351163191</t>
  </si>
  <si>
    <t>"Původní asf. chodník - Odvoz na středisko SÚS Vochov" 73</t>
  </si>
  <si>
    <t>1348120795</t>
  </si>
  <si>
    <t>"Původní obruby" 10+8+44+84+5+14+10+10+10+233+8+8+7+4+2+5+12</t>
  </si>
  <si>
    <t>113204111</t>
  </si>
  <si>
    <t>Vytrhání obrub s vybouráním lože, s přemístěním hmot na skládku na vzdálenost do 3 m nebo s naložením na dopravní prostředek záhonových</t>
  </si>
  <si>
    <t>-983897284</t>
  </si>
  <si>
    <t>2+32+26+35+10+24+27+17+40+45+19+69+15+62+16+52+23</t>
  </si>
  <si>
    <t>121151103</t>
  </si>
  <si>
    <t>Sejmutí ornice strojně při souvislé ploše do 100 m2, tl. vrstvy do 200 mm</t>
  </si>
  <si>
    <t>1843214657</t>
  </si>
  <si>
    <t>(3118+958+448+986*0,3+863*0,1+601*0,2+855)-(3063+159+73+1122+38+814*0,2+514*0,1)</t>
  </si>
  <si>
    <t>122252205</t>
  </si>
  <si>
    <t>Odkopávky a prokopávky nezapažené pro silnice a dálnice strojně v hornině třídy těžitelnosti I přes 500 do 1 000 m3</t>
  </si>
  <si>
    <t>673936674</t>
  </si>
  <si>
    <t>"Chodník" 958*0,24</t>
  </si>
  <si>
    <t>"Vjezd" 448*0,26</t>
  </si>
  <si>
    <t>"Odkop pro obruby" 601*0,2*0,24</t>
  </si>
  <si>
    <t>"Odpočet původní konstrukce" -(73+1122+38)*0,25+159*0,4</t>
  </si>
  <si>
    <t>"Schodiště"1,8*2*0,3*2</t>
  </si>
  <si>
    <t>1866602361</t>
  </si>
  <si>
    <t>"Odkopávky, rýhy" 132,758</t>
  </si>
  <si>
    <t>"Ornice" (1212,1-855)*0,1</t>
  </si>
  <si>
    <t>220733517</t>
  </si>
  <si>
    <t>-1779096397</t>
  </si>
  <si>
    <t>168,468*1,9</t>
  </si>
  <si>
    <t>523565918</t>
  </si>
  <si>
    <t>"Chodník" 43+117+30+104+41+23+42+141+62+18+44+20+60+36+44+41+18+39+5+2+5+3+3+4+3+4+3+3</t>
  </si>
  <si>
    <t>"Vjezd" 53+21+31+6+24+34+26+21+22+25+14+7+6+16+30+15+18+24+27+3+4+3+3+3+2+3+2+1+2+2</t>
  </si>
  <si>
    <t>"v místě obruby" 601*0,2</t>
  </si>
  <si>
    <t>"Schodiště"1,8*2*2</t>
  </si>
  <si>
    <t>Svislé a kompletní konstrukce</t>
  </si>
  <si>
    <t>339921131</t>
  </si>
  <si>
    <t>Osazování palisád betonových v řadě se zabetonováním výšky palisády do 500 mm</t>
  </si>
  <si>
    <t>1143687481</t>
  </si>
  <si>
    <t>"Schodiště" 2*2*2</t>
  </si>
  <si>
    <t>59228408</t>
  </si>
  <si>
    <t>palisáda betonová tyčová hranatá přírodní 110x110x600mm</t>
  </si>
  <si>
    <t>443985260</t>
  </si>
  <si>
    <t>8/0,11</t>
  </si>
  <si>
    <t>434313115</t>
  </si>
  <si>
    <t>Schody z vibrolisovaných prefabrikátů na cementovou maltu, s vyspárováním se zřízením podkladních stupňů z betonu tř. C 20/25</t>
  </si>
  <si>
    <t>-797307671</t>
  </si>
  <si>
    <t>13*1,5</t>
  </si>
  <si>
    <t>-882239895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</si>
  <si>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</si>
  <si>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</si>
  <si>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-318546384</t>
  </si>
  <si>
    <t>59245006</t>
  </si>
  <si>
    <t>dlažba tvar obdélník betonová pro nevidomé 200x100x60mm barevná</t>
  </si>
  <si>
    <t>-53344744</t>
  </si>
  <si>
    <t>59245212</t>
  </si>
  <si>
    <t>dlažba zámková tvaru I 196x161x60mm přírodní</t>
  </si>
  <si>
    <t>31756296</t>
  </si>
  <si>
    <t>596212213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</si>
  <si>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300 m2</t>
  </si>
  <si>
    <t>-1126600549</t>
  </si>
  <si>
    <t>59245213</t>
  </si>
  <si>
    <t>dlažba zámková tvaru I 196x161x80mm přírodní</t>
  </si>
  <si>
    <t>-1606905773</t>
  </si>
  <si>
    <t>59245226</t>
  </si>
  <si>
    <t>dlažba tvar obdélník betonová pro nevidomé 200x100x80mm barevná</t>
  </si>
  <si>
    <t>-1595791509</t>
  </si>
  <si>
    <t>912111112</t>
  </si>
  <si>
    <t>Montáž zábrany parkovací tvaru sloupku do výšky 800 mm se zabetonovanou patkou</t>
  </si>
  <si>
    <t>-1070557839</t>
  </si>
  <si>
    <t>74910173</t>
  </si>
  <si>
    <t>sloupek parkovací pevný 60x60x800mm Zn základní s deskou</t>
  </si>
  <si>
    <t>-1697236826</t>
  </si>
  <si>
    <t>2015768248</t>
  </si>
  <si>
    <t>"Rovný" 4+30+1+50+15+21+21+5+5+12+11+15+30+8+98+46+13+32+6+4+8+8</t>
  </si>
  <si>
    <t>"Nájezdový" 3+6+12+4+3+4+6+6+3+14+10+6+5+6+6+3+7+4+3+4+3+5+5+6+2</t>
  </si>
  <si>
    <t>"Přechodový" 2+2+2+2+1+2+2+2+2+4+4+2+2+2+2+4+2+2+1+1+2+2+2+2</t>
  </si>
  <si>
    <t>59217029</t>
  </si>
  <si>
    <t>obrubník betonový silniční nájezdový 1000x150x150mm</t>
  </si>
  <si>
    <t>1441659486</t>
  </si>
  <si>
    <t>59217030</t>
  </si>
  <si>
    <t>obrubník betonový silniční přechodový 1000x150x150-250mm</t>
  </si>
  <si>
    <t>-1652396674</t>
  </si>
  <si>
    <t>1624554622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</si>
  <si>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</si>
  <si>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</si>
  <si>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-747580435</t>
  </si>
  <si>
    <t>24+55+18+63+3+15+125+20+38+15+35+24+32+4+23+45+3+59</t>
  </si>
  <si>
    <t>59217016</t>
  </si>
  <si>
    <t>obrubník betonový chodníkový 1000x80x250mm</t>
  </si>
  <si>
    <t>159859460</t>
  </si>
  <si>
    <t>963042819</t>
  </si>
  <si>
    <t>Bourání schodišťových stupňů betonových zhotovených na místě</t>
  </si>
  <si>
    <t>903687421</t>
  </si>
  <si>
    <t>13*1,6</t>
  </si>
  <si>
    <t>1481861291</t>
  </si>
  <si>
    <t>"podkladní vrstvy" 555,37</t>
  </si>
  <si>
    <t>-913251632</t>
  </si>
  <si>
    <t>"Asf. vrstvy - odvoz na středisko SÚS Vochov" 159*0,1*2,5</t>
  </si>
  <si>
    <t>"podkladní vrstvy" 1223*0,2*1,9+159*0,3*1,9</t>
  </si>
  <si>
    <t>722638839</t>
  </si>
  <si>
    <t>"Dlažba beton" 330,99+9,12</t>
  </si>
  <si>
    <t>"Obruby" 97,17+20,56</t>
  </si>
  <si>
    <t>"Schody"1,456</t>
  </si>
  <si>
    <t>389074455</t>
  </si>
  <si>
    <t>998223011</t>
  </si>
  <si>
    <t>Přesun hmot pro pozemní komunikace s krytem dlážděným dopravní vzdálenost do 200 m jakékoliv délky objektu</t>
  </si>
  <si>
    <t>-1191280237</t>
  </si>
  <si>
    <t>SO310 - Odvodnění komunikace</t>
  </si>
  <si>
    <t xml:space="preserve">    8 - Trubní vedení</t>
  </si>
  <si>
    <t>132254203</t>
  </si>
  <si>
    <t>Hloubení zapažených rýh šířky přes 800 do 2 000 mm strojně s urovnáním dna do předepsaného profilu a spádu v hornině třídy těžitelnosti I skupiny 3 přes 50 do 100 m3</t>
  </si>
  <si>
    <t>869115925</t>
  </si>
  <si>
    <t>"Přípojky UV" 80*1,1*1,15</t>
  </si>
  <si>
    <t>151101101</t>
  </si>
  <si>
    <t>Zřízení pažení a rozepření stěn rýh pro podzemní vedení příložné pro jakoukoliv mezerovitost, hloubky do 2 m</t>
  </si>
  <si>
    <t>-4329715</t>
  </si>
  <si>
    <t>"Přípojky UV" 80*1,15*2</t>
  </si>
  <si>
    <t>151101111</t>
  </si>
  <si>
    <t>Odstranění pažení a rozepření stěn rýh pro podzemní vedení s uložením materiálu na vzdálenost do 3 m od kraje výkopu příložné, hloubky do 2 m</t>
  </si>
  <si>
    <t>-542495055</t>
  </si>
  <si>
    <t>-2066154981</t>
  </si>
  <si>
    <t>101,2-52,8</t>
  </si>
  <si>
    <t>-87155902</t>
  </si>
  <si>
    <t>-1344917034</t>
  </si>
  <si>
    <t>48,4*1,9</t>
  </si>
  <si>
    <t>174101101</t>
  </si>
  <si>
    <t>Zásyp sypaninou z jakékoliv horniny strojně s uložením výkopku ve vrstvách se zhutněním jam, šachet, rýh nebo kolem objektů v těchto vykopávkách</t>
  </si>
  <si>
    <t>-1748249332</t>
  </si>
  <si>
    <t>"Přípojky UV" 80*1,1*0,6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</si>
  <si>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</si>
  <si>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</si>
  <si>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1544964754</t>
  </si>
  <si>
    <t>"Přípojka UV" 80*1,1*0,45</t>
  </si>
  <si>
    <t>583336740</t>
  </si>
  <si>
    <t>kamenivo těžené hrubé frakce 16/32</t>
  </si>
  <si>
    <t>-1741573952</t>
  </si>
  <si>
    <t>39,6*1,9</t>
  </si>
  <si>
    <t>451573111</t>
  </si>
  <si>
    <t>Lože pod potrubí, stoky a drobné objekty v otevřeném výkopu z písku a štěrkopísku do 63 mm</t>
  </si>
  <si>
    <t>1249939387</t>
  </si>
  <si>
    <t>"Přípojka UV" 80*1,1*0,1</t>
  </si>
  <si>
    <t>594511113</t>
  </si>
  <si>
    <t>Kladení dlažby z lomového kamene lomařsky upraveného v ploše vodorovné nebo ve sklonu na plocho tl. do 250 mm, bez vyplnění spár, s provedením lože tl. 50 mm z betonu</t>
  </si>
  <si>
    <t>169858872</t>
  </si>
  <si>
    <t>Trubní vedení</t>
  </si>
  <si>
    <t>871313121</t>
  </si>
  <si>
    <t>Montáž kanalizačního potrubí z plastů z tvrdého PVC těsněných gumovým kroužkem v otevřeném výkopu ve sklonu do 20 % DN 160</t>
  </si>
  <si>
    <t>726906772</t>
  </si>
  <si>
    <t>80</t>
  </si>
  <si>
    <t>28611164</t>
  </si>
  <si>
    <t>trubka kanalizační PVC DN 160x1000mm SN8</t>
  </si>
  <si>
    <t>-354500846</t>
  </si>
  <si>
    <t>80*1,05</t>
  </si>
  <si>
    <t>877315211</t>
  </si>
  <si>
    <t>Montáž tvarovek na kanalizačním plastovém potrubí z polypropylenu PP nebo tvrdého PVC hladkého plnostěnného kolen, víček nebo hrdlových uzávěrů DN 150</t>
  </si>
  <si>
    <t>-1669873887</t>
  </si>
  <si>
    <t>17*2</t>
  </si>
  <si>
    <t>286113600</t>
  </si>
  <si>
    <t>koleno kanalizace PVC KG 160x30°</t>
  </si>
  <si>
    <t>CS ÚRS 2022 02</t>
  </si>
  <si>
    <t>2130727556</t>
  </si>
  <si>
    <t>286113610</t>
  </si>
  <si>
    <t>koleno kanalizační PVC KG 160x45°</t>
  </si>
  <si>
    <t>-1349155840</t>
  </si>
  <si>
    <t>877315221</t>
  </si>
  <si>
    <t>Montáž tvarovek na kanalizačním plastovém potrubí z polypropylenu PP nebo tvrdého PVC hladkého plnostěnného odboček DN 150</t>
  </si>
  <si>
    <t>674184429</t>
  </si>
  <si>
    <t>28611429</t>
  </si>
  <si>
    <t>odbočka kanalizační plastová s hrdlem KG 160/160/87°</t>
  </si>
  <si>
    <t>-1819837974</t>
  </si>
  <si>
    <t>879001009R</t>
  </si>
  <si>
    <t>Napojení uliční vpusti do kanalizace</t>
  </si>
  <si>
    <t>-407032060</t>
  </si>
  <si>
    <t>895941302</t>
  </si>
  <si>
    <t>Osazení vpusti uliční z betonových dílců DN 450 dno s kalištěm</t>
  </si>
  <si>
    <t>2042706477</t>
  </si>
  <si>
    <t>592238520</t>
  </si>
  <si>
    <t>dno pro uliční vpusť s kalovou prohlubní betonové 450x300x50mm</t>
  </si>
  <si>
    <t>-1082525832</t>
  </si>
  <si>
    <t>895941312</t>
  </si>
  <si>
    <t>Osazení vpusti uliční z betonových dílců DN 450 skruž horní 195 mm</t>
  </si>
  <si>
    <t>-1785870960</t>
  </si>
  <si>
    <t>592238560</t>
  </si>
  <si>
    <t>skruž pro uliční vpusť horní betonová 450x195x50mm</t>
  </si>
  <si>
    <t>463981190</t>
  </si>
  <si>
    <t>895941321</t>
  </si>
  <si>
    <t>Osazení vpusti uliční z betonových dílců DN 450 skruž středová 195 mm</t>
  </si>
  <si>
    <t>-186215148</t>
  </si>
  <si>
    <t>592238600</t>
  </si>
  <si>
    <t>skruž pro uliční vpusť středová betonová 450x195x50mm</t>
  </si>
  <si>
    <t>-1626096638</t>
  </si>
  <si>
    <t>895941332</t>
  </si>
  <si>
    <t>Osazení vpusti uliční z betonových dílců DN 450 skruž průběžná se zápachovou uzávěrkou</t>
  </si>
  <si>
    <t>-1951125836</t>
  </si>
  <si>
    <t>59224493</t>
  </si>
  <si>
    <t>skruž betonová průběžná se zápachovou uzávěrkou 150mm PVC pro uliční vpusť 450x645x50mm</t>
  </si>
  <si>
    <t>540771439</t>
  </si>
  <si>
    <t>899204112</t>
  </si>
  <si>
    <t>Osazení mříží litinových včetně rámů a košů na bahno pro třídu zatížení D400, E600</t>
  </si>
  <si>
    <t>1264011368</t>
  </si>
  <si>
    <t>592238640</t>
  </si>
  <si>
    <t>prstenec pro uliční vpusť vyrovnávací betonový 390x60x130mm</t>
  </si>
  <si>
    <t>735031595</t>
  </si>
  <si>
    <t>592238740</t>
  </si>
  <si>
    <t>koš vysoký pro uliční vpusti žárově Pz plech pro rám 500/300mm</t>
  </si>
  <si>
    <t>-1590508806</t>
  </si>
  <si>
    <t>55242322</t>
  </si>
  <si>
    <t>mříž D 400 - plochá 300x500mm</t>
  </si>
  <si>
    <t>1195064410</t>
  </si>
  <si>
    <t>55242320</t>
  </si>
  <si>
    <t>mříž vtoková litinová plochá 500x500mm</t>
  </si>
  <si>
    <t>1757890347</t>
  </si>
  <si>
    <t>592238780R</t>
  </si>
  <si>
    <t>mříž D400 Obrubníková typ RADBUZA</t>
  </si>
  <si>
    <t>-1296174367</t>
  </si>
  <si>
    <t>89999001R</t>
  </si>
  <si>
    <t>Vybourání uliční vpusti vč odvozu a likvidace</t>
  </si>
  <si>
    <t>-518197133</t>
  </si>
  <si>
    <t>998276101</t>
  </si>
  <si>
    <t>Přesun hmot pro trubní vedení hloubené z trub z plastických hmot nebo sklolaminátových pro vodovody, kanalizace, teplovody, produktovody v otevřeném výkopu dopravní vzdálenost do 15 m</t>
  </si>
  <si>
    <t>294133637</t>
  </si>
  <si>
    <t>SO800 - Vegetační úpravy</t>
  </si>
  <si>
    <t>181301111</t>
  </si>
  <si>
    <t>Rozprostření a urovnání ornice v rovině nebo ve svahu sklonu do 1:5 strojně při souvislé ploše přes 500 m2, tl. vrstvy do 200 mm</t>
  </si>
  <si>
    <t>1610906847</t>
  </si>
  <si>
    <t>32+32+38+52+43+15+18+6+85+90+13+17+17+23+52+22+36+17+24+15+80+38+39+16+6+4+13+4+8</t>
  </si>
  <si>
    <t>181411131</t>
  </si>
  <si>
    <t>Založení trávníku na půdě předem připravené plochy do 1000 m2 výsevem včetně utažení parkového v rovině nebo na svahu do 1:5</t>
  </si>
  <si>
    <t>-1036017764</t>
  </si>
  <si>
    <t>005724100</t>
  </si>
  <si>
    <t>osivo směs travní parková</t>
  </si>
  <si>
    <t>kg</t>
  </si>
  <si>
    <t>1805441017</t>
  </si>
  <si>
    <t>855*0,0125</t>
  </si>
  <si>
    <t>181951111</t>
  </si>
  <si>
    <t>Úprava pláně vyrovnáním výškových rozdílů strojně v hornině třídy těžitelnosti I, skupiny 1 až 3 bez zhutnění</t>
  </si>
  <si>
    <t>-1702661286</t>
  </si>
  <si>
    <t>184201112</t>
  </si>
  <si>
    <t>Výsadba stromů bez balu do předem vyhloubené jamky se zalitím v rovině nebo na svahu do 1:5, při výšce kmene přes 1,8 do 2,5 m</t>
  </si>
  <si>
    <t>1161380607</t>
  </si>
  <si>
    <t>026504991R</t>
  </si>
  <si>
    <t>Dodávka - sazenice stromu dle místního druhového složení veřejné zeleně</t>
  </si>
  <si>
    <t>ks</t>
  </si>
  <si>
    <t>264353572</t>
  </si>
  <si>
    <t>SO930 - Nové zábradlí</t>
  </si>
  <si>
    <t>911111111</t>
  </si>
  <si>
    <t>Montáž zábradlí ocelového zabetonovaného</t>
  </si>
  <si>
    <t>-1824694460</t>
  </si>
  <si>
    <t>749106R</t>
  </si>
  <si>
    <t xml:space="preserve">Dodávka zábradlí </t>
  </si>
  <si>
    <t>-555394937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</si>
  <si>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</si>
  <si>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</si>
  <si>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320635916</t>
  </si>
  <si>
    <t xml:space="preserve">VRN - Vedlejší rozpočtové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</si>
  <si>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</si>
  <si>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</si>
  <si>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</si>
  <si>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</si>
  <si>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</si>
  <si>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</si>
  <si>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</si>
  <si>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012002000</t>
  </si>
  <si>
    <t>Geodetické práce</t>
  </si>
  <si>
    <t>kpl</t>
  </si>
  <si>
    <t>1,0</t>
  </si>
  <si>
    <t>012203000</t>
  </si>
  <si>
    <t>Geodetické práce při provádění stavby</t>
  </si>
  <si>
    <t>1024</t>
  </si>
  <si>
    <t>-258553824</t>
  </si>
  <si>
    <t>0122030001R</t>
  </si>
  <si>
    <t>Geodetické zaměření skutečné plochy žulové dlažby určené k odkupu na místě</t>
  </si>
  <si>
    <t>689204688</t>
  </si>
  <si>
    <t>012303000</t>
  </si>
  <si>
    <t>Geodetické práce po výstavbě</t>
  </si>
  <si>
    <t>1683505942</t>
  </si>
  <si>
    <t>013254000</t>
  </si>
  <si>
    <t>Dokumentace skutečného provedení stavby</t>
  </si>
  <si>
    <t>219751528</t>
  </si>
  <si>
    <t>014000001R</t>
  </si>
  <si>
    <t>Passportizace a fotodokumentace přilehlých nemovitostí</t>
  </si>
  <si>
    <t>-82204039</t>
  </si>
  <si>
    <t>014000002R</t>
  </si>
  <si>
    <t>Statické posouzení nemovitostí</t>
  </si>
  <si>
    <t>1057888707</t>
  </si>
  <si>
    <t>VRN3</t>
  </si>
  <si>
    <t>Zařízení staveniště</t>
  </si>
  <si>
    <t>030001000</t>
  </si>
  <si>
    <t>034303000</t>
  </si>
  <si>
    <t>Dopravní značení na staveništi</t>
  </si>
  <si>
    <t>034503000</t>
  </si>
  <si>
    <t>Informační tabule na staveništi</t>
  </si>
  <si>
    <t>VRN4</t>
  </si>
  <si>
    <t>Inženýrská činnost</t>
  </si>
  <si>
    <t>043002000</t>
  </si>
  <si>
    <t>Zkoušky a ostatní měření</t>
  </si>
  <si>
    <t>045002000</t>
  </si>
  <si>
    <t>Kompletační a koordinační činnost</t>
  </si>
  <si>
    <t>-88019168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</si>
</sst>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35" fillId="2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2123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III/2033 VOCHOV PRŮTAH - 1.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24. 9. 2023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ROUND(SUM(AG95:AG100),2)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ROUND(SUM(AS95:AS100),2)</f>
        <v>0</v>
      </c>
      <c r="AT94" s="113">
        <f>ROUND(SUM(AV94:AW94),2)</f>
        <v>0</v>
      </c>
      <c r="AU94" s="114">
        <f>ROUND(SUM(AU95:AU100),5)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ROUND(SUM(AZ95:AZ100),2)</f>
        <v>0</v>
      </c>
      <c r="BA94" s="113">
        <f>ROUND(SUM(BA95:BA100),2)</f>
        <v>0</v>
      </c>
      <c r="BB94" s="113">
        <f>ROUND(SUM(BB95:BB100),2)</f>
        <v>0</v>
      </c>
      <c r="BC94" s="113">
        <f>ROUND(SUM(BC95:BC100),2)</f>
        <v>0</v>
      </c>
      <c r="BD94" s="115">
        <f>ROUND(SUM(BD95:BD100),2)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16.5" customHeight="1">
      <c r="A95" s="118" t="s">
        <v>77</v>
      </c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'SO110 - Komunikace'!J30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'SO110 - Komunikace'!P124</f>
        <v>0</v>
      </c>
      <c r="AV95" s="127">
        <f>'SO110 - Komunikace'!J33</f>
        <v>0</v>
      </c>
      <c r="AW95" s="127">
        <f>'SO110 - Komunikace'!J34</f>
        <v>0</v>
      </c>
      <c r="AX95" s="127">
        <f>'SO110 - Komunikace'!J35</f>
        <v>0</v>
      </c>
      <c r="AY95" s="127">
        <f>'SO110 - Komunikace'!J36</f>
        <v>0</v>
      </c>
      <c r="AZ95" s="127">
        <f>'SO110 - Komunikace'!F33</f>
        <v>0</v>
      </c>
      <c r="BA95" s="127">
        <f>'SO110 - Komunikace'!F34</f>
        <v>0</v>
      </c>
      <c r="BB95" s="127">
        <f>'SO110 - Komunikace'!F35</f>
        <v>0</v>
      </c>
      <c r="BC95" s="127">
        <f>'SO110 - Komunikace'!F36</f>
        <v>0</v>
      </c>
      <c r="BD95" s="129">
        <f>'SO110 - Komunikace'!F37</f>
        <v>0</v>
      </c>
      <c r="BE95" s="7"/>
      <c r="BT95" s="130" t="s">
        <v>81</v>
      </c>
      <c r="BV95" s="130" t="s">
        <v>75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pans="1:91" s="7" customFormat="1" ht="16.5" customHeight="1">
      <c r="A96" s="118" t="s">
        <v>77</v>
      </c>
      <c r="B96" s="119"/>
      <c r="C96" s="120"/>
      <c r="D96" s="121" t="s">
        <v>84</v>
      </c>
      <c r="E96" s="121"/>
      <c r="F96" s="121"/>
      <c r="G96" s="121"/>
      <c r="H96" s="121"/>
      <c r="I96" s="122"/>
      <c r="J96" s="121" t="s">
        <v>85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'SO120 - Chodníky'!J30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80</v>
      </c>
      <c r="AR96" s="125"/>
      <c r="AS96" s="126">
        <v>0</v>
      </c>
      <c r="AT96" s="127">
        <f>ROUND(SUM(AV96:AW96),2)</f>
        <v>0</v>
      </c>
      <c r="AU96" s="128">
        <f>'SO120 - Chodníky'!P124</f>
        <v>0</v>
      </c>
      <c r="AV96" s="127">
        <f>'SO120 - Chodníky'!J33</f>
        <v>0</v>
      </c>
      <c r="AW96" s="127">
        <f>'SO120 - Chodníky'!J34</f>
        <v>0</v>
      </c>
      <c r="AX96" s="127">
        <f>'SO120 - Chodníky'!J35</f>
        <v>0</v>
      </c>
      <c r="AY96" s="127">
        <f>'SO120 - Chodníky'!J36</f>
        <v>0</v>
      </c>
      <c r="AZ96" s="127">
        <f>'SO120 - Chodníky'!F33</f>
        <v>0</v>
      </c>
      <c r="BA96" s="127">
        <f>'SO120 - Chodníky'!F34</f>
        <v>0</v>
      </c>
      <c r="BB96" s="127">
        <f>'SO120 - Chodníky'!F35</f>
        <v>0</v>
      </c>
      <c r="BC96" s="127">
        <f>'SO120 - Chodníky'!F36</f>
        <v>0</v>
      </c>
      <c r="BD96" s="129">
        <f>'SO120 - Chodníky'!F37</f>
        <v>0</v>
      </c>
      <c r="BE96" s="7"/>
      <c r="BT96" s="130" t="s">
        <v>81</v>
      </c>
      <c r="BV96" s="130" t="s">
        <v>75</v>
      </c>
      <c r="BW96" s="130" t="s">
        <v>86</v>
      </c>
      <c r="BX96" s="130" t="s">
        <v>5</v>
      </c>
      <c r="CL96" s="130" t="s">
        <v>1</v>
      </c>
      <c r="CM96" s="130" t="s">
        <v>83</v>
      </c>
    </row>
    <row r="97" spans="1:91" s="7" customFormat="1" ht="16.5" customHeight="1">
      <c r="A97" s="118" t="s">
        <v>77</v>
      </c>
      <c r="B97" s="119"/>
      <c r="C97" s="120"/>
      <c r="D97" s="121" t="s">
        <v>87</v>
      </c>
      <c r="E97" s="121"/>
      <c r="F97" s="121"/>
      <c r="G97" s="121"/>
      <c r="H97" s="121"/>
      <c r="I97" s="122"/>
      <c r="J97" s="121" t="s">
        <v>88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'SO310 - Odvodnění komunikace'!J30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80</v>
      </c>
      <c r="AR97" s="125"/>
      <c r="AS97" s="126">
        <v>0</v>
      </c>
      <c r="AT97" s="127">
        <f>ROUND(SUM(AV97:AW97),2)</f>
        <v>0</v>
      </c>
      <c r="AU97" s="128">
        <f>'SO310 - Odvodnění komunikace'!P122</f>
        <v>0</v>
      </c>
      <c r="AV97" s="127">
        <f>'SO310 - Odvodnění komunikace'!J33</f>
        <v>0</v>
      </c>
      <c r="AW97" s="127">
        <f>'SO310 - Odvodnění komunikace'!J34</f>
        <v>0</v>
      </c>
      <c r="AX97" s="127">
        <f>'SO310 - Odvodnění komunikace'!J35</f>
        <v>0</v>
      </c>
      <c r="AY97" s="127">
        <f>'SO310 - Odvodnění komunikace'!J36</f>
        <v>0</v>
      </c>
      <c r="AZ97" s="127">
        <f>'SO310 - Odvodnění komunikace'!F33</f>
        <v>0</v>
      </c>
      <c r="BA97" s="127">
        <f>'SO310 - Odvodnění komunikace'!F34</f>
        <v>0</v>
      </c>
      <c r="BB97" s="127">
        <f>'SO310 - Odvodnění komunikace'!F35</f>
        <v>0</v>
      </c>
      <c r="BC97" s="127">
        <f>'SO310 - Odvodnění komunikace'!F36</f>
        <v>0</v>
      </c>
      <c r="BD97" s="129">
        <f>'SO310 - Odvodnění komunikace'!F37</f>
        <v>0</v>
      </c>
      <c r="BE97" s="7"/>
      <c r="BT97" s="130" t="s">
        <v>81</v>
      </c>
      <c r="BV97" s="130" t="s">
        <v>75</v>
      </c>
      <c r="BW97" s="130" t="s">
        <v>89</v>
      </c>
      <c r="BX97" s="130" t="s">
        <v>5</v>
      </c>
      <c r="CL97" s="130" t="s">
        <v>1</v>
      </c>
      <c r="CM97" s="130" t="s">
        <v>83</v>
      </c>
    </row>
    <row r="98" spans="1:91" s="7" customFormat="1" ht="16.5" customHeight="1">
      <c r="A98" s="118" t="s">
        <v>77</v>
      </c>
      <c r="B98" s="119"/>
      <c r="C98" s="120"/>
      <c r="D98" s="121" t="s">
        <v>90</v>
      </c>
      <c r="E98" s="121"/>
      <c r="F98" s="121"/>
      <c r="G98" s="121"/>
      <c r="H98" s="121"/>
      <c r="I98" s="122"/>
      <c r="J98" s="121" t="s">
        <v>91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'SO800 - Vegetační úpravy'!J30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80</v>
      </c>
      <c r="AR98" s="125"/>
      <c r="AS98" s="126">
        <v>0</v>
      </c>
      <c r="AT98" s="127">
        <f>ROUND(SUM(AV98:AW98),2)</f>
        <v>0</v>
      </c>
      <c r="AU98" s="128">
        <f>'SO800 - Vegetační úpravy'!P118</f>
        <v>0</v>
      </c>
      <c r="AV98" s="127">
        <f>'SO800 - Vegetační úpravy'!J33</f>
        <v>0</v>
      </c>
      <c r="AW98" s="127">
        <f>'SO800 - Vegetační úpravy'!J34</f>
        <v>0</v>
      </c>
      <c r="AX98" s="127">
        <f>'SO800 - Vegetační úpravy'!J35</f>
        <v>0</v>
      </c>
      <c r="AY98" s="127">
        <f>'SO800 - Vegetační úpravy'!J36</f>
        <v>0</v>
      </c>
      <c r="AZ98" s="127">
        <f>'SO800 - Vegetační úpravy'!F33</f>
        <v>0</v>
      </c>
      <c r="BA98" s="127">
        <f>'SO800 - Vegetační úpravy'!F34</f>
        <v>0</v>
      </c>
      <c r="BB98" s="127">
        <f>'SO800 - Vegetační úpravy'!F35</f>
        <v>0</v>
      </c>
      <c r="BC98" s="127">
        <f>'SO800 - Vegetační úpravy'!F36</f>
        <v>0</v>
      </c>
      <c r="BD98" s="129">
        <f>'SO800 - Vegetační úpravy'!F37</f>
        <v>0</v>
      </c>
      <c r="BE98" s="7"/>
      <c r="BT98" s="130" t="s">
        <v>81</v>
      </c>
      <c r="BV98" s="130" t="s">
        <v>75</v>
      </c>
      <c r="BW98" s="130" t="s">
        <v>92</v>
      </c>
      <c r="BX98" s="130" t="s">
        <v>5</v>
      </c>
      <c r="CL98" s="130" t="s">
        <v>1</v>
      </c>
      <c r="CM98" s="130" t="s">
        <v>83</v>
      </c>
    </row>
    <row r="99" spans="1:91" s="7" customFormat="1" ht="16.5" customHeight="1">
      <c r="A99" s="118" t="s">
        <v>77</v>
      </c>
      <c r="B99" s="119"/>
      <c r="C99" s="120"/>
      <c r="D99" s="121" t="s">
        <v>93</v>
      </c>
      <c r="E99" s="121"/>
      <c r="F99" s="121"/>
      <c r="G99" s="121"/>
      <c r="H99" s="121"/>
      <c r="I99" s="122"/>
      <c r="J99" s="121" t="s">
        <v>94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'SO930 - Nové zábradlí'!J30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80</v>
      </c>
      <c r="AR99" s="125"/>
      <c r="AS99" s="126">
        <v>0</v>
      </c>
      <c r="AT99" s="127">
        <f>ROUND(SUM(AV99:AW99),2)</f>
        <v>0</v>
      </c>
      <c r="AU99" s="128">
        <f>'SO930 - Nové zábradlí'!P118</f>
        <v>0</v>
      </c>
      <c r="AV99" s="127">
        <f>'SO930 - Nové zábradlí'!J33</f>
        <v>0</v>
      </c>
      <c r="AW99" s="127">
        <f>'SO930 - Nové zábradlí'!J34</f>
        <v>0</v>
      </c>
      <c r="AX99" s="127">
        <f>'SO930 - Nové zábradlí'!J35</f>
        <v>0</v>
      </c>
      <c r="AY99" s="127">
        <f>'SO930 - Nové zábradlí'!J36</f>
        <v>0</v>
      </c>
      <c r="AZ99" s="127">
        <f>'SO930 - Nové zábradlí'!F33</f>
        <v>0</v>
      </c>
      <c r="BA99" s="127">
        <f>'SO930 - Nové zábradlí'!F34</f>
        <v>0</v>
      </c>
      <c r="BB99" s="127">
        <f>'SO930 - Nové zábradlí'!F35</f>
        <v>0</v>
      </c>
      <c r="BC99" s="127">
        <f>'SO930 - Nové zábradlí'!F36</f>
        <v>0</v>
      </c>
      <c r="BD99" s="129">
        <f>'SO930 - Nové zábradlí'!F37</f>
        <v>0</v>
      </c>
      <c r="BE99" s="7"/>
      <c r="BT99" s="130" t="s">
        <v>81</v>
      </c>
      <c r="BV99" s="130" t="s">
        <v>75</v>
      </c>
      <c r="BW99" s="130" t="s">
        <v>95</v>
      </c>
      <c r="BX99" s="130" t="s">
        <v>5</v>
      </c>
      <c r="CL99" s="130" t="s">
        <v>1</v>
      </c>
      <c r="CM99" s="130" t="s">
        <v>83</v>
      </c>
    </row>
    <row r="100" spans="1:91" s="7" customFormat="1" ht="16.5" customHeight="1">
      <c r="A100" s="118" t="s">
        <v>77</v>
      </c>
      <c r="B100" s="119"/>
      <c r="C100" s="120"/>
      <c r="D100" s="121" t="s">
        <v>96</v>
      </c>
      <c r="E100" s="121"/>
      <c r="F100" s="121"/>
      <c r="G100" s="121"/>
      <c r="H100" s="121"/>
      <c r="I100" s="122"/>
      <c r="J100" s="121" t="s">
        <v>97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'VRN - Vedlejší rozpočtové...'!J30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80</v>
      </c>
      <c r="AR100" s="125"/>
      <c r="AS100" s="131">
        <v>0</v>
      </c>
      <c r="AT100" s="132">
        <f>ROUND(SUM(AV100:AW100),2)</f>
        <v>0</v>
      </c>
      <c r="AU100" s="133">
        <f>'VRN - Vedlejší rozpočtové...'!P120</f>
        <v>0</v>
      </c>
      <c r="AV100" s="132">
        <f>'VRN - Vedlejší rozpočtové...'!J33</f>
        <v>0</v>
      </c>
      <c r="AW100" s="132">
        <f>'VRN - Vedlejší rozpočtové...'!J34</f>
        <v>0</v>
      </c>
      <c r="AX100" s="132">
        <f>'VRN - Vedlejší rozpočtové...'!J35</f>
        <v>0</v>
      </c>
      <c r="AY100" s="132">
        <f>'VRN - Vedlejší rozpočtové...'!J36</f>
        <v>0</v>
      </c>
      <c r="AZ100" s="132">
        <f>'VRN - Vedlejší rozpočtové...'!F33</f>
        <v>0</v>
      </c>
      <c r="BA100" s="132">
        <f>'VRN - Vedlejší rozpočtové...'!F34</f>
        <v>0</v>
      </c>
      <c r="BB100" s="132">
        <f>'VRN - Vedlejší rozpočtové...'!F35</f>
        <v>0</v>
      </c>
      <c r="BC100" s="132">
        <f>'VRN - Vedlejší rozpočtové...'!F36</f>
        <v>0</v>
      </c>
      <c r="BD100" s="134">
        <f>'VRN - Vedlejší rozpočtové...'!F37</f>
        <v>0</v>
      </c>
      <c r="BE100" s="7"/>
      <c r="BT100" s="130" t="s">
        <v>81</v>
      </c>
      <c r="BV100" s="130" t="s">
        <v>75</v>
      </c>
      <c r="BW100" s="130" t="s">
        <v>98</v>
      </c>
      <c r="BX100" s="130" t="s">
        <v>5</v>
      </c>
      <c r="CL100" s="130" t="s">
        <v>1</v>
      </c>
      <c r="CM100" s="130" t="s">
        <v>83</v>
      </c>
    </row>
    <row r="101" spans="1:57" s="2" customFormat="1" ht="30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43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43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110 - Komunikace'!C2" display="/"/>
    <hyperlink ref="A96" location="'SO120 - Chodníky'!C2" display="/"/>
    <hyperlink ref="A97" location="'SO310 - Odvodnění komunikace'!C2" display="/"/>
    <hyperlink ref="A98" location="'SO800 - Vegetační úpravy'!C2" display="/"/>
    <hyperlink ref="A99" location="'SO930 - Nové zábradlí'!C2" display="/"/>
    <hyperlink ref="A100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99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III/2033 VOCHOV PRŮTAH - 1. ETAPA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101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24. 9. 2023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ROUND((SUM(BE124:BE236)),2)</f>
        <v>0</v>
      </c>
      <c r="G33" s="37"/>
      <c r="H33" s="37"/>
      <c r="I33" s="154">
        <v>0.21</v>
      </c>
      <c r="J33" s="153">
        <f>ROUND(((SUM(BE124:BE236))*I33),2)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ROUND((SUM(BF124:BF236)),2)</f>
        <v>0</v>
      </c>
      <c r="G34" s="37"/>
      <c r="H34" s="37"/>
      <c r="I34" s="154">
        <v>0.15</v>
      </c>
      <c r="J34" s="153">
        <f>ROUND(((SUM(BF124:BF236))*I34),2)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ROUND((SUM(BG124:BG236)),2)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ROUND((SUM(BH124:BH236)),2)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ROUND((SUM(BI124:BI236)),2)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III/2033 VOCHOV PRŮTAH - 1.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SO110 - Komunikace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24. 9. 2023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103</v>
      </c>
      <c r="D94" s="175"/>
      <c r="E94" s="175"/>
      <c r="F94" s="175"/>
      <c r="G94" s="175"/>
      <c r="H94" s="175"/>
      <c r="I94" s="175"/>
      <c r="J94" s="176" t="s">
        <v>104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105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106</v>
      </c>
    </row>
    <row r="97" spans="1:31" s="9" customFormat="1" ht="24.95" customHeight="1">
      <c r="A97" s="9"/>
      <c r="B97" s="178"/>
      <c r="C97" s="179"/>
      <c r="D97" s="180" t="s">
        <v>107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108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109</v>
      </c>
      <c r="E99" s="187"/>
      <c r="F99" s="187"/>
      <c r="G99" s="187"/>
      <c r="H99" s="187"/>
      <c r="I99" s="187"/>
      <c r="J99" s="188">
        <f>J158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110</v>
      </c>
      <c r="E100" s="187"/>
      <c r="F100" s="187"/>
      <c r="G100" s="187"/>
      <c r="H100" s="187"/>
      <c r="I100" s="187"/>
      <c r="J100" s="188">
        <f>J164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111</v>
      </c>
      <c r="E101" s="187"/>
      <c r="F101" s="187"/>
      <c r="G101" s="187"/>
      <c r="H101" s="187"/>
      <c r="I101" s="187"/>
      <c r="J101" s="188">
        <f>J167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112</v>
      </c>
      <c r="E102" s="187"/>
      <c r="F102" s="187"/>
      <c r="G102" s="187"/>
      <c r="H102" s="187"/>
      <c r="I102" s="187"/>
      <c r="J102" s="188">
        <f>J188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113</v>
      </c>
      <c r="E103" s="187"/>
      <c r="F103" s="187"/>
      <c r="G103" s="187"/>
      <c r="H103" s="187"/>
      <c r="I103" s="187"/>
      <c r="J103" s="188">
        <f>J226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114</v>
      </c>
      <c r="E104" s="187"/>
      <c r="F104" s="187"/>
      <c r="G104" s="187"/>
      <c r="H104" s="187"/>
      <c r="I104" s="187"/>
      <c r="J104" s="188">
        <f>J235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115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73" t="str">
        <f>E7</f>
        <v>III/2033 VOCHOV PRŮTAH - 1. ETAPA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100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>SO110 - Komunikace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 xml:space="preserve"> </v>
      </c>
      <c r="G118" s="39"/>
      <c r="H118" s="39"/>
      <c r="I118" s="31" t="s">
        <v>22</v>
      </c>
      <c r="J118" s="78" t="str">
        <f>IF(J12="","",J12)</f>
        <v>24. 9. 2023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 xml:space="preserve"> </v>
      </c>
      <c r="G120" s="39"/>
      <c r="H120" s="39"/>
      <c r="I120" s="31" t="s">
        <v>29</v>
      </c>
      <c r="J120" s="35" t="str">
        <f>E21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IF(E18="","",E18)</f>
        <v>Vyplň údaj</v>
      </c>
      <c r="G121" s="39"/>
      <c r="H121" s="39"/>
      <c r="I121" s="31" t="s">
        <v>31</v>
      </c>
      <c r="J121" s="35" t="str">
        <f>E24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0"/>
      <c r="B123" s="191"/>
      <c r="C123" s="192" t="s">
        <v>116</v>
      </c>
      <c r="D123" s="193" t="s">
        <v>58</v>
      </c>
      <c r="E123" s="193" t="s">
        <v>54</v>
      </c>
      <c r="F123" s="193" t="s">
        <v>55</v>
      </c>
      <c r="G123" s="193" t="s">
        <v>117</v>
      </c>
      <c r="H123" s="193" t="s">
        <v>118</v>
      </c>
      <c r="I123" s="193" t="s">
        <v>119</v>
      </c>
      <c r="J123" s="193" t="s">
        <v>104</v>
      </c>
      <c r="K123" s="194" t="s">
        <v>120</v>
      </c>
      <c r="L123" s="195"/>
      <c r="M123" s="99" t="s">
        <v>1</v>
      </c>
      <c r="N123" s="100" t="s">
        <v>37</v>
      </c>
      <c r="O123" s="100" t="s">
        <v>121</v>
      </c>
      <c r="P123" s="100" t="s">
        <v>122</v>
      </c>
      <c r="Q123" s="100" t="s">
        <v>123</v>
      </c>
      <c r="R123" s="100" t="s">
        <v>124</v>
      </c>
      <c r="S123" s="100" t="s">
        <v>125</v>
      </c>
      <c r="T123" s="101" t="s">
        <v>126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7"/>
      <c r="B124" s="38"/>
      <c r="C124" s="106" t="s">
        <v>127</v>
      </c>
      <c r="D124" s="39"/>
      <c r="E124" s="39"/>
      <c r="F124" s="39"/>
      <c r="G124" s="39"/>
      <c r="H124" s="39"/>
      <c r="I124" s="39"/>
      <c r="J124" s="196">
        <f>BK124</f>
        <v>0</v>
      </c>
      <c r="K124" s="39"/>
      <c r="L124" s="43"/>
      <c r="M124" s="102"/>
      <c r="N124" s="197"/>
      <c r="O124" s="103"/>
      <c r="P124" s="198">
        <f>P125</f>
        <v>0</v>
      </c>
      <c r="Q124" s="103"/>
      <c r="R124" s="198">
        <f>R125</f>
        <v>9135.75945</v>
      </c>
      <c r="S124" s="103"/>
      <c r="T124" s="199">
        <f>T125</f>
        <v>2332.0440000000003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106</v>
      </c>
      <c r="BK124" s="200">
        <f>BK125</f>
        <v>0</v>
      </c>
    </row>
    <row r="125" spans="1:63" s="12" customFormat="1" ht="25.9" customHeight="1">
      <c r="A125" s="12"/>
      <c r="B125" s="201"/>
      <c r="C125" s="202"/>
      <c r="D125" s="203" t="s">
        <v>72</v>
      </c>
      <c r="E125" s="204" t="s">
        <v>128</v>
      </c>
      <c r="F125" s="204" t="s">
        <v>129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P126+P158+P164+P167+P188+P226+P235</f>
        <v>0</v>
      </c>
      <c r="Q125" s="209"/>
      <c r="R125" s="210">
        <f>R126+R158+R164+R167+R188+R226+R235</f>
        <v>9135.75945</v>
      </c>
      <c r="S125" s="209"/>
      <c r="T125" s="211">
        <f>T126+T158+T164+T167+T188+T226+T235</f>
        <v>2332.0440000000003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81</v>
      </c>
      <c r="AT125" s="213" t="s">
        <v>72</v>
      </c>
      <c r="AU125" s="213" t="s">
        <v>73</v>
      </c>
      <c r="AY125" s="212" t="s">
        <v>130</v>
      </c>
      <c r="BK125" s="214">
        <f>BK126+BK158+BK164+BK167+BK188+BK226+BK235</f>
        <v>0</v>
      </c>
    </row>
    <row r="126" spans="1:63" s="12" customFormat="1" ht="22.8" customHeight="1">
      <c r="A126" s="12"/>
      <c r="B126" s="201"/>
      <c r="C126" s="202"/>
      <c r="D126" s="203" t="s">
        <v>72</v>
      </c>
      <c r="E126" s="215" t="s">
        <v>81</v>
      </c>
      <c r="F126" s="215" t="s">
        <v>131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SUM(P127:P157)</f>
        <v>0</v>
      </c>
      <c r="Q126" s="209"/>
      <c r="R126" s="210">
        <f>SUM(R127:R157)</f>
        <v>3990.2308</v>
      </c>
      <c r="S126" s="209"/>
      <c r="T126" s="211">
        <f>SUM(T127:T157)</f>
        <v>2331.88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81</v>
      </c>
      <c r="AT126" s="213" t="s">
        <v>72</v>
      </c>
      <c r="AU126" s="213" t="s">
        <v>81</v>
      </c>
      <c r="AY126" s="212" t="s">
        <v>130</v>
      </c>
      <c r="BK126" s="214">
        <f>SUM(BK127:BK157)</f>
        <v>0</v>
      </c>
    </row>
    <row r="127" spans="1:65" s="2" customFormat="1" ht="66.75" customHeight="1">
      <c r="A127" s="37"/>
      <c r="B127" s="38"/>
      <c r="C127" s="217" t="s">
        <v>81</v>
      </c>
      <c r="D127" s="217" t="s">
        <v>132</v>
      </c>
      <c r="E127" s="218" t="s">
        <v>133</v>
      </c>
      <c r="F127" s="219" t="s">
        <v>134</v>
      </c>
      <c r="G127" s="220" t="s">
        <v>135</v>
      </c>
      <c r="H127" s="221">
        <v>2333</v>
      </c>
      <c r="I127" s="222"/>
      <c r="J127" s="223">
        <f>ROUND(I127*H127,2)</f>
        <v>0</v>
      </c>
      <c r="K127" s="219" t="s">
        <v>136</v>
      </c>
      <c r="L127" s="43"/>
      <c r="M127" s="224" t="s">
        <v>1</v>
      </c>
      <c r="N127" s="225" t="s">
        <v>38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0.32</v>
      </c>
      <c r="T127" s="227">
        <f>S127*H127</f>
        <v>746.5600000000001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137</v>
      </c>
      <c r="AT127" s="228" t="s">
        <v>132</v>
      </c>
      <c r="AU127" s="228" t="s">
        <v>83</v>
      </c>
      <c r="AY127" s="16" t="s">
        <v>130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81</v>
      </c>
      <c r="BK127" s="229">
        <f>ROUND(I127*H127,2)</f>
        <v>0</v>
      </c>
      <c r="BL127" s="16" t="s">
        <v>137</v>
      </c>
      <c r="BM127" s="228" t="s">
        <v>138</v>
      </c>
    </row>
    <row r="128" spans="1:51" s="13" customFormat="1" ht="12">
      <c r="A128" s="13"/>
      <c r="B128" s="230"/>
      <c r="C128" s="231"/>
      <c r="D128" s="232" t="s">
        <v>139</v>
      </c>
      <c r="E128" s="233" t="s">
        <v>1</v>
      </c>
      <c r="F128" s="234" t="s">
        <v>140</v>
      </c>
      <c r="G128" s="231"/>
      <c r="H128" s="235">
        <v>2333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139</v>
      </c>
      <c r="AU128" s="241" t="s">
        <v>83</v>
      </c>
      <c r="AV128" s="13" t="s">
        <v>83</v>
      </c>
      <c r="AW128" s="13" t="s">
        <v>30</v>
      </c>
      <c r="AX128" s="13" t="s">
        <v>81</v>
      </c>
      <c r="AY128" s="241" t="s">
        <v>130</v>
      </c>
    </row>
    <row r="129" spans="1:65" s="2" customFormat="1" ht="66.75" customHeight="1">
      <c r="A129" s="37"/>
      <c r="B129" s="38"/>
      <c r="C129" s="217" t="s">
        <v>83</v>
      </c>
      <c r="D129" s="217" t="s">
        <v>132</v>
      </c>
      <c r="E129" s="218" t="s">
        <v>141</v>
      </c>
      <c r="F129" s="219" t="s">
        <v>142</v>
      </c>
      <c r="G129" s="220" t="s">
        <v>135</v>
      </c>
      <c r="H129" s="221">
        <v>3063</v>
      </c>
      <c r="I129" s="222"/>
      <c r="J129" s="223">
        <f>ROUND(I129*H129,2)</f>
        <v>0</v>
      </c>
      <c r="K129" s="219" t="s">
        <v>136</v>
      </c>
      <c r="L129" s="43"/>
      <c r="M129" s="224" t="s">
        <v>1</v>
      </c>
      <c r="N129" s="225" t="s">
        <v>38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0.44</v>
      </c>
      <c r="T129" s="227">
        <f>S129*H129</f>
        <v>1347.72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137</v>
      </c>
      <c r="AT129" s="228" t="s">
        <v>132</v>
      </c>
      <c r="AU129" s="228" t="s">
        <v>83</v>
      </c>
      <c r="AY129" s="16" t="s">
        <v>130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81</v>
      </c>
      <c r="BK129" s="229">
        <f>ROUND(I129*H129,2)</f>
        <v>0</v>
      </c>
      <c r="BL129" s="16" t="s">
        <v>137</v>
      </c>
      <c r="BM129" s="228" t="s">
        <v>143</v>
      </c>
    </row>
    <row r="130" spans="1:51" s="13" customFormat="1" ht="12">
      <c r="A130" s="13"/>
      <c r="B130" s="230"/>
      <c r="C130" s="231"/>
      <c r="D130" s="232" t="s">
        <v>139</v>
      </c>
      <c r="E130" s="233" t="s">
        <v>1</v>
      </c>
      <c r="F130" s="234" t="s">
        <v>144</v>
      </c>
      <c r="G130" s="231"/>
      <c r="H130" s="235">
        <v>3063</v>
      </c>
      <c r="I130" s="236"/>
      <c r="J130" s="231"/>
      <c r="K130" s="231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139</v>
      </c>
      <c r="AU130" s="241" t="s">
        <v>83</v>
      </c>
      <c r="AV130" s="13" t="s">
        <v>83</v>
      </c>
      <c r="AW130" s="13" t="s">
        <v>30</v>
      </c>
      <c r="AX130" s="13" t="s">
        <v>73</v>
      </c>
      <c r="AY130" s="241" t="s">
        <v>130</v>
      </c>
    </row>
    <row r="131" spans="1:51" s="14" customFormat="1" ht="12">
      <c r="A131" s="14"/>
      <c r="B131" s="242"/>
      <c r="C131" s="243"/>
      <c r="D131" s="232" t="s">
        <v>139</v>
      </c>
      <c r="E131" s="244" t="s">
        <v>1</v>
      </c>
      <c r="F131" s="245" t="s">
        <v>145</v>
      </c>
      <c r="G131" s="243"/>
      <c r="H131" s="246">
        <v>3063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139</v>
      </c>
      <c r="AU131" s="252" t="s">
        <v>83</v>
      </c>
      <c r="AV131" s="14" t="s">
        <v>137</v>
      </c>
      <c r="AW131" s="14" t="s">
        <v>30</v>
      </c>
      <c r="AX131" s="14" t="s">
        <v>81</v>
      </c>
      <c r="AY131" s="252" t="s">
        <v>130</v>
      </c>
    </row>
    <row r="132" spans="1:65" s="2" customFormat="1" ht="55.5" customHeight="1">
      <c r="A132" s="37"/>
      <c r="B132" s="38"/>
      <c r="C132" s="217" t="s">
        <v>146</v>
      </c>
      <c r="D132" s="217" t="s">
        <v>132</v>
      </c>
      <c r="E132" s="218" t="s">
        <v>147</v>
      </c>
      <c r="F132" s="219" t="s">
        <v>148</v>
      </c>
      <c r="G132" s="220" t="s">
        <v>135</v>
      </c>
      <c r="H132" s="221">
        <v>730</v>
      </c>
      <c r="I132" s="222"/>
      <c r="J132" s="223">
        <f>ROUND(I132*H132,2)</f>
        <v>0</v>
      </c>
      <c r="K132" s="219" t="s">
        <v>136</v>
      </c>
      <c r="L132" s="43"/>
      <c r="M132" s="224" t="s">
        <v>1</v>
      </c>
      <c r="N132" s="225" t="s">
        <v>38</v>
      </c>
      <c r="O132" s="90"/>
      <c r="P132" s="226">
        <f>O132*H132</f>
        <v>0</v>
      </c>
      <c r="Q132" s="226">
        <v>0.00016</v>
      </c>
      <c r="R132" s="226">
        <f>Q132*H132</f>
        <v>0.11680000000000001</v>
      </c>
      <c r="S132" s="226">
        <v>0.23</v>
      </c>
      <c r="T132" s="227">
        <f>S132*H132</f>
        <v>167.9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137</v>
      </c>
      <c r="AT132" s="228" t="s">
        <v>132</v>
      </c>
      <c r="AU132" s="228" t="s">
        <v>83</v>
      </c>
      <c r="AY132" s="16" t="s">
        <v>130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81</v>
      </c>
      <c r="BK132" s="229">
        <f>ROUND(I132*H132,2)</f>
        <v>0</v>
      </c>
      <c r="BL132" s="16" t="s">
        <v>137</v>
      </c>
      <c r="BM132" s="228" t="s">
        <v>149</v>
      </c>
    </row>
    <row r="133" spans="1:51" s="13" customFormat="1" ht="12">
      <c r="A133" s="13"/>
      <c r="B133" s="230"/>
      <c r="C133" s="231"/>
      <c r="D133" s="232" t="s">
        <v>139</v>
      </c>
      <c r="E133" s="233" t="s">
        <v>1</v>
      </c>
      <c r="F133" s="234" t="s">
        <v>150</v>
      </c>
      <c r="G133" s="231"/>
      <c r="H133" s="235">
        <v>730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139</v>
      </c>
      <c r="AU133" s="241" t="s">
        <v>83</v>
      </c>
      <c r="AV133" s="13" t="s">
        <v>83</v>
      </c>
      <c r="AW133" s="13" t="s">
        <v>30</v>
      </c>
      <c r="AX133" s="13" t="s">
        <v>81</v>
      </c>
      <c r="AY133" s="241" t="s">
        <v>130</v>
      </c>
    </row>
    <row r="134" spans="1:65" s="2" customFormat="1" ht="49.05" customHeight="1">
      <c r="A134" s="37"/>
      <c r="B134" s="38"/>
      <c r="C134" s="217" t="s">
        <v>137</v>
      </c>
      <c r="D134" s="217" t="s">
        <v>132</v>
      </c>
      <c r="E134" s="218" t="s">
        <v>151</v>
      </c>
      <c r="F134" s="219" t="s">
        <v>152</v>
      </c>
      <c r="G134" s="220" t="s">
        <v>153</v>
      </c>
      <c r="H134" s="221">
        <v>340</v>
      </c>
      <c r="I134" s="222"/>
      <c r="J134" s="223">
        <f>ROUND(I134*H134,2)</f>
        <v>0</v>
      </c>
      <c r="K134" s="219" t="s">
        <v>136</v>
      </c>
      <c r="L134" s="43"/>
      <c r="M134" s="224" t="s">
        <v>1</v>
      </c>
      <c r="N134" s="225" t="s">
        <v>38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0.205</v>
      </c>
      <c r="T134" s="227">
        <f>S134*H134</f>
        <v>69.7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137</v>
      </c>
      <c r="AT134" s="228" t="s">
        <v>132</v>
      </c>
      <c r="AU134" s="228" t="s">
        <v>83</v>
      </c>
      <c r="AY134" s="16" t="s">
        <v>130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81</v>
      </c>
      <c r="BK134" s="229">
        <f>ROUND(I134*H134,2)</f>
        <v>0</v>
      </c>
      <c r="BL134" s="16" t="s">
        <v>137</v>
      </c>
      <c r="BM134" s="228" t="s">
        <v>154</v>
      </c>
    </row>
    <row r="135" spans="1:51" s="13" customFormat="1" ht="12">
      <c r="A135" s="13"/>
      <c r="B135" s="230"/>
      <c r="C135" s="231"/>
      <c r="D135" s="232" t="s">
        <v>139</v>
      </c>
      <c r="E135" s="233" t="s">
        <v>1</v>
      </c>
      <c r="F135" s="234" t="s">
        <v>155</v>
      </c>
      <c r="G135" s="231"/>
      <c r="H135" s="235">
        <v>340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139</v>
      </c>
      <c r="AU135" s="241" t="s">
        <v>83</v>
      </c>
      <c r="AV135" s="13" t="s">
        <v>83</v>
      </c>
      <c r="AW135" s="13" t="s">
        <v>30</v>
      </c>
      <c r="AX135" s="13" t="s">
        <v>81</v>
      </c>
      <c r="AY135" s="241" t="s">
        <v>130</v>
      </c>
    </row>
    <row r="136" spans="1:65" s="2" customFormat="1" ht="37.8" customHeight="1">
      <c r="A136" s="37"/>
      <c r="B136" s="38"/>
      <c r="C136" s="217" t="s">
        <v>156</v>
      </c>
      <c r="D136" s="217" t="s">
        <v>132</v>
      </c>
      <c r="E136" s="218" t="s">
        <v>157</v>
      </c>
      <c r="F136" s="219" t="s">
        <v>158</v>
      </c>
      <c r="G136" s="220" t="s">
        <v>159</v>
      </c>
      <c r="H136" s="221">
        <v>2414.904</v>
      </c>
      <c r="I136" s="222"/>
      <c r="J136" s="223">
        <f>ROUND(I136*H136,2)</f>
        <v>0</v>
      </c>
      <c r="K136" s="219" t="s">
        <v>136</v>
      </c>
      <c r="L136" s="43"/>
      <c r="M136" s="224" t="s">
        <v>1</v>
      </c>
      <c r="N136" s="225" t="s">
        <v>38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137</v>
      </c>
      <c r="AT136" s="228" t="s">
        <v>132</v>
      </c>
      <c r="AU136" s="228" t="s">
        <v>83</v>
      </c>
      <c r="AY136" s="16" t="s">
        <v>130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81</v>
      </c>
      <c r="BK136" s="229">
        <f>ROUND(I136*H136,2)</f>
        <v>0</v>
      </c>
      <c r="BL136" s="16" t="s">
        <v>137</v>
      </c>
      <c r="BM136" s="228" t="s">
        <v>160</v>
      </c>
    </row>
    <row r="137" spans="1:51" s="13" customFormat="1" ht="12">
      <c r="A137" s="13"/>
      <c r="B137" s="230"/>
      <c r="C137" s="231"/>
      <c r="D137" s="232" t="s">
        <v>139</v>
      </c>
      <c r="E137" s="233" t="s">
        <v>1</v>
      </c>
      <c r="F137" s="234" t="s">
        <v>161</v>
      </c>
      <c r="G137" s="231"/>
      <c r="H137" s="235">
        <v>1683.72</v>
      </c>
      <c r="I137" s="236"/>
      <c r="J137" s="231"/>
      <c r="K137" s="231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139</v>
      </c>
      <c r="AU137" s="241" t="s">
        <v>83</v>
      </c>
      <c r="AV137" s="13" t="s">
        <v>83</v>
      </c>
      <c r="AW137" s="13" t="s">
        <v>30</v>
      </c>
      <c r="AX137" s="13" t="s">
        <v>73</v>
      </c>
      <c r="AY137" s="241" t="s">
        <v>130</v>
      </c>
    </row>
    <row r="138" spans="1:51" s="13" customFormat="1" ht="12">
      <c r="A138" s="13"/>
      <c r="B138" s="230"/>
      <c r="C138" s="231"/>
      <c r="D138" s="232" t="s">
        <v>139</v>
      </c>
      <c r="E138" s="233" t="s">
        <v>1</v>
      </c>
      <c r="F138" s="234" t="s">
        <v>162</v>
      </c>
      <c r="G138" s="231"/>
      <c r="H138" s="235">
        <v>206.334</v>
      </c>
      <c r="I138" s="236"/>
      <c r="J138" s="231"/>
      <c r="K138" s="231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139</v>
      </c>
      <c r="AU138" s="241" t="s">
        <v>83</v>
      </c>
      <c r="AV138" s="13" t="s">
        <v>83</v>
      </c>
      <c r="AW138" s="13" t="s">
        <v>30</v>
      </c>
      <c r="AX138" s="13" t="s">
        <v>73</v>
      </c>
      <c r="AY138" s="241" t="s">
        <v>130</v>
      </c>
    </row>
    <row r="139" spans="1:51" s="13" customFormat="1" ht="12">
      <c r="A139" s="13"/>
      <c r="B139" s="230"/>
      <c r="C139" s="231"/>
      <c r="D139" s="232" t="s">
        <v>139</v>
      </c>
      <c r="E139" s="233" t="s">
        <v>1</v>
      </c>
      <c r="F139" s="234" t="s">
        <v>163</v>
      </c>
      <c r="G139" s="231"/>
      <c r="H139" s="235">
        <v>1750.05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139</v>
      </c>
      <c r="AU139" s="241" t="s">
        <v>83</v>
      </c>
      <c r="AV139" s="13" t="s">
        <v>83</v>
      </c>
      <c r="AW139" s="13" t="s">
        <v>30</v>
      </c>
      <c r="AX139" s="13" t="s">
        <v>73</v>
      </c>
      <c r="AY139" s="241" t="s">
        <v>130</v>
      </c>
    </row>
    <row r="140" spans="1:51" s="13" customFormat="1" ht="12">
      <c r="A140" s="13"/>
      <c r="B140" s="230"/>
      <c r="C140" s="231"/>
      <c r="D140" s="232" t="s">
        <v>139</v>
      </c>
      <c r="E140" s="233" t="s">
        <v>1</v>
      </c>
      <c r="F140" s="234" t="s">
        <v>164</v>
      </c>
      <c r="G140" s="231"/>
      <c r="H140" s="235">
        <v>-1225.2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139</v>
      </c>
      <c r="AU140" s="241" t="s">
        <v>83</v>
      </c>
      <c r="AV140" s="13" t="s">
        <v>83</v>
      </c>
      <c r="AW140" s="13" t="s">
        <v>30</v>
      </c>
      <c r="AX140" s="13" t="s">
        <v>73</v>
      </c>
      <c r="AY140" s="241" t="s">
        <v>130</v>
      </c>
    </row>
    <row r="141" spans="1:51" s="14" customFormat="1" ht="12">
      <c r="A141" s="14"/>
      <c r="B141" s="242"/>
      <c r="C141" s="243"/>
      <c r="D141" s="232" t="s">
        <v>139</v>
      </c>
      <c r="E141" s="244" t="s">
        <v>1</v>
      </c>
      <c r="F141" s="245" t="s">
        <v>145</v>
      </c>
      <c r="G141" s="243"/>
      <c r="H141" s="246">
        <v>2414.9040000000005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139</v>
      </c>
      <c r="AU141" s="252" t="s">
        <v>83</v>
      </c>
      <c r="AV141" s="14" t="s">
        <v>137</v>
      </c>
      <c r="AW141" s="14" t="s">
        <v>30</v>
      </c>
      <c r="AX141" s="14" t="s">
        <v>81</v>
      </c>
      <c r="AY141" s="252" t="s">
        <v>130</v>
      </c>
    </row>
    <row r="142" spans="1:65" s="2" customFormat="1" ht="44.25" customHeight="1">
      <c r="A142" s="37"/>
      <c r="B142" s="38"/>
      <c r="C142" s="217" t="s">
        <v>165</v>
      </c>
      <c r="D142" s="217" t="s">
        <v>132</v>
      </c>
      <c r="E142" s="218" t="s">
        <v>166</v>
      </c>
      <c r="F142" s="219" t="s">
        <v>167</v>
      </c>
      <c r="G142" s="220" t="s">
        <v>159</v>
      </c>
      <c r="H142" s="221">
        <v>166</v>
      </c>
      <c r="I142" s="222"/>
      <c r="J142" s="223">
        <f>ROUND(I142*H142,2)</f>
        <v>0</v>
      </c>
      <c r="K142" s="219" t="s">
        <v>136</v>
      </c>
      <c r="L142" s="43"/>
      <c r="M142" s="224" t="s">
        <v>1</v>
      </c>
      <c r="N142" s="225" t="s">
        <v>38</v>
      </c>
      <c r="O142" s="9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137</v>
      </c>
      <c r="AT142" s="228" t="s">
        <v>132</v>
      </c>
      <c r="AU142" s="228" t="s">
        <v>83</v>
      </c>
      <c r="AY142" s="16" t="s">
        <v>130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81</v>
      </c>
      <c r="BK142" s="229">
        <f>ROUND(I142*H142,2)</f>
        <v>0</v>
      </c>
      <c r="BL142" s="16" t="s">
        <v>137</v>
      </c>
      <c r="BM142" s="228" t="s">
        <v>168</v>
      </c>
    </row>
    <row r="143" spans="1:51" s="13" customFormat="1" ht="12">
      <c r="A143" s="13"/>
      <c r="B143" s="230"/>
      <c r="C143" s="231"/>
      <c r="D143" s="232" t="s">
        <v>139</v>
      </c>
      <c r="E143" s="233" t="s">
        <v>1</v>
      </c>
      <c r="F143" s="234" t="s">
        <v>169</v>
      </c>
      <c r="G143" s="231"/>
      <c r="H143" s="235">
        <v>166</v>
      </c>
      <c r="I143" s="236"/>
      <c r="J143" s="231"/>
      <c r="K143" s="231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139</v>
      </c>
      <c r="AU143" s="241" t="s">
        <v>83</v>
      </c>
      <c r="AV143" s="13" t="s">
        <v>83</v>
      </c>
      <c r="AW143" s="13" t="s">
        <v>30</v>
      </c>
      <c r="AX143" s="13" t="s">
        <v>81</v>
      </c>
      <c r="AY143" s="241" t="s">
        <v>130</v>
      </c>
    </row>
    <row r="144" spans="1:65" s="2" customFormat="1" ht="62.7" customHeight="1">
      <c r="A144" s="37"/>
      <c r="B144" s="38"/>
      <c r="C144" s="217" t="s">
        <v>170</v>
      </c>
      <c r="D144" s="217" t="s">
        <v>132</v>
      </c>
      <c r="E144" s="218" t="s">
        <v>171</v>
      </c>
      <c r="F144" s="219" t="s">
        <v>172</v>
      </c>
      <c r="G144" s="220" t="s">
        <v>159</v>
      </c>
      <c r="H144" s="221">
        <v>2580.904</v>
      </c>
      <c r="I144" s="222"/>
      <c r="J144" s="223">
        <f>ROUND(I144*H144,2)</f>
        <v>0</v>
      </c>
      <c r="K144" s="219" t="s">
        <v>1</v>
      </c>
      <c r="L144" s="43"/>
      <c r="M144" s="224" t="s">
        <v>1</v>
      </c>
      <c r="N144" s="225" t="s">
        <v>38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137</v>
      </c>
      <c r="AT144" s="228" t="s">
        <v>132</v>
      </c>
      <c r="AU144" s="228" t="s">
        <v>83</v>
      </c>
      <c r="AY144" s="16" t="s">
        <v>130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81</v>
      </c>
      <c r="BK144" s="229">
        <f>ROUND(I144*H144,2)</f>
        <v>0</v>
      </c>
      <c r="BL144" s="16" t="s">
        <v>137</v>
      </c>
      <c r="BM144" s="228" t="s">
        <v>173</v>
      </c>
    </row>
    <row r="145" spans="1:51" s="13" customFormat="1" ht="12">
      <c r="A145" s="13"/>
      <c r="B145" s="230"/>
      <c r="C145" s="231"/>
      <c r="D145" s="232" t="s">
        <v>139</v>
      </c>
      <c r="E145" s="233" t="s">
        <v>1</v>
      </c>
      <c r="F145" s="234" t="s">
        <v>174</v>
      </c>
      <c r="G145" s="231"/>
      <c r="H145" s="235">
        <v>2580.904</v>
      </c>
      <c r="I145" s="236"/>
      <c r="J145" s="231"/>
      <c r="K145" s="231"/>
      <c r="L145" s="237"/>
      <c r="M145" s="238"/>
      <c r="N145" s="239"/>
      <c r="O145" s="239"/>
      <c r="P145" s="239"/>
      <c r="Q145" s="239"/>
      <c r="R145" s="239"/>
      <c r="S145" s="239"/>
      <c r="T145" s="24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1" t="s">
        <v>139</v>
      </c>
      <c r="AU145" s="241" t="s">
        <v>83</v>
      </c>
      <c r="AV145" s="13" t="s">
        <v>83</v>
      </c>
      <c r="AW145" s="13" t="s">
        <v>30</v>
      </c>
      <c r="AX145" s="13" t="s">
        <v>73</v>
      </c>
      <c r="AY145" s="241" t="s">
        <v>130</v>
      </c>
    </row>
    <row r="146" spans="1:51" s="14" customFormat="1" ht="12">
      <c r="A146" s="14"/>
      <c r="B146" s="242"/>
      <c r="C146" s="243"/>
      <c r="D146" s="232" t="s">
        <v>139</v>
      </c>
      <c r="E146" s="244" t="s">
        <v>1</v>
      </c>
      <c r="F146" s="245" t="s">
        <v>145</v>
      </c>
      <c r="G146" s="243"/>
      <c r="H146" s="246">
        <v>2580.904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2" t="s">
        <v>139</v>
      </c>
      <c r="AU146" s="252" t="s">
        <v>83</v>
      </c>
      <c r="AV146" s="14" t="s">
        <v>137</v>
      </c>
      <c r="AW146" s="14" t="s">
        <v>30</v>
      </c>
      <c r="AX146" s="14" t="s">
        <v>81</v>
      </c>
      <c r="AY146" s="252" t="s">
        <v>130</v>
      </c>
    </row>
    <row r="147" spans="1:65" s="2" customFormat="1" ht="55.5" customHeight="1">
      <c r="A147" s="37"/>
      <c r="B147" s="38"/>
      <c r="C147" s="217" t="s">
        <v>175</v>
      </c>
      <c r="D147" s="217" t="s">
        <v>132</v>
      </c>
      <c r="E147" s="218" t="s">
        <v>176</v>
      </c>
      <c r="F147" s="219" t="s">
        <v>177</v>
      </c>
      <c r="G147" s="220" t="s">
        <v>159</v>
      </c>
      <c r="H147" s="221">
        <v>2100.06</v>
      </c>
      <c r="I147" s="222"/>
      <c r="J147" s="223">
        <f>ROUND(I147*H147,2)</f>
        <v>0</v>
      </c>
      <c r="K147" s="219" t="s">
        <v>136</v>
      </c>
      <c r="L147" s="43"/>
      <c r="M147" s="224" t="s">
        <v>1</v>
      </c>
      <c r="N147" s="225" t="s">
        <v>38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137</v>
      </c>
      <c r="AT147" s="228" t="s">
        <v>132</v>
      </c>
      <c r="AU147" s="228" t="s">
        <v>83</v>
      </c>
      <c r="AY147" s="16" t="s">
        <v>130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81</v>
      </c>
      <c r="BK147" s="229">
        <f>ROUND(I147*H147,2)</f>
        <v>0</v>
      </c>
      <c r="BL147" s="16" t="s">
        <v>137</v>
      </c>
      <c r="BM147" s="228" t="s">
        <v>178</v>
      </c>
    </row>
    <row r="148" spans="1:51" s="13" customFormat="1" ht="12">
      <c r="A148" s="13"/>
      <c r="B148" s="230"/>
      <c r="C148" s="231"/>
      <c r="D148" s="232" t="s">
        <v>139</v>
      </c>
      <c r="E148" s="233" t="s">
        <v>1</v>
      </c>
      <c r="F148" s="234" t="s">
        <v>179</v>
      </c>
      <c r="G148" s="231"/>
      <c r="H148" s="235">
        <v>2100.06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139</v>
      </c>
      <c r="AU148" s="241" t="s">
        <v>83</v>
      </c>
      <c r="AV148" s="13" t="s">
        <v>83</v>
      </c>
      <c r="AW148" s="13" t="s">
        <v>30</v>
      </c>
      <c r="AX148" s="13" t="s">
        <v>81</v>
      </c>
      <c r="AY148" s="241" t="s">
        <v>130</v>
      </c>
    </row>
    <row r="149" spans="1:65" s="2" customFormat="1" ht="16.5" customHeight="1">
      <c r="A149" s="37"/>
      <c r="B149" s="38"/>
      <c r="C149" s="253" t="s">
        <v>180</v>
      </c>
      <c r="D149" s="253" t="s">
        <v>181</v>
      </c>
      <c r="E149" s="254" t="s">
        <v>182</v>
      </c>
      <c r="F149" s="255" t="s">
        <v>183</v>
      </c>
      <c r="G149" s="256" t="s">
        <v>184</v>
      </c>
      <c r="H149" s="257">
        <v>3990.114</v>
      </c>
      <c r="I149" s="258"/>
      <c r="J149" s="259">
        <f>ROUND(I149*H149,2)</f>
        <v>0</v>
      </c>
      <c r="K149" s="255" t="s">
        <v>136</v>
      </c>
      <c r="L149" s="260"/>
      <c r="M149" s="261" t="s">
        <v>1</v>
      </c>
      <c r="N149" s="262" t="s">
        <v>38</v>
      </c>
      <c r="O149" s="90"/>
      <c r="P149" s="226">
        <f>O149*H149</f>
        <v>0</v>
      </c>
      <c r="Q149" s="226">
        <v>1</v>
      </c>
      <c r="R149" s="226">
        <f>Q149*H149</f>
        <v>3990.114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175</v>
      </c>
      <c r="AT149" s="228" t="s">
        <v>181</v>
      </c>
      <c r="AU149" s="228" t="s">
        <v>83</v>
      </c>
      <c r="AY149" s="16" t="s">
        <v>130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81</v>
      </c>
      <c r="BK149" s="229">
        <f>ROUND(I149*H149,2)</f>
        <v>0</v>
      </c>
      <c r="BL149" s="16" t="s">
        <v>137</v>
      </c>
      <c r="BM149" s="228" t="s">
        <v>185</v>
      </c>
    </row>
    <row r="150" spans="1:51" s="13" customFormat="1" ht="12">
      <c r="A150" s="13"/>
      <c r="B150" s="230"/>
      <c r="C150" s="231"/>
      <c r="D150" s="232" t="s">
        <v>139</v>
      </c>
      <c r="E150" s="233" t="s">
        <v>1</v>
      </c>
      <c r="F150" s="234" t="s">
        <v>186</v>
      </c>
      <c r="G150" s="231"/>
      <c r="H150" s="235">
        <v>3990.114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139</v>
      </c>
      <c r="AU150" s="241" t="s">
        <v>83</v>
      </c>
      <c r="AV150" s="13" t="s">
        <v>83</v>
      </c>
      <c r="AW150" s="13" t="s">
        <v>30</v>
      </c>
      <c r="AX150" s="13" t="s">
        <v>81</v>
      </c>
      <c r="AY150" s="241" t="s">
        <v>130</v>
      </c>
    </row>
    <row r="151" spans="1:65" s="2" customFormat="1" ht="37.8" customHeight="1">
      <c r="A151" s="37"/>
      <c r="B151" s="38"/>
      <c r="C151" s="217" t="s">
        <v>187</v>
      </c>
      <c r="D151" s="217" t="s">
        <v>132</v>
      </c>
      <c r="E151" s="218" t="s">
        <v>188</v>
      </c>
      <c r="F151" s="219" t="s">
        <v>189</v>
      </c>
      <c r="G151" s="220" t="s">
        <v>159</v>
      </c>
      <c r="H151" s="221">
        <v>2580.904</v>
      </c>
      <c r="I151" s="222"/>
      <c r="J151" s="223">
        <f>ROUND(I151*H151,2)</f>
        <v>0</v>
      </c>
      <c r="K151" s="219" t="s">
        <v>136</v>
      </c>
      <c r="L151" s="43"/>
      <c r="M151" s="224" t="s">
        <v>1</v>
      </c>
      <c r="N151" s="225" t="s">
        <v>38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137</v>
      </c>
      <c r="AT151" s="228" t="s">
        <v>132</v>
      </c>
      <c r="AU151" s="228" t="s">
        <v>83</v>
      </c>
      <c r="AY151" s="16" t="s">
        <v>130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81</v>
      </c>
      <c r="BK151" s="229">
        <f>ROUND(I151*H151,2)</f>
        <v>0</v>
      </c>
      <c r="BL151" s="16" t="s">
        <v>137</v>
      </c>
      <c r="BM151" s="228" t="s">
        <v>190</v>
      </c>
    </row>
    <row r="152" spans="1:65" s="2" customFormat="1" ht="44.25" customHeight="1">
      <c r="A152" s="37"/>
      <c r="B152" s="38"/>
      <c r="C152" s="217" t="s">
        <v>191</v>
      </c>
      <c r="D152" s="217" t="s">
        <v>132</v>
      </c>
      <c r="E152" s="218" t="s">
        <v>192</v>
      </c>
      <c r="F152" s="219" t="s">
        <v>193</v>
      </c>
      <c r="G152" s="220" t="s">
        <v>184</v>
      </c>
      <c r="H152" s="221">
        <v>4903.718</v>
      </c>
      <c r="I152" s="222"/>
      <c r="J152" s="223">
        <f>ROUND(I152*H152,2)</f>
        <v>0</v>
      </c>
      <c r="K152" s="219" t="s">
        <v>136</v>
      </c>
      <c r="L152" s="43"/>
      <c r="M152" s="224" t="s">
        <v>1</v>
      </c>
      <c r="N152" s="225" t="s">
        <v>38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137</v>
      </c>
      <c r="AT152" s="228" t="s">
        <v>132</v>
      </c>
      <c r="AU152" s="228" t="s">
        <v>83</v>
      </c>
      <c r="AY152" s="16" t="s">
        <v>130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81</v>
      </c>
      <c r="BK152" s="229">
        <f>ROUND(I152*H152,2)</f>
        <v>0</v>
      </c>
      <c r="BL152" s="16" t="s">
        <v>137</v>
      </c>
      <c r="BM152" s="228" t="s">
        <v>194</v>
      </c>
    </row>
    <row r="153" spans="1:51" s="13" customFormat="1" ht="12">
      <c r="A153" s="13"/>
      <c r="B153" s="230"/>
      <c r="C153" s="231"/>
      <c r="D153" s="232" t="s">
        <v>139</v>
      </c>
      <c r="E153" s="233" t="s">
        <v>1</v>
      </c>
      <c r="F153" s="234" t="s">
        <v>195</v>
      </c>
      <c r="G153" s="231"/>
      <c r="H153" s="235">
        <v>4903.718</v>
      </c>
      <c r="I153" s="236"/>
      <c r="J153" s="231"/>
      <c r="K153" s="231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139</v>
      </c>
      <c r="AU153" s="241" t="s">
        <v>83</v>
      </c>
      <c r="AV153" s="13" t="s">
        <v>83</v>
      </c>
      <c r="AW153" s="13" t="s">
        <v>30</v>
      </c>
      <c r="AX153" s="13" t="s">
        <v>81</v>
      </c>
      <c r="AY153" s="241" t="s">
        <v>130</v>
      </c>
    </row>
    <row r="154" spans="1:65" s="2" customFormat="1" ht="24.15" customHeight="1">
      <c r="A154" s="37"/>
      <c r="B154" s="38"/>
      <c r="C154" s="217" t="s">
        <v>196</v>
      </c>
      <c r="D154" s="217" t="s">
        <v>132</v>
      </c>
      <c r="E154" s="218" t="s">
        <v>197</v>
      </c>
      <c r="F154" s="219" t="s">
        <v>198</v>
      </c>
      <c r="G154" s="220" t="s">
        <v>135</v>
      </c>
      <c r="H154" s="221">
        <v>3500.1</v>
      </c>
      <c r="I154" s="222"/>
      <c r="J154" s="223">
        <f>ROUND(I154*H154,2)</f>
        <v>0</v>
      </c>
      <c r="K154" s="219" t="s">
        <v>136</v>
      </c>
      <c r="L154" s="43"/>
      <c r="M154" s="224" t="s">
        <v>1</v>
      </c>
      <c r="N154" s="225" t="s">
        <v>38</v>
      </c>
      <c r="O154" s="9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137</v>
      </c>
      <c r="AT154" s="228" t="s">
        <v>132</v>
      </c>
      <c r="AU154" s="228" t="s">
        <v>83</v>
      </c>
      <c r="AY154" s="16" t="s">
        <v>130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81</v>
      </c>
      <c r="BK154" s="229">
        <f>ROUND(I154*H154,2)</f>
        <v>0</v>
      </c>
      <c r="BL154" s="16" t="s">
        <v>137</v>
      </c>
      <c r="BM154" s="228" t="s">
        <v>199</v>
      </c>
    </row>
    <row r="155" spans="1:51" s="13" customFormat="1" ht="12">
      <c r="A155" s="13"/>
      <c r="B155" s="230"/>
      <c r="C155" s="231"/>
      <c r="D155" s="232" t="s">
        <v>139</v>
      </c>
      <c r="E155" s="233" t="s">
        <v>1</v>
      </c>
      <c r="F155" s="234" t="s">
        <v>200</v>
      </c>
      <c r="G155" s="231"/>
      <c r="H155" s="235">
        <v>3118</v>
      </c>
      <c r="I155" s="236"/>
      <c r="J155" s="231"/>
      <c r="K155" s="231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139</v>
      </c>
      <c r="AU155" s="241" t="s">
        <v>83</v>
      </c>
      <c r="AV155" s="13" t="s">
        <v>83</v>
      </c>
      <c r="AW155" s="13" t="s">
        <v>30</v>
      </c>
      <c r="AX155" s="13" t="s">
        <v>73</v>
      </c>
      <c r="AY155" s="241" t="s">
        <v>130</v>
      </c>
    </row>
    <row r="156" spans="1:51" s="13" customFormat="1" ht="12">
      <c r="A156" s="13"/>
      <c r="B156" s="230"/>
      <c r="C156" s="231"/>
      <c r="D156" s="232" t="s">
        <v>139</v>
      </c>
      <c r="E156" s="233" t="s">
        <v>1</v>
      </c>
      <c r="F156" s="234" t="s">
        <v>201</v>
      </c>
      <c r="G156" s="231"/>
      <c r="H156" s="235">
        <v>382.1</v>
      </c>
      <c r="I156" s="236"/>
      <c r="J156" s="231"/>
      <c r="K156" s="231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139</v>
      </c>
      <c r="AU156" s="241" t="s">
        <v>83</v>
      </c>
      <c r="AV156" s="13" t="s">
        <v>83</v>
      </c>
      <c r="AW156" s="13" t="s">
        <v>30</v>
      </c>
      <c r="AX156" s="13" t="s">
        <v>73</v>
      </c>
      <c r="AY156" s="241" t="s">
        <v>130</v>
      </c>
    </row>
    <row r="157" spans="1:51" s="14" customFormat="1" ht="12">
      <c r="A157" s="14"/>
      <c r="B157" s="242"/>
      <c r="C157" s="243"/>
      <c r="D157" s="232" t="s">
        <v>139</v>
      </c>
      <c r="E157" s="244" t="s">
        <v>1</v>
      </c>
      <c r="F157" s="245" t="s">
        <v>145</v>
      </c>
      <c r="G157" s="243"/>
      <c r="H157" s="246">
        <v>3500.1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139</v>
      </c>
      <c r="AU157" s="252" t="s">
        <v>83</v>
      </c>
      <c r="AV157" s="14" t="s">
        <v>137</v>
      </c>
      <c r="AW157" s="14" t="s">
        <v>30</v>
      </c>
      <c r="AX157" s="14" t="s">
        <v>81</v>
      </c>
      <c r="AY157" s="252" t="s">
        <v>130</v>
      </c>
    </row>
    <row r="158" spans="1:63" s="12" customFormat="1" ht="22.8" customHeight="1">
      <c r="A158" s="12"/>
      <c r="B158" s="201"/>
      <c r="C158" s="202"/>
      <c r="D158" s="203" t="s">
        <v>72</v>
      </c>
      <c r="E158" s="215" t="s">
        <v>83</v>
      </c>
      <c r="F158" s="215" t="s">
        <v>202</v>
      </c>
      <c r="G158" s="202"/>
      <c r="H158" s="202"/>
      <c r="I158" s="205"/>
      <c r="J158" s="216">
        <f>BK158</f>
        <v>0</v>
      </c>
      <c r="K158" s="202"/>
      <c r="L158" s="207"/>
      <c r="M158" s="208"/>
      <c r="N158" s="209"/>
      <c r="O158" s="209"/>
      <c r="P158" s="210">
        <f>SUM(P159:P163)</f>
        <v>0</v>
      </c>
      <c r="Q158" s="209"/>
      <c r="R158" s="210">
        <f>SUM(R159:R163)</f>
        <v>228.01760000000002</v>
      </c>
      <c r="S158" s="209"/>
      <c r="T158" s="211">
        <f>SUM(T159:T163)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2" t="s">
        <v>81</v>
      </c>
      <c r="AT158" s="213" t="s">
        <v>72</v>
      </c>
      <c r="AU158" s="213" t="s">
        <v>81</v>
      </c>
      <c r="AY158" s="212" t="s">
        <v>130</v>
      </c>
      <c r="BK158" s="214">
        <f>SUM(BK159:BK163)</f>
        <v>0</v>
      </c>
    </row>
    <row r="159" spans="1:65" s="2" customFormat="1" ht="37.8" customHeight="1">
      <c r="A159" s="37"/>
      <c r="B159" s="38"/>
      <c r="C159" s="217" t="s">
        <v>203</v>
      </c>
      <c r="D159" s="217" t="s">
        <v>132</v>
      </c>
      <c r="E159" s="218" t="s">
        <v>204</v>
      </c>
      <c r="F159" s="219" t="s">
        <v>205</v>
      </c>
      <c r="G159" s="220" t="s">
        <v>135</v>
      </c>
      <c r="H159" s="221">
        <v>1660</v>
      </c>
      <c r="I159" s="222"/>
      <c r="J159" s="223">
        <f>ROUND(I159*H159,2)</f>
        <v>0</v>
      </c>
      <c r="K159" s="219" t="s">
        <v>136</v>
      </c>
      <c r="L159" s="43"/>
      <c r="M159" s="224" t="s">
        <v>1</v>
      </c>
      <c r="N159" s="225" t="s">
        <v>38</v>
      </c>
      <c r="O159" s="90"/>
      <c r="P159" s="226">
        <f>O159*H159</f>
        <v>0</v>
      </c>
      <c r="Q159" s="226">
        <v>0.00017</v>
      </c>
      <c r="R159" s="226">
        <f>Q159*H159</f>
        <v>0.2822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137</v>
      </c>
      <c r="AT159" s="228" t="s">
        <v>132</v>
      </c>
      <c r="AU159" s="228" t="s">
        <v>83</v>
      </c>
      <c r="AY159" s="16" t="s">
        <v>130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81</v>
      </c>
      <c r="BK159" s="229">
        <f>ROUND(I159*H159,2)</f>
        <v>0</v>
      </c>
      <c r="BL159" s="16" t="s">
        <v>137</v>
      </c>
      <c r="BM159" s="228" t="s">
        <v>206</v>
      </c>
    </row>
    <row r="160" spans="1:51" s="13" customFormat="1" ht="12">
      <c r="A160" s="13"/>
      <c r="B160" s="230"/>
      <c r="C160" s="231"/>
      <c r="D160" s="232" t="s">
        <v>139</v>
      </c>
      <c r="E160" s="233" t="s">
        <v>1</v>
      </c>
      <c r="F160" s="234" t="s">
        <v>207</v>
      </c>
      <c r="G160" s="231"/>
      <c r="H160" s="235">
        <v>1660</v>
      </c>
      <c r="I160" s="236"/>
      <c r="J160" s="231"/>
      <c r="K160" s="231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139</v>
      </c>
      <c r="AU160" s="241" t="s">
        <v>83</v>
      </c>
      <c r="AV160" s="13" t="s">
        <v>83</v>
      </c>
      <c r="AW160" s="13" t="s">
        <v>30</v>
      </c>
      <c r="AX160" s="13" t="s">
        <v>81</v>
      </c>
      <c r="AY160" s="241" t="s">
        <v>130</v>
      </c>
    </row>
    <row r="161" spans="1:65" s="2" customFormat="1" ht="24.15" customHeight="1">
      <c r="A161" s="37"/>
      <c r="B161" s="38"/>
      <c r="C161" s="253" t="s">
        <v>208</v>
      </c>
      <c r="D161" s="253" t="s">
        <v>181</v>
      </c>
      <c r="E161" s="254" t="s">
        <v>209</v>
      </c>
      <c r="F161" s="255" t="s">
        <v>210</v>
      </c>
      <c r="G161" s="256" t="s">
        <v>135</v>
      </c>
      <c r="H161" s="257">
        <v>1660</v>
      </c>
      <c r="I161" s="258"/>
      <c r="J161" s="259">
        <f>ROUND(I161*H161,2)</f>
        <v>0</v>
      </c>
      <c r="K161" s="255" t="s">
        <v>136</v>
      </c>
      <c r="L161" s="260"/>
      <c r="M161" s="261" t="s">
        <v>1</v>
      </c>
      <c r="N161" s="262" t="s">
        <v>38</v>
      </c>
      <c r="O161" s="90"/>
      <c r="P161" s="226">
        <f>O161*H161</f>
        <v>0</v>
      </c>
      <c r="Q161" s="226">
        <v>0.0003</v>
      </c>
      <c r="R161" s="226">
        <f>Q161*H161</f>
        <v>0.49799999999999994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175</v>
      </c>
      <c r="AT161" s="228" t="s">
        <v>181</v>
      </c>
      <c r="AU161" s="228" t="s">
        <v>83</v>
      </c>
      <c r="AY161" s="16" t="s">
        <v>130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81</v>
      </c>
      <c r="BK161" s="229">
        <f>ROUND(I161*H161,2)</f>
        <v>0</v>
      </c>
      <c r="BL161" s="16" t="s">
        <v>137</v>
      </c>
      <c r="BM161" s="228" t="s">
        <v>211</v>
      </c>
    </row>
    <row r="162" spans="1:65" s="2" customFormat="1" ht="55.5" customHeight="1">
      <c r="A162" s="37"/>
      <c r="B162" s="38"/>
      <c r="C162" s="217" t="s">
        <v>8</v>
      </c>
      <c r="D162" s="217" t="s">
        <v>132</v>
      </c>
      <c r="E162" s="218" t="s">
        <v>212</v>
      </c>
      <c r="F162" s="219" t="s">
        <v>213</v>
      </c>
      <c r="G162" s="220" t="s">
        <v>153</v>
      </c>
      <c r="H162" s="221">
        <v>830</v>
      </c>
      <c r="I162" s="222"/>
      <c r="J162" s="223">
        <f>ROUND(I162*H162,2)</f>
        <v>0</v>
      </c>
      <c r="K162" s="219" t="s">
        <v>136</v>
      </c>
      <c r="L162" s="43"/>
      <c r="M162" s="224" t="s">
        <v>1</v>
      </c>
      <c r="N162" s="225" t="s">
        <v>38</v>
      </c>
      <c r="O162" s="90"/>
      <c r="P162" s="226">
        <f>O162*H162</f>
        <v>0</v>
      </c>
      <c r="Q162" s="226">
        <v>0.27378</v>
      </c>
      <c r="R162" s="226">
        <f>Q162*H162</f>
        <v>227.2374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137</v>
      </c>
      <c r="AT162" s="228" t="s">
        <v>132</v>
      </c>
      <c r="AU162" s="228" t="s">
        <v>83</v>
      </c>
      <c r="AY162" s="16" t="s">
        <v>130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81</v>
      </c>
      <c r="BK162" s="229">
        <f>ROUND(I162*H162,2)</f>
        <v>0</v>
      </c>
      <c r="BL162" s="16" t="s">
        <v>137</v>
      </c>
      <c r="BM162" s="228" t="s">
        <v>214</v>
      </c>
    </row>
    <row r="163" spans="1:51" s="13" customFormat="1" ht="12">
      <c r="A163" s="13"/>
      <c r="B163" s="230"/>
      <c r="C163" s="231"/>
      <c r="D163" s="232" t="s">
        <v>139</v>
      </c>
      <c r="E163" s="233" t="s">
        <v>1</v>
      </c>
      <c r="F163" s="234" t="s">
        <v>215</v>
      </c>
      <c r="G163" s="231"/>
      <c r="H163" s="235">
        <v>830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139</v>
      </c>
      <c r="AU163" s="241" t="s">
        <v>83</v>
      </c>
      <c r="AV163" s="13" t="s">
        <v>83</v>
      </c>
      <c r="AW163" s="13" t="s">
        <v>30</v>
      </c>
      <c r="AX163" s="13" t="s">
        <v>81</v>
      </c>
      <c r="AY163" s="241" t="s">
        <v>130</v>
      </c>
    </row>
    <row r="164" spans="1:63" s="12" customFormat="1" ht="22.8" customHeight="1">
      <c r="A164" s="12"/>
      <c r="B164" s="201"/>
      <c r="C164" s="202"/>
      <c r="D164" s="203" t="s">
        <v>72</v>
      </c>
      <c r="E164" s="215" t="s">
        <v>137</v>
      </c>
      <c r="F164" s="215" t="s">
        <v>216</v>
      </c>
      <c r="G164" s="202"/>
      <c r="H164" s="202"/>
      <c r="I164" s="205"/>
      <c r="J164" s="216">
        <f>BK164</f>
        <v>0</v>
      </c>
      <c r="K164" s="202"/>
      <c r="L164" s="207"/>
      <c r="M164" s="208"/>
      <c r="N164" s="209"/>
      <c r="O164" s="209"/>
      <c r="P164" s="210">
        <f>SUM(P165:P166)</f>
        <v>0</v>
      </c>
      <c r="Q164" s="209"/>
      <c r="R164" s="210">
        <f>SUM(R165:R166)</f>
        <v>366.03000000000003</v>
      </c>
      <c r="S164" s="209"/>
      <c r="T164" s="211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2" t="s">
        <v>81</v>
      </c>
      <c r="AT164" s="213" t="s">
        <v>72</v>
      </c>
      <c r="AU164" s="213" t="s">
        <v>81</v>
      </c>
      <c r="AY164" s="212" t="s">
        <v>130</v>
      </c>
      <c r="BK164" s="214">
        <f>SUM(BK165:BK166)</f>
        <v>0</v>
      </c>
    </row>
    <row r="165" spans="1:65" s="2" customFormat="1" ht="37.8" customHeight="1">
      <c r="A165" s="37"/>
      <c r="B165" s="38"/>
      <c r="C165" s="217" t="s">
        <v>217</v>
      </c>
      <c r="D165" s="217" t="s">
        <v>132</v>
      </c>
      <c r="E165" s="218" t="s">
        <v>218</v>
      </c>
      <c r="F165" s="219" t="s">
        <v>219</v>
      </c>
      <c r="G165" s="220" t="s">
        <v>159</v>
      </c>
      <c r="H165" s="221">
        <v>166</v>
      </c>
      <c r="I165" s="222"/>
      <c r="J165" s="223">
        <f>ROUND(I165*H165,2)</f>
        <v>0</v>
      </c>
      <c r="K165" s="219" t="s">
        <v>136</v>
      </c>
      <c r="L165" s="43"/>
      <c r="M165" s="224" t="s">
        <v>1</v>
      </c>
      <c r="N165" s="225" t="s">
        <v>38</v>
      </c>
      <c r="O165" s="90"/>
      <c r="P165" s="226">
        <f>O165*H165</f>
        <v>0</v>
      </c>
      <c r="Q165" s="226">
        <v>2.205</v>
      </c>
      <c r="R165" s="226">
        <f>Q165*H165</f>
        <v>366.03000000000003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137</v>
      </c>
      <c r="AT165" s="228" t="s">
        <v>132</v>
      </c>
      <c r="AU165" s="228" t="s">
        <v>83</v>
      </c>
      <c r="AY165" s="16" t="s">
        <v>130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81</v>
      </c>
      <c r="BK165" s="229">
        <f>ROUND(I165*H165,2)</f>
        <v>0</v>
      </c>
      <c r="BL165" s="16" t="s">
        <v>137</v>
      </c>
      <c r="BM165" s="228" t="s">
        <v>220</v>
      </c>
    </row>
    <row r="166" spans="1:51" s="13" customFormat="1" ht="12">
      <c r="A166" s="13"/>
      <c r="B166" s="230"/>
      <c r="C166" s="231"/>
      <c r="D166" s="232" t="s">
        <v>139</v>
      </c>
      <c r="E166" s="233" t="s">
        <v>1</v>
      </c>
      <c r="F166" s="234" t="s">
        <v>221</v>
      </c>
      <c r="G166" s="231"/>
      <c r="H166" s="235">
        <v>166</v>
      </c>
      <c r="I166" s="236"/>
      <c r="J166" s="231"/>
      <c r="K166" s="231"/>
      <c r="L166" s="237"/>
      <c r="M166" s="238"/>
      <c r="N166" s="239"/>
      <c r="O166" s="239"/>
      <c r="P166" s="239"/>
      <c r="Q166" s="239"/>
      <c r="R166" s="239"/>
      <c r="S166" s="239"/>
      <c r="T166" s="24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1" t="s">
        <v>139</v>
      </c>
      <c r="AU166" s="241" t="s">
        <v>83</v>
      </c>
      <c r="AV166" s="13" t="s">
        <v>83</v>
      </c>
      <c r="AW166" s="13" t="s">
        <v>30</v>
      </c>
      <c r="AX166" s="13" t="s">
        <v>81</v>
      </c>
      <c r="AY166" s="241" t="s">
        <v>130</v>
      </c>
    </row>
    <row r="167" spans="1:63" s="12" customFormat="1" ht="22.8" customHeight="1">
      <c r="A167" s="12"/>
      <c r="B167" s="201"/>
      <c r="C167" s="202"/>
      <c r="D167" s="203" t="s">
        <v>72</v>
      </c>
      <c r="E167" s="215" t="s">
        <v>156</v>
      </c>
      <c r="F167" s="215" t="s">
        <v>222</v>
      </c>
      <c r="G167" s="202"/>
      <c r="H167" s="202"/>
      <c r="I167" s="205"/>
      <c r="J167" s="216">
        <f>BK167</f>
        <v>0</v>
      </c>
      <c r="K167" s="202"/>
      <c r="L167" s="207"/>
      <c r="M167" s="208"/>
      <c r="N167" s="209"/>
      <c r="O167" s="209"/>
      <c r="P167" s="210">
        <f>SUM(P168:P187)</f>
        <v>0</v>
      </c>
      <c r="Q167" s="209"/>
      <c r="R167" s="210">
        <f>SUM(R168:R187)</f>
        <v>4368.19308</v>
      </c>
      <c r="S167" s="209"/>
      <c r="T167" s="211">
        <f>SUM(T168:T187)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2" t="s">
        <v>81</v>
      </c>
      <c r="AT167" s="213" t="s">
        <v>72</v>
      </c>
      <c r="AU167" s="213" t="s">
        <v>81</v>
      </c>
      <c r="AY167" s="212" t="s">
        <v>130</v>
      </c>
      <c r="BK167" s="214">
        <f>SUM(BK168:BK187)</f>
        <v>0</v>
      </c>
    </row>
    <row r="168" spans="1:65" s="2" customFormat="1" ht="33" customHeight="1">
      <c r="A168" s="37"/>
      <c r="B168" s="38"/>
      <c r="C168" s="217" t="s">
        <v>223</v>
      </c>
      <c r="D168" s="217" t="s">
        <v>132</v>
      </c>
      <c r="E168" s="218" t="s">
        <v>224</v>
      </c>
      <c r="F168" s="219" t="s">
        <v>225</v>
      </c>
      <c r="G168" s="220" t="s">
        <v>135</v>
      </c>
      <c r="H168" s="221">
        <v>3500.1</v>
      </c>
      <c r="I168" s="222"/>
      <c r="J168" s="223">
        <f>ROUND(I168*H168,2)</f>
        <v>0</v>
      </c>
      <c r="K168" s="219" t="s">
        <v>136</v>
      </c>
      <c r="L168" s="43"/>
      <c r="M168" s="224" t="s">
        <v>1</v>
      </c>
      <c r="N168" s="225" t="s">
        <v>38</v>
      </c>
      <c r="O168" s="90"/>
      <c r="P168" s="226">
        <f>O168*H168</f>
        <v>0</v>
      </c>
      <c r="Q168" s="226">
        <v>0.345</v>
      </c>
      <c r="R168" s="226">
        <f>Q168*H168</f>
        <v>1207.5345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137</v>
      </c>
      <c r="AT168" s="228" t="s">
        <v>132</v>
      </c>
      <c r="AU168" s="228" t="s">
        <v>83</v>
      </c>
      <c r="AY168" s="16" t="s">
        <v>130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81</v>
      </c>
      <c r="BK168" s="229">
        <f>ROUND(I168*H168,2)</f>
        <v>0</v>
      </c>
      <c r="BL168" s="16" t="s">
        <v>137</v>
      </c>
      <c r="BM168" s="228" t="s">
        <v>226</v>
      </c>
    </row>
    <row r="169" spans="1:51" s="13" customFormat="1" ht="12">
      <c r="A169" s="13"/>
      <c r="B169" s="230"/>
      <c r="C169" s="231"/>
      <c r="D169" s="232" t="s">
        <v>139</v>
      </c>
      <c r="E169" s="233" t="s">
        <v>1</v>
      </c>
      <c r="F169" s="234" t="s">
        <v>200</v>
      </c>
      <c r="G169" s="231"/>
      <c r="H169" s="235">
        <v>3118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139</v>
      </c>
      <c r="AU169" s="241" t="s">
        <v>83</v>
      </c>
      <c r="AV169" s="13" t="s">
        <v>83</v>
      </c>
      <c r="AW169" s="13" t="s">
        <v>30</v>
      </c>
      <c r="AX169" s="13" t="s">
        <v>73</v>
      </c>
      <c r="AY169" s="241" t="s">
        <v>130</v>
      </c>
    </row>
    <row r="170" spans="1:51" s="13" customFormat="1" ht="12">
      <c r="A170" s="13"/>
      <c r="B170" s="230"/>
      <c r="C170" s="231"/>
      <c r="D170" s="232" t="s">
        <v>139</v>
      </c>
      <c r="E170" s="233" t="s">
        <v>1</v>
      </c>
      <c r="F170" s="234" t="s">
        <v>201</v>
      </c>
      <c r="G170" s="231"/>
      <c r="H170" s="235">
        <v>382.1</v>
      </c>
      <c r="I170" s="236"/>
      <c r="J170" s="231"/>
      <c r="K170" s="231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139</v>
      </c>
      <c r="AU170" s="241" t="s">
        <v>83</v>
      </c>
      <c r="AV170" s="13" t="s">
        <v>83</v>
      </c>
      <c r="AW170" s="13" t="s">
        <v>30</v>
      </c>
      <c r="AX170" s="13" t="s">
        <v>73</v>
      </c>
      <c r="AY170" s="241" t="s">
        <v>130</v>
      </c>
    </row>
    <row r="171" spans="1:51" s="14" customFormat="1" ht="12">
      <c r="A171" s="14"/>
      <c r="B171" s="242"/>
      <c r="C171" s="243"/>
      <c r="D171" s="232" t="s">
        <v>139</v>
      </c>
      <c r="E171" s="244" t="s">
        <v>1</v>
      </c>
      <c r="F171" s="245" t="s">
        <v>145</v>
      </c>
      <c r="G171" s="243"/>
      <c r="H171" s="246">
        <v>3500.1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2" t="s">
        <v>139</v>
      </c>
      <c r="AU171" s="252" t="s">
        <v>83</v>
      </c>
      <c r="AV171" s="14" t="s">
        <v>137</v>
      </c>
      <c r="AW171" s="14" t="s">
        <v>30</v>
      </c>
      <c r="AX171" s="14" t="s">
        <v>81</v>
      </c>
      <c r="AY171" s="252" t="s">
        <v>130</v>
      </c>
    </row>
    <row r="172" spans="1:65" s="2" customFormat="1" ht="33" customHeight="1">
      <c r="A172" s="37"/>
      <c r="B172" s="38"/>
      <c r="C172" s="217" t="s">
        <v>227</v>
      </c>
      <c r="D172" s="217" t="s">
        <v>132</v>
      </c>
      <c r="E172" s="218" t="s">
        <v>228</v>
      </c>
      <c r="F172" s="219" t="s">
        <v>229</v>
      </c>
      <c r="G172" s="220" t="s">
        <v>135</v>
      </c>
      <c r="H172" s="221">
        <v>3500.1</v>
      </c>
      <c r="I172" s="222"/>
      <c r="J172" s="223">
        <f>ROUND(I172*H172,2)</f>
        <v>0</v>
      </c>
      <c r="K172" s="219" t="s">
        <v>136</v>
      </c>
      <c r="L172" s="43"/>
      <c r="M172" s="224" t="s">
        <v>1</v>
      </c>
      <c r="N172" s="225" t="s">
        <v>38</v>
      </c>
      <c r="O172" s="90"/>
      <c r="P172" s="226">
        <f>O172*H172</f>
        <v>0</v>
      </c>
      <c r="Q172" s="226">
        <v>0.46</v>
      </c>
      <c r="R172" s="226">
        <f>Q172*H172</f>
        <v>1610.046</v>
      </c>
      <c r="S172" s="226">
        <v>0</v>
      </c>
      <c r="T172" s="22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8" t="s">
        <v>137</v>
      </c>
      <c r="AT172" s="228" t="s">
        <v>132</v>
      </c>
      <c r="AU172" s="228" t="s">
        <v>83</v>
      </c>
      <c r="AY172" s="16" t="s">
        <v>130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81</v>
      </c>
      <c r="BK172" s="229">
        <f>ROUND(I172*H172,2)</f>
        <v>0</v>
      </c>
      <c r="BL172" s="16" t="s">
        <v>137</v>
      </c>
      <c r="BM172" s="228" t="s">
        <v>230</v>
      </c>
    </row>
    <row r="173" spans="1:51" s="13" customFormat="1" ht="12">
      <c r="A173" s="13"/>
      <c r="B173" s="230"/>
      <c r="C173" s="231"/>
      <c r="D173" s="232" t="s">
        <v>139</v>
      </c>
      <c r="E173" s="233" t="s">
        <v>1</v>
      </c>
      <c r="F173" s="234" t="s">
        <v>200</v>
      </c>
      <c r="G173" s="231"/>
      <c r="H173" s="235">
        <v>3118</v>
      </c>
      <c r="I173" s="236"/>
      <c r="J173" s="231"/>
      <c r="K173" s="231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139</v>
      </c>
      <c r="AU173" s="241" t="s">
        <v>83</v>
      </c>
      <c r="AV173" s="13" t="s">
        <v>83</v>
      </c>
      <c r="AW173" s="13" t="s">
        <v>30</v>
      </c>
      <c r="AX173" s="13" t="s">
        <v>73</v>
      </c>
      <c r="AY173" s="241" t="s">
        <v>130</v>
      </c>
    </row>
    <row r="174" spans="1:51" s="13" customFormat="1" ht="12">
      <c r="A174" s="13"/>
      <c r="B174" s="230"/>
      <c r="C174" s="231"/>
      <c r="D174" s="232" t="s">
        <v>139</v>
      </c>
      <c r="E174" s="233" t="s">
        <v>1</v>
      </c>
      <c r="F174" s="234" t="s">
        <v>201</v>
      </c>
      <c r="G174" s="231"/>
      <c r="H174" s="235">
        <v>382.1</v>
      </c>
      <c r="I174" s="236"/>
      <c r="J174" s="231"/>
      <c r="K174" s="231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139</v>
      </c>
      <c r="AU174" s="241" t="s">
        <v>83</v>
      </c>
      <c r="AV174" s="13" t="s">
        <v>83</v>
      </c>
      <c r="AW174" s="13" t="s">
        <v>30</v>
      </c>
      <c r="AX174" s="13" t="s">
        <v>73</v>
      </c>
      <c r="AY174" s="241" t="s">
        <v>130</v>
      </c>
    </row>
    <row r="175" spans="1:51" s="14" customFormat="1" ht="12">
      <c r="A175" s="14"/>
      <c r="B175" s="242"/>
      <c r="C175" s="243"/>
      <c r="D175" s="232" t="s">
        <v>139</v>
      </c>
      <c r="E175" s="244" t="s">
        <v>1</v>
      </c>
      <c r="F175" s="245" t="s">
        <v>145</v>
      </c>
      <c r="G175" s="243"/>
      <c r="H175" s="246">
        <v>3500.1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2" t="s">
        <v>139</v>
      </c>
      <c r="AU175" s="252" t="s">
        <v>83</v>
      </c>
      <c r="AV175" s="14" t="s">
        <v>137</v>
      </c>
      <c r="AW175" s="14" t="s">
        <v>30</v>
      </c>
      <c r="AX175" s="14" t="s">
        <v>81</v>
      </c>
      <c r="AY175" s="252" t="s">
        <v>130</v>
      </c>
    </row>
    <row r="176" spans="1:65" s="2" customFormat="1" ht="55.5" customHeight="1">
      <c r="A176" s="37"/>
      <c r="B176" s="38"/>
      <c r="C176" s="217" t="s">
        <v>231</v>
      </c>
      <c r="D176" s="217" t="s">
        <v>132</v>
      </c>
      <c r="E176" s="218" t="s">
        <v>232</v>
      </c>
      <c r="F176" s="219" t="s">
        <v>233</v>
      </c>
      <c r="G176" s="220" t="s">
        <v>135</v>
      </c>
      <c r="H176" s="221">
        <v>3118</v>
      </c>
      <c r="I176" s="222"/>
      <c r="J176" s="223">
        <f>ROUND(I176*H176,2)</f>
        <v>0</v>
      </c>
      <c r="K176" s="219" t="s">
        <v>1</v>
      </c>
      <c r="L176" s="43"/>
      <c r="M176" s="224" t="s">
        <v>1</v>
      </c>
      <c r="N176" s="225" t="s">
        <v>38</v>
      </c>
      <c r="O176" s="90"/>
      <c r="P176" s="226">
        <f>O176*H176</f>
        <v>0</v>
      </c>
      <c r="Q176" s="226">
        <v>0.23737</v>
      </c>
      <c r="R176" s="226">
        <f>Q176*H176</f>
        <v>740.11966</v>
      </c>
      <c r="S176" s="226">
        <v>0</v>
      </c>
      <c r="T176" s="22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137</v>
      </c>
      <c r="AT176" s="228" t="s">
        <v>132</v>
      </c>
      <c r="AU176" s="228" t="s">
        <v>83</v>
      </c>
      <c r="AY176" s="16" t="s">
        <v>130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81</v>
      </c>
      <c r="BK176" s="229">
        <f>ROUND(I176*H176,2)</f>
        <v>0</v>
      </c>
      <c r="BL176" s="16" t="s">
        <v>137</v>
      </c>
      <c r="BM176" s="228" t="s">
        <v>234</v>
      </c>
    </row>
    <row r="177" spans="1:51" s="13" customFormat="1" ht="12">
      <c r="A177" s="13"/>
      <c r="B177" s="230"/>
      <c r="C177" s="231"/>
      <c r="D177" s="232" t="s">
        <v>139</v>
      </c>
      <c r="E177" s="233" t="s">
        <v>1</v>
      </c>
      <c r="F177" s="234" t="s">
        <v>200</v>
      </c>
      <c r="G177" s="231"/>
      <c r="H177" s="235">
        <v>3118</v>
      </c>
      <c r="I177" s="236"/>
      <c r="J177" s="231"/>
      <c r="K177" s="231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139</v>
      </c>
      <c r="AU177" s="241" t="s">
        <v>83</v>
      </c>
      <c r="AV177" s="13" t="s">
        <v>83</v>
      </c>
      <c r="AW177" s="13" t="s">
        <v>30</v>
      </c>
      <c r="AX177" s="13" t="s">
        <v>73</v>
      </c>
      <c r="AY177" s="241" t="s">
        <v>130</v>
      </c>
    </row>
    <row r="178" spans="1:51" s="14" customFormat="1" ht="12">
      <c r="A178" s="14"/>
      <c r="B178" s="242"/>
      <c r="C178" s="243"/>
      <c r="D178" s="232" t="s">
        <v>139</v>
      </c>
      <c r="E178" s="244" t="s">
        <v>1</v>
      </c>
      <c r="F178" s="245" t="s">
        <v>145</v>
      </c>
      <c r="G178" s="243"/>
      <c r="H178" s="246">
        <v>3118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139</v>
      </c>
      <c r="AU178" s="252" t="s">
        <v>83</v>
      </c>
      <c r="AV178" s="14" t="s">
        <v>137</v>
      </c>
      <c r="AW178" s="14" t="s">
        <v>30</v>
      </c>
      <c r="AX178" s="14" t="s">
        <v>81</v>
      </c>
      <c r="AY178" s="252" t="s">
        <v>130</v>
      </c>
    </row>
    <row r="179" spans="1:65" s="2" customFormat="1" ht="24.15" customHeight="1">
      <c r="A179" s="37"/>
      <c r="B179" s="38"/>
      <c r="C179" s="217" t="s">
        <v>235</v>
      </c>
      <c r="D179" s="217" t="s">
        <v>132</v>
      </c>
      <c r="E179" s="218" t="s">
        <v>236</v>
      </c>
      <c r="F179" s="219" t="s">
        <v>237</v>
      </c>
      <c r="G179" s="220" t="s">
        <v>135</v>
      </c>
      <c r="H179" s="221">
        <v>6236</v>
      </c>
      <c r="I179" s="222"/>
      <c r="J179" s="223">
        <f>ROUND(I179*H179,2)</f>
        <v>0</v>
      </c>
      <c r="K179" s="219" t="s">
        <v>136</v>
      </c>
      <c r="L179" s="43"/>
      <c r="M179" s="224" t="s">
        <v>1</v>
      </c>
      <c r="N179" s="225" t="s">
        <v>38</v>
      </c>
      <c r="O179" s="90"/>
      <c r="P179" s="226">
        <f>O179*H179</f>
        <v>0</v>
      </c>
      <c r="Q179" s="226">
        <v>0.00031</v>
      </c>
      <c r="R179" s="226">
        <f>Q179*H179</f>
        <v>1.93316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137</v>
      </c>
      <c r="AT179" s="228" t="s">
        <v>132</v>
      </c>
      <c r="AU179" s="228" t="s">
        <v>83</v>
      </c>
      <c r="AY179" s="16" t="s">
        <v>130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81</v>
      </c>
      <c r="BK179" s="229">
        <f>ROUND(I179*H179,2)</f>
        <v>0</v>
      </c>
      <c r="BL179" s="16" t="s">
        <v>137</v>
      </c>
      <c r="BM179" s="228" t="s">
        <v>238</v>
      </c>
    </row>
    <row r="180" spans="1:51" s="13" customFormat="1" ht="12">
      <c r="A180" s="13"/>
      <c r="B180" s="230"/>
      <c r="C180" s="231"/>
      <c r="D180" s="232" t="s">
        <v>139</v>
      </c>
      <c r="E180" s="233" t="s">
        <v>1</v>
      </c>
      <c r="F180" s="234" t="s">
        <v>239</v>
      </c>
      <c r="G180" s="231"/>
      <c r="H180" s="235">
        <v>6236</v>
      </c>
      <c r="I180" s="236"/>
      <c r="J180" s="231"/>
      <c r="K180" s="231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139</v>
      </c>
      <c r="AU180" s="241" t="s">
        <v>83</v>
      </c>
      <c r="AV180" s="13" t="s">
        <v>83</v>
      </c>
      <c r="AW180" s="13" t="s">
        <v>30</v>
      </c>
      <c r="AX180" s="13" t="s">
        <v>81</v>
      </c>
      <c r="AY180" s="241" t="s">
        <v>130</v>
      </c>
    </row>
    <row r="181" spans="1:65" s="2" customFormat="1" ht="24.15" customHeight="1">
      <c r="A181" s="37"/>
      <c r="B181" s="38"/>
      <c r="C181" s="217" t="s">
        <v>7</v>
      </c>
      <c r="D181" s="217" t="s">
        <v>132</v>
      </c>
      <c r="E181" s="218" t="s">
        <v>240</v>
      </c>
      <c r="F181" s="219" t="s">
        <v>241</v>
      </c>
      <c r="G181" s="220" t="s">
        <v>135</v>
      </c>
      <c r="H181" s="221">
        <v>3118</v>
      </c>
      <c r="I181" s="222"/>
      <c r="J181" s="223">
        <f>ROUND(I181*H181,2)</f>
        <v>0</v>
      </c>
      <c r="K181" s="219" t="s">
        <v>1</v>
      </c>
      <c r="L181" s="43"/>
      <c r="M181" s="224" t="s">
        <v>1</v>
      </c>
      <c r="N181" s="225" t="s">
        <v>38</v>
      </c>
      <c r="O181" s="90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137</v>
      </c>
      <c r="AT181" s="228" t="s">
        <v>132</v>
      </c>
      <c r="AU181" s="228" t="s">
        <v>83</v>
      </c>
      <c r="AY181" s="16" t="s">
        <v>130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81</v>
      </c>
      <c r="BK181" s="229">
        <f>ROUND(I181*H181,2)</f>
        <v>0</v>
      </c>
      <c r="BL181" s="16" t="s">
        <v>137</v>
      </c>
      <c r="BM181" s="228" t="s">
        <v>242</v>
      </c>
    </row>
    <row r="182" spans="1:65" s="2" customFormat="1" ht="44.25" customHeight="1">
      <c r="A182" s="37"/>
      <c r="B182" s="38"/>
      <c r="C182" s="217" t="s">
        <v>243</v>
      </c>
      <c r="D182" s="217" t="s">
        <v>132</v>
      </c>
      <c r="E182" s="218" t="s">
        <v>244</v>
      </c>
      <c r="F182" s="219" t="s">
        <v>245</v>
      </c>
      <c r="G182" s="220" t="s">
        <v>135</v>
      </c>
      <c r="H182" s="221">
        <v>3118</v>
      </c>
      <c r="I182" s="222"/>
      <c r="J182" s="223">
        <f>ROUND(I182*H182,2)</f>
        <v>0</v>
      </c>
      <c r="K182" s="219" t="s">
        <v>136</v>
      </c>
      <c r="L182" s="43"/>
      <c r="M182" s="224" t="s">
        <v>1</v>
      </c>
      <c r="N182" s="225" t="s">
        <v>38</v>
      </c>
      <c r="O182" s="90"/>
      <c r="P182" s="226">
        <f>O182*H182</f>
        <v>0</v>
      </c>
      <c r="Q182" s="226">
        <v>0.10373</v>
      </c>
      <c r="R182" s="226">
        <f>Q182*H182</f>
        <v>323.43014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137</v>
      </c>
      <c r="AT182" s="228" t="s">
        <v>132</v>
      </c>
      <c r="AU182" s="228" t="s">
        <v>83</v>
      </c>
      <c r="AY182" s="16" t="s">
        <v>130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81</v>
      </c>
      <c r="BK182" s="229">
        <f>ROUND(I182*H182,2)</f>
        <v>0</v>
      </c>
      <c r="BL182" s="16" t="s">
        <v>137</v>
      </c>
      <c r="BM182" s="228" t="s">
        <v>246</v>
      </c>
    </row>
    <row r="183" spans="1:51" s="13" customFormat="1" ht="12">
      <c r="A183" s="13"/>
      <c r="B183" s="230"/>
      <c r="C183" s="231"/>
      <c r="D183" s="232" t="s">
        <v>139</v>
      </c>
      <c r="E183" s="233" t="s">
        <v>1</v>
      </c>
      <c r="F183" s="234" t="s">
        <v>200</v>
      </c>
      <c r="G183" s="231"/>
      <c r="H183" s="235">
        <v>3118</v>
      </c>
      <c r="I183" s="236"/>
      <c r="J183" s="231"/>
      <c r="K183" s="231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139</v>
      </c>
      <c r="AU183" s="241" t="s">
        <v>83</v>
      </c>
      <c r="AV183" s="13" t="s">
        <v>83</v>
      </c>
      <c r="AW183" s="13" t="s">
        <v>30</v>
      </c>
      <c r="AX183" s="13" t="s">
        <v>73</v>
      </c>
      <c r="AY183" s="241" t="s">
        <v>130</v>
      </c>
    </row>
    <row r="184" spans="1:51" s="14" customFormat="1" ht="12">
      <c r="A184" s="14"/>
      <c r="B184" s="242"/>
      <c r="C184" s="243"/>
      <c r="D184" s="232" t="s">
        <v>139</v>
      </c>
      <c r="E184" s="244" t="s">
        <v>1</v>
      </c>
      <c r="F184" s="245" t="s">
        <v>145</v>
      </c>
      <c r="G184" s="243"/>
      <c r="H184" s="246">
        <v>3118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139</v>
      </c>
      <c r="AU184" s="252" t="s">
        <v>83</v>
      </c>
      <c r="AV184" s="14" t="s">
        <v>137</v>
      </c>
      <c r="AW184" s="14" t="s">
        <v>30</v>
      </c>
      <c r="AX184" s="14" t="s">
        <v>81</v>
      </c>
      <c r="AY184" s="252" t="s">
        <v>130</v>
      </c>
    </row>
    <row r="185" spans="1:65" s="2" customFormat="1" ht="44.25" customHeight="1">
      <c r="A185" s="37"/>
      <c r="B185" s="38"/>
      <c r="C185" s="217" t="s">
        <v>247</v>
      </c>
      <c r="D185" s="217" t="s">
        <v>132</v>
      </c>
      <c r="E185" s="218" t="s">
        <v>248</v>
      </c>
      <c r="F185" s="219" t="s">
        <v>249</v>
      </c>
      <c r="G185" s="220" t="s">
        <v>135</v>
      </c>
      <c r="H185" s="221">
        <v>3118</v>
      </c>
      <c r="I185" s="222"/>
      <c r="J185" s="223">
        <f>ROUND(I185*H185,2)</f>
        <v>0</v>
      </c>
      <c r="K185" s="219" t="s">
        <v>136</v>
      </c>
      <c r="L185" s="43"/>
      <c r="M185" s="224" t="s">
        <v>1</v>
      </c>
      <c r="N185" s="225" t="s">
        <v>38</v>
      </c>
      <c r="O185" s="90"/>
      <c r="P185" s="226">
        <f>O185*H185</f>
        <v>0</v>
      </c>
      <c r="Q185" s="226">
        <v>0.15559</v>
      </c>
      <c r="R185" s="226">
        <f>Q185*H185</f>
        <v>485.12962000000005</v>
      </c>
      <c r="S185" s="226">
        <v>0</v>
      </c>
      <c r="T185" s="22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137</v>
      </c>
      <c r="AT185" s="228" t="s">
        <v>132</v>
      </c>
      <c r="AU185" s="228" t="s">
        <v>83</v>
      </c>
      <c r="AY185" s="16" t="s">
        <v>130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81</v>
      </c>
      <c r="BK185" s="229">
        <f>ROUND(I185*H185,2)</f>
        <v>0</v>
      </c>
      <c r="BL185" s="16" t="s">
        <v>137</v>
      </c>
      <c r="BM185" s="228" t="s">
        <v>250</v>
      </c>
    </row>
    <row r="186" spans="1:51" s="13" customFormat="1" ht="12">
      <c r="A186" s="13"/>
      <c r="B186" s="230"/>
      <c r="C186" s="231"/>
      <c r="D186" s="232" t="s">
        <v>139</v>
      </c>
      <c r="E186" s="233" t="s">
        <v>1</v>
      </c>
      <c r="F186" s="234" t="s">
        <v>200</v>
      </c>
      <c r="G186" s="231"/>
      <c r="H186" s="235">
        <v>3118</v>
      </c>
      <c r="I186" s="236"/>
      <c r="J186" s="231"/>
      <c r="K186" s="231"/>
      <c r="L186" s="237"/>
      <c r="M186" s="238"/>
      <c r="N186" s="239"/>
      <c r="O186" s="239"/>
      <c r="P186" s="239"/>
      <c r="Q186" s="239"/>
      <c r="R186" s="239"/>
      <c r="S186" s="239"/>
      <c r="T186" s="24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1" t="s">
        <v>139</v>
      </c>
      <c r="AU186" s="241" t="s">
        <v>83</v>
      </c>
      <c r="AV186" s="13" t="s">
        <v>83</v>
      </c>
      <c r="AW186" s="13" t="s">
        <v>30</v>
      </c>
      <c r="AX186" s="13" t="s">
        <v>73</v>
      </c>
      <c r="AY186" s="241" t="s">
        <v>130</v>
      </c>
    </row>
    <row r="187" spans="1:51" s="14" customFormat="1" ht="12">
      <c r="A187" s="14"/>
      <c r="B187" s="242"/>
      <c r="C187" s="243"/>
      <c r="D187" s="232" t="s">
        <v>139</v>
      </c>
      <c r="E187" s="244" t="s">
        <v>1</v>
      </c>
      <c r="F187" s="245" t="s">
        <v>145</v>
      </c>
      <c r="G187" s="243"/>
      <c r="H187" s="246">
        <v>3118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2" t="s">
        <v>139</v>
      </c>
      <c r="AU187" s="252" t="s">
        <v>83</v>
      </c>
      <c r="AV187" s="14" t="s">
        <v>137</v>
      </c>
      <c r="AW187" s="14" t="s">
        <v>30</v>
      </c>
      <c r="AX187" s="14" t="s">
        <v>81</v>
      </c>
      <c r="AY187" s="252" t="s">
        <v>130</v>
      </c>
    </row>
    <row r="188" spans="1:63" s="12" customFormat="1" ht="22.8" customHeight="1">
      <c r="A188" s="12"/>
      <c r="B188" s="201"/>
      <c r="C188" s="202"/>
      <c r="D188" s="203" t="s">
        <v>72</v>
      </c>
      <c r="E188" s="215" t="s">
        <v>180</v>
      </c>
      <c r="F188" s="215" t="s">
        <v>251</v>
      </c>
      <c r="G188" s="202"/>
      <c r="H188" s="202"/>
      <c r="I188" s="205"/>
      <c r="J188" s="216">
        <f>BK188</f>
        <v>0</v>
      </c>
      <c r="K188" s="202"/>
      <c r="L188" s="207"/>
      <c r="M188" s="208"/>
      <c r="N188" s="209"/>
      <c r="O188" s="209"/>
      <c r="P188" s="210">
        <f>SUM(P189:P225)</f>
        <v>0</v>
      </c>
      <c r="Q188" s="209"/>
      <c r="R188" s="210">
        <f>SUM(R189:R225)</f>
        <v>183.28797000000003</v>
      </c>
      <c r="S188" s="209"/>
      <c r="T188" s="211">
        <f>SUM(T189:T225)</f>
        <v>0.164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2" t="s">
        <v>81</v>
      </c>
      <c r="AT188" s="213" t="s">
        <v>72</v>
      </c>
      <c r="AU188" s="213" t="s">
        <v>81</v>
      </c>
      <c r="AY188" s="212" t="s">
        <v>130</v>
      </c>
      <c r="BK188" s="214">
        <f>SUM(BK189:BK225)</f>
        <v>0</v>
      </c>
    </row>
    <row r="189" spans="1:65" s="2" customFormat="1" ht="24.15" customHeight="1">
      <c r="A189" s="37"/>
      <c r="B189" s="38"/>
      <c r="C189" s="217" t="s">
        <v>252</v>
      </c>
      <c r="D189" s="217" t="s">
        <v>132</v>
      </c>
      <c r="E189" s="218" t="s">
        <v>253</v>
      </c>
      <c r="F189" s="219" t="s">
        <v>254</v>
      </c>
      <c r="G189" s="220" t="s">
        <v>255</v>
      </c>
      <c r="H189" s="221">
        <v>25</v>
      </c>
      <c r="I189" s="222"/>
      <c r="J189" s="223">
        <f>ROUND(I189*H189,2)</f>
        <v>0</v>
      </c>
      <c r="K189" s="219" t="s">
        <v>136</v>
      </c>
      <c r="L189" s="43"/>
      <c r="M189" s="224" t="s">
        <v>1</v>
      </c>
      <c r="N189" s="225" t="s">
        <v>38</v>
      </c>
      <c r="O189" s="90"/>
      <c r="P189" s="226">
        <f>O189*H189</f>
        <v>0</v>
      </c>
      <c r="Q189" s="226">
        <v>0.0007</v>
      </c>
      <c r="R189" s="226">
        <f>Q189*H189</f>
        <v>0.017499999999999998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137</v>
      </c>
      <c r="AT189" s="228" t="s">
        <v>132</v>
      </c>
      <c r="AU189" s="228" t="s">
        <v>83</v>
      </c>
      <c r="AY189" s="16" t="s">
        <v>130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81</v>
      </c>
      <c r="BK189" s="229">
        <f>ROUND(I189*H189,2)</f>
        <v>0</v>
      </c>
      <c r="BL189" s="16" t="s">
        <v>137</v>
      </c>
      <c r="BM189" s="228" t="s">
        <v>256</v>
      </c>
    </row>
    <row r="190" spans="1:51" s="13" customFormat="1" ht="12">
      <c r="A190" s="13"/>
      <c r="B190" s="230"/>
      <c r="C190" s="231"/>
      <c r="D190" s="232" t="s">
        <v>139</v>
      </c>
      <c r="E190" s="233" t="s">
        <v>1</v>
      </c>
      <c r="F190" s="234" t="s">
        <v>257</v>
      </c>
      <c r="G190" s="231"/>
      <c r="H190" s="235">
        <v>25</v>
      </c>
      <c r="I190" s="236"/>
      <c r="J190" s="231"/>
      <c r="K190" s="231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139</v>
      </c>
      <c r="AU190" s="241" t="s">
        <v>83</v>
      </c>
      <c r="AV190" s="13" t="s">
        <v>83</v>
      </c>
      <c r="AW190" s="13" t="s">
        <v>30</v>
      </c>
      <c r="AX190" s="13" t="s">
        <v>81</v>
      </c>
      <c r="AY190" s="241" t="s">
        <v>130</v>
      </c>
    </row>
    <row r="191" spans="1:65" s="2" customFormat="1" ht="16.5" customHeight="1">
      <c r="A191" s="37"/>
      <c r="B191" s="38"/>
      <c r="C191" s="253" t="s">
        <v>257</v>
      </c>
      <c r="D191" s="253" t="s">
        <v>181</v>
      </c>
      <c r="E191" s="254" t="s">
        <v>258</v>
      </c>
      <c r="F191" s="255" t="s">
        <v>259</v>
      </c>
      <c r="G191" s="256" t="s">
        <v>255</v>
      </c>
      <c r="H191" s="257">
        <v>1</v>
      </c>
      <c r="I191" s="258"/>
      <c r="J191" s="259">
        <f>ROUND(I191*H191,2)</f>
        <v>0</v>
      </c>
      <c r="K191" s="255" t="s">
        <v>136</v>
      </c>
      <c r="L191" s="260"/>
      <c r="M191" s="261" t="s">
        <v>1</v>
      </c>
      <c r="N191" s="262" t="s">
        <v>38</v>
      </c>
      <c r="O191" s="90"/>
      <c r="P191" s="226">
        <f>O191*H191</f>
        <v>0</v>
      </c>
      <c r="Q191" s="226">
        <v>0.005</v>
      </c>
      <c r="R191" s="226">
        <f>Q191*H191</f>
        <v>0.005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175</v>
      </c>
      <c r="AT191" s="228" t="s">
        <v>181</v>
      </c>
      <c r="AU191" s="228" t="s">
        <v>83</v>
      </c>
      <c r="AY191" s="16" t="s">
        <v>130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81</v>
      </c>
      <c r="BK191" s="229">
        <f>ROUND(I191*H191,2)</f>
        <v>0</v>
      </c>
      <c r="BL191" s="16" t="s">
        <v>137</v>
      </c>
      <c r="BM191" s="228" t="s">
        <v>260</v>
      </c>
    </row>
    <row r="192" spans="1:65" s="2" customFormat="1" ht="16.5" customHeight="1">
      <c r="A192" s="37"/>
      <c r="B192" s="38"/>
      <c r="C192" s="253" t="s">
        <v>261</v>
      </c>
      <c r="D192" s="253" t="s">
        <v>181</v>
      </c>
      <c r="E192" s="254" t="s">
        <v>262</v>
      </c>
      <c r="F192" s="255" t="s">
        <v>263</v>
      </c>
      <c r="G192" s="256" t="s">
        <v>255</v>
      </c>
      <c r="H192" s="257">
        <v>7</v>
      </c>
      <c r="I192" s="258"/>
      <c r="J192" s="259">
        <f>ROUND(I192*H192,2)</f>
        <v>0</v>
      </c>
      <c r="K192" s="255" t="s">
        <v>136</v>
      </c>
      <c r="L192" s="260"/>
      <c r="M192" s="261" t="s">
        <v>1</v>
      </c>
      <c r="N192" s="262" t="s">
        <v>38</v>
      </c>
      <c r="O192" s="90"/>
      <c r="P192" s="226">
        <f>O192*H192</f>
        <v>0</v>
      </c>
      <c r="Q192" s="226">
        <v>0.004</v>
      </c>
      <c r="R192" s="226">
        <f>Q192*H192</f>
        <v>0.028</v>
      </c>
      <c r="S192" s="226">
        <v>0</v>
      </c>
      <c r="T192" s="22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8" t="s">
        <v>175</v>
      </c>
      <c r="AT192" s="228" t="s">
        <v>181</v>
      </c>
      <c r="AU192" s="228" t="s">
        <v>83</v>
      </c>
      <c r="AY192" s="16" t="s">
        <v>130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6" t="s">
        <v>81</v>
      </c>
      <c r="BK192" s="229">
        <f>ROUND(I192*H192,2)</f>
        <v>0</v>
      </c>
      <c r="BL192" s="16" t="s">
        <v>137</v>
      </c>
      <c r="BM192" s="228" t="s">
        <v>264</v>
      </c>
    </row>
    <row r="193" spans="1:65" s="2" customFormat="1" ht="16.5" customHeight="1">
      <c r="A193" s="37"/>
      <c r="B193" s="38"/>
      <c r="C193" s="253" t="s">
        <v>265</v>
      </c>
      <c r="D193" s="253" t="s">
        <v>181</v>
      </c>
      <c r="E193" s="254" t="s">
        <v>266</v>
      </c>
      <c r="F193" s="255" t="s">
        <v>267</v>
      </c>
      <c r="G193" s="256" t="s">
        <v>255</v>
      </c>
      <c r="H193" s="257">
        <v>4</v>
      </c>
      <c r="I193" s="258"/>
      <c r="J193" s="259">
        <f>ROUND(I193*H193,2)</f>
        <v>0</v>
      </c>
      <c r="K193" s="255" t="s">
        <v>136</v>
      </c>
      <c r="L193" s="260"/>
      <c r="M193" s="261" t="s">
        <v>1</v>
      </c>
      <c r="N193" s="262" t="s">
        <v>38</v>
      </c>
      <c r="O193" s="90"/>
      <c r="P193" s="226">
        <f>O193*H193</f>
        <v>0</v>
      </c>
      <c r="Q193" s="226">
        <v>0.0025</v>
      </c>
      <c r="R193" s="226">
        <f>Q193*H193</f>
        <v>0.01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175</v>
      </c>
      <c r="AT193" s="228" t="s">
        <v>181</v>
      </c>
      <c r="AU193" s="228" t="s">
        <v>83</v>
      </c>
      <c r="AY193" s="16" t="s">
        <v>130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81</v>
      </c>
      <c r="BK193" s="229">
        <f>ROUND(I193*H193,2)</f>
        <v>0</v>
      </c>
      <c r="BL193" s="16" t="s">
        <v>137</v>
      </c>
      <c r="BM193" s="228" t="s">
        <v>268</v>
      </c>
    </row>
    <row r="194" spans="1:65" s="2" customFormat="1" ht="24.15" customHeight="1">
      <c r="A194" s="37"/>
      <c r="B194" s="38"/>
      <c r="C194" s="253" t="s">
        <v>269</v>
      </c>
      <c r="D194" s="253" t="s">
        <v>181</v>
      </c>
      <c r="E194" s="254" t="s">
        <v>270</v>
      </c>
      <c r="F194" s="255" t="s">
        <v>271</v>
      </c>
      <c r="G194" s="256" t="s">
        <v>255</v>
      </c>
      <c r="H194" s="257">
        <v>5</v>
      </c>
      <c r="I194" s="258"/>
      <c r="J194" s="259">
        <f>ROUND(I194*H194,2)</f>
        <v>0</v>
      </c>
      <c r="K194" s="255" t="s">
        <v>136</v>
      </c>
      <c r="L194" s="260"/>
      <c r="M194" s="261" t="s">
        <v>1</v>
      </c>
      <c r="N194" s="262" t="s">
        <v>38</v>
      </c>
      <c r="O194" s="90"/>
      <c r="P194" s="226">
        <f>O194*H194</f>
        <v>0</v>
      </c>
      <c r="Q194" s="226">
        <v>0.0025</v>
      </c>
      <c r="R194" s="226">
        <f>Q194*H194</f>
        <v>0.0125</v>
      </c>
      <c r="S194" s="226">
        <v>0</v>
      </c>
      <c r="T194" s="22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175</v>
      </c>
      <c r="AT194" s="228" t="s">
        <v>181</v>
      </c>
      <c r="AU194" s="228" t="s">
        <v>83</v>
      </c>
      <c r="AY194" s="16" t="s">
        <v>130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81</v>
      </c>
      <c r="BK194" s="229">
        <f>ROUND(I194*H194,2)</f>
        <v>0</v>
      </c>
      <c r="BL194" s="16" t="s">
        <v>137</v>
      </c>
      <c r="BM194" s="228" t="s">
        <v>272</v>
      </c>
    </row>
    <row r="195" spans="1:65" s="2" customFormat="1" ht="24.15" customHeight="1">
      <c r="A195" s="37"/>
      <c r="B195" s="38"/>
      <c r="C195" s="253" t="s">
        <v>273</v>
      </c>
      <c r="D195" s="253" t="s">
        <v>181</v>
      </c>
      <c r="E195" s="254" t="s">
        <v>274</v>
      </c>
      <c r="F195" s="255" t="s">
        <v>275</v>
      </c>
      <c r="G195" s="256" t="s">
        <v>255</v>
      </c>
      <c r="H195" s="257">
        <v>2</v>
      </c>
      <c r="I195" s="258"/>
      <c r="J195" s="259">
        <f>ROUND(I195*H195,2)</f>
        <v>0</v>
      </c>
      <c r="K195" s="255" t="s">
        <v>136</v>
      </c>
      <c r="L195" s="260"/>
      <c r="M195" s="261" t="s">
        <v>1</v>
      </c>
      <c r="N195" s="262" t="s">
        <v>38</v>
      </c>
      <c r="O195" s="90"/>
      <c r="P195" s="226">
        <f>O195*H195</f>
        <v>0</v>
      </c>
      <c r="Q195" s="226">
        <v>0.004</v>
      </c>
      <c r="R195" s="226">
        <f>Q195*H195</f>
        <v>0.008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175</v>
      </c>
      <c r="AT195" s="228" t="s">
        <v>181</v>
      </c>
      <c r="AU195" s="228" t="s">
        <v>83</v>
      </c>
      <c r="AY195" s="16" t="s">
        <v>130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81</v>
      </c>
      <c r="BK195" s="229">
        <f>ROUND(I195*H195,2)</f>
        <v>0</v>
      </c>
      <c r="BL195" s="16" t="s">
        <v>137</v>
      </c>
      <c r="BM195" s="228" t="s">
        <v>276</v>
      </c>
    </row>
    <row r="196" spans="1:65" s="2" customFormat="1" ht="24.15" customHeight="1">
      <c r="A196" s="37"/>
      <c r="B196" s="38"/>
      <c r="C196" s="253" t="s">
        <v>277</v>
      </c>
      <c r="D196" s="253" t="s">
        <v>181</v>
      </c>
      <c r="E196" s="254" t="s">
        <v>278</v>
      </c>
      <c r="F196" s="255" t="s">
        <v>279</v>
      </c>
      <c r="G196" s="256" t="s">
        <v>255</v>
      </c>
      <c r="H196" s="257">
        <v>2</v>
      </c>
      <c r="I196" s="258"/>
      <c r="J196" s="259">
        <f>ROUND(I196*H196,2)</f>
        <v>0</v>
      </c>
      <c r="K196" s="255" t="s">
        <v>136</v>
      </c>
      <c r="L196" s="260"/>
      <c r="M196" s="261" t="s">
        <v>1</v>
      </c>
      <c r="N196" s="262" t="s">
        <v>38</v>
      </c>
      <c r="O196" s="90"/>
      <c r="P196" s="226">
        <f>O196*H196</f>
        <v>0</v>
      </c>
      <c r="Q196" s="226">
        <v>0.0056</v>
      </c>
      <c r="R196" s="226">
        <f>Q196*H196</f>
        <v>0.0112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175</v>
      </c>
      <c r="AT196" s="228" t="s">
        <v>181</v>
      </c>
      <c r="AU196" s="228" t="s">
        <v>83</v>
      </c>
      <c r="AY196" s="16" t="s">
        <v>130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81</v>
      </c>
      <c r="BK196" s="229">
        <f>ROUND(I196*H196,2)</f>
        <v>0</v>
      </c>
      <c r="BL196" s="16" t="s">
        <v>137</v>
      </c>
      <c r="BM196" s="228" t="s">
        <v>280</v>
      </c>
    </row>
    <row r="197" spans="1:65" s="2" customFormat="1" ht="24.15" customHeight="1">
      <c r="A197" s="37"/>
      <c r="B197" s="38"/>
      <c r="C197" s="253" t="s">
        <v>281</v>
      </c>
      <c r="D197" s="253" t="s">
        <v>181</v>
      </c>
      <c r="E197" s="254" t="s">
        <v>282</v>
      </c>
      <c r="F197" s="255" t="s">
        <v>283</v>
      </c>
      <c r="G197" s="256" t="s">
        <v>255</v>
      </c>
      <c r="H197" s="257">
        <v>2</v>
      </c>
      <c r="I197" s="258"/>
      <c r="J197" s="259">
        <f>ROUND(I197*H197,2)</f>
        <v>0</v>
      </c>
      <c r="K197" s="255" t="s">
        <v>136</v>
      </c>
      <c r="L197" s="260"/>
      <c r="M197" s="261" t="s">
        <v>1</v>
      </c>
      <c r="N197" s="262" t="s">
        <v>38</v>
      </c>
      <c r="O197" s="90"/>
      <c r="P197" s="226">
        <f>O197*H197</f>
        <v>0</v>
      </c>
      <c r="Q197" s="226">
        <v>0.0025</v>
      </c>
      <c r="R197" s="226">
        <f>Q197*H197</f>
        <v>0.005</v>
      </c>
      <c r="S197" s="226">
        <v>0</v>
      </c>
      <c r="T197" s="22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8" t="s">
        <v>175</v>
      </c>
      <c r="AT197" s="228" t="s">
        <v>181</v>
      </c>
      <c r="AU197" s="228" t="s">
        <v>83</v>
      </c>
      <c r="AY197" s="16" t="s">
        <v>130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6" t="s">
        <v>81</v>
      </c>
      <c r="BK197" s="229">
        <f>ROUND(I197*H197,2)</f>
        <v>0</v>
      </c>
      <c r="BL197" s="16" t="s">
        <v>137</v>
      </c>
      <c r="BM197" s="228" t="s">
        <v>284</v>
      </c>
    </row>
    <row r="198" spans="1:65" s="2" customFormat="1" ht="16.5" customHeight="1">
      <c r="A198" s="37"/>
      <c r="B198" s="38"/>
      <c r="C198" s="253" t="s">
        <v>285</v>
      </c>
      <c r="D198" s="253" t="s">
        <v>181</v>
      </c>
      <c r="E198" s="254" t="s">
        <v>286</v>
      </c>
      <c r="F198" s="255" t="s">
        <v>287</v>
      </c>
      <c r="G198" s="256" t="s">
        <v>255</v>
      </c>
      <c r="H198" s="257">
        <v>2</v>
      </c>
      <c r="I198" s="258"/>
      <c r="J198" s="259">
        <f>ROUND(I198*H198,2)</f>
        <v>0</v>
      </c>
      <c r="K198" s="255" t="s">
        <v>136</v>
      </c>
      <c r="L198" s="260"/>
      <c r="M198" s="261" t="s">
        <v>1</v>
      </c>
      <c r="N198" s="262" t="s">
        <v>38</v>
      </c>
      <c r="O198" s="90"/>
      <c r="P198" s="226">
        <f>O198*H198</f>
        <v>0</v>
      </c>
      <c r="Q198" s="226">
        <v>0.0053</v>
      </c>
      <c r="R198" s="226">
        <f>Q198*H198</f>
        <v>0.0106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175</v>
      </c>
      <c r="AT198" s="228" t="s">
        <v>181</v>
      </c>
      <c r="AU198" s="228" t="s">
        <v>83</v>
      </c>
      <c r="AY198" s="16" t="s">
        <v>130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81</v>
      </c>
      <c r="BK198" s="229">
        <f>ROUND(I198*H198,2)</f>
        <v>0</v>
      </c>
      <c r="BL198" s="16" t="s">
        <v>137</v>
      </c>
      <c r="BM198" s="228" t="s">
        <v>288</v>
      </c>
    </row>
    <row r="199" spans="1:65" s="2" customFormat="1" ht="24.15" customHeight="1">
      <c r="A199" s="37"/>
      <c r="B199" s="38"/>
      <c r="C199" s="217" t="s">
        <v>289</v>
      </c>
      <c r="D199" s="217" t="s">
        <v>132</v>
      </c>
      <c r="E199" s="218" t="s">
        <v>290</v>
      </c>
      <c r="F199" s="219" t="s">
        <v>291</v>
      </c>
      <c r="G199" s="220" t="s">
        <v>255</v>
      </c>
      <c r="H199" s="221">
        <v>21</v>
      </c>
      <c r="I199" s="222"/>
      <c r="J199" s="223">
        <f>ROUND(I199*H199,2)</f>
        <v>0</v>
      </c>
      <c r="K199" s="219" t="s">
        <v>136</v>
      </c>
      <c r="L199" s="43"/>
      <c r="M199" s="224" t="s">
        <v>1</v>
      </c>
      <c r="N199" s="225" t="s">
        <v>38</v>
      </c>
      <c r="O199" s="90"/>
      <c r="P199" s="226">
        <f>O199*H199</f>
        <v>0</v>
      </c>
      <c r="Q199" s="226">
        <v>0.11241</v>
      </c>
      <c r="R199" s="226">
        <f>Q199*H199</f>
        <v>2.36061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137</v>
      </c>
      <c r="AT199" s="228" t="s">
        <v>132</v>
      </c>
      <c r="AU199" s="228" t="s">
        <v>83</v>
      </c>
      <c r="AY199" s="16" t="s">
        <v>130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81</v>
      </c>
      <c r="BK199" s="229">
        <f>ROUND(I199*H199,2)</f>
        <v>0</v>
      </c>
      <c r="BL199" s="16" t="s">
        <v>137</v>
      </c>
      <c r="BM199" s="228" t="s">
        <v>292</v>
      </c>
    </row>
    <row r="200" spans="1:65" s="2" customFormat="1" ht="33" customHeight="1">
      <c r="A200" s="37"/>
      <c r="B200" s="38"/>
      <c r="C200" s="217" t="s">
        <v>293</v>
      </c>
      <c r="D200" s="217" t="s">
        <v>132</v>
      </c>
      <c r="E200" s="218" t="s">
        <v>294</v>
      </c>
      <c r="F200" s="219" t="s">
        <v>295</v>
      </c>
      <c r="G200" s="220" t="s">
        <v>255</v>
      </c>
      <c r="H200" s="221">
        <v>50</v>
      </c>
      <c r="I200" s="222"/>
      <c r="J200" s="223">
        <f>ROUND(I200*H200,2)</f>
        <v>0</v>
      </c>
      <c r="K200" s="219" t="s">
        <v>136</v>
      </c>
      <c r="L200" s="43"/>
      <c r="M200" s="224" t="s">
        <v>1</v>
      </c>
      <c r="N200" s="225" t="s">
        <v>38</v>
      </c>
      <c r="O200" s="90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8" t="s">
        <v>137</v>
      </c>
      <c r="AT200" s="228" t="s">
        <v>132</v>
      </c>
      <c r="AU200" s="228" t="s">
        <v>83</v>
      </c>
      <c r="AY200" s="16" t="s">
        <v>130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6" t="s">
        <v>81</v>
      </c>
      <c r="BK200" s="229">
        <f>ROUND(I200*H200,2)</f>
        <v>0</v>
      </c>
      <c r="BL200" s="16" t="s">
        <v>137</v>
      </c>
      <c r="BM200" s="228" t="s">
        <v>296</v>
      </c>
    </row>
    <row r="201" spans="1:65" s="2" customFormat="1" ht="21.75" customHeight="1">
      <c r="A201" s="37"/>
      <c r="B201" s="38"/>
      <c r="C201" s="253" t="s">
        <v>297</v>
      </c>
      <c r="D201" s="253" t="s">
        <v>181</v>
      </c>
      <c r="E201" s="254" t="s">
        <v>298</v>
      </c>
      <c r="F201" s="255" t="s">
        <v>299</v>
      </c>
      <c r="G201" s="256" t="s">
        <v>255</v>
      </c>
      <c r="H201" s="257">
        <v>21</v>
      </c>
      <c r="I201" s="258"/>
      <c r="J201" s="259">
        <f>ROUND(I201*H201,2)</f>
        <v>0</v>
      </c>
      <c r="K201" s="255" t="s">
        <v>136</v>
      </c>
      <c r="L201" s="260"/>
      <c r="M201" s="261" t="s">
        <v>1</v>
      </c>
      <c r="N201" s="262" t="s">
        <v>38</v>
      </c>
      <c r="O201" s="90"/>
      <c r="P201" s="226">
        <f>O201*H201</f>
        <v>0</v>
      </c>
      <c r="Q201" s="226">
        <v>0.0061</v>
      </c>
      <c r="R201" s="226">
        <f>Q201*H201</f>
        <v>0.12810000000000002</v>
      </c>
      <c r="S201" s="226">
        <v>0</v>
      </c>
      <c r="T201" s="22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8" t="s">
        <v>175</v>
      </c>
      <c r="AT201" s="228" t="s">
        <v>181</v>
      </c>
      <c r="AU201" s="228" t="s">
        <v>83</v>
      </c>
      <c r="AY201" s="16" t="s">
        <v>130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6" t="s">
        <v>81</v>
      </c>
      <c r="BK201" s="229">
        <f>ROUND(I201*H201,2)</f>
        <v>0</v>
      </c>
      <c r="BL201" s="16" t="s">
        <v>137</v>
      </c>
      <c r="BM201" s="228" t="s">
        <v>300</v>
      </c>
    </row>
    <row r="202" spans="1:65" s="2" customFormat="1" ht="16.5" customHeight="1">
      <c r="A202" s="37"/>
      <c r="B202" s="38"/>
      <c r="C202" s="253" t="s">
        <v>301</v>
      </c>
      <c r="D202" s="253" t="s">
        <v>181</v>
      </c>
      <c r="E202" s="254" t="s">
        <v>302</v>
      </c>
      <c r="F202" s="255" t="s">
        <v>303</v>
      </c>
      <c r="G202" s="256" t="s">
        <v>255</v>
      </c>
      <c r="H202" s="257">
        <v>21</v>
      </c>
      <c r="I202" s="258"/>
      <c r="J202" s="259">
        <f>ROUND(I202*H202,2)</f>
        <v>0</v>
      </c>
      <c r="K202" s="255" t="s">
        <v>136</v>
      </c>
      <c r="L202" s="260"/>
      <c r="M202" s="261" t="s">
        <v>1</v>
      </c>
      <c r="N202" s="262" t="s">
        <v>38</v>
      </c>
      <c r="O202" s="90"/>
      <c r="P202" s="226">
        <f>O202*H202</f>
        <v>0</v>
      </c>
      <c r="Q202" s="226">
        <v>0.003</v>
      </c>
      <c r="R202" s="226">
        <f>Q202*H202</f>
        <v>0.063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175</v>
      </c>
      <c r="AT202" s="228" t="s">
        <v>181</v>
      </c>
      <c r="AU202" s="228" t="s">
        <v>83</v>
      </c>
      <c r="AY202" s="16" t="s">
        <v>130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6" t="s">
        <v>81</v>
      </c>
      <c r="BK202" s="229">
        <f>ROUND(I202*H202,2)</f>
        <v>0</v>
      </c>
      <c r="BL202" s="16" t="s">
        <v>137</v>
      </c>
      <c r="BM202" s="228" t="s">
        <v>304</v>
      </c>
    </row>
    <row r="203" spans="1:65" s="2" customFormat="1" ht="21.75" customHeight="1">
      <c r="A203" s="37"/>
      <c r="B203" s="38"/>
      <c r="C203" s="253" t="s">
        <v>305</v>
      </c>
      <c r="D203" s="253" t="s">
        <v>181</v>
      </c>
      <c r="E203" s="254" t="s">
        <v>306</v>
      </c>
      <c r="F203" s="255" t="s">
        <v>307</v>
      </c>
      <c r="G203" s="256" t="s">
        <v>255</v>
      </c>
      <c r="H203" s="257">
        <v>50</v>
      </c>
      <c r="I203" s="258"/>
      <c r="J203" s="259">
        <f>ROUND(I203*H203,2)</f>
        <v>0</v>
      </c>
      <c r="K203" s="255" t="s">
        <v>136</v>
      </c>
      <c r="L203" s="260"/>
      <c r="M203" s="261" t="s">
        <v>1</v>
      </c>
      <c r="N203" s="262" t="s">
        <v>38</v>
      </c>
      <c r="O203" s="90"/>
      <c r="P203" s="226">
        <f>O203*H203</f>
        <v>0</v>
      </c>
      <c r="Q203" s="226">
        <v>0.00035</v>
      </c>
      <c r="R203" s="226">
        <f>Q203*H203</f>
        <v>0.017499999999999998</v>
      </c>
      <c r="S203" s="226">
        <v>0</v>
      </c>
      <c r="T203" s="22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175</v>
      </c>
      <c r="AT203" s="228" t="s">
        <v>181</v>
      </c>
      <c r="AU203" s="228" t="s">
        <v>83</v>
      </c>
      <c r="AY203" s="16" t="s">
        <v>130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6" t="s">
        <v>81</v>
      </c>
      <c r="BK203" s="229">
        <f>ROUND(I203*H203,2)</f>
        <v>0</v>
      </c>
      <c r="BL203" s="16" t="s">
        <v>137</v>
      </c>
      <c r="BM203" s="228" t="s">
        <v>308</v>
      </c>
    </row>
    <row r="204" spans="1:65" s="2" customFormat="1" ht="16.5" customHeight="1">
      <c r="A204" s="37"/>
      <c r="B204" s="38"/>
      <c r="C204" s="253" t="s">
        <v>309</v>
      </c>
      <c r="D204" s="253" t="s">
        <v>181</v>
      </c>
      <c r="E204" s="254" t="s">
        <v>310</v>
      </c>
      <c r="F204" s="255" t="s">
        <v>311</v>
      </c>
      <c r="G204" s="256" t="s">
        <v>255</v>
      </c>
      <c r="H204" s="257">
        <v>21</v>
      </c>
      <c r="I204" s="258"/>
      <c r="J204" s="259">
        <f>ROUND(I204*H204,2)</f>
        <v>0</v>
      </c>
      <c r="K204" s="255" t="s">
        <v>136</v>
      </c>
      <c r="L204" s="260"/>
      <c r="M204" s="261" t="s">
        <v>1</v>
      </c>
      <c r="N204" s="262" t="s">
        <v>38</v>
      </c>
      <c r="O204" s="90"/>
      <c r="P204" s="226">
        <f>O204*H204</f>
        <v>0</v>
      </c>
      <c r="Q204" s="226">
        <v>0.0001</v>
      </c>
      <c r="R204" s="226">
        <f>Q204*H204</f>
        <v>0.0021000000000000003</v>
      </c>
      <c r="S204" s="226">
        <v>0</v>
      </c>
      <c r="T204" s="22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8" t="s">
        <v>175</v>
      </c>
      <c r="AT204" s="228" t="s">
        <v>181</v>
      </c>
      <c r="AU204" s="228" t="s">
        <v>83</v>
      </c>
      <c r="AY204" s="16" t="s">
        <v>130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81</v>
      </c>
      <c r="BK204" s="229">
        <f>ROUND(I204*H204,2)</f>
        <v>0</v>
      </c>
      <c r="BL204" s="16" t="s">
        <v>137</v>
      </c>
      <c r="BM204" s="228" t="s">
        <v>312</v>
      </c>
    </row>
    <row r="205" spans="1:65" s="2" customFormat="1" ht="24.15" customHeight="1">
      <c r="A205" s="37"/>
      <c r="B205" s="38"/>
      <c r="C205" s="217" t="s">
        <v>313</v>
      </c>
      <c r="D205" s="217" t="s">
        <v>132</v>
      </c>
      <c r="E205" s="218" t="s">
        <v>314</v>
      </c>
      <c r="F205" s="219" t="s">
        <v>315</v>
      </c>
      <c r="G205" s="220" t="s">
        <v>153</v>
      </c>
      <c r="H205" s="221">
        <v>760</v>
      </c>
      <c r="I205" s="222"/>
      <c r="J205" s="223">
        <f>ROUND(I205*H205,2)</f>
        <v>0</v>
      </c>
      <c r="K205" s="219" t="s">
        <v>136</v>
      </c>
      <c r="L205" s="43"/>
      <c r="M205" s="224" t="s">
        <v>1</v>
      </c>
      <c r="N205" s="225" t="s">
        <v>38</v>
      </c>
      <c r="O205" s="90"/>
      <c r="P205" s="226">
        <f>O205*H205</f>
        <v>0</v>
      </c>
      <c r="Q205" s="226">
        <v>0.0002</v>
      </c>
      <c r="R205" s="226">
        <f>Q205*H205</f>
        <v>0.152</v>
      </c>
      <c r="S205" s="226">
        <v>0</v>
      </c>
      <c r="T205" s="22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8" t="s">
        <v>137</v>
      </c>
      <c r="AT205" s="228" t="s">
        <v>132</v>
      </c>
      <c r="AU205" s="228" t="s">
        <v>83</v>
      </c>
      <c r="AY205" s="16" t="s">
        <v>130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6" t="s">
        <v>81</v>
      </c>
      <c r="BK205" s="229">
        <f>ROUND(I205*H205,2)</f>
        <v>0</v>
      </c>
      <c r="BL205" s="16" t="s">
        <v>137</v>
      </c>
      <c r="BM205" s="228" t="s">
        <v>316</v>
      </c>
    </row>
    <row r="206" spans="1:51" s="13" customFormat="1" ht="12">
      <c r="A206" s="13"/>
      <c r="B206" s="230"/>
      <c r="C206" s="231"/>
      <c r="D206" s="232" t="s">
        <v>139</v>
      </c>
      <c r="E206" s="233" t="s">
        <v>1</v>
      </c>
      <c r="F206" s="234" t="s">
        <v>317</v>
      </c>
      <c r="G206" s="231"/>
      <c r="H206" s="235">
        <v>760</v>
      </c>
      <c r="I206" s="236"/>
      <c r="J206" s="231"/>
      <c r="K206" s="231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139</v>
      </c>
      <c r="AU206" s="241" t="s">
        <v>83</v>
      </c>
      <c r="AV206" s="13" t="s">
        <v>83</v>
      </c>
      <c r="AW206" s="13" t="s">
        <v>30</v>
      </c>
      <c r="AX206" s="13" t="s">
        <v>73</v>
      </c>
      <c r="AY206" s="241" t="s">
        <v>130</v>
      </c>
    </row>
    <row r="207" spans="1:51" s="14" customFormat="1" ht="12">
      <c r="A207" s="14"/>
      <c r="B207" s="242"/>
      <c r="C207" s="243"/>
      <c r="D207" s="232" t="s">
        <v>139</v>
      </c>
      <c r="E207" s="244" t="s">
        <v>1</v>
      </c>
      <c r="F207" s="245" t="s">
        <v>145</v>
      </c>
      <c r="G207" s="243"/>
      <c r="H207" s="246">
        <v>760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2" t="s">
        <v>139</v>
      </c>
      <c r="AU207" s="252" t="s">
        <v>83</v>
      </c>
      <c r="AV207" s="14" t="s">
        <v>137</v>
      </c>
      <c r="AW207" s="14" t="s">
        <v>30</v>
      </c>
      <c r="AX207" s="14" t="s">
        <v>81</v>
      </c>
      <c r="AY207" s="252" t="s">
        <v>130</v>
      </c>
    </row>
    <row r="208" spans="1:65" s="2" customFormat="1" ht="33" customHeight="1">
      <c r="A208" s="37"/>
      <c r="B208" s="38"/>
      <c r="C208" s="217" t="s">
        <v>318</v>
      </c>
      <c r="D208" s="217" t="s">
        <v>132</v>
      </c>
      <c r="E208" s="218" t="s">
        <v>319</v>
      </c>
      <c r="F208" s="219" t="s">
        <v>320</v>
      </c>
      <c r="G208" s="220" t="s">
        <v>153</v>
      </c>
      <c r="H208" s="221">
        <v>78</v>
      </c>
      <c r="I208" s="222"/>
      <c r="J208" s="223">
        <f>ROUND(I208*H208,2)</f>
        <v>0</v>
      </c>
      <c r="K208" s="219" t="s">
        <v>136</v>
      </c>
      <c r="L208" s="43"/>
      <c r="M208" s="224" t="s">
        <v>1</v>
      </c>
      <c r="N208" s="225" t="s">
        <v>38</v>
      </c>
      <c r="O208" s="90"/>
      <c r="P208" s="226">
        <f>O208*H208</f>
        <v>0</v>
      </c>
      <c r="Q208" s="226">
        <v>0.00013</v>
      </c>
      <c r="R208" s="226">
        <f>Q208*H208</f>
        <v>0.01014</v>
      </c>
      <c r="S208" s="226">
        <v>0</v>
      </c>
      <c r="T208" s="22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8" t="s">
        <v>137</v>
      </c>
      <c r="AT208" s="228" t="s">
        <v>132</v>
      </c>
      <c r="AU208" s="228" t="s">
        <v>83</v>
      </c>
      <c r="AY208" s="16" t="s">
        <v>130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6" t="s">
        <v>81</v>
      </c>
      <c r="BK208" s="229">
        <f>ROUND(I208*H208,2)</f>
        <v>0</v>
      </c>
      <c r="BL208" s="16" t="s">
        <v>137</v>
      </c>
      <c r="BM208" s="228" t="s">
        <v>321</v>
      </c>
    </row>
    <row r="209" spans="1:51" s="13" customFormat="1" ht="12">
      <c r="A209" s="13"/>
      <c r="B209" s="230"/>
      <c r="C209" s="231"/>
      <c r="D209" s="232" t="s">
        <v>139</v>
      </c>
      <c r="E209" s="233" t="s">
        <v>1</v>
      </c>
      <c r="F209" s="234" t="s">
        <v>322</v>
      </c>
      <c r="G209" s="231"/>
      <c r="H209" s="235">
        <v>78</v>
      </c>
      <c r="I209" s="236"/>
      <c r="J209" s="231"/>
      <c r="K209" s="231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139</v>
      </c>
      <c r="AU209" s="241" t="s">
        <v>83</v>
      </c>
      <c r="AV209" s="13" t="s">
        <v>83</v>
      </c>
      <c r="AW209" s="13" t="s">
        <v>30</v>
      </c>
      <c r="AX209" s="13" t="s">
        <v>73</v>
      </c>
      <c r="AY209" s="241" t="s">
        <v>130</v>
      </c>
    </row>
    <row r="210" spans="1:51" s="14" customFormat="1" ht="12">
      <c r="A210" s="14"/>
      <c r="B210" s="242"/>
      <c r="C210" s="243"/>
      <c r="D210" s="232" t="s">
        <v>139</v>
      </c>
      <c r="E210" s="244" t="s">
        <v>1</v>
      </c>
      <c r="F210" s="245" t="s">
        <v>145</v>
      </c>
      <c r="G210" s="243"/>
      <c r="H210" s="246">
        <v>78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139</v>
      </c>
      <c r="AU210" s="252" t="s">
        <v>83</v>
      </c>
      <c r="AV210" s="14" t="s">
        <v>137</v>
      </c>
      <c r="AW210" s="14" t="s">
        <v>30</v>
      </c>
      <c r="AX210" s="14" t="s">
        <v>81</v>
      </c>
      <c r="AY210" s="252" t="s">
        <v>130</v>
      </c>
    </row>
    <row r="211" spans="1:65" s="2" customFormat="1" ht="37.8" customHeight="1">
      <c r="A211" s="37"/>
      <c r="B211" s="38"/>
      <c r="C211" s="217" t="s">
        <v>323</v>
      </c>
      <c r="D211" s="217" t="s">
        <v>132</v>
      </c>
      <c r="E211" s="218" t="s">
        <v>324</v>
      </c>
      <c r="F211" s="219" t="s">
        <v>325</v>
      </c>
      <c r="G211" s="220" t="s">
        <v>153</v>
      </c>
      <c r="H211" s="221">
        <v>838</v>
      </c>
      <c r="I211" s="222"/>
      <c r="J211" s="223">
        <f>ROUND(I211*H211,2)</f>
        <v>0</v>
      </c>
      <c r="K211" s="219" t="s">
        <v>136</v>
      </c>
      <c r="L211" s="43"/>
      <c r="M211" s="224" t="s">
        <v>1</v>
      </c>
      <c r="N211" s="225" t="s">
        <v>38</v>
      </c>
      <c r="O211" s="90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8" t="s">
        <v>137</v>
      </c>
      <c r="AT211" s="228" t="s">
        <v>132</v>
      </c>
      <c r="AU211" s="228" t="s">
        <v>83</v>
      </c>
      <c r="AY211" s="16" t="s">
        <v>130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6" t="s">
        <v>81</v>
      </c>
      <c r="BK211" s="229">
        <f>ROUND(I211*H211,2)</f>
        <v>0</v>
      </c>
      <c r="BL211" s="16" t="s">
        <v>137</v>
      </c>
      <c r="BM211" s="228" t="s">
        <v>326</v>
      </c>
    </row>
    <row r="212" spans="1:51" s="13" customFormat="1" ht="12">
      <c r="A212" s="13"/>
      <c r="B212" s="230"/>
      <c r="C212" s="231"/>
      <c r="D212" s="232" t="s">
        <v>139</v>
      </c>
      <c r="E212" s="233" t="s">
        <v>1</v>
      </c>
      <c r="F212" s="234" t="s">
        <v>327</v>
      </c>
      <c r="G212" s="231"/>
      <c r="H212" s="235">
        <v>838</v>
      </c>
      <c r="I212" s="236"/>
      <c r="J212" s="231"/>
      <c r="K212" s="231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139</v>
      </c>
      <c r="AU212" s="241" t="s">
        <v>83</v>
      </c>
      <c r="AV212" s="13" t="s">
        <v>83</v>
      </c>
      <c r="AW212" s="13" t="s">
        <v>30</v>
      </c>
      <c r="AX212" s="13" t="s">
        <v>81</v>
      </c>
      <c r="AY212" s="241" t="s">
        <v>130</v>
      </c>
    </row>
    <row r="213" spans="1:65" s="2" customFormat="1" ht="62.7" customHeight="1">
      <c r="A213" s="37"/>
      <c r="B213" s="38"/>
      <c r="C213" s="217" t="s">
        <v>328</v>
      </c>
      <c r="D213" s="217" t="s">
        <v>132</v>
      </c>
      <c r="E213" s="218" t="s">
        <v>329</v>
      </c>
      <c r="F213" s="219" t="s">
        <v>330</v>
      </c>
      <c r="G213" s="220" t="s">
        <v>153</v>
      </c>
      <c r="H213" s="221">
        <v>863</v>
      </c>
      <c r="I213" s="222"/>
      <c r="J213" s="223">
        <f>ROUND(I213*H213,2)</f>
        <v>0</v>
      </c>
      <c r="K213" s="219" t="s">
        <v>136</v>
      </c>
      <c r="L213" s="43"/>
      <c r="M213" s="224" t="s">
        <v>1</v>
      </c>
      <c r="N213" s="225" t="s">
        <v>38</v>
      </c>
      <c r="O213" s="90"/>
      <c r="P213" s="226">
        <f>O213*H213</f>
        <v>0</v>
      </c>
      <c r="Q213" s="226">
        <v>0.08978</v>
      </c>
      <c r="R213" s="226">
        <f>Q213*H213</f>
        <v>77.48014</v>
      </c>
      <c r="S213" s="226">
        <v>0</v>
      </c>
      <c r="T213" s="227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8" t="s">
        <v>137</v>
      </c>
      <c r="AT213" s="228" t="s">
        <v>132</v>
      </c>
      <c r="AU213" s="228" t="s">
        <v>83</v>
      </c>
      <c r="AY213" s="16" t="s">
        <v>130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6" t="s">
        <v>81</v>
      </c>
      <c r="BK213" s="229">
        <f>ROUND(I213*H213,2)</f>
        <v>0</v>
      </c>
      <c r="BL213" s="16" t="s">
        <v>137</v>
      </c>
      <c r="BM213" s="228" t="s">
        <v>331</v>
      </c>
    </row>
    <row r="214" spans="1:51" s="13" customFormat="1" ht="12">
      <c r="A214" s="13"/>
      <c r="B214" s="230"/>
      <c r="C214" s="231"/>
      <c r="D214" s="232" t="s">
        <v>139</v>
      </c>
      <c r="E214" s="233" t="s">
        <v>1</v>
      </c>
      <c r="F214" s="234" t="s">
        <v>332</v>
      </c>
      <c r="G214" s="231"/>
      <c r="H214" s="235">
        <v>863</v>
      </c>
      <c r="I214" s="236"/>
      <c r="J214" s="231"/>
      <c r="K214" s="231"/>
      <c r="L214" s="237"/>
      <c r="M214" s="238"/>
      <c r="N214" s="239"/>
      <c r="O214" s="239"/>
      <c r="P214" s="239"/>
      <c r="Q214" s="239"/>
      <c r="R214" s="239"/>
      <c r="S214" s="239"/>
      <c r="T214" s="24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1" t="s">
        <v>139</v>
      </c>
      <c r="AU214" s="241" t="s">
        <v>83</v>
      </c>
      <c r="AV214" s="13" t="s">
        <v>83</v>
      </c>
      <c r="AW214" s="13" t="s">
        <v>30</v>
      </c>
      <c r="AX214" s="13" t="s">
        <v>81</v>
      </c>
      <c r="AY214" s="241" t="s">
        <v>130</v>
      </c>
    </row>
    <row r="215" spans="1:65" s="2" customFormat="1" ht="16.5" customHeight="1">
      <c r="A215" s="37"/>
      <c r="B215" s="38"/>
      <c r="C215" s="253" t="s">
        <v>333</v>
      </c>
      <c r="D215" s="253" t="s">
        <v>181</v>
      </c>
      <c r="E215" s="254" t="s">
        <v>334</v>
      </c>
      <c r="F215" s="255" t="s">
        <v>335</v>
      </c>
      <c r="G215" s="256" t="s">
        <v>135</v>
      </c>
      <c r="H215" s="257">
        <v>86.3</v>
      </c>
      <c r="I215" s="258"/>
      <c r="J215" s="259">
        <f>ROUND(I215*H215,2)</f>
        <v>0</v>
      </c>
      <c r="K215" s="255" t="s">
        <v>136</v>
      </c>
      <c r="L215" s="260"/>
      <c r="M215" s="261" t="s">
        <v>1</v>
      </c>
      <c r="N215" s="262" t="s">
        <v>38</v>
      </c>
      <c r="O215" s="90"/>
      <c r="P215" s="226">
        <f>O215*H215</f>
        <v>0</v>
      </c>
      <c r="Q215" s="226">
        <v>0.222</v>
      </c>
      <c r="R215" s="226">
        <f>Q215*H215</f>
        <v>19.1586</v>
      </c>
      <c r="S215" s="226">
        <v>0</v>
      </c>
      <c r="T215" s="22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8" t="s">
        <v>175</v>
      </c>
      <c r="AT215" s="228" t="s">
        <v>181</v>
      </c>
      <c r="AU215" s="228" t="s">
        <v>83</v>
      </c>
      <c r="AY215" s="16" t="s">
        <v>130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6" t="s">
        <v>81</v>
      </c>
      <c r="BK215" s="229">
        <f>ROUND(I215*H215,2)</f>
        <v>0</v>
      </c>
      <c r="BL215" s="16" t="s">
        <v>137</v>
      </c>
      <c r="BM215" s="228" t="s">
        <v>336</v>
      </c>
    </row>
    <row r="216" spans="1:51" s="13" customFormat="1" ht="12">
      <c r="A216" s="13"/>
      <c r="B216" s="230"/>
      <c r="C216" s="231"/>
      <c r="D216" s="232" t="s">
        <v>139</v>
      </c>
      <c r="E216" s="233" t="s">
        <v>1</v>
      </c>
      <c r="F216" s="234" t="s">
        <v>337</v>
      </c>
      <c r="G216" s="231"/>
      <c r="H216" s="235">
        <v>86.3</v>
      </c>
      <c r="I216" s="236"/>
      <c r="J216" s="231"/>
      <c r="K216" s="231"/>
      <c r="L216" s="237"/>
      <c r="M216" s="238"/>
      <c r="N216" s="239"/>
      <c r="O216" s="239"/>
      <c r="P216" s="239"/>
      <c r="Q216" s="239"/>
      <c r="R216" s="239"/>
      <c r="S216" s="239"/>
      <c r="T216" s="24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1" t="s">
        <v>139</v>
      </c>
      <c r="AU216" s="241" t="s">
        <v>83</v>
      </c>
      <c r="AV216" s="13" t="s">
        <v>83</v>
      </c>
      <c r="AW216" s="13" t="s">
        <v>30</v>
      </c>
      <c r="AX216" s="13" t="s">
        <v>81</v>
      </c>
      <c r="AY216" s="241" t="s">
        <v>130</v>
      </c>
    </row>
    <row r="217" spans="1:65" s="2" customFormat="1" ht="49.05" customHeight="1">
      <c r="A217" s="37"/>
      <c r="B217" s="38"/>
      <c r="C217" s="217" t="s">
        <v>338</v>
      </c>
      <c r="D217" s="217" t="s">
        <v>132</v>
      </c>
      <c r="E217" s="218" t="s">
        <v>339</v>
      </c>
      <c r="F217" s="219" t="s">
        <v>340</v>
      </c>
      <c r="G217" s="220" t="s">
        <v>153</v>
      </c>
      <c r="H217" s="221">
        <v>356</v>
      </c>
      <c r="I217" s="222"/>
      <c r="J217" s="223">
        <f>ROUND(I217*H217,2)</f>
        <v>0</v>
      </c>
      <c r="K217" s="219" t="s">
        <v>136</v>
      </c>
      <c r="L217" s="43"/>
      <c r="M217" s="224" t="s">
        <v>1</v>
      </c>
      <c r="N217" s="225" t="s">
        <v>38</v>
      </c>
      <c r="O217" s="90"/>
      <c r="P217" s="226">
        <f>O217*H217</f>
        <v>0</v>
      </c>
      <c r="Q217" s="226">
        <v>0.1554</v>
      </c>
      <c r="R217" s="226">
        <f>Q217*H217</f>
        <v>55.3224</v>
      </c>
      <c r="S217" s="226">
        <v>0</v>
      </c>
      <c r="T217" s="227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8" t="s">
        <v>137</v>
      </c>
      <c r="AT217" s="228" t="s">
        <v>132</v>
      </c>
      <c r="AU217" s="228" t="s">
        <v>83</v>
      </c>
      <c r="AY217" s="16" t="s">
        <v>130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6" t="s">
        <v>81</v>
      </c>
      <c r="BK217" s="229">
        <f>ROUND(I217*H217,2)</f>
        <v>0</v>
      </c>
      <c r="BL217" s="16" t="s">
        <v>137</v>
      </c>
      <c r="BM217" s="228" t="s">
        <v>341</v>
      </c>
    </row>
    <row r="218" spans="1:51" s="13" customFormat="1" ht="12">
      <c r="A218" s="13"/>
      <c r="B218" s="230"/>
      <c r="C218" s="231"/>
      <c r="D218" s="232" t="s">
        <v>139</v>
      </c>
      <c r="E218" s="233" t="s">
        <v>1</v>
      </c>
      <c r="F218" s="234" t="s">
        <v>342</v>
      </c>
      <c r="G218" s="231"/>
      <c r="H218" s="235">
        <v>356</v>
      </c>
      <c r="I218" s="236"/>
      <c r="J218" s="231"/>
      <c r="K218" s="231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139</v>
      </c>
      <c r="AU218" s="241" t="s">
        <v>83</v>
      </c>
      <c r="AV218" s="13" t="s">
        <v>83</v>
      </c>
      <c r="AW218" s="13" t="s">
        <v>30</v>
      </c>
      <c r="AX218" s="13" t="s">
        <v>73</v>
      </c>
      <c r="AY218" s="241" t="s">
        <v>130</v>
      </c>
    </row>
    <row r="219" spans="1:51" s="14" customFormat="1" ht="12">
      <c r="A219" s="14"/>
      <c r="B219" s="242"/>
      <c r="C219" s="243"/>
      <c r="D219" s="232" t="s">
        <v>139</v>
      </c>
      <c r="E219" s="244" t="s">
        <v>1</v>
      </c>
      <c r="F219" s="245" t="s">
        <v>145</v>
      </c>
      <c r="G219" s="243"/>
      <c r="H219" s="246">
        <v>356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2" t="s">
        <v>139</v>
      </c>
      <c r="AU219" s="252" t="s">
        <v>83</v>
      </c>
      <c r="AV219" s="14" t="s">
        <v>137</v>
      </c>
      <c r="AW219" s="14" t="s">
        <v>30</v>
      </c>
      <c r="AX219" s="14" t="s">
        <v>81</v>
      </c>
      <c r="AY219" s="252" t="s">
        <v>130</v>
      </c>
    </row>
    <row r="220" spans="1:65" s="2" customFormat="1" ht="16.5" customHeight="1">
      <c r="A220" s="37"/>
      <c r="B220" s="38"/>
      <c r="C220" s="253" t="s">
        <v>343</v>
      </c>
      <c r="D220" s="253" t="s">
        <v>181</v>
      </c>
      <c r="E220" s="254" t="s">
        <v>344</v>
      </c>
      <c r="F220" s="255" t="s">
        <v>345</v>
      </c>
      <c r="G220" s="256" t="s">
        <v>153</v>
      </c>
      <c r="H220" s="257">
        <v>356</v>
      </c>
      <c r="I220" s="258"/>
      <c r="J220" s="259">
        <f>ROUND(I220*H220,2)</f>
        <v>0</v>
      </c>
      <c r="K220" s="255" t="s">
        <v>136</v>
      </c>
      <c r="L220" s="260"/>
      <c r="M220" s="261" t="s">
        <v>1</v>
      </c>
      <c r="N220" s="262" t="s">
        <v>38</v>
      </c>
      <c r="O220" s="90"/>
      <c r="P220" s="226">
        <f>O220*H220</f>
        <v>0</v>
      </c>
      <c r="Q220" s="226">
        <v>0.08</v>
      </c>
      <c r="R220" s="226">
        <f>Q220*H220</f>
        <v>28.48</v>
      </c>
      <c r="S220" s="226">
        <v>0</v>
      </c>
      <c r="T220" s="227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8" t="s">
        <v>175</v>
      </c>
      <c r="AT220" s="228" t="s">
        <v>181</v>
      </c>
      <c r="AU220" s="228" t="s">
        <v>83</v>
      </c>
      <c r="AY220" s="16" t="s">
        <v>130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6" t="s">
        <v>81</v>
      </c>
      <c r="BK220" s="229">
        <f>ROUND(I220*H220,2)</f>
        <v>0</v>
      </c>
      <c r="BL220" s="16" t="s">
        <v>137</v>
      </c>
      <c r="BM220" s="228" t="s">
        <v>346</v>
      </c>
    </row>
    <row r="221" spans="1:65" s="2" customFormat="1" ht="55.5" customHeight="1">
      <c r="A221" s="37"/>
      <c r="B221" s="38"/>
      <c r="C221" s="217" t="s">
        <v>347</v>
      </c>
      <c r="D221" s="217" t="s">
        <v>132</v>
      </c>
      <c r="E221" s="218" t="s">
        <v>348</v>
      </c>
      <c r="F221" s="219" t="s">
        <v>349</v>
      </c>
      <c r="G221" s="220" t="s">
        <v>153</v>
      </c>
      <c r="H221" s="221">
        <v>62</v>
      </c>
      <c r="I221" s="222"/>
      <c r="J221" s="223">
        <f>ROUND(I221*H221,2)</f>
        <v>0</v>
      </c>
      <c r="K221" s="219" t="s">
        <v>136</v>
      </c>
      <c r="L221" s="43"/>
      <c r="M221" s="224" t="s">
        <v>1</v>
      </c>
      <c r="N221" s="225" t="s">
        <v>38</v>
      </c>
      <c r="O221" s="90"/>
      <c r="P221" s="226">
        <f>O221*H221</f>
        <v>0</v>
      </c>
      <c r="Q221" s="226">
        <v>9E-05</v>
      </c>
      <c r="R221" s="226">
        <f>Q221*H221</f>
        <v>0.005580000000000001</v>
      </c>
      <c r="S221" s="226">
        <v>0</v>
      </c>
      <c r="T221" s="22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8" t="s">
        <v>137</v>
      </c>
      <c r="AT221" s="228" t="s">
        <v>132</v>
      </c>
      <c r="AU221" s="228" t="s">
        <v>83</v>
      </c>
      <c r="AY221" s="16" t="s">
        <v>130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81</v>
      </c>
      <c r="BK221" s="229">
        <f>ROUND(I221*H221,2)</f>
        <v>0</v>
      </c>
      <c r="BL221" s="16" t="s">
        <v>137</v>
      </c>
      <c r="BM221" s="228" t="s">
        <v>350</v>
      </c>
    </row>
    <row r="222" spans="1:51" s="13" customFormat="1" ht="12">
      <c r="A222" s="13"/>
      <c r="B222" s="230"/>
      <c r="C222" s="231"/>
      <c r="D222" s="232" t="s">
        <v>139</v>
      </c>
      <c r="E222" s="233" t="s">
        <v>1</v>
      </c>
      <c r="F222" s="234" t="s">
        <v>351</v>
      </c>
      <c r="G222" s="231"/>
      <c r="H222" s="235">
        <v>62</v>
      </c>
      <c r="I222" s="236"/>
      <c r="J222" s="231"/>
      <c r="K222" s="231"/>
      <c r="L222" s="237"/>
      <c r="M222" s="238"/>
      <c r="N222" s="239"/>
      <c r="O222" s="239"/>
      <c r="P222" s="239"/>
      <c r="Q222" s="239"/>
      <c r="R222" s="239"/>
      <c r="S222" s="239"/>
      <c r="T222" s="24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1" t="s">
        <v>139</v>
      </c>
      <c r="AU222" s="241" t="s">
        <v>83</v>
      </c>
      <c r="AV222" s="13" t="s">
        <v>83</v>
      </c>
      <c r="AW222" s="13" t="s">
        <v>30</v>
      </c>
      <c r="AX222" s="13" t="s">
        <v>81</v>
      </c>
      <c r="AY222" s="241" t="s">
        <v>130</v>
      </c>
    </row>
    <row r="223" spans="1:65" s="2" customFormat="1" ht="37.8" customHeight="1">
      <c r="A223" s="37"/>
      <c r="B223" s="38"/>
      <c r="C223" s="217" t="s">
        <v>352</v>
      </c>
      <c r="D223" s="217" t="s">
        <v>132</v>
      </c>
      <c r="E223" s="218" t="s">
        <v>353</v>
      </c>
      <c r="F223" s="219" t="s">
        <v>354</v>
      </c>
      <c r="G223" s="220" t="s">
        <v>153</v>
      </c>
      <c r="H223" s="221">
        <v>62</v>
      </c>
      <c r="I223" s="222"/>
      <c r="J223" s="223">
        <f>ROUND(I223*H223,2)</f>
        <v>0</v>
      </c>
      <c r="K223" s="219" t="s">
        <v>136</v>
      </c>
      <c r="L223" s="43"/>
      <c r="M223" s="224" t="s">
        <v>1</v>
      </c>
      <c r="N223" s="225" t="s">
        <v>38</v>
      </c>
      <c r="O223" s="90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8" t="s">
        <v>137</v>
      </c>
      <c r="AT223" s="228" t="s">
        <v>132</v>
      </c>
      <c r="AU223" s="228" t="s">
        <v>83</v>
      </c>
      <c r="AY223" s="16" t="s">
        <v>130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6" t="s">
        <v>81</v>
      </c>
      <c r="BK223" s="229">
        <f>ROUND(I223*H223,2)</f>
        <v>0</v>
      </c>
      <c r="BL223" s="16" t="s">
        <v>137</v>
      </c>
      <c r="BM223" s="228" t="s">
        <v>355</v>
      </c>
    </row>
    <row r="224" spans="1:65" s="2" customFormat="1" ht="24.15" customHeight="1">
      <c r="A224" s="37"/>
      <c r="B224" s="38"/>
      <c r="C224" s="217" t="s">
        <v>356</v>
      </c>
      <c r="D224" s="217" t="s">
        <v>132</v>
      </c>
      <c r="E224" s="218" t="s">
        <v>357</v>
      </c>
      <c r="F224" s="219" t="s">
        <v>358</v>
      </c>
      <c r="G224" s="220" t="s">
        <v>153</v>
      </c>
      <c r="H224" s="221">
        <v>62</v>
      </c>
      <c r="I224" s="222"/>
      <c r="J224" s="223">
        <f>ROUND(I224*H224,2)</f>
        <v>0</v>
      </c>
      <c r="K224" s="219" t="s">
        <v>136</v>
      </c>
      <c r="L224" s="43"/>
      <c r="M224" s="224" t="s">
        <v>1</v>
      </c>
      <c r="N224" s="225" t="s">
        <v>38</v>
      </c>
      <c r="O224" s="90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8" t="s">
        <v>137</v>
      </c>
      <c r="AT224" s="228" t="s">
        <v>132</v>
      </c>
      <c r="AU224" s="228" t="s">
        <v>83</v>
      </c>
      <c r="AY224" s="16" t="s">
        <v>130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6" t="s">
        <v>81</v>
      </c>
      <c r="BK224" s="229">
        <f>ROUND(I224*H224,2)</f>
        <v>0</v>
      </c>
      <c r="BL224" s="16" t="s">
        <v>137</v>
      </c>
      <c r="BM224" s="228" t="s">
        <v>359</v>
      </c>
    </row>
    <row r="225" spans="1:65" s="2" customFormat="1" ht="55.5" customHeight="1">
      <c r="A225" s="37"/>
      <c r="B225" s="38"/>
      <c r="C225" s="217" t="s">
        <v>360</v>
      </c>
      <c r="D225" s="217" t="s">
        <v>132</v>
      </c>
      <c r="E225" s="218" t="s">
        <v>361</v>
      </c>
      <c r="F225" s="219" t="s">
        <v>362</v>
      </c>
      <c r="G225" s="220" t="s">
        <v>255</v>
      </c>
      <c r="H225" s="221">
        <v>2</v>
      </c>
      <c r="I225" s="222"/>
      <c r="J225" s="223">
        <f>ROUND(I225*H225,2)</f>
        <v>0</v>
      </c>
      <c r="K225" s="219" t="s">
        <v>136</v>
      </c>
      <c r="L225" s="43"/>
      <c r="M225" s="224" t="s">
        <v>1</v>
      </c>
      <c r="N225" s="225" t="s">
        <v>38</v>
      </c>
      <c r="O225" s="90"/>
      <c r="P225" s="226">
        <f>O225*H225</f>
        <v>0</v>
      </c>
      <c r="Q225" s="226">
        <v>0</v>
      </c>
      <c r="R225" s="226">
        <f>Q225*H225</f>
        <v>0</v>
      </c>
      <c r="S225" s="226">
        <v>0.082</v>
      </c>
      <c r="T225" s="227">
        <f>S225*H225</f>
        <v>0.164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137</v>
      </c>
      <c r="AT225" s="228" t="s">
        <v>132</v>
      </c>
      <c r="AU225" s="228" t="s">
        <v>83</v>
      </c>
      <c r="AY225" s="16" t="s">
        <v>130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81</v>
      </c>
      <c r="BK225" s="229">
        <f>ROUND(I225*H225,2)</f>
        <v>0</v>
      </c>
      <c r="BL225" s="16" t="s">
        <v>137</v>
      </c>
      <c r="BM225" s="228" t="s">
        <v>363</v>
      </c>
    </row>
    <row r="226" spans="1:63" s="12" customFormat="1" ht="22.8" customHeight="1">
      <c r="A226" s="12"/>
      <c r="B226" s="201"/>
      <c r="C226" s="202"/>
      <c r="D226" s="203" t="s">
        <v>72</v>
      </c>
      <c r="E226" s="215" t="s">
        <v>364</v>
      </c>
      <c r="F226" s="215" t="s">
        <v>365</v>
      </c>
      <c r="G226" s="202"/>
      <c r="H226" s="202"/>
      <c r="I226" s="205"/>
      <c r="J226" s="216">
        <f>BK226</f>
        <v>0</v>
      </c>
      <c r="K226" s="202"/>
      <c r="L226" s="207"/>
      <c r="M226" s="208"/>
      <c r="N226" s="209"/>
      <c r="O226" s="209"/>
      <c r="P226" s="210">
        <f>SUM(P227:P234)</f>
        <v>0</v>
      </c>
      <c r="Q226" s="209"/>
      <c r="R226" s="210">
        <f>SUM(R227:R234)</f>
        <v>0</v>
      </c>
      <c r="S226" s="209"/>
      <c r="T226" s="211">
        <f>SUM(T227:T234)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2" t="s">
        <v>81</v>
      </c>
      <c r="AT226" s="213" t="s">
        <v>72</v>
      </c>
      <c r="AU226" s="213" t="s">
        <v>81</v>
      </c>
      <c r="AY226" s="212" t="s">
        <v>130</v>
      </c>
      <c r="BK226" s="214">
        <f>SUM(BK227:BK234)</f>
        <v>0</v>
      </c>
    </row>
    <row r="227" spans="1:65" s="2" customFormat="1" ht="44.25" customHeight="1">
      <c r="A227" s="37"/>
      <c r="B227" s="38"/>
      <c r="C227" s="217" t="s">
        <v>366</v>
      </c>
      <c r="D227" s="217" t="s">
        <v>132</v>
      </c>
      <c r="E227" s="218" t="s">
        <v>367</v>
      </c>
      <c r="F227" s="219" t="s">
        <v>193</v>
      </c>
      <c r="G227" s="220" t="s">
        <v>184</v>
      </c>
      <c r="H227" s="221">
        <v>1745.91</v>
      </c>
      <c r="I227" s="222"/>
      <c r="J227" s="223">
        <f>ROUND(I227*H227,2)</f>
        <v>0</v>
      </c>
      <c r="K227" s="219" t="s">
        <v>136</v>
      </c>
      <c r="L227" s="43"/>
      <c r="M227" s="224" t="s">
        <v>1</v>
      </c>
      <c r="N227" s="225" t="s">
        <v>38</v>
      </c>
      <c r="O227" s="90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8" t="s">
        <v>137</v>
      </c>
      <c r="AT227" s="228" t="s">
        <v>132</v>
      </c>
      <c r="AU227" s="228" t="s">
        <v>83</v>
      </c>
      <c r="AY227" s="16" t="s">
        <v>130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6" t="s">
        <v>81</v>
      </c>
      <c r="BK227" s="229">
        <f>ROUND(I227*H227,2)</f>
        <v>0</v>
      </c>
      <c r="BL227" s="16" t="s">
        <v>137</v>
      </c>
      <c r="BM227" s="228" t="s">
        <v>368</v>
      </c>
    </row>
    <row r="228" spans="1:65" s="2" customFormat="1" ht="37.8" customHeight="1">
      <c r="A228" s="37"/>
      <c r="B228" s="38"/>
      <c r="C228" s="217" t="s">
        <v>369</v>
      </c>
      <c r="D228" s="217" t="s">
        <v>132</v>
      </c>
      <c r="E228" s="218" t="s">
        <v>370</v>
      </c>
      <c r="F228" s="219" t="s">
        <v>371</v>
      </c>
      <c r="G228" s="220" t="s">
        <v>184</v>
      </c>
      <c r="H228" s="221">
        <v>1928.41</v>
      </c>
      <c r="I228" s="222"/>
      <c r="J228" s="223">
        <f>ROUND(I228*H228,2)</f>
        <v>0</v>
      </c>
      <c r="K228" s="219" t="s">
        <v>1</v>
      </c>
      <c r="L228" s="43"/>
      <c r="M228" s="224" t="s">
        <v>1</v>
      </c>
      <c r="N228" s="225" t="s">
        <v>38</v>
      </c>
      <c r="O228" s="90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8" t="s">
        <v>137</v>
      </c>
      <c r="AT228" s="228" t="s">
        <v>132</v>
      </c>
      <c r="AU228" s="228" t="s">
        <v>83</v>
      </c>
      <c r="AY228" s="16" t="s">
        <v>130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6" t="s">
        <v>81</v>
      </c>
      <c r="BK228" s="229">
        <f>ROUND(I228*H228,2)</f>
        <v>0</v>
      </c>
      <c r="BL228" s="16" t="s">
        <v>137</v>
      </c>
      <c r="BM228" s="228" t="s">
        <v>372</v>
      </c>
    </row>
    <row r="229" spans="1:51" s="13" customFormat="1" ht="12">
      <c r="A229" s="13"/>
      <c r="B229" s="230"/>
      <c r="C229" s="231"/>
      <c r="D229" s="232" t="s">
        <v>139</v>
      </c>
      <c r="E229" s="233" t="s">
        <v>1</v>
      </c>
      <c r="F229" s="234" t="s">
        <v>373</v>
      </c>
      <c r="G229" s="231"/>
      <c r="H229" s="235">
        <v>182.5</v>
      </c>
      <c r="I229" s="236"/>
      <c r="J229" s="231"/>
      <c r="K229" s="231"/>
      <c r="L229" s="237"/>
      <c r="M229" s="238"/>
      <c r="N229" s="239"/>
      <c r="O229" s="239"/>
      <c r="P229" s="239"/>
      <c r="Q229" s="239"/>
      <c r="R229" s="239"/>
      <c r="S229" s="239"/>
      <c r="T229" s="24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1" t="s">
        <v>139</v>
      </c>
      <c r="AU229" s="241" t="s">
        <v>83</v>
      </c>
      <c r="AV229" s="13" t="s">
        <v>83</v>
      </c>
      <c r="AW229" s="13" t="s">
        <v>30</v>
      </c>
      <c r="AX229" s="13" t="s">
        <v>73</v>
      </c>
      <c r="AY229" s="241" t="s">
        <v>130</v>
      </c>
    </row>
    <row r="230" spans="1:51" s="13" customFormat="1" ht="12">
      <c r="A230" s="13"/>
      <c r="B230" s="230"/>
      <c r="C230" s="231"/>
      <c r="D230" s="232" t="s">
        <v>139</v>
      </c>
      <c r="E230" s="233" t="s">
        <v>1</v>
      </c>
      <c r="F230" s="234" t="s">
        <v>374</v>
      </c>
      <c r="G230" s="231"/>
      <c r="H230" s="235">
        <v>1745.91</v>
      </c>
      <c r="I230" s="236"/>
      <c r="J230" s="231"/>
      <c r="K230" s="231"/>
      <c r="L230" s="237"/>
      <c r="M230" s="238"/>
      <c r="N230" s="239"/>
      <c r="O230" s="239"/>
      <c r="P230" s="239"/>
      <c r="Q230" s="239"/>
      <c r="R230" s="239"/>
      <c r="S230" s="239"/>
      <c r="T230" s="24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1" t="s">
        <v>139</v>
      </c>
      <c r="AU230" s="241" t="s">
        <v>83</v>
      </c>
      <c r="AV230" s="13" t="s">
        <v>83</v>
      </c>
      <c r="AW230" s="13" t="s">
        <v>30</v>
      </c>
      <c r="AX230" s="13" t="s">
        <v>73</v>
      </c>
      <c r="AY230" s="241" t="s">
        <v>130</v>
      </c>
    </row>
    <row r="231" spans="1:51" s="14" customFormat="1" ht="12">
      <c r="A231" s="14"/>
      <c r="B231" s="242"/>
      <c r="C231" s="243"/>
      <c r="D231" s="232" t="s">
        <v>139</v>
      </c>
      <c r="E231" s="244" t="s">
        <v>1</v>
      </c>
      <c r="F231" s="245" t="s">
        <v>145</v>
      </c>
      <c r="G231" s="243"/>
      <c r="H231" s="246">
        <v>1928.41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2" t="s">
        <v>139</v>
      </c>
      <c r="AU231" s="252" t="s">
        <v>83</v>
      </c>
      <c r="AV231" s="14" t="s">
        <v>137</v>
      </c>
      <c r="AW231" s="14" t="s">
        <v>30</v>
      </c>
      <c r="AX231" s="14" t="s">
        <v>81</v>
      </c>
      <c r="AY231" s="252" t="s">
        <v>130</v>
      </c>
    </row>
    <row r="232" spans="1:65" s="2" customFormat="1" ht="37.8" customHeight="1">
      <c r="A232" s="37"/>
      <c r="B232" s="38"/>
      <c r="C232" s="217" t="s">
        <v>375</v>
      </c>
      <c r="D232" s="217" t="s">
        <v>132</v>
      </c>
      <c r="E232" s="218" t="s">
        <v>376</v>
      </c>
      <c r="F232" s="219" t="s">
        <v>377</v>
      </c>
      <c r="G232" s="220" t="s">
        <v>184</v>
      </c>
      <c r="H232" s="221">
        <v>69.7</v>
      </c>
      <c r="I232" s="222"/>
      <c r="J232" s="223">
        <f>ROUND(I232*H232,2)</f>
        <v>0</v>
      </c>
      <c r="K232" s="219" t="s">
        <v>1</v>
      </c>
      <c r="L232" s="43"/>
      <c r="M232" s="224" t="s">
        <v>1</v>
      </c>
      <c r="N232" s="225" t="s">
        <v>38</v>
      </c>
      <c r="O232" s="90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8" t="s">
        <v>137</v>
      </c>
      <c r="AT232" s="228" t="s">
        <v>132</v>
      </c>
      <c r="AU232" s="228" t="s">
        <v>83</v>
      </c>
      <c r="AY232" s="16" t="s">
        <v>130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6" t="s">
        <v>81</v>
      </c>
      <c r="BK232" s="229">
        <f>ROUND(I232*H232,2)</f>
        <v>0</v>
      </c>
      <c r="BL232" s="16" t="s">
        <v>137</v>
      </c>
      <c r="BM232" s="228" t="s">
        <v>378</v>
      </c>
    </row>
    <row r="233" spans="1:51" s="13" customFormat="1" ht="12">
      <c r="A233" s="13"/>
      <c r="B233" s="230"/>
      <c r="C233" s="231"/>
      <c r="D233" s="232" t="s">
        <v>139</v>
      </c>
      <c r="E233" s="233" t="s">
        <v>1</v>
      </c>
      <c r="F233" s="234" t="s">
        <v>379</v>
      </c>
      <c r="G233" s="231"/>
      <c r="H233" s="235">
        <v>69.7</v>
      </c>
      <c r="I233" s="236"/>
      <c r="J233" s="231"/>
      <c r="K233" s="231"/>
      <c r="L233" s="237"/>
      <c r="M233" s="238"/>
      <c r="N233" s="239"/>
      <c r="O233" s="239"/>
      <c r="P233" s="239"/>
      <c r="Q233" s="239"/>
      <c r="R233" s="239"/>
      <c r="S233" s="239"/>
      <c r="T233" s="24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1" t="s">
        <v>139</v>
      </c>
      <c r="AU233" s="241" t="s">
        <v>83</v>
      </c>
      <c r="AV233" s="13" t="s">
        <v>83</v>
      </c>
      <c r="AW233" s="13" t="s">
        <v>30</v>
      </c>
      <c r="AX233" s="13" t="s">
        <v>81</v>
      </c>
      <c r="AY233" s="241" t="s">
        <v>130</v>
      </c>
    </row>
    <row r="234" spans="1:65" s="2" customFormat="1" ht="44.25" customHeight="1">
      <c r="A234" s="37"/>
      <c r="B234" s="38"/>
      <c r="C234" s="217" t="s">
        <v>380</v>
      </c>
      <c r="D234" s="217" t="s">
        <v>132</v>
      </c>
      <c r="E234" s="218" t="s">
        <v>381</v>
      </c>
      <c r="F234" s="219" t="s">
        <v>382</v>
      </c>
      <c r="G234" s="220" t="s">
        <v>184</v>
      </c>
      <c r="H234" s="221">
        <v>69.7</v>
      </c>
      <c r="I234" s="222"/>
      <c r="J234" s="223">
        <f>ROUND(I234*H234,2)</f>
        <v>0</v>
      </c>
      <c r="K234" s="219" t="s">
        <v>136</v>
      </c>
      <c r="L234" s="43"/>
      <c r="M234" s="224" t="s">
        <v>1</v>
      </c>
      <c r="N234" s="225" t="s">
        <v>38</v>
      </c>
      <c r="O234" s="90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8" t="s">
        <v>137</v>
      </c>
      <c r="AT234" s="228" t="s">
        <v>132</v>
      </c>
      <c r="AU234" s="228" t="s">
        <v>83</v>
      </c>
      <c r="AY234" s="16" t="s">
        <v>130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6" t="s">
        <v>81</v>
      </c>
      <c r="BK234" s="229">
        <f>ROUND(I234*H234,2)</f>
        <v>0</v>
      </c>
      <c r="BL234" s="16" t="s">
        <v>137</v>
      </c>
      <c r="BM234" s="228" t="s">
        <v>383</v>
      </c>
    </row>
    <row r="235" spans="1:63" s="12" customFormat="1" ht="22.8" customHeight="1">
      <c r="A235" s="12"/>
      <c r="B235" s="201"/>
      <c r="C235" s="202"/>
      <c r="D235" s="203" t="s">
        <v>72</v>
      </c>
      <c r="E235" s="215" t="s">
        <v>384</v>
      </c>
      <c r="F235" s="215" t="s">
        <v>385</v>
      </c>
      <c r="G235" s="202"/>
      <c r="H235" s="202"/>
      <c r="I235" s="205"/>
      <c r="J235" s="216">
        <f>BK235</f>
        <v>0</v>
      </c>
      <c r="K235" s="202"/>
      <c r="L235" s="207"/>
      <c r="M235" s="208"/>
      <c r="N235" s="209"/>
      <c r="O235" s="209"/>
      <c r="P235" s="210">
        <f>P236</f>
        <v>0</v>
      </c>
      <c r="Q235" s="209"/>
      <c r="R235" s="210">
        <f>R236</f>
        <v>0</v>
      </c>
      <c r="S235" s="209"/>
      <c r="T235" s="211">
        <f>T236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2" t="s">
        <v>81</v>
      </c>
      <c r="AT235" s="213" t="s">
        <v>72</v>
      </c>
      <c r="AU235" s="213" t="s">
        <v>81</v>
      </c>
      <c r="AY235" s="212" t="s">
        <v>130</v>
      </c>
      <c r="BK235" s="214">
        <f>BK236</f>
        <v>0</v>
      </c>
    </row>
    <row r="236" spans="1:65" s="2" customFormat="1" ht="44.25" customHeight="1">
      <c r="A236" s="37"/>
      <c r="B236" s="38"/>
      <c r="C236" s="217" t="s">
        <v>386</v>
      </c>
      <c r="D236" s="217" t="s">
        <v>132</v>
      </c>
      <c r="E236" s="218" t="s">
        <v>387</v>
      </c>
      <c r="F236" s="219" t="s">
        <v>388</v>
      </c>
      <c r="G236" s="220" t="s">
        <v>184</v>
      </c>
      <c r="H236" s="221">
        <v>9135.759</v>
      </c>
      <c r="I236" s="222"/>
      <c r="J236" s="223">
        <f>ROUND(I236*H236,2)</f>
        <v>0</v>
      </c>
      <c r="K236" s="219" t="s">
        <v>136</v>
      </c>
      <c r="L236" s="43"/>
      <c r="M236" s="263" t="s">
        <v>1</v>
      </c>
      <c r="N236" s="264" t="s">
        <v>38</v>
      </c>
      <c r="O236" s="265"/>
      <c r="P236" s="266">
        <f>O236*H236</f>
        <v>0</v>
      </c>
      <c r="Q236" s="266">
        <v>0</v>
      </c>
      <c r="R236" s="266">
        <f>Q236*H236</f>
        <v>0</v>
      </c>
      <c r="S236" s="266">
        <v>0</v>
      </c>
      <c r="T236" s="267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8" t="s">
        <v>137</v>
      </c>
      <c r="AT236" s="228" t="s">
        <v>132</v>
      </c>
      <c r="AU236" s="228" t="s">
        <v>83</v>
      </c>
      <c r="AY236" s="16" t="s">
        <v>130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6" t="s">
        <v>81</v>
      </c>
      <c r="BK236" s="229">
        <f>ROUND(I236*H236,2)</f>
        <v>0</v>
      </c>
      <c r="BL236" s="16" t="s">
        <v>137</v>
      </c>
      <c r="BM236" s="228" t="s">
        <v>389</v>
      </c>
    </row>
    <row r="237" spans="1:31" s="2" customFormat="1" ht="6.95" customHeight="1">
      <c r="A237" s="37"/>
      <c r="B237" s="65"/>
      <c r="C237" s="66"/>
      <c r="D237" s="66"/>
      <c r="E237" s="66"/>
      <c r="F237" s="66"/>
      <c r="G237" s="66"/>
      <c r="H237" s="66"/>
      <c r="I237" s="66"/>
      <c r="J237" s="66"/>
      <c r="K237" s="66"/>
      <c r="L237" s="43"/>
      <c r="M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</row>
  </sheetData>
  <sheetProtection password="CC35" sheet="1" objects="1" scenarios="1" formatColumns="0" formatRows="0" autoFilter="0"/>
  <autoFilter ref="C123:K23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99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III/2033 VOCHOV PRŮTAH - 1. ETAPA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390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24. 9. 2023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ROUND((SUM(BE124:BE235)),2)</f>
        <v>0</v>
      </c>
      <c r="G33" s="37"/>
      <c r="H33" s="37"/>
      <c r="I33" s="154">
        <v>0.21</v>
      </c>
      <c r="J33" s="153">
        <f>ROUND(((SUM(BE124:BE235))*I33),2)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ROUND((SUM(BF124:BF235)),2)</f>
        <v>0</v>
      </c>
      <c r="G34" s="37"/>
      <c r="H34" s="37"/>
      <c r="I34" s="154">
        <v>0.15</v>
      </c>
      <c r="J34" s="153">
        <f>ROUND(((SUM(BF124:BF235))*I34),2)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ROUND((SUM(BG124:BG235)),2)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ROUND((SUM(BH124:BH235)),2)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ROUND((SUM(BI124:BI235)),2)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III/2033 VOCHOV PRŮTAH - 1.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SO120 - Chodníky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24. 9. 2023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103</v>
      </c>
      <c r="D94" s="175"/>
      <c r="E94" s="175"/>
      <c r="F94" s="175"/>
      <c r="G94" s="175"/>
      <c r="H94" s="175"/>
      <c r="I94" s="175"/>
      <c r="J94" s="176" t="s">
        <v>104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105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106</v>
      </c>
    </row>
    <row r="97" spans="1:31" s="9" customFormat="1" ht="24.95" customHeight="1">
      <c r="A97" s="9"/>
      <c r="B97" s="178"/>
      <c r="C97" s="179"/>
      <c r="D97" s="180" t="s">
        <v>107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108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391</v>
      </c>
      <c r="E99" s="187"/>
      <c r="F99" s="187"/>
      <c r="G99" s="187"/>
      <c r="H99" s="187"/>
      <c r="I99" s="187"/>
      <c r="J99" s="188">
        <f>J177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110</v>
      </c>
      <c r="E100" s="187"/>
      <c r="F100" s="187"/>
      <c r="G100" s="187"/>
      <c r="H100" s="187"/>
      <c r="I100" s="187"/>
      <c r="J100" s="188">
        <f>J182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111</v>
      </c>
      <c r="E101" s="187"/>
      <c r="F101" s="187"/>
      <c r="G101" s="187"/>
      <c r="H101" s="187"/>
      <c r="I101" s="187"/>
      <c r="J101" s="188">
        <f>J185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112</v>
      </c>
      <c r="E102" s="187"/>
      <c r="F102" s="187"/>
      <c r="G102" s="187"/>
      <c r="H102" s="187"/>
      <c r="I102" s="187"/>
      <c r="J102" s="188">
        <f>J200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113</v>
      </c>
      <c r="E103" s="187"/>
      <c r="F103" s="187"/>
      <c r="G103" s="187"/>
      <c r="H103" s="187"/>
      <c r="I103" s="187"/>
      <c r="J103" s="188">
        <f>J217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114</v>
      </c>
      <c r="E104" s="187"/>
      <c r="F104" s="187"/>
      <c r="G104" s="187"/>
      <c r="H104" s="187"/>
      <c r="I104" s="187"/>
      <c r="J104" s="188">
        <f>J234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115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73" t="str">
        <f>E7</f>
        <v>III/2033 VOCHOV PRŮTAH - 1. ETAPA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100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>SO120 - Chodníky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 xml:space="preserve"> </v>
      </c>
      <c r="G118" s="39"/>
      <c r="H118" s="39"/>
      <c r="I118" s="31" t="s">
        <v>22</v>
      </c>
      <c r="J118" s="78" t="str">
        <f>IF(J12="","",J12)</f>
        <v>24. 9. 2023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 xml:space="preserve"> </v>
      </c>
      <c r="G120" s="39"/>
      <c r="H120" s="39"/>
      <c r="I120" s="31" t="s">
        <v>29</v>
      </c>
      <c r="J120" s="35" t="str">
        <f>E21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IF(E18="","",E18)</f>
        <v>Vyplň údaj</v>
      </c>
      <c r="G121" s="39"/>
      <c r="H121" s="39"/>
      <c r="I121" s="31" t="s">
        <v>31</v>
      </c>
      <c r="J121" s="35" t="str">
        <f>E24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0"/>
      <c r="B123" s="191"/>
      <c r="C123" s="192" t="s">
        <v>116</v>
      </c>
      <c r="D123" s="193" t="s">
        <v>58</v>
      </c>
      <c r="E123" s="193" t="s">
        <v>54</v>
      </c>
      <c r="F123" s="193" t="s">
        <v>55</v>
      </c>
      <c r="G123" s="193" t="s">
        <v>117</v>
      </c>
      <c r="H123" s="193" t="s">
        <v>118</v>
      </c>
      <c r="I123" s="193" t="s">
        <v>119</v>
      </c>
      <c r="J123" s="193" t="s">
        <v>104</v>
      </c>
      <c r="K123" s="194" t="s">
        <v>120</v>
      </c>
      <c r="L123" s="195"/>
      <c r="M123" s="99" t="s">
        <v>1</v>
      </c>
      <c r="N123" s="100" t="s">
        <v>37</v>
      </c>
      <c r="O123" s="100" t="s">
        <v>121</v>
      </c>
      <c r="P123" s="100" t="s">
        <v>122</v>
      </c>
      <c r="Q123" s="100" t="s">
        <v>123</v>
      </c>
      <c r="R123" s="100" t="s">
        <v>124</v>
      </c>
      <c r="S123" s="100" t="s">
        <v>125</v>
      </c>
      <c r="T123" s="101" t="s">
        <v>126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7"/>
      <c r="B124" s="38"/>
      <c r="C124" s="106" t="s">
        <v>127</v>
      </c>
      <c r="D124" s="39"/>
      <c r="E124" s="39"/>
      <c r="F124" s="39"/>
      <c r="G124" s="39"/>
      <c r="H124" s="39"/>
      <c r="I124" s="39"/>
      <c r="J124" s="196">
        <f>BK124</f>
        <v>0</v>
      </c>
      <c r="K124" s="39"/>
      <c r="L124" s="43"/>
      <c r="M124" s="102"/>
      <c r="N124" s="197"/>
      <c r="O124" s="103"/>
      <c r="P124" s="198">
        <f>P125</f>
        <v>0</v>
      </c>
      <c r="Q124" s="103"/>
      <c r="R124" s="198">
        <f>R125</f>
        <v>1126.189454</v>
      </c>
      <c r="S124" s="103"/>
      <c r="T124" s="199">
        <f>T125</f>
        <v>956.913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106</v>
      </c>
      <c r="BK124" s="200">
        <f>BK125</f>
        <v>0</v>
      </c>
    </row>
    <row r="125" spans="1:63" s="12" customFormat="1" ht="25.9" customHeight="1">
      <c r="A125" s="12"/>
      <c r="B125" s="201"/>
      <c r="C125" s="202"/>
      <c r="D125" s="203" t="s">
        <v>72</v>
      </c>
      <c r="E125" s="204" t="s">
        <v>128</v>
      </c>
      <c r="F125" s="204" t="s">
        <v>129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P126+P177+P182+P185+P200+P217+P234</f>
        <v>0</v>
      </c>
      <c r="Q125" s="209"/>
      <c r="R125" s="210">
        <f>R126+R177+R182+R185+R200+R217+R234</f>
        <v>1126.189454</v>
      </c>
      <c r="S125" s="209"/>
      <c r="T125" s="211">
        <f>T126+T177+T182+T185+T200+T217+T234</f>
        <v>956.913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81</v>
      </c>
      <c r="AT125" s="213" t="s">
        <v>72</v>
      </c>
      <c r="AU125" s="213" t="s">
        <v>73</v>
      </c>
      <c r="AY125" s="212" t="s">
        <v>130</v>
      </c>
      <c r="BK125" s="214">
        <f>BK126+BK177+BK182+BK185+BK200+BK217+BK234</f>
        <v>0</v>
      </c>
    </row>
    <row r="126" spans="1:63" s="12" customFormat="1" ht="22.8" customHeight="1">
      <c r="A126" s="12"/>
      <c r="B126" s="201"/>
      <c r="C126" s="202"/>
      <c r="D126" s="203" t="s">
        <v>72</v>
      </c>
      <c r="E126" s="215" t="s">
        <v>81</v>
      </c>
      <c r="F126" s="215" t="s">
        <v>131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SUM(P127:P176)</f>
        <v>0</v>
      </c>
      <c r="Q126" s="209"/>
      <c r="R126" s="210">
        <f>SUM(R127:R176)</f>
        <v>0.00511</v>
      </c>
      <c r="S126" s="209"/>
      <c r="T126" s="211">
        <f>SUM(T127:T176)</f>
        <v>955.457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81</v>
      </c>
      <c r="AT126" s="213" t="s">
        <v>72</v>
      </c>
      <c r="AU126" s="213" t="s">
        <v>81</v>
      </c>
      <c r="AY126" s="212" t="s">
        <v>130</v>
      </c>
      <c r="BK126" s="214">
        <f>SUM(BK127:BK176)</f>
        <v>0</v>
      </c>
    </row>
    <row r="127" spans="1:65" s="2" customFormat="1" ht="66.75" customHeight="1">
      <c r="A127" s="37"/>
      <c r="B127" s="38"/>
      <c r="C127" s="217" t="s">
        <v>81</v>
      </c>
      <c r="D127" s="217" t="s">
        <v>132</v>
      </c>
      <c r="E127" s="218" t="s">
        <v>392</v>
      </c>
      <c r="F127" s="219" t="s">
        <v>393</v>
      </c>
      <c r="G127" s="220" t="s">
        <v>135</v>
      </c>
      <c r="H127" s="221">
        <v>159</v>
      </c>
      <c r="I127" s="222"/>
      <c r="J127" s="223">
        <f>ROUND(I127*H127,2)</f>
        <v>0</v>
      </c>
      <c r="K127" s="219" t="s">
        <v>136</v>
      </c>
      <c r="L127" s="43"/>
      <c r="M127" s="224" t="s">
        <v>1</v>
      </c>
      <c r="N127" s="225" t="s">
        <v>38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0.388</v>
      </c>
      <c r="T127" s="227">
        <f>S127*H127</f>
        <v>61.692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137</v>
      </c>
      <c r="AT127" s="228" t="s">
        <v>132</v>
      </c>
      <c r="AU127" s="228" t="s">
        <v>83</v>
      </c>
      <c r="AY127" s="16" t="s">
        <v>130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81</v>
      </c>
      <c r="BK127" s="229">
        <f>ROUND(I127*H127,2)</f>
        <v>0</v>
      </c>
      <c r="BL127" s="16" t="s">
        <v>137</v>
      </c>
      <c r="BM127" s="228" t="s">
        <v>394</v>
      </c>
    </row>
    <row r="128" spans="1:51" s="13" customFormat="1" ht="12">
      <c r="A128" s="13"/>
      <c r="B128" s="230"/>
      <c r="C128" s="231"/>
      <c r="D128" s="232" t="s">
        <v>139</v>
      </c>
      <c r="E128" s="233" t="s">
        <v>1</v>
      </c>
      <c r="F128" s="234" t="s">
        <v>395</v>
      </c>
      <c r="G128" s="231"/>
      <c r="H128" s="235">
        <v>159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139</v>
      </c>
      <c r="AU128" s="241" t="s">
        <v>83</v>
      </c>
      <c r="AV128" s="13" t="s">
        <v>83</v>
      </c>
      <c r="AW128" s="13" t="s">
        <v>30</v>
      </c>
      <c r="AX128" s="13" t="s">
        <v>73</v>
      </c>
      <c r="AY128" s="241" t="s">
        <v>130</v>
      </c>
    </row>
    <row r="129" spans="1:51" s="14" customFormat="1" ht="12">
      <c r="A129" s="14"/>
      <c r="B129" s="242"/>
      <c r="C129" s="243"/>
      <c r="D129" s="232" t="s">
        <v>139</v>
      </c>
      <c r="E129" s="244" t="s">
        <v>1</v>
      </c>
      <c r="F129" s="245" t="s">
        <v>145</v>
      </c>
      <c r="G129" s="243"/>
      <c r="H129" s="246">
        <v>159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2" t="s">
        <v>139</v>
      </c>
      <c r="AU129" s="252" t="s">
        <v>83</v>
      </c>
      <c r="AV129" s="14" t="s">
        <v>137</v>
      </c>
      <c r="AW129" s="14" t="s">
        <v>30</v>
      </c>
      <c r="AX129" s="14" t="s">
        <v>81</v>
      </c>
      <c r="AY129" s="252" t="s">
        <v>130</v>
      </c>
    </row>
    <row r="130" spans="1:65" s="2" customFormat="1" ht="66.75" customHeight="1">
      <c r="A130" s="37"/>
      <c r="B130" s="38"/>
      <c r="C130" s="217" t="s">
        <v>83</v>
      </c>
      <c r="D130" s="217" t="s">
        <v>132</v>
      </c>
      <c r="E130" s="218" t="s">
        <v>396</v>
      </c>
      <c r="F130" s="219" t="s">
        <v>397</v>
      </c>
      <c r="G130" s="220" t="s">
        <v>135</v>
      </c>
      <c r="H130" s="221">
        <v>1122</v>
      </c>
      <c r="I130" s="222"/>
      <c r="J130" s="223">
        <f>ROUND(I130*H130,2)</f>
        <v>0</v>
      </c>
      <c r="K130" s="219" t="s">
        <v>136</v>
      </c>
      <c r="L130" s="43"/>
      <c r="M130" s="224" t="s">
        <v>1</v>
      </c>
      <c r="N130" s="225" t="s">
        <v>38</v>
      </c>
      <c r="O130" s="90"/>
      <c r="P130" s="226">
        <f>O130*H130</f>
        <v>0</v>
      </c>
      <c r="Q130" s="226">
        <v>0</v>
      </c>
      <c r="R130" s="226">
        <f>Q130*H130</f>
        <v>0</v>
      </c>
      <c r="S130" s="226">
        <v>0.295</v>
      </c>
      <c r="T130" s="227">
        <f>S130*H130</f>
        <v>330.99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137</v>
      </c>
      <c r="AT130" s="228" t="s">
        <v>132</v>
      </c>
      <c r="AU130" s="228" t="s">
        <v>83</v>
      </c>
      <c r="AY130" s="16" t="s">
        <v>130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81</v>
      </c>
      <c r="BK130" s="229">
        <f>ROUND(I130*H130,2)</f>
        <v>0</v>
      </c>
      <c r="BL130" s="16" t="s">
        <v>137</v>
      </c>
      <c r="BM130" s="228" t="s">
        <v>398</v>
      </c>
    </row>
    <row r="131" spans="1:51" s="13" customFormat="1" ht="12">
      <c r="A131" s="13"/>
      <c r="B131" s="230"/>
      <c r="C131" s="231"/>
      <c r="D131" s="232" t="s">
        <v>139</v>
      </c>
      <c r="E131" s="233" t="s">
        <v>1</v>
      </c>
      <c r="F131" s="234" t="s">
        <v>399</v>
      </c>
      <c r="G131" s="231"/>
      <c r="H131" s="235">
        <v>1122</v>
      </c>
      <c r="I131" s="236"/>
      <c r="J131" s="231"/>
      <c r="K131" s="231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139</v>
      </c>
      <c r="AU131" s="241" t="s">
        <v>83</v>
      </c>
      <c r="AV131" s="13" t="s">
        <v>83</v>
      </c>
      <c r="AW131" s="13" t="s">
        <v>30</v>
      </c>
      <c r="AX131" s="13" t="s">
        <v>73</v>
      </c>
      <c r="AY131" s="241" t="s">
        <v>130</v>
      </c>
    </row>
    <row r="132" spans="1:51" s="14" customFormat="1" ht="12">
      <c r="A132" s="14"/>
      <c r="B132" s="242"/>
      <c r="C132" s="243"/>
      <c r="D132" s="232" t="s">
        <v>139</v>
      </c>
      <c r="E132" s="244" t="s">
        <v>1</v>
      </c>
      <c r="F132" s="245" t="s">
        <v>145</v>
      </c>
      <c r="G132" s="243"/>
      <c r="H132" s="246">
        <v>1122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139</v>
      </c>
      <c r="AU132" s="252" t="s">
        <v>83</v>
      </c>
      <c r="AV132" s="14" t="s">
        <v>137</v>
      </c>
      <c r="AW132" s="14" t="s">
        <v>30</v>
      </c>
      <c r="AX132" s="14" t="s">
        <v>81</v>
      </c>
      <c r="AY132" s="252" t="s">
        <v>130</v>
      </c>
    </row>
    <row r="133" spans="1:65" s="2" customFormat="1" ht="66.75" customHeight="1">
      <c r="A133" s="37"/>
      <c r="B133" s="38"/>
      <c r="C133" s="217" t="s">
        <v>146</v>
      </c>
      <c r="D133" s="217" t="s">
        <v>132</v>
      </c>
      <c r="E133" s="218" t="s">
        <v>400</v>
      </c>
      <c r="F133" s="219" t="s">
        <v>401</v>
      </c>
      <c r="G133" s="220" t="s">
        <v>135</v>
      </c>
      <c r="H133" s="221">
        <v>1233</v>
      </c>
      <c r="I133" s="222"/>
      <c r="J133" s="223">
        <f>ROUND(I133*H133,2)</f>
        <v>0</v>
      </c>
      <c r="K133" s="219" t="s">
        <v>136</v>
      </c>
      <c r="L133" s="43"/>
      <c r="M133" s="224" t="s">
        <v>1</v>
      </c>
      <c r="N133" s="225" t="s">
        <v>38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0.29</v>
      </c>
      <c r="T133" s="227">
        <f>S133*H133</f>
        <v>357.57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137</v>
      </c>
      <c r="AT133" s="228" t="s">
        <v>132</v>
      </c>
      <c r="AU133" s="228" t="s">
        <v>83</v>
      </c>
      <c r="AY133" s="16" t="s">
        <v>130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81</v>
      </c>
      <c r="BK133" s="229">
        <f>ROUND(I133*H133,2)</f>
        <v>0</v>
      </c>
      <c r="BL133" s="16" t="s">
        <v>137</v>
      </c>
      <c r="BM133" s="228" t="s">
        <v>402</v>
      </c>
    </row>
    <row r="134" spans="1:51" s="13" customFormat="1" ht="12">
      <c r="A134" s="13"/>
      <c r="B134" s="230"/>
      <c r="C134" s="231"/>
      <c r="D134" s="232" t="s">
        <v>139</v>
      </c>
      <c r="E134" s="233" t="s">
        <v>1</v>
      </c>
      <c r="F134" s="234" t="s">
        <v>403</v>
      </c>
      <c r="G134" s="231"/>
      <c r="H134" s="235">
        <v>1122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139</v>
      </c>
      <c r="AU134" s="241" t="s">
        <v>83</v>
      </c>
      <c r="AV134" s="13" t="s">
        <v>83</v>
      </c>
      <c r="AW134" s="13" t="s">
        <v>30</v>
      </c>
      <c r="AX134" s="13" t="s">
        <v>73</v>
      </c>
      <c r="AY134" s="241" t="s">
        <v>130</v>
      </c>
    </row>
    <row r="135" spans="1:51" s="13" customFormat="1" ht="12">
      <c r="A135" s="13"/>
      <c r="B135" s="230"/>
      <c r="C135" s="231"/>
      <c r="D135" s="232" t="s">
        <v>139</v>
      </c>
      <c r="E135" s="233" t="s">
        <v>1</v>
      </c>
      <c r="F135" s="234" t="s">
        <v>404</v>
      </c>
      <c r="G135" s="231"/>
      <c r="H135" s="235">
        <v>38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139</v>
      </c>
      <c r="AU135" s="241" t="s">
        <v>83</v>
      </c>
      <c r="AV135" s="13" t="s">
        <v>83</v>
      </c>
      <c r="AW135" s="13" t="s">
        <v>30</v>
      </c>
      <c r="AX135" s="13" t="s">
        <v>73</v>
      </c>
      <c r="AY135" s="241" t="s">
        <v>130</v>
      </c>
    </row>
    <row r="136" spans="1:51" s="13" customFormat="1" ht="12">
      <c r="A136" s="13"/>
      <c r="B136" s="230"/>
      <c r="C136" s="231"/>
      <c r="D136" s="232" t="s">
        <v>139</v>
      </c>
      <c r="E136" s="233" t="s">
        <v>1</v>
      </c>
      <c r="F136" s="234" t="s">
        <v>405</v>
      </c>
      <c r="G136" s="231"/>
      <c r="H136" s="235">
        <v>73</v>
      </c>
      <c r="I136" s="236"/>
      <c r="J136" s="231"/>
      <c r="K136" s="231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139</v>
      </c>
      <c r="AU136" s="241" t="s">
        <v>83</v>
      </c>
      <c r="AV136" s="13" t="s">
        <v>83</v>
      </c>
      <c r="AW136" s="13" t="s">
        <v>30</v>
      </c>
      <c r="AX136" s="13" t="s">
        <v>73</v>
      </c>
      <c r="AY136" s="241" t="s">
        <v>130</v>
      </c>
    </row>
    <row r="137" spans="1:51" s="14" customFormat="1" ht="12">
      <c r="A137" s="14"/>
      <c r="B137" s="242"/>
      <c r="C137" s="243"/>
      <c r="D137" s="232" t="s">
        <v>139</v>
      </c>
      <c r="E137" s="244" t="s">
        <v>1</v>
      </c>
      <c r="F137" s="245" t="s">
        <v>145</v>
      </c>
      <c r="G137" s="243"/>
      <c r="H137" s="246">
        <v>1233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139</v>
      </c>
      <c r="AU137" s="252" t="s">
        <v>83</v>
      </c>
      <c r="AV137" s="14" t="s">
        <v>137</v>
      </c>
      <c r="AW137" s="14" t="s">
        <v>30</v>
      </c>
      <c r="AX137" s="14" t="s">
        <v>81</v>
      </c>
      <c r="AY137" s="252" t="s">
        <v>130</v>
      </c>
    </row>
    <row r="138" spans="1:65" s="2" customFormat="1" ht="66.75" customHeight="1">
      <c r="A138" s="37"/>
      <c r="B138" s="38"/>
      <c r="C138" s="217" t="s">
        <v>137</v>
      </c>
      <c r="D138" s="217" t="s">
        <v>132</v>
      </c>
      <c r="E138" s="218" t="s">
        <v>141</v>
      </c>
      <c r="F138" s="219" t="s">
        <v>142</v>
      </c>
      <c r="G138" s="220" t="s">
        <v>135</v>
      </c>
      <c r="H138" s="221">
        <v>159</v>
      </c>
      <c r="I138" s="222"/>
      <c r="J138" s="223">
        <f>ROUND(I138*H138,2)</f>
        <v>0</v>
      </c>
      <c r="K138" s="219" t="s">
        <v>136</v>
      </c>
      <c r="L138" s="43"/>
      <c r="M138" s="224" t="s">
        <v>1</v>
      </c>
      <c r="N138" s="225" t="s">
        <v>38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0.44</v>
      </c>
      <c r="T138" s="227">
        <f>S138*H138</f>
        <v>69.96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137</v>
      </c>
      <c r="AT138" s="228" t="s">
        <v>132</v>
      </c>
      <c r="AU138" s="228" t="s">
        <v>83</v>
      </c>
      <c r="AY138" s="16" t="s">
        <v>130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81</v>
      </c>
      <c r="BK138" s="229">
        <f>ROUND(I138*H138,2)</f>
        <v>0</v>
      </c>
      <c r="BL138" s="16" t="s">
        <v>137</v>
      </c>
      <c r="BM138" s="228" t="s">
        <v>406</v>
      </c>
    </row>
    <row r="139" spans="1:51" s="13" customFormat="1" ht="12">
      <c r="A139" s="13"/>
      <c r="B139" s="230"/>
      <c r="C139" s="231"/>
      <c r="D139" s="232" t="s">
        <v>139</v>
      </c>
      <c r="E139" s="233" t="s">
        <v>1</v>
      </c>
      <c r="F139" s="234" t="s">
        <v>395</v>
      </c>
      <c r="G139" s="231"/>
      <c r="H139" s="235">
        <v>159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139</v>
      </c>
      <c r="AU139" s="241" t="s">
        <v>83</v>
      </c>
      <c r="AV139" s="13" t="s">
        <v>83</v>
      </c>
      <c r="AW139" s="13" t="s">
        <v>30</v>
      </c>
      <c r="AX139" s="13" t="s">
        <v>73</v>
      </c>
      <c r="AY139" s="241" t="s">
        <v>130</v>
      </c>
    </row>
    <row r="140" spans="1:51" s="14" customFormat="1" ht="12">
      <c r="A140" s="14"/>
      <c r="B140" s="242"/>
      <c r="C140" s="243"/>
      <c r="D140" s="232" t="s">
        <v>139</v>
      </c>
      <c r="E140" s="244" t="s">
        <v>1</v>
      </c>
      <c r="F140" s="245" t="s">
        <v>145</v>
      </c>
      <c r="G140" s="243"/>
      <c r="H140" s="246">
        <v>159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139</v>
      </c>
      <c r="AU140" s="252" t="s">
        <v>83</v>
      </c>
      <c r="AV140" s="14" t="s">
        <v>137</v>
      </c>
      <c r="AW140" s="14" t="s">
        <v>30</v>
      </c>
      <c r="AX140" s="14" t="s">
        <v>81</v>
      </c>
      <c r="AY140" s="252" t="s">
        <v>130</v>
      </c>
    </row>
    <row r="141" spans="1:65" s="2" customFormat="1" ht="55.5" customHeight="1">
      <c r="A141" s="37"/>
      <c r="B141" s="38"/>
      <c r="C141" s="217" t="s">
        <v>156</v>
      </c>
      <c r="D141" s="217" t="s">
        <v>132</v>
      </c>
      <c r="E141" s="218" t="s">
        <v>407</v>
      </c>
      <c r="F141" s="219" t="s">
        <v>408</v>
      </c>
      <c r="G141" s="220" t="s">
        <v>135</v>
      </c>
      <c r="H141" s="221">
        <v>38</v>
      </c>
      <c r="I141" s="222"/>
      <c r="J141" s="223">
        <f>ROUND(I141*H141,2)</f>
        <v>0</v>
      </c>
      <c r="K141" s="219" t="s">
        <v>136</v>
      </c>
      <c r="L141" s="43"/>
      <c r="M141" s="224" t="s">
        <v>1</v>
      </c>
      <c r="N141" s="225" t="s">
        <v>38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0.24</v>
      </c>
      <c r="T141" s="227">
        <f>S141*H141</f>
        <v>9.12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137</v>
      </c>
      <c r="AT141" s="228" t="s">
        <v>132</v>
      </c>
      <c r="AU141" s="228" t="s">
        <v>83</v>
      </c>
      <c r="AY141" s="16" t="s">
        <v>130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81</v>
      </c>
      <c r="BK141" s="229">
        <f>ROUND(I141*H141,2)</f>
        <v>0</v>
      </c>
      <c r="BL141" s="16" t="s">
        <v>137</v>
      </c>
      <c r="BM141" s="228" t="s">
        <v>409</v>
      </c>
    </row>
    <row r="142" spans="1:51" s="13" customFormat="1" ht="12">
      <c r="A142" s="13"/>
      <c r="B142" s="230"/>
      <c r="C142" s="231"/>
      <c r="D142" s="232" t="s">
        <v>139</v>
      </c>
      <c r="E142" s="233" t="s">
        <v>1</v>
      </c>
      <c r="F142" s="234" t="s">
        <v>410</v>
      </c>
      <c r="G142" s="231"/>
      <c r="H142" s="235">
        <v>38</v>
      </c>
      <c r="I142" s="236"/>
      <c r="J142" s="231"/>
      <c r="K142" s="231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139</v>
      </c>
      <c r="AU142" s="241" t="s">
        <v>83</v>
      </c>
      <c r="AV142" s="13" t="s">
        <v>83</v>
      </c>
      <c r="AW142" s="13" t="s">
        <v>30</v>
      </c>
      <c r="AX142" s="13" t="s">
        <v>73</v>
      </c>
      <c r="AY142" s="241" t="s">
        <v>130</v>
      </c>
    </row>
    <row r="143" spans="1:51" s="14" customFormat="1" ht="12">
      <c r="A143" s="14"/>
      <c r="B143" s="242"/>
      <c r="C143" s="243"/>
      <c r="D143" s="232" t="s">
        <v>139</v>
      </c>
      <c r="E143" s="244" t="s">
        <v>1</v>
      </c>
      <c r="F143" s="245" t="s">
        <v>145</v>
      </c>
      <c r="G143" s="243"/>
      <c r="H143" s="246">
        <v>38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139</v>
      </c>
      <c r="AU143" s="252" t="s">
        <v>83</v>
      </c>
      <c r="AV143" s="14" t="s">
        <v>137</v>
      </c>
      <c r="AW143" s="14" t="s">
        <v>30</v>
      </c>
      <c r="AX143" s="14" t="s">
        <v>81</v>
      </c>
      <c r="AY143" s="252" t="s">
        <v>130</v>
      </c>
    </row>
    <row r="144" spans="1:65" s="2" customFormat="1" ht="49.05" customHeight="1">
      <c r="A144" s="37"/>
      <c r="B144" s="38"/>
      <c r="C144" s="217" t="s">
        <v>165</v>
      </c>
      <c r="D144" s="217" t="s">
        <v>132</v>
      </c>
      <c r="E144" s="218" t="s">
        <v>411</v>
      </c>
      <c r="F144" s="219" t="s">
        <v>412</v>
      </c>
      <c r="G144" s="220" t="s">
        <v>135</v>
      </c>
      <c r="H144" s="221">
        <v>73</v>
      </c>
      <c r="I144" s="222"/>
      <c r="J144" s="223">
        <f>ROUND(I144*H144,2)</f>
        <v>0</v>
      </c>
      <c r="K144" s="219" t="s">
        <v>136</v>
      </c>
      <c r="L144" s="43"/>
      <c r="M144" s="224" t="s">
        <v>1</v>
      </c>
      <c r="N144" s="225" t="s">
        <v>38</v>
      </c>
      <c r="O144" s="90"/>
      <c r="P144" s="226">
        <f>O144*H144</f>
        <v>0</v>
      </c>
      <c r="Q144" s="226">
        <v>7E-05</v>
      </c>
      <c r="R144" s="226">
        <f>Q144*H144</f>
        <v>0.00511</v>
      </c>
      <c r="S144" s="226">
        <v>0.115</v>
      </c>
      <c r="T144" s="227">
        <f>S144*H144</f>
        <v>8.395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137</v>
      </c>
      <c r="AT144" s="228" t="s">
        <v>132</v>
      </c>
      <c r="AU144" s="228" t="s">
        <v>83</v>
      </c>
      <c r="AY144" s="16" t="s">
        <v>130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81</v>
      </c>
      <c r="BK144" s="229">
        <f>ROUND(I144*H144,2)</f>
        <v>0</v>
      </c>
      <c r="BL144" s="16" t="s">
        <v>137</v>
      </c>
      <c r="BM144" s="228" t="s">
        <v>413</v>
      </c>
    </row>
    <row r="145" spans="1:51" s="13" customFormat="1" ht="12">
      <c r="A145" s="13"/>
      <c r="B145" s="230"/>
      <c r="C145" s="231"/>
      <c r="D145" s="232" t="s">
        <v>139</v>
      </c>
      <c r="E145" s="233" t="s">
        <v>1</v>
      </c>
      <c r="F145" s="234" t="s">
        <v>414</v>
      </c>
      <c r="G145" s="231"/>
      <c r="H145" s="235">
        <v>73</v>
      </c>
      <c r="I145" s="236"/>
      <c r="J145" s="231"/>
      <c r="K145" s="231"/>
      <c r="L145" s="237"/>
      <c r="M145" s="238"/>
      <c r="N145" s="239"/>
      <c r="O145" s="239"/>
      <c r="P145" s="239"/>
      <c r="Q145" s="239"/>
      <c r="R145" s="239"/>
      <c r="S145" s="239"/>
      <c r="T145" s="24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1" t="s">
        <v>139</v>
      </c>
      <c r="AU145" s="241" t="s">
        <v>83</v>
      </c>
      <c r="AV145" s="13" t="s">
        <v>83</v>
      </c>
      <c r="AW145" s="13" t="s">
        <v>30</v>
      </c>
      <c r="AX145" s="13" t="s">
        <v>73</v>
      </c>
      <c r="AY145" s="241" t="s">
        <v>130</v>
      </c>
    </row>
    <row r="146" spans="1:51" s="14" customFormat="1" ht="12">
      <c r="A146" s="14"/>
      <c r="B146" s="242"/>
      <c r="C146" s="243"/>
      <c r="D146" s="232" t="s">
        <v>139</v>
      </c>
      <c r="E146" s="244" t="s">
        <v>1</v>
      </c>
      <c r="F146" s="245" t="s">
        <v>145</v>
      </c>
      <c r="G146" s="243"/>
      <c r="H146" s="246">
        <v>73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2" t="s">
        <v>139</v>
      </c>
      <c r="AU146" s="252" t="s">
        <v>83</v>
      </c>
      <c r="AV146" s="14" t="s">
        <v>137</v>
      </c>
      <c r="AW146" s="14" t="s">
        <v>30</v>
      </c>
      <c r="AX146" s="14" t="s">
        <v>81</v>
      </c>
      <c r="AY146" s="252" t="s">
        <v>130</v>
      </c>
    </row>
    <row r="147" spans="1:65" s="2" customFormat="1" ht="49.05" customHeight="1">
      <c r="A147" s="37"/>
      <c r="B147" s="38"/>
      <c r="C147" s="217" t="s">
        <v>170</v>
      </c>
      <c r="D147" s="217" t="s">
        <v>132</v>
      </c>
      <c r="E147" s="218" t="s">
        <v>151</v>
      </c>
      <c r="F147" s="219" t="s">
        <v>152</v>
      </c>
      <c r="G147" s="220" t="s">
        <v>153</v>
      </c>
      <c r="H147" s="221">
        <v>474</v>
      </c>
      <c r="I147" s="222"/>
      <c r="J147" s="223">
        <f>ROUND(I147*H147,2)</f>
        <v>0</v>
      </c>
      <c r="K147" s="219" t="s">
        <v>136</v>
      </c>
      <c r="L147" s="43"/>
      <c r="M147" s="224" t="s">
        <v>1</v>
      </c>
      <c r="N147" s="225" t="s">
        <v>38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0.205</v>
      </c>
      <c r="T147" s="227">
        <f>S147*H147</f>
        <v>97.16999999999999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137</v>
      </c>
      <c r="AT147" s="228" t="s">
        <v>132</v>
      </c>
      <c r="AU147" s="228" t="s">
        <v>83</v>
      </c>
      <c r="AY147" s="16" t="s">
        <v>130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81</v>
      </c>
      <c r="BK147" s="229">
        <f>ROUND(I147*H147,2)</f>
        <v>0</v>
      </c>
      <c r="BL147" s="16" t="s">
        <v>137</v>
      </c>
      <c r="BM147" s="228" t="s">
        <v>415</v>
      </c>
    </row>
    <row r="148" spans="1:51" s="13" customFormat="1" ht="12">
      <c r="A148" s="13"/>
      <c r="B148" s="230"/>
      <c r="C148" s="231"/>
      <c r="D148" s="232" t="s">
        <v>139</v>
      </c>
      <c r="E148" s="233" t="s">
        <v>1</v>
      </c>
      <c r="F148" s="234" t="s">
        <v>416</v>
      </c>
      <c r="G148" s="231"/>
      <c r="H148" s="235">
        <v>474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139</v>
      </c>
      <c r="AU148" s="241" t="s">
        <v>83</v>
      </c>
      <c r="AV148" s="13" t="s">
        <v>83</v>
      </c>
      <c r="AW148" s="13" t="s">
        <v>30</v>
      </c>
      <c r="AX148" s="13" t="s">
        <v>73</v>
      </c>
      <c r="AY148" s="241" t="s">
        <v>130</v>
      </c>
    </row>
    <row r="149" spans="1:51" s="14" customFormat="1" ht="12">
      <c r="A149" s="14"/>
      <c r="B149" s="242"/>
      <c r="C149" s="243"/>
      <c r="D149" s="232" t="s">
        <v>139</v>
      </c>
      <c r="E149" s="244" t="s">
        <v>1</v>
      </c>
      <c r="F149" s="245" t="s">
        <v>145</v>
      </c>
      <c r="G149" s="243"/>
      <c r="H149" s="246">
        <v>474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2" t="s">
        <v>139</v>
      </c>
      <c r="AU149" s="252" t="s">
        <v>83</v>
      </c>
      <c r="AV149" s="14" t="s">
        <v>137</v>
      </c>
      <c r="AW149" s="14" t="s">
        <v>30</v>
      </c>
      <c r="AX149" s="14" t="s">
        <v>81</v>
      </c>
      <c r="AY149" s="252" t="s">
        <v>130</v>
      </c>
    </row>
    <row r="150" spans="1:65" s="2" customFormat="1" ht="37.8" customHeight="1">
      <c r="A150" s="37"/>
      <c r="B150" s="38"/>
      <c r="C150" s="217" t="s">
        <v>175</v>
      </c>
      <c r="D150" s="217" t="s">
        <v>132</v>
      </c>
      <c r="E150" s="218" t="s">
        <v>417</v>
      </c>
      <c r="F150" s="219" t="s">
        <v>418</v>
      </c>
      <c r="G150" s="220" t="s">
        <v>153</v>
      </c>
      <c r="H150" s="221">
        <v>514</v>
      </c>
      <c r="I150" s="222"/>
      <c r="J150" s="223">
        <f>ROUND(I150*H150,2)</f>
        <v>0</v>
      </c>
      <c r="K150" s="219" t="s">
        <v>136</v>
      </c>
      <c r="L150" s="43"/>
      <c r="M150" s="224" t="s">
        <v>1</v>
      </c>
      <c r="N150" s="225" t="s">
        <v>38</v>
      </c>
      <c r="O150" s="90"/>
      <c r="P150" s="226">
        <f>O150*H150</f>
        <v>0</v>
      </c>
      <c r="Q150" s="226">
        <v>0</v>
      </c>
      <c r="R150" s="226">
        <f>Q150*H150</f>
        <v>0</v>
      </c>
      <c r="S150" s="226">
        <v>0.04</v>
      </c>
      <c r="T150" s="227">
        <f>S150*H150</f>
        <v>20.56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137</v>
      </c>
      <c r="AT150" s="228" t="s">
        <v>132</v>
      </c>
      <c r="AU150" s="228" t="s">
        <v>83</v>
      </c>
      <c r="AY150" s="16" t="s">
        <v>130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81</v>
      </c>
      <c r="BK150" s="229">
        <f>ROUND(I150*H150,2)</f>
        <v>0</v>
      </c>
      <c r="BL150" s="16" t="s">
        <v>137</v>
      </c>
      <c r="BM150" s="228" t="s">
        <v>419</v>
      </c>
    </row>
    <row r="151" spans="1:51" s="13" customFormat="1" ht="12">
      <c r="A151" s="13"/>
      <c r="B151" s="230"/>
      <c r="C151" s="231"/>
      <c r="D151" s="232" t="s">
        <v>139</v>
      </c>
      <c r="E151" s="233" t="s">
        <v>1</v>
      </c>
      <c r="F151" s="234" t="s">
        <v>420</v>
      </c>
      <c r="G151" s="231"/>
      <c r="H151" s="235">
        <v>514</v>
      </c>
      <c r="I151" s="236"/>
      <c r="J151" s="231"/>
      <c r="K151" s="231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139</v>
      </c>
      <c r="AU151" s="241" t="s">
        <v>83</v>
      </c>
      <c r="AV151" s="13" t="s">
        <v>83</v>
      </c>
      <c r="AW151" s="13" t="s">
        <v>30</v>
      </c>
      <c r="AX151" s="13" t="s">
        <v>73</v>
      </c>
      <c r="AY151" s="241" t="s">
        <v>130</v>
      </c>
    </row>
    <row r="152" spans="1:51" s="14" customFormat="1" ht="12">
      <c r="A152" s="14"/>
      <c r="B152" s="242"/>
      <c r="C152" s="243"/>
      <c r="D152" s="232" t="s">
        <v>139</v>
      </c>
      <c r="E152" s="244" t="s">
        <v>1</v>
      </c>
      <c r="F152" s="245" t="s">
        <v>145</v>
      </c>
      <c r="G152" s="243"/>
      <c r="H152" s="246">
        <v>514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139</v>
      </c>
      <c r="AU152" s="252" t="s">
        <v>83</v>
      </c>
      <c r="AV152" s="14" t="s">
        <v>137</v>
      </c>
      <c r="AW152" s="14" t="s">
        <v>30</v>
      </c>
      <c r="AX152" s="14" t="s">
        <v>81</v>
      </c>
      <c r="AY152" s="252" t="s">
        <v>130</v>
      </c>
    </row>
    <row r="153" spans="1:65" s="2" customFormat="1" ht="24.15" customHeight="1">
      <c r="A153" s="37"/>
      <c r="B153" s="38"/>
      <c r="C153" s="217" t="s">
        <v>180</v>
      </c>
      <c r="D153" s="217" t="s">
        <v>132</v>
      </c>
      <c r="E153" s="218" t="s">
        <v>421</v>
      </c>
      <c r="F153" s="219" t="s">
        <v>422</v>
      </c>
      <c r="G153" s="220" t="s">
        <v>135</v>
      </c>
      <c r="H153" s="221">
        <v>1212.1</v>
      </c>
      <c r="I153" s="222"/>
      <c r="J153" s="223">
        <f>ROUND(I153*H153,2)</f>
        <v>0</v>
      </c>
      <c r="K153" s="219" t="s">
        <v>136</v>
      </c>
      <c r="L153" s="43"/>
      <c r="M153" s="224" t="s">
        <v>1</v>
      </c>
      <c r="N153" s="225" t="s">
        <v>38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137</v>
      </c>
      <c r="AT153" s="228" t="s">
        <v>132</v>
      </c>
      <c r="AU153" s="228" t="s">
        <v>83</v>
      </c>
      <c r="AY153" s="16" t="s">
        <v>130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81</v>
      </c>
      <c r="BK153" s="229">
        <f>ROUND(I153*H153,2)</f>
        <v>0</v>
      </c>
      <c r="BL153" s="16" t="s">
        <v>137</v>
      </c>
      <c r="BM153" s="228" t="s">
        <v>423</v>
      </c>
    </row>
    <row r="154" spans="1:51" s="13" customFormat="1" ht="12">
      <c r="A154" s="13"/>
      <c r="B154" s="230"/>
      <c r="C154" s="231"/>
      <c r="D154" s="232" t="s">
        <v>139</v>
      </c>
      <c r="E154" s="233" t="s">
        <v>1</v>
      </c>
      <c r="F154" s="234" t="s">
        <v>424</v>
      </c>
      <c r="G154" s="231"/>
      <c r="H154" s="235">
        <v>1212.1</v>
      </c>
      <c r="I154" s="236"/>
      <c r="J154" s="231"/>
      <c r="K154" s="231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139</v>
      </c>
      <c r="AU154" s="241" t="s">
        <v>83</v>
      </c>
      <c r="AV154" s="13" t="s">
        <v>83</v>
      </c>
      <c r="AW154" s="13" t="s">
        <v>30</v>
      </c>
      <c r="AX154" s="13" t="s">
        <v>73</v>
      </c>
      <c r="AY154" s="241" t="s">
        <v>130</v>
      </c>
    </row>
    <row r="155" spans="1:51" s="14" customFormat="1" ht="12">
      <c r="A155" s="14"/>
      <c r="B155" s="242"/>
      <c r="C155" s="243"/>
      <c r="D155" s="232" t="s">
        <v>139</v>
      </c>
      <c r="E155" s="244" t="s">
        <v>1</v>
      </c>
      <c r="F155" s="245" t="s">
        <v>145</v>
      </c>
      <c r="G155" s="243"/>
      <c r="H155" s="246">
        <v>1212.1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2" t="s">
        <v>139</v>
      </c>
      <c r="AU155" s="252" t="s">
        <v>83</v>
      </c>
      <c r="AV155" s="14" t="s">
        <v>137</v>
      </c>
      <c r="AW155" s="14" t="s">
        <v>30</v>
      </c>
      <c r="AX155" s="14" t="s">
        <v>81</v>
      </c>
      <c r="AY155" s="252" t="s">
        <v>130</v>
      </c>
    </row>
    <row r="156" spans="1:65" s="2" customFormat="1" ht="37.8" customHeight="1">
      <c r="A156" s="37"/>
      <c r="B156" s="38"/>
      <c r="C156" s="217" t="s">
        <v>187</v>
      </c>
      <c r="D156" s="217" t="s">
        <v>132</v>
      </c>
      <c r="E156" s="218" t="s">
        <v>425</v>
      </c>
      <c r="F156" s="219" t="s">
        <v>426</v>
      </c>
      <c r="G156" s="220" t="s">
        <v>159</v>
      </c>
      <c r="H156" s="221">
        <v>132.758</v>
      </c>
      <c r="I156" s="222"/>
      <c r="J156" s="223">
        <f>ROUND(I156*H156,2)</f>
        <v>0</v>
      </c>
      <c r="K156" s="219" t="s">
        <v>136</v>
      </c>
      <c r="L156" s="43"/>
      <c r="M156" s="224" t="s">
        <v>1</v>
      </c>
      <c r="N156" s="225" t="s">
        <v>38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137</v>
      </c>
      <c r="AT156" s="228" t="s">
        <v>132</v>
      </c>
      <c r="AU156" s="228" t="s">
        <v>83</v>
      </c>
      <c r="AY156" s="16" t="s">
        <v>130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81</v>
      </c>
      <c r="BK156" s="229">
        <f>ROUND(I156*H156,2)</f>
        <v>0</v>
      </c>
      <c r="BL156" s="16" t="s">
        <v>137</v>
      </c>
      <c r="BM156" s="228" t="s">
        <v>427</v>
      </c>
    </row>
    <row r="157" spans="1:51" s="13" customFormat="1" ht="12">
      <c r="A157" s="13"/>
      <c r="B157" s="230"/>
      <c r="C157" s="231"/>
      <c r="D157" s="232" t="s">
        <v>139</v>
      </c>
      <c r="E157" s="233" t="s">
        <v>1</v>
      </c>
      <c r="F157" s="234" t="s">
        <v>428</v>
      </c>
      <c r="G157" s="231"/>
      <c r="H157" s="235">
        <v>229.92</v>
      </c>
      <c r="I157" s="236"/>
      <c r="J157" s="231"/>
      <c r="K157" s="231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139</v>
      </c>
      <c r="AU157" s="241" t="s">
        <v>83</v>
      </c>
      <c r="AV157" s="13" t="s">
        <v>83</v>
      </c>
      <c r="AW157" s="13" t="s">
        <v>30</v>
      </c>
      <c r="AX157" s="13" t="s">
        <v>73</v>
      </c>
      <c r="AY157" s="241" t="s">
        <v>130</v>
      </c>
    </row>
    <row r="158" spans="1:51" s="13" customFormat="1" ht="12">
      <c r="A158" s="13"/>
      <c r="B158" s="230"/>
      <c r="C158" s="231"/>
      <c r="D158" s="232" t="s">
        <v>139</v>
      </c>
      <c r="E158" s="233" t="s">
        <v>1</v>
      </c>
      <c r="F158" s="234" t="s">
        <v>429</v>
      </c>
      <c r="G158" s="231"/>
      <c r="H158" s="235">
        <v>116.48</v>
      </c>
      <c r="I158" s="236"/>
      <c r="J158" s="231"/>
      <c r="K158" s="231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139</v>
      </c>
      <c r="AU158" s="241" t="s">
        <v>83</v>
      </c>
      <c r="AV158" s="13" t="s">
        <v>83</v>
      </c>
      <c r="AW158" s="13" t="s">
        <v>30</v>
      </c>
      <c r="AX158" s="13" t="s">
        <v>73</v>
      </c>
      <c r="AY158" s="241" t="s">
        <v>130</v>
      </c>
    </row>
    <row r="159" spans="1:51" s="13" customFormat="1" ht="12">
      <c r="A159" s="13"/>
      <c r="B159" s="230"/>
      <c r="C159" s="231"/>
      <c r="D159" s="232" t="s">
        <v>139</v>
      </c>
      <c r="E159" s="233" t="s">
        <v>1</v>
      </c>
      <c r="F159" s="234" t="s">
        <v>430</v>
      </c>
      <c r="G159" s="231"/>
      <c r="H159" s="235">
        <v>28.848</v>
      </c>
      <c r="I159" s="236"/>
      <c r="J159" s="231"/>
      <c r="K159" s="231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139</v>
      </c>
      <c r="AU159" s="241" t="s">
        <v>83</v>
      </c>
      <c r="AV159" s="13" t="s">
        <v>83</v>
      </c>
      <c r="AW159" s="13" t="s">
        <v>30</v>
      </c>
      <c r="AX159" s="13" t="s">
        <v>73</v>
      </c>
      <c r="AY159" s="241" t="s">
        <v>130</v>
      </c>
    </row>
    <row r="160" spans="1:51" s="13" customFormat="1" ht="12">
      <c r="A160" s="13"/>
      <c r="B160" s="230"/>
      <c r="C160" s="231"/>
      <c r="D160" s="232" t="s">
        <v>139</v>
      </c>
      <c r="E160" s="233" t="s">
        <v>1</v>
      </c>
      <c r="F160" s="234" t="s">
        <v>431</v>
      </c>
      <c r="G160" s="231"/>
      <c r="H160" s="235">
        <v>-244.65</v>
      </c>
      <c r="I160" s="236"/>
      <c r="J160" s="231"/>
      <c r="K160" s="231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139</v>
      </c>
      <c r="AU160" s="241" t="s">
        <v>83</v>
      </c>
      <c r="AV160" s="13" t="s">
        <v>83</v>
      </c>
      <c r="AW160" s="13" t="s">
        <v>30</v>
      </c>
      <c r="AX160" s="13" t="s">
        <v>73</v>
      </c>
      <c r="AY160" s="241" t="s">
        <v>130</v>
      </c>
    </row>
    <row r="161" spans="1:51" s="13" customFormat="1" ht="12">
      <c r="A161" s="13"/>
      <c r="B161" s="230"/>
      <c r="C161" s="231"/>
      <c r="D161" s="232" t="s">
        <v>139</v>
      </c>
      <c r="E161" s="233" t="s">
        <v>1</v>
      </c>
      <c r="F161" s="234" t="s">
        <v>432</v>
      </c>
      <c r="G161" s="231"/>
      <c r="H161" s="235">
        <v>2.16</v>
      </c>
      <c r="I161" s="236"/>
      <c r="J161" s="231"/>
      <c r="K161" s="231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139</v>
      </c>
      <c r="AU161" s="241" t="s">
        <v>83</v>
      </c>
      <c r="AV161" s="13" t="s">
        <v>83</v>
      </c>
      <c r="AW161" s="13" t="s">
        <v>30</v>
      </c>
      <c r="AX161" s="13" t="s">
        <v>73</v>
      </c>
      <c r="AY161" s="241" t="s">
        <v>130</v>
      </c>
    </row>
    <row r="162" spans="1:51" s="14" customFormat="1" ht="12">
      <c r="A162" s="14"/>
      <c r="B162" s="242"/>
      <c r="C162" s="243"/>
      <c r="D162" s="232" t="s">
        <v>139</v>
      </c>
      <c r="E162" s="244" t="s">
        <v>1</v>
      </c>
      <c r="F162" s="245" t="s">
        <v>145</v>
      </c>
      <c r="G162" s="243"/>
      <c r="H162" s="246">
        <v>132.75799999999998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139</v>
      </c>
      <c r="AU162" s="252" t="s">
        <v>83</v>
      </c>
      <c r="AV162" s="14" t="s">
        <v>137</v>
      </c>
      <c r="AW162" s="14" t="s">
        <v>30</v>
      </c>
      <c r="AX162" s="14" t="s">
        <v>81</v>
      </c>
      <c r="AY162" s="252" t="s">
        <v>130</v>
      </c>
    </row>
    <row r="163" spans="1:65" s="2" customFormat="1" ht="62.7" customHeight="1">
      <c r="A163" s="37"/>
      <c r="B163" s="38"/>
      <c r="C163" s="217" t="s">
        <v>191</v>
      </c>
      <c r="D163" s="217" t="s">
        <v>132</v>
      </c>
      <c r="E163" s="218" t="s">
        <v>171</v>
      </c>
      <c r="F163" s="219" t="s">
        <v>172</v>
      </c>
      <c r="G163" s="220" t="s">
        <v>159</v>
      </c>
      <c r="H163" s="221">
        <v>168.468</v>
      </c>
      <c r="I163" s="222"/>
      <c r="J163" s="223">
        <f>ROUND(I163*H163,2)</f>
        <v>0</v>
      </c>
      <c r="K163" s="219" t="s">
        <v>1</v>
      </c>
      <c r="L163" s="43"/>
      <c r="M163" s="224" t="s">
        <v>1</v>
      </c>
      <c r="N163" s="225" t="s">
        <v>38</v>
      </c>
      <c r="O163" s="9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137</v>
      </c>
      <c r="AT163" s="228" t="s">
        <v>132</v>
      </c>
      <c r="AU163" s="228" t="s">
        <v>83</v>
      </c>
      <c r="AY163" s="16" t="s">
        <v>130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81</v>
      </c>
      <c r="BK163" s="229">
        <f>ROUND(I163*H163,2)</f>
        <v>0</v>
      </c>
      <c r="BL163" s="16" t="s">
        <v>137</v>
      </c>
      <c r="BM163" s="228" t="s">
        <v>433</v>
      </c>
    </row>
    <row r="164" spans="1:51" s="13" customFormat="1" ht="12">
      <c r="A164" s="13"/>
      <c r="B164" s="230"/>
      <c r="C164" s="231"/>
      <c r="D164" s="232" t="s">
        <v>139</v>
      </c>
      <c r="E164" s="233" t="s">
        <v>1</v>
      </c>
      <c r="F164" s="234" t="s">
        <v>434</v>
      </c>
      <c r="G164" s="231"/>
      <c r="H164" s="235">
        <v>132.758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139</v>
      </c>
      <c r="AU164" s="241" t="s">
        <v>83</v>
      </c>
      <c r="AV164" s="13" t="s">
        <v>83</v>
      </c>
      <c r="AW164" s="13" t="s">
        <v>30</v>
      </c>
      <c r="AX164" s="13" t="s">
        <v>73</v>
      </c>
      <c r="AY164" s="241" t="s">
        <v>130</v>
      </c>
    </row>
    <row r="165" spans="1:51" s="13" customFormat="1" ht="12">
      <c r="A165" s="13"/>
      <c r="B165" s="230"/>
      <c r="C165" s="231"/>
      <c r="D165" s="232" t="s">
        <v>139</v>
      </c>
      <c r="E165" s="233" t="s">
        <v>1</v>
      </c>
      <c r="F165" s="234" t="s">
        <v>435</v>
      </c>
      <c r="G165" s="231"/>
      <c r="H165" s="235">
        <v>35.71</v>
      </c>
      <c r="I165" s="236"/>
      <c r="J165" s="231"/>
      <c r="K165" s="231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139</v>
      </c>
      <c r="AU165" s="241" t="s">
        <v>83</v>
      </c>
      <c r="AV165" s="13" t="s">
        <v>83</v>
      </c>
      <c r="AW165" s="13" t="s">
        <v>30</v>
      </c>
      <c r="AX165" s="13" t="s">
        <v>73</v>
      </c>
      <c r="AY165" s="241" t="s">
        <v>130</v>
      </c>
    </row>
    <row r="166" spans="1:51" s="14" customFormat="1" ht="12">
      <c r="A166" s="14"/>
      <c r="B166" s="242"/>
      <c r="C166" s="243"/>
      <c r="D166" s="232" t="s">
        <v>139</v>
      </c>
      <c r="E166" s="244" t="s">
        <v>1</v>
      </c>
      <c r="F166" s="245" t="s">
        <v>145</v>
      </c>
      <c r="G166" s="243"/>
      <c r="H166" s="246">
        <v>168.46800000000002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139</v>
      </c>
      <c r="AU166" s="252" t="s">
        <v>83</v>
      </c>
      <c r="AV166" s="14" t="s">
        <v>137</v>
      </c>
      <c r="AW166" s="14" t="s">
        <v>30</v>
      </c>
      <c r="AX166" s="14" t="s">
        <v>81</v>
      </c>
      <c r="AY166" s="252" t="s">
        <v>130</v>
      </c>
    </row>
    <row r="167" spans="1:65" s="2" customFormat="1" ht="37.8" customHeight="1">
      <c r="A167" s="37"/>
      <c r="B167" s="38"/>
      <c r="C167" s="217" t="s">
        <v>196</v>
      </c>
      <c r="D167" s="217" t="s">
        <v>132</v>
      </c>
      <c r="E167" s="218" t="s">
        <v>188</v>
      </c>
      <c r="F167" s="219" t="s">
        <v>189</v>
      </c>
      <c r="G167" s="220" t="s">
        <v>159</v>
      </c>
      <c r="H167" s="221">
        <v>168.468</v>
      </c>
      <c r="I167" s="222"/>
      <c r="J167" s="223">
        <f>ROUND(I167*H167,2)</f>
        <v>0</v>
      </c>
      <c r="K167" s="219" t="s">
        <v>136</v>
      </c>
      <c r="L167" s="43"/>
      <c r="M167" s="224" t="s">
        <v>1</v>
      </c>
      <c r="N167" s="225" t="s">
        <v>38</v>
      </c>
      <c r="O167" s="9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137</v>
      </c>
      <c r="AT167" s="228" t="s">
        <v>132</v>
      </c>
      <c r="AU167" s="228" t="s">
        <v>83</v>
      </c>
      <c r="AY167" s="16" t="s">
        <v>130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81</v>
      </c>
      <c r="BK167" s="229">
        <f>ROUND(I167*H167,2)</f>
        <v>0</v>
      </c>
      <c r="BL167" s="16" t="s">
        <v>137</v>
      </c>
      <c r="BM167" s="228" t="s">
        <v>436</v>
      </c>
    </row>
    <row r="168" spans="1:65" s="2" customFormat="1" ht="44.25" customHeight="1">
      <c r="A168" s="37"/>
      <c r="B168" s="38"/>
      <c r="C168" s="217" t="s">
        <v>203</v>
      </c>
      <c r="D168" s="217" t="s">
        <v>132</v>
      </c>
      <c r="E168" s="218" t="s">
        <v>192</v>
      </c>
      <c r="F168" s="219" t="s">
        <v>193</v>
      </c>
      <c r="G168" s="220" t="s">
        <v>184</v>
      </c>
      <c r="H168" s="221">
        <v>320.089</v>
      </c>
      <c r="I168" s="222"/>
      <c r="J168" s="223">
        <f>ROUND(I168*H168,2)</f>
        <v>0</v>
      </c>
      <c r="K168" s="219" t="s">
        <v>136</v>
      </c>
      <c r="L168" s="43"/>
      <c r="M168" s="224" t="s">
        <v>1</v>
      </c>
      <c r="N168" s="225" t="s">
        <v>38</v>
      </c>
      <c r="O168" s="90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137</v>
      </c>
      <c r="AT168" s="228" t="s">
        <v>132</v>
      </c>
      <c r="AU168" s="228" t="s">
        <v>83</v>
      </c>
      <c r="AY168" s="16" t="s">
        <v>130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81</v>
      </c>
      <c r="BK168" s="229">
        <f>ROUND(I168*H168,2)</f>
        <v>0</v>
      </c>
      <c r="BL168" s="16" t="s">
        <v>137</v>
      </c>
      <c r="BM168" s="228" t="s">
        <v>437</v>
      </c>
    </row>
    <row r="169" spans="1:51" s="13" customFormat="1" ht="12">
      <c r="A169" s="13"/>
      <c r="B169" s="230"/>
      <c r="C169" s="231"/>
      <c r="D169" s="232" t="s">
        <v>139</v>
      </c>
      <c r="E169" s="233" t="s">
        <v>1</v>
      </c>
      <c r="F169" s="234" t="s">
        <v>438</v>
      </c>
      <c r="G169" s="231"/>
      <c r="H169" s="235">
        <v>320.089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139</v>
      </c>
      <c r="AU169" s="241" t="s">
        <v>83</v>
      </c>
      <c r="AV169" s="13" t="s">
        <v>83</v>
      </c>
      <c r="AW169" s="13" t="s">
        <v>30</v>
      </c>
      <c r="AX169" s="13" t="s">
        <v>73</v>
      </c>
      <c r="AY169" s="241" t="s">
        <v>130</v>
      </c>
    </row>
    <row r="170" spans="1:51" s="14" customFormat="1" ht="12">
      <c r="A170" s="14"/>
      <c r="B170" s="242"/>
      <c r="C170" s="243"/>
      <c r="D170" s="232" t="s">
        <v>139</v>
      </c>
      <c r="E170" s="244" t="s">
        <v>1</v>
      </c>
      <c r="F170" s="245" t="s">
        <v>145</v>
      </c>
      <c r="G170" s="243"/>
      <c r="H170" s="246">
        <v>320.089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139</v>
      </c>
      <c r="AU170" s="252" t="s">
        <v>83</v>
      </c>
      <c r="AV170" s="14" t="s">
        <v>137</v>
      </c>
      <c r="AW170" s="14" t="s">
        <v>30</v>
      </c>
      <c r="AX170" s="14" t="s">
        <v>81</v>
      </c>
      <c r="AY170" s="252" t="s">
        <v>130</v>
      </c>
    </row>
    <row r="171" spans="1:65" s="2" customFormat="1" ht="24.15" customHeight="1">
      <c r="A171" s="37"/>
      <c r="B171" s="38"/>
      <c r="C171" s="217" t="s">
        <v>208</v>
      </c>
      <c r="D171" s="217" t="s">
        <v>132</v>
      </c>
      <c r="E171" s="218" t="s">
        <v>197</v>
      </c>
      <c r="F171" s="219" t="s">
        <v>198</v>
      </c>
      <c r="G171" s="220" t="s">
        <v>135</v>
      </c>
      <c r="H171" s="221">
        <v>1533.4</v>
      </c>
      <c r="I171" s="222"/>
      <c r="J171" s="223">
        <f>ROUND(I171*H171,2)</f>
        <v>0</v>
      </c>
      <c r="K171" s="219" t="s">
        <v>136</v>
      </c>
      <c r="L171" s="43"/>
      <c r="M171" s="224" t="s">
        <v>1</v>
      </c>
      <c r="N171" s="225" t="s">
        <v>38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137</v>
      </c>
      <c r="AT171" s="228" t="s">
        <v>132</v>
      </c>
      <c r="AU171" s="228" t="s">
        <v>83</v>
      </c>
      <c r="AY171" s="16" t="s">
        <v>130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81</v>
      </c>
      <c r="BK171" s="229">
        <f>ROUND(I171*H171,2)</f>
        <v>0</v>
      </c>
      <c r="BL171" s="16" t="s">
        <v>137</v>
      </c>
      <c r="BM171" s="228" t="s">
        <v>439</v>
      </c>
    </row>
    <row r="172" spans="1:51" s="13" customFormat="1" ht="12">
      <c r="A172" s="13"/>
      <c r="B172" s="230"/>
      <c r="C172" s="231"/>
      <c r="D172" s="232" t="s">
        <v>139</v>
      </c>
      <c r="E172" s="233" t="s">
        <v>1</v>
      </c>
      <c r="F172" s="234" t="s">
        <v>440</v>
      </c>
      <c r="G172" s="231"/>
      <c r="H172" s="235">
        <v>958</v>
      </c>
      <c r="I172" s="236"/>
      <c r="J172" s="231"/>
      <c r="K172" s="231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139</v>
      </c>
      <c r="AU172" s="241" t="s">
        <v>83</v>
      </c>
      <c r="AV172" s="13" t="s">
        <v>83</v>
      </c>
      <c r="AW172" s="13" t="s">
        <v>30</v>
      </c>
      <c r="AX172" s="13" t="s">
        <v>73</v>
      </c>
      <c r="AY172" s="241" t="s">
        <v>130</v>
      </c>
    </row>
    <row r="173" spans="1:51" s="13" customFormat="1" ht="12">
      <c r="A173" s="13"/>
      <c r="B173" s="230"/>
      <c r="C173" s="231"/>
      <c r="D173" s="232" t="s">
        <v>139</v>
      </c>
      <c r="E173" s="233" t="s">
        <v>1</v>
      </c>
      <c r="F173" s="234" t="s">
        <v>441</v>
      </c>
      <c r="G173" s="231"/>
      <c r="H173" s="235">
        <v>448</v>
      </c>
      <c r="I173" s="236"/>
      <c r="J173" s="231"/>
      <c r="K173" s="231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139</v>
      </c>
      <c r="AU173" s="241" t="s">
        <v>83</v>
      </c>
      <c r="AV173" s="13" t="s">
        <v>83</v>
      </c>
      <c r="AW173" s="13" t="s">
        <v>30</v>
      </c>
      <c r="AX173" s="13" t="s">
        <v>73</v>
      </c>
      <c r="AY173" s="241" t="s">
        <v>130</v>
      </c>
    </row>
    <row r="174" spans="1:51" s="13" customFormat="1" ht="12">
      <c r="A174" s="13"/>
      <c r="B174" s="230"/>
      <c r="C174" s="231"/>
      <c r="D174" s="232" t="s">
        <v>139</v>
      </c>
      <c r="E174" s="233" t="s">
        <v>1</v>
      </c>
      <c r="F174" s="234" t="s">
        <v>442</v>
      </c>
      <c r="G174" s="231"/>
      <c r="H174" s="235">
        <v>120.2</v>
      </c>
      <c r="I174" s="236"/>
      <c r="J174" s="231"/>
      <c r="K174" s="231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139</v>
      </c>
      <c r="AU174" s="241" t="s">
        <v>83</v>
      </c>
      <c r="AV174" s="13" t="s">
        <v>83</v>
      </c>
      <c r="AW174" s="13" t="s">
        <v>30</v>
      </c>
      <c r="AX174" s="13" t="s">
        <v>73</v>
      </c>
      <c r="AY174" s="241" t="s">
        <v>130</v>
      </c>
    </row>
    <row r="175" spans="1:51" s="13" customFormat="1" ht="12">
      <c r="A175" s="13"/>
      <c r="B175" s="230"/>
      <c r="C175" s="231"/>
      <c r="D175" s="232" t="s">
        <v>139</v>
      </c>
      <c r="E175" s="233" t="s">
        <v>1</v>
      </c>
      <c r="F175" s="234" t="s">
        <v>443</v>
      </c>
      <c r="G175" s="231"/>
      <c r="H175" s="235">
        <v>7.2</v>
      </c>
      <c r="I175" s="236"/>
      <c r="J175" s="231"/>
      <c r="K175" s="231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139</v>
      </c>
      <c r="AU175" s="241" t="s">
        <v>83</v>
      </c>
      <c r="AV175" s="13" t="s">
        <v>83</v>
      </c>
      <c r="AW175" s="13" t="s">
        <v>30</v>
      </c>
      <c r="AX175" s="13" t="s">
        <v>73</v>
      </c>
      <c r="AY175" s="241" t="s">
        <v>130</v>
      </c>
    </row>
    <row r="176" spans="1:51" s="14" customFormat="1" ht="12">
      <c r="A176" s="14"/>
      <c r="B176" s="242"/>
      <c r="C176" s="243"/>
      <c r="D176" s="232" t="s">
        <v>139</v>
      </c>
      <c r="E176" s="244" t="s">
        <v>1</v>
      </c>
      <c r="F176" s="245" t="s">
        <v>145</v>
      </c>
      <c r="G176" s="243"/>
      <c r="H176" s="246">
        <v>1533.4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2" t="s">
        <v>139</v>
      </c>
      <c r="AU176" s="252" t="s">
        <v>83</v>
      </c>
      <c r="AV176" s="14" t="s">
        <v>137</v>
      </c>
      <c r="AW176" s="14" t="s">
        <v>30</v>
      </c>
      <c r="AX176" s="14" t="s">
        <v>81</v>
      </c>
      <c r="AY176" s="252" t="s">
        <v>130</v>
      </c>
    </row>
    <row r="177" spans="1:63" s="12" customFormat="1" ht="22.8" customHeight="1">
      <c r="A177" s="12"/>
      <c r="B177" s="201"/>
      <c r="C177" s="202"/>
      <c r="D177" s="203" t="s">
        <v>72</v>
      </c>
      <c r="E177" s="215" t="s">
        <v>146</v>
      </c>
      <c r="F177" s="215" t="s">
        <v>444</v>
      </c>
      <c r="G177" s="202"/>
      <c r="H177" s="202"/>
      <c r="I177" s="205"/>
      <c r="J177" s="216">
        <f>BK177</f>
        <v>0</v>
      </c>
      <c r="K177" s="202"/>
      <c r="L177" s="207"/>
      <c r="M177" s="208"/>
      <c r="N177" s="209"/>
      <c r="O177" s="209"/>
      <c r="P177" s="210">
        <f>SUM(P178:P181)</f>
        <v>0</v>
      </c>
      <c r="Q177" s="209"/>
      <c r="R177" s="210">
        <f>SUM(R178:R181)</f>
        <v>1.837844</v>
      </c>
      <c r="S177" s="209"/>
      <c r="T177" s="211">
        <f>SUM(T178:T181)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2" t="s">
        <v>81</v>
      </c>
      <c r="AT177" s="213" t="s">
        <v>72</v>
      </c>
      <c r="AU177" s="213" t="s">
        <v>81</v>
      </c>
      <c r="AY177" s="212" t="s">
        <v>130</v>
      </c>
      <c r="BK177" s="214">
        <f>SUM(BK178:BK181)</f>
        <v>0</v>
      </c>
    </row>
    <row r="178" spans="1:65" s="2" customFormat="1" ht="24.15" customHeight="1">
      <c r="A178" s="37"/>
      <c r="B178" s="38"/>
      <c r="C178" s="217" t="s">
        <v>8</v>
      </c>
      <c r="D178" s="217" t="s">
        <v>132</v>
      </c>
      <c r="E178" s="218" t="s">
        <v>445</v>
      </c>
      <c r="F178" s="219" t="s">
        <v>446</v>
      </c>
      <c r="G178" s="220" t="s">
        <v>153</v>
      </c>
      <c r="H178" s="221">
        <v>8</v>
      </c>
      <c r="I178" s="222"/>
      <c r="J178" s="223">
        <f>ROUND(I178*H178,2)</f>
        <v>0</v>
      </c>
      <c r="K178" s="219" t="s">
        <v>136</v>
      </c>
      <c r="L178" s="43"/>
      <c r="M178" s="224" t="s">
        <v>1</v>
      </c>
      <c r="N178" s="225" t="s">
        <v>38</v>
      </c>
      <c r="O178" s="90"/>
      <c r="P178" s="226">
        <f>O178*H178</f>
        <v>0</v>
      </c>
      <c r="Q178" s="226">
        <v>0.12064</v>
      </c>
      <c r="R178" s="226">
        <f>Q178*H178</f>
        <v>0.96512</v>
      </c>
      <c r="S178" s="226">
        <v>0</v>
      </c>
      <c r="T178" s="22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137</v>
      </c>
      <c r="AT178" s="228" t="s">
        <v>132</v>
      </c>
      <c r="AU178" s="228" t="s">
        <v>83</v>
      </c>
      <c r="AY178" s="16" t="s">
        <v>130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81</v>
      </c>
      <c r="BK178" s="229">
        <f>ROUND(I178*H178,2)</f>
        <v>0</v>
      </c>
      <c r="BL178" s="16" t="s">
        <v>137</v>
      </c>
      <c r="BM178" s="228" t="s">
        <v>447</v>
      </c>
    </row>
    <row r="179" spans="1:51" s="13" customFormat="1" ht="12">
      <c r="A179" s="13"/>
      <c r="B179" s="230"/>
      <c r="C179" s="231"/>
      <c r="D179" s="232" t="s">
        <v>139</v>
      </c>
      <c r="E179" s="233" t="s">
        <v>1</v>
      </c>
      <c r="F179" s="234" t="s">
        <v>448</v>
      </c>
      <c r="G179" s="231"/>
      <c r="H179" s="235">
        <v>8</v>
      </c>
      <c r="I179" s="236"/>
      <c r="J179" s="231"/>
      <c r="K179" s="231"/>
      <c r="L179" s="237"/>
      <c r="M179" s="238"/>
      <c r="N179" s="239"/>
      <c r="O179" s="239"/>
      <c r="P179" s="239"/>
      <c r="Q179" s="239"/>
      <c r="R179" s="239"/>
      <c r="S179" s="239"/>
      <c r="T179" s="24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1" t="s">
        <v>139</v>
      </c>
      <c r="AU179" s="241" t="s">
        <v>83</v>
      </c>
      <c r="AV179" s="13" t="s">
        <v>83</v>
      </c>
      <c r="AW179" s="13" t="s">
        <v>30</v>
      </c>
      <c r="AX179" s="13" t="s">
        <v>81</v>
      </c>
      <c r="AY179" s="241" t="s">
        <v>130</v>
      </c>
    </row>
    <row r="180" spans="1:65" s="2" customFormat="1" ht="24.15" customHeight="1">
      <c r="A180" s="37"/>
      <c r="B180" s="38"/>
      <c r="C180" s="253" t="s">
        <v>217</v>
      </c>
      <c r="D180" s="253" t="s">
        <v>181</v>
      </c>
      <c r="E180" s="254" t="s">
        <v>449</v>
      </c>
      <c r="F180" s="255" t="s">
        <v>450</v>
      </c>
      <c r="G180" s="256" t="s">
        <v>255</v>
      </c>
      <c r="H180" s="257">
        <v>72.727</v>
      </c>
      <c r="I180" s="258"/>
      <c r="J180" s="259">
        <f>ROUND(I180*H180,2)</f>
        <v>0</v>
      </c>
      <c r="K180" s="255" t="s">
        <v>136</v>
      </c>
      <c r="L180" s="260"/>
      <c r="M180" s="261" t="s">
        <v>1</v>
      </c>
      <c r="N180" s="262" t="s">
        <v>38</v>
      </c>
      <c r="O180" s="90"/>
      <c r="P180" s="226">
        <f>O180*H180</f>
        <v>0</v>
      </c>
      <c r="Q180" s="226">
        <v>0.012</v>
      </c>
      <c r="R180" s="226">
        <f>Q180*H180</f>
        <v>0.872724</v>
      </c>
      <c r="S180" s="226">
        <v>0</v>
      </c>
      <c r="T180" s="22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8" t="s">
        <v>175</v>
      </c>
      <c r="AT180" s="228" t="s">
        <v>181</v>
      </c>
      <c r="AU180" s="228" t="s">
        <v>83</v>
      </c>
      <c r="AY180" s="16" t="s">
        <v>130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6" t="s">
        <v>81</v>
      </c>
      <c r="BK180" s="229">
        <f>ROUND(I180*H180,2)</f>
        <v>0</v>
      </c>
      <c r="BL180" s="16" t="s">
        <v>137</v>
      </c>
      <c r="BM180" s="228" t="s">
        <v>451</v>
      </c>
    </row>
    <row r="181" spans="1:51" s="13" customFormat="1" ht="12">
      <c r="A181" s="13"/>
      <c r="B181" s="230"/>
      <c r="C181" s="231"/>
      <c r="D181" s="232" t="s">
        <v>139</v>
      </c>
      <c r="E181" s="233" t="s">
        <v>1</v>
      </c>
      <c r="F181" s="234" t="s">
        <v>452</v>
      </c>
      <c r="G181" s="231"/>
      <c r="H181" s="235">
        <v>72.727</v>
      </c>
      <c r="I181" s="236"/>
      <c r="J181" s="231"/>
      <c r="K181" s="231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139</v>
      </c>
      <c r="AU181" s="241" t="s">
        <v>83</v>
      </c>
      <c r="AV181" s="13" t="s">
        <v>83</v>
      </c>
      <c r="AW181" s="13" t="s">
        <v>30</v>
      </c>
      <c r="AX181" s="13" t="s">
        <v>81</v>
      </c>
      <c r="AY181" s="241" t="s">
        <v>130</v>
      </c>
    </row>
    <row r="182" spans="1:63" s="12" customFormat="1" ht="22.8" customHeight="1">
      <c r="A182" s="12"/>
      <c r="B182" s="201"/>
      <c r="C182" s="202"/>
      <c r="D182" s="203" t="s">
        <v>72</v>
      </c>
      <c r="E182" s="215" t="s">
        <v>137</v>
      </c>
      <c r="F182" s="215" t="s">
        <v>216</v>
      </c>
      <c r="G182" s="202"/>
      <c r="H182" s="202"/>
      <c r="I182" s="205"/>
      <c r="J182" s="216">
        <f>BK182</f>
        <v>0</v>
      </c>
      <c r="K182" s="202"/>
      <c r="L182" s="207"/>
      <c r="M182" s="208"/>
      <c r="N182" s="209"/>
      <c r="O182" s="209"/>
      <c r="P182" s="210">
        <f>SUM(P183:P184)</f>
        <v>0</v>
      </c>
      <c r="Q182" s="209"/>
      <c r="R182" s="210">
        <f>SUM(R183:R184)</f>
        <v>8.197799999999999</v>
      </c>
      <c r="S182" s="209"/>
      <c r="T182" s="211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2" t="s">
        <v>81</v>
      </c>
      <c r="AT182" s="213" t="s">
        <v>72</v>
      </c>
      <c r="AU182" s="213" t="s">
        <v>81</v>
      </c>
      <c r="AY182" s="212" t="s">
        <v>130</v>
      </c>
      <c r="BK182" s="214">
        <f>SUM(BK183:BK184)</f>
        <v>0</v>
      </c>
    </row>
    <row r="183" spans="1:65" s="2" customFormat="1" ht="37.8" customHeight="1">
      <c r="A183" s="37"/>
      <c r="B183" s="38"/>
      <c r="C183" s="217" t="s">
        <v>223</v>
      </c>
      <c r="D183" s="217" t="s">
        <v>132</v>
      </c>
      <c r="E183" s="218" t="s">
        <v>453</v>
      </c>
      <c r="F183" s="219" t="s">
        <v>454</v>
      </c>
      <c r="G183" s="220" t="s">
        <v>153</v>
      </c>
      <c r="H183" s="221">
        <v>19.5</v>
      </c>
      <c r="I183" s="222"/>
      <c r="J183" s="223">
        <f>ROUND(I183*H183,2)</f>
        <v>0</v>
      </c>
      <c r="K183" s="219" t="s">
        <v>136</v>
      </c>
      <c r="L183" s="43"/>
      <c r="M183" s="224" t="s">
        <v>1</v>
      </c>
      <c r="N183" s="225" t="s">
        <v>38</v>
      </c>
      <c r="O183" s="90"/>
      <c r="P183" s="226">
        <f>O183*H183</f>
        <v>0</v>
      </c>
      <c r="Q183" s="226">
        <v>0.4204</v>
      </c>
      <c r="R183" s="226">
        <f>Q183*H183</f>
        <v>8.197799999999999</v>
      </c>
      <c r="S183" s="226">
        <v>0</v>
      </c>
      <c r="T183" s="22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8" t="s">
        <v>137</v>
      </c>
      <c r="AT183" s="228" t="s">
        <v>132</v>
      </c>
      <c r="AU183" s="228" t="s">
        <v>83</v>
      </c>
      <c r="AY183" s="16" t="s">
        <v>130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6" t="s">
        <v>81</v>
      </c>
      <c r="BK183" s="229">
        <f>ROUND(I183*H183,2)</f>
        <v>0</v>
      </c>
      <c r="BL183" s="16" t="s">
        <v>137</v>
      </c>
      <c r="BM183" s="228" t="s">
        <v>455</v>
      </c>
    </row>
    <row r="184" spans="1:51" s="13" customFormat="1" ht="12">
      <c r="A184" s="13"/>
      <c r="B184" s="230"/>
      <c r="C184" s="231"/>
      <c r="D184" s="232" t="s">
        <v>139</v>
      </c>
      <c r="E184" s="233" t="s">
        <v>1</v>
      </c>
      <c r="F184" s="234" t="s">
        <v>456</v>
      </c>
      <c r="G184" s="231"/>
      <c r="H184" s="235">
        <v>19.5</v>
      </c>
      <c r="I184" s="236"/>
      <c r="J184" s="231"/>
      <c r="K184" s="231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139</v>
      </c>
      <c r="AU184" s="241" t="s">
        <v>83</v>
      </c>
      <c r="AV184" s="13" t="s">
        <v>83</v>
      </c>
      <c r="AW184" s="13" t="s">
        <v>30</v>
      </c>
      <c r="AX184" s="13" t="s">
        <v>81</v>
      </c>
      <c r="AY184" s="241" t="s">
        <v>130</v>
      </c>
    </row>
    <row r="185" spans="1:63" s="12" customFormat="1" ht="22.8" customHeight="1">
      <c r="A185" s="12"/>
      <c r="B185" s="201"/>
      <c r="C185" s="202"/>
      <c r="D185" s="203" t="s">
        <v>72</v>
      </c>
      <c r="E185" s="215" t="s">
        <v>156</v>
      </c>
      <c r="F185" s="215" t="s">
        <v>222</v>
      </c>
      <c r="G185" s="202"/>
      <c r="H185" s="202"/>
      <c r="I185" s="205"/>
      <c r="J185" s="216">
        <f>BK185</f>
        <v>0</v>
      </c>
      <c r="K185" s="202"/>
      <c r="L185" s="207"/>
      <c r="M185" s="208"/>
      <c r="N185" s="209"/>
      <c r="O185" s="209"/>
      <c r="P185" s="210">
        <f>SUM(P186:P199)</f>
        <v>0</v>
      </c>
      <c r="Q185" s="209"/>
      <c r="R185" s="210">
        <f>SUM(R186:R199)</f>
        <v>867.89652</v>
      </c>
      <c r="S185" s="209"/>
      <c r="T185" s="211">
        <f>SUM(T186:T199)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2" t="s">
        <v>81</v>
      </c>
      <c r="AT185" s="213" t="s">
        <v>72</v>
      </c>
      <c r="AU185" s="213" t="s">
        <v>81</v>
      </c>
      <c r="AY185" s="212" t="s">
        <v>130</v>
      </c>
      <c r="BK185" s="214">
        <f>SUM(BK186:BK199)</f>
        <v>0</v>
      </c>
    </row>
    <row r="186" spans="1:65" s="2" customFormat="1" ht="33" customHeight="1">
      <c r="A186" s="37"/>
      <c r="B186" s="38"/>
      <c r="C186" s="217" t="s">
        <v>227</v>
      </c>
      <c r="D186" s="217" t="s">
        <v>132</v>
      </c>
      <c r="E186" s="218" t="s">
        <v>224</v>
      </c>
      <c r="F186" s="219" t="s">
        <v>225</v>
      </c>
      <c r="G186" s="220" t="s">
        <v>135</v>
      </c>
      <c r="H186" s="221">
        <v>1533.4</v>
      </c>
      <c r="I186" s="222"/>
      <c r="J186" s="223">
        <f>ROUND(I186*H186,2)</f>
        <v>0</v>
      </c>
      <c r="K186" s="219" t="s">
        <v>136</v>
      </c>
      <c r="L186" s="43"/>
      <c r="M186" s="224" t="s">
        <v>1</v>
      </c>
      <c r="N186" s="225" t="s">
        <v>38</v>
      </c>
      <c r="O186" s="90"/>
      <c r="P186" s="226">
        <f>O186*H186</f>
        <v>0</v>
      </c>
      <c r="Q186" s="226">
        <v>0.345</v>
      </c>
      <c r="R186" s="226">
        <f>Q186*H186</f>
        <v>529.023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137</v>
      </c>
      <c r="AT186" s="228" t="s">
        <v>132</v>
      </c>
      <c r="AU186" s="228" t="s">
        <v>83</v>
      </c>
      <c r="AY186" s="16" t="s">
        <v>130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81</v>
      </c>
      <c r="BK186" s="229">
        <f>ROUND(I186*H186,2)</f>
        <v>0</v>
      </c>
      <c r="BL186" s="16" t="s">
        <v>137</v>
      </c>
      <c r="BM186" s="228" t="s">
        <v>457</v>
      </c>
    </row>
    <row r="187" spans="1:51" s="13" customFormat="1" ht="12">
      <c r="A187" s="13"/>
      <c r="B187" s="230"/>
      <c r="C187" s="231"/>
      <c r="D187" s="232" t="s">
        <v>139</v>
      </c>
      <c r="E187" s="233" t="s">
        <v>1</v>
      </c>
      <c r="F187" s="234" t="s">
        <v>440</v>
      </c>
      <c r="G187" s="231"/>
      <c r="H187" s="235">
        <v>958</v>
      </c>
      <c r="I187" s="236"/>
      <c r="J187" s="231"/>
      <c r="K187" s="231"/>
      <c r="L187" s="237"/>
      <c r="M187" s="238"/>
      <c r="N187" s="239"/>
      <c r="O187" s="239"/>
      <c r="P187" s="239"/>
      <c r="Q187" s="239"/>
      <c r="R187" s="239"/>
      <c r="S187" s="239"/>
      <c r="T187" s="24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1" t="s">
        <v>139</v>
      </c>
      <c r="AU187" s="241" t="s">
        <v>83</v>
      </c>
      <c r="AV187" s="13" t="s">
        <v>83</v>
      </c>
      <c r="AW187" s="13" t="s">
        <v>30</v>
      </c>
      <c r="AX187" s="13" t="s">
        <v>73</v>
      </c>
      <c r="AY187" s="241" t="s">
        <v>130</v>
      </c>
    </row>
    <row r="188" spans="1:51" s="13" customFormat="1" ht="12">
      <c r="A188" s="13"/>
      <c r="B188" s="230"/>
      <c r="C188" s="231"/>
      <c r="D188" s="232" t="s">
        <v>139</v>
      </c>
      <c r="E188" s="233" t="s">
        <v>1</v>
      </c>
      <c r="F188" s="234" t="s">
        <v>441</v>
      </c>
      <c r="G188" s="231"/>
      <c r="H188" s="235">
        <v>448</v>
      </c>
      <c r="I188" s="236"/>
      <c r="J188" s="231"/>
      <c r="K188" s="231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139</v>
      </c>
      <c r="AU188" s="241" t="s">
        <v>83</v>
      </c>
      <c r="AV188" s="13" t="s">
        <v>83</v>
      </c>
      <c r="AW188" s="13" t="s">
        <v>30</v>
      </c>
      <c r="AX188" s="13" t="s">
        <v>73</v>
      </c>
      <c r="AY188" s="241" t="s">
        <v>130</v>
      </c>
    </row>
    <row r="189" spans="1:51" s="13" customFormat="1" ht="12">
      <c r="A189" s="13"/>
      <c r="B189" s="230"/>
      <c r="C189" s="231"/>
      <c r="D189" s="232" t="s">
        <v>139</v>
      </c>
      <c r="E189" s="233" t="s">
        <v>1</v>
      </c>
      <c r="F189" s="234" t="s">
        <v>442</v>
      </c>
      <c r="G189" s="231"/>
      <c r="H189" s="235">
        <v>120.2</v>
      </c>
      <c r="I189" s="236"/>
      <c r="J189" s="231"/>
      <c r="K189" s="231"/>
      <c r="L189" s="237"/>
      <c r="M189" s="238"/>
      <c r="N189" s="239"/>
      <c r="O189" s="239"/>
      <c r="P189" s="239"/>
      <c r="Q189" s="239"/>
      <c r="R189" s="239"/>
      <c r="S189" s="239"/>
      <c r="T189" s="24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1" t="s">
        <v>139</v>
      </c>
      <c r="AU189" s="241" t="s">
        <v>83</v>
      </c>
      <c r="AV189" s="13" t="s">
        <v>83</v>
      </c>
      <c r="AW189" s="13" t="s">
        <v>30</v>
      </c>
      <c r="AX189" s="13" t="s">
        <v>73</v>
      </c>
      <c r="AY189" s="241" t="s">
        <v>130</v>
      </c>
    </row>
    <row r="190" spans="1:51" s="13" customFormat="1" ht="12">
      <c r="A190" s="13"/>
      <c r="B190" s="230"/>
      <c r="C190" s="231"/>
      <c r="D190" s="232" t="s">
        <v>139</v>
      </c>
      <c r="E190" s="233" t="s">
        <v>1</v>
      </c>
      <c r="F190" s="234" t="s">
        <v>443</v>
      </c>
      <c r="G190" s="231"/>
      <c r="H190" s="235">
        <v>7.2</v>
      </c>
      <c r="I190" s="236"/>
      <c r="J190" s="231"/>
      <c r="K190" s="231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139</v>
      </c>
      <c r="AU190" s="241" t="s">
        <v>83</v>
      </c>
      <c r="AV190" s="13" t="s">
        <v>83</v>
      </c>
      <c r="AW190" s="13" t="s">
        <v>30</v>
      </c>
      <c r="AX190" s="13" t="s">
        <v>73</v>
      </c>
      <c r="AY190" s="241" t="s">
        <v>130</v>
      </c>
    </row>
    <row r="191" spans="1:51" s="14" customFormat="1" ht="12">
      <c r="A191" s="14"/>
      <c r="B191" s="242"/>
      <c r="C191" s="243"/>
      <c r="D191" s="232" t="s">
        <v>139</v>
      </c>
      <c r="E191" s="244" t="s">
        <v>1</v>
      </c>
      <c r="F191" s="245" t="s">
        <v>145</v>
      </c>
      <c r="G191" s="243"/>
      <c r="H191" s="246">
        <v>1533.4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2" t="s">
        <v>139</v>
      </c>
      <c r="AU191" s="252" t="s">
        <v>83</v>
      </c>
      <c r="AV191" s="14" t="s">
        <v>137</v>
      </c>
      <c r="AW191" s="14" t="s">
        <v>30</v>
      </c>
      <c r="AX191" s="14" t="s">
        <v>81</v>
      </c>
      <c r="AY191" s="252" t="s">
        <v>130</v>
      </c>
    </row>
    <row r="192" spans="1:65" s="2" customFormat="1" ht="78" customHeight="1">
      <c r="A192" s="37"/>
      <c r="B192" s="38"/>
      <c r="C192" s="217" t="s">
        <v>231</v>
      </c>
      <c r="D192" s="217" t="s">
        <v>132</v>
      </c>
      <c r="E192" s="218" t="s">
        <v>458</v>
      </c>
      <c r="F192" s="219" t="s">
        <v>459</v>
      </c>
      <c r="G192" s="220" t="s">
        <v>135</v>
      </c>
      <c r="H192" s="221">
        <v>958</v>
      </c>
      <c r="I192" s="222"/>
      <c r="J192" s="223">
        <f>ROUND(I192*H192,2)</f>
        <v>0</v>
      </c>
      <c r="K192" s="219" t="s">
        <v>136</v>
      </c>
      <c r="L192" s="43"/>
      <c r="M192" s="224" t="s">
        <v>1</v>
      </c>
      <c r="N192" s="225" t="s">
        <v>38</v>
      </c>
      <c r="O192" s="90"/>
      <c r="P192" s="226">
        <f>O192*H192</f>
        <v>0</v>
      </c>
      <c r="Q192" s="226">
        <v>0.08922</v>
      </c>
      <c r="R192" s="226">
        <f>Q192*H192</f>
        <v>85.47276</v>
      </c>
      <c r="S192" s="226">
        <v>0</v>
      </c>
      <c r="T192" s="22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8" t="s">
        <v>137</v>
      </c>
      <c r="AT192" s="228" t="s">
        <v>132</v>
      </c>
      <c r="AU192" s="228" t="s">
        <v>83</v>
      </c>
      <c r="AY192" s="16" t="s">
        <v>130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6" t="s">
        <v>81</v>
      </c>
      <c r="BK192" s="229">
        <f>ROUND(I192*H192,2)</f>
        <v>0</v>
      </c>
      <c r="BL192" s="16" t="s">
        <v>137</v>
      </c>
      <c r="BM192" s="228" t="s">
        <v>460</v>
      </c>
    </row>
    <row r="193" spans="1:51" s="13" customFormat="1" ht="12">
      <c r="A193" s="13"/>
      <c r="B193" s="230"/>
      <c r="C193" s="231"/>
      <c r="D193" s="232" t="s">
        <v>139</v>
      </c>
      <c r="E193" s="233" t="s">
        <v>1</v>
      </c>
      <c r="F193" s="234" t="s">
        <v>440</v>
      </c>
      <c r="G193" s="231"/>
      <c r="H193" s="235">
        <v>958</v>
      </c>
      <c r="I193" s="236"/>
      <c r="J193" s="231"/>
      <c r="K193" s="231"/>
      <c r="L193" s="237"/>
      <c r="M193" s="238"/>
      <c r="N193" s="239"/>
      <c r="O193" s="239"/>
      <c r="P193" s="239"/>
      <c r="Q193" s="239"/>
      <c r="R193" s="239"/>
      <c r="S193" s="239"/>
      <c r="T193" s="24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1" t="s">
        <v>139</v>
      </c>
      <c r="AU193" s="241" t="s">
        <v>83</v>
      </c>
      <c r="AV193" s="13" t="s">
        <v>83</v>
      </c>
      <c r="AW193" s="13" t="s">
        <v>30</v>
      </c>
      <c r="AX193" s="13" t="s">
        <v>81</v>
      </c>
      <c r="AY193" s="241" t="s">
        <v>130</v>
      </c>
    </row>
    <row r="194" spans="1:65" s="2" customFormat="1" ht="24.15" customHeight="1">
      <c r="A194" s="37"/>
      <c r="B194" s="38"/>
      <c r="C194" s="253" t="s">
        <v>235</v>
      </c>
      <c r="D194" s="253" t="s">
        <v>181</v>
      </c>
      <c r="E194" s="254" t="s">
        <v>461</v>
      </c>
      <c r="F194" s="255" t="s">
        <v>462</v>
      </c>
      <c r="G194" s="256" t="s">
        <v>135</v>
      </c>
      <c r="H194" s="257">
        <v>35</v>
      </c>
      <c r="I194" s="258"/>
      <c r="J194" s="259">
        <f>ROUND(I194*H194,2)</f>
        <v>0</v>
      </c>
      <c r="K194" s="255" t="s">
        <v>136</v>
      </c>
      <c r="L194" s="260"/>
      <c r="M194" s="261" t="s">
        <v>1</v>
      </c>
      <c r="N194" s="262" t="s">
        <v>38</v>
      </c>
      <c r="O194" s="90"/>
      <c r="P194" s="226">
        <f>O194*H194</f>
        <v>0</v>
      </c>
      <c r="Q194" s="226">
        <v>0.131</v>
      </c>
      <c r="R194" s="226">
        <f>Q194*H194</f>
        <v>4.585</v>
      </c>
      <c r="S194" s="226">
        <v>0</v>
      </c>
      <c r="T194" s="22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175</v>
      </c>
      <c r="AT194" s="228" t="s">
        <v>181</v>
      </c>
      <c r="AU194" s="228" t="s">
        <v>83</v>
      </c>
      <c r="AY194" s="16" t="s">
        <v>130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81</v>
      </c>
      <c r="BK194" s="229">
        <f>ROUND(I194*H194,2)</f>
        <v>0</v>
      </c>
      <c r="BL194" s="16" t="s">
        <v>137</v>
      </c>
      <c r="BM194" s="228" t="s">
        <v>463</v>
      </c>
    </row>
    <row r="195" spans="1:65" s="2" customFormat="1" ht="16.5" customHeight="1">
      <c r="A195" s="37"/>
      <c r="B195" s="38"/>
      <c r="C195" s="253" t="s">
        <v>7</v>
      </c>
      <c r="D195" s="253" t="s">
        <v>181</v>
      </c>
      <c r="E195" s="254" t="s">
        <v>464</v>
      </c>
      <c r="F195" s="255" t="s">
        <v>465</v>
      </c>
      <c r="G195" s="256" t="s">
        <v>135</v>
      </c>
      <c r="H195" s="257">
        <v>923</v>
      </c>
      <c r="I195" s="258"/>
      <c r="J195" s="259">
        <f>ROUND(I195*H195,2)</f>
        <v>0</v>
      </c>
      <c r="K195" s="255" t="s">
        <v>136</v>
      </c>
      <c r="L195" s="260"/>
      <c r="M195" s="261" t="s">
        <v>1</v>
      </c>
      <c r="N195" s="262" t="s">
        <v>38</v>
      </c>
      <c r="O195" s="90"/>
      <c r="P195" s="226">
        <f>O195*H195</f>
        <v>0</v>
      </c>
      <c r="Q195" s="226">
        <v>0.13</v>
      </c>
      <c r="R195" s="226">
        <f>Q195*H195</f>
        <v>119.99000000000001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175</v>
      </c>
      <c r="AT195" s="228" t="s">
        <v>181</v>
      </c>
      <c r="AU195" s="228" t="s">
        <v>83</v>
      </c>
      <c r="AY195" s="16" t="s">
        <v>130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81</v>
      </c>
      <c r="BK195" s="229">
        <f>ROUND(I195*H195,2)</f>
        <v>0</v>
      </c>
      <c r="BL195" s="16" t="s">
        <v>137</v>
      </c>
      <c r="BM195" s="228" t="s">
        <v>466</v>
      </c>
    </row>
    <row r="196" spans="1:65" s="2" customFormat="1" ht="78" customHeight="1">
      <c r="A196" s="37"/>
      <c r="B196" s="38"/>
      <c r="C196" s="217" t="s">
        <v>243</v>
      </c>
      <c r="D196" s="217" t="s">
        <v>132</v>
      </c>
      <c r="E196" s="218" t="s">
        <v>467</v>
      </c>
      <c r="F196" s="219" t="s">
        <v>468</v>
      </c>
      <c r="G196" s="220" t="s">
        <v>135</v>
      </c>
      <c r="H196" s="221">
        <v>448</v>
      </c>
      <c r="I196" s="222"/>
      <c r="J196" s="223">
        <f>ROUND(I196*H196,2)</f>
        <v>0</v>
      </c>
      <c r="K196" s="219" t="s">
        <v>136</v>
      </c>
      <c r="L196" s="43"/>
      <c r="M196" s="224" t="s">
        <v>1</v>
      </c>
      <c r="N196" s="225" t="s">
        <v>38</v>
      </c>
      <c r="O196" s="90"/>
      <c r="P196" s="226">
        <f>O196*H196</f>
        <v>0</v>
      </c>
      <c r="Q196" s="226">
        <v>0.11162</v>
      </c>
      <c r="R196" s="226">
        <f>Q196*H196</f>
        <v>50.005759999999995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137</v>
      </c>
      <c r="AT196" s="228" t="s">
        <v>132</v>
      </c>
      <c r="AU196" s="228" t="s">
        <v>83</v>
      </c>
      <c r="AY196" s="16" t="s">
        <v>130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81</v>
      </c>
      <c r="BK196" s="229">
        <f>ROUND(I196*H196,2)</f>
        <v>0</v>
      </c>
      <c r="BL196" s="16" t="s">
        <v>137</v>
      </c>
      <c r="BM196" s="228" t="s">
        <v>469</v>
      </c>
    </row>
    <row r="197" spans="1:51" s="13" customFormat="1" ht="12">
      <c r="A197" s="13"/>
      <c r="B197" s="230"/>
      <c r="C197" s="231"/>
      <c r="D197" s="232" t="s">
        <v>139</v>
      </c>
      <c r="E197" s="233" t="s">
        <v>1</v>
      </c>
      <c r="F197" s="234" t="s">
        <v>441</v>
      </c>
      <c r="G197" s="231"/>
      <c r="H197" s="235">
        <v>448</v>
      </c>
      <c r="I197" s="236"/>
      <c r="J197" s="231"/>
      <c r="K197" s="231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139</v>
      </c>
      <c r="AU197" s="241" t="s">
        <v>83</v>
      </c>
      <c r="AV197" s="13" t="s">
        <v>83</v>
      </c>
      <c r="AW197" s="13" t="s">
        <v>30</v>
      </c>
      <c r="AX197" s="13" t="s">
        <v>81</v>
      </c>
      <c r="AY197" s="241" t="s">
        <v>130</v>
      </c>
    </row>
    <row r="198" spans="1:65" s="2" customFormat="1" ht="16.5" customHeight="1">
      <c r="A198" s="37"/>
      <c r="B198" s="38"/>
      <c r="C198" s="253" t="s">
        <v>247</v>
      </c>
      <c r="D198" s="253" t="s">
        <v>181</v>
      </c>
      <c r="E198" s="254" t="s">
        <v>470</v>
      </c>
      <c r="F198" s="255" t="s">
        <v>471</v>
      </c>
      <c r="G198" s="256" t="s">
        <v>135</v>
      </c>
      <c r="H198" s="257">
        <v>420</v>
      </c>
      <c r="I198" s="258"/>
      <c r="J198" s="259">
        <f>ROUND(I198*H198,2)</f>
        <v>0</v>
      </c>
      <c r="K198" s="255" t="s">
        <v>136</v>
      </c>
      <c r="L198" s="260"/>
      <c r="M198" s="261" t="s">
        <v>1</v>
      </c>
      <c r="N198" s="262" t="s">
        <v>38</v>
      </c>
      <c r="O198" s="90"/>
      <c r="P198" s="226">
        <f>O198*H198</f>
        <v>0</v>
      </c>
      <c r="Q198" s="226">
        <v>0.176</v>
      </c>
      <c r="R198" s="226">
        <f>Q198*H198</f>
        <v>73.92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175</v>
      </c>
      <c r="AT198" s="228" t="s">
        <v>181</v>
      </c>
      <c r="AU198" s="228" t="s">
        <v>83</v>
      </c>
      <c r="AY198" s="16" t="s">
        <v>130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81</v>
      </c>
      <c r="BK198" s="229">
        <f>ROUND(I198*H198,2)</f>
        <v>0</v>
      </c>
      <c r="BL198" s="16" t="s">
        <v>137</v>
      </c>
      <c r="BM198" s="228" t="s">
        <v>472</v>
      </c>
    </row>
    <row r="199" spans="1:65" s="2" customFormat="1" ht="24.15" customHeight="1">
      <c r="A199" s="37"/>
      <c r="B199" s="38"/>
      <c r="C199" s="253" t="s">
        <v>252</v>
      </c>
      <c r="D199" s="253" t="s">
        <v>181</v>
      </c>
      <c r="E199" s="254" t="s">
        <v>473</v>
      </c>
      <c r="F199" s="255" t="s">
        <v>474</v>
      </c>
      <c r="G199" s="256" t="s">
        <v>135</v>
      </c>
      <c r="H199" s="257">
        <v>28</v>
      </c>
      <c r="I199" s="258"/>
      <c r="J199" s="259">
        <f>ROUND(I199*H199,2)</f>
        <v>0</v>
      </c>
      <c r="K199" s="255" t="s">
        <v>136</v>
      </c>
      <c r="L199" s="260"/>
      <c r="M199" s="261" t="s">
        <v>1</v>
      </c>
      <c r="N199" s="262" t="s">
        <v>38</v>
      </c>
      <c r="O199" s="90"/>
      <c r="P199" s="226">
        <f>O199*H199</f>
        <v>0</v>
      </c>
      <c r="Q199" s="226">
        <v>0.175</v>
      </c>
      <c r="R199" s="226">
        <f>Q199*H199</f>
        <v>4.8999999999999995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175</v>
      </c>
      <c r="AT199" s="228" t="s">
        <v>181</v>
      </c>
      <c r="AU199" s="228" t="s">
        <v>83</v>
      </c>
      <c r="AY199" s="16" t="s">
        <v>130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81</v>
      </c>
      <c r="BK199" s="229">
        <f>ROUND(I199*H199,2)</f>
        <v>0</v>
      </c>
      <c r="BL199" s="16" t="s">
        <v>137</v>
      </c>
      <c r="BM199" s="228" t="s">
        <v>475</v>
      </c>
    </row>
    <row r="200" spans="1:63" s="12" customFormat="1" ht="22.8" customHeight="1">
      <c r="A200" s="12"/>
      <c r="B200" s="201"/>
      <c r="C200" s="202"/>
      <c r="D200" s="203" t="s">
        <v>72</v>
      </c>
      <c r="E200" s="215" t="s">
        <v>180</v>
      </c>
      <c r="F200" s="215" t="s">
        <v>251</v>
      </c>
      <c r="G200" s="202"/>
      <c r="H200" s="202"/>
      <c r="I200" s="205"/>
      <c r="J200" s="216">
        <f>BK200</f>
        <v>0</v>
      </c>
      <c r="K200" s="202"/>
      <c r="L200" s="207"/>
      <c r="M200" s="208"/>
      <c r="N200" s="209"/>
      <c r="O200" s="209"/>
      <c r="P200" s="210">
        <f>SUM(P201:P216)</f>
        <v>0</v>
      </c>
      <c r="Q200" s="209"/>
      <c r="R200" s="210">
        <f>SUM(R201:R216)</f>
        <v>248.25218</v>
      </c>
      <c r="S200" s="209"/>
      <c r="T200" s="211">
        <f>SUM(T201:T216)</f>
        <v>1.4560000000000002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2" t="s">
        <v>81</v>
      </c>
      <c r="AT200" s="213" t="s">
        <v>72</v>
      </c>
      <c r="AU200" s="213" t="s">
        <v>81</v>
      </c>
      <c r="AY200" s="212" t="s">
        <v>130</v>
      </c>
      <c r="BK200" s="214">
        <f>SUM(BK201:BK216)</f>
        <v>0</v>
      </c>
    </row>
    <row r="201" spans="1:65" s="2" customFormat="1" ht="24.15" customHeight="1">
      <c r="A201" s="37"/>
      <c r="B201" s="38"/>
      <c r="C201" s="217" t="s">
        <v>257</v>
      </c>
      <c r="D201" s="217" t="s">
        <v>132</v>
      </c>
      <c r="E201" s="218" t="s">
        <v>476</v>
      </c>
      <c r="F201" s="219" t="s">
        <v>477</v>
      </c>
      <c r="G201" s="220" t="s">
        <v>255</v>
      </c>
      <c r="H201" s="221">
        <v>1</v>
      </c>
      <c r="I201" s="222"/>
      <c r="J201" s="223">
        <f>ROUND(I201*H201,2)</f>
        <v>0</v>
      </c>
      <c r="K201" s="219" t="s">
        <v>136</v>
      </c>
      <c r="L201" s="43"/>
      <c r="M201" s="224" t="s">
        <v>1</v>
      </c>
      <c r="N201" s="225" t="s">
        <v>38</v>
      </c>
      <c r="O201" s="90"/>
      <c r="P201" s="226">
        <f>O201*H201</f>
        <v>0</v>
      </c>
      <c r="Q201" s="226">
        <v>0.11171</v>
      </c>
      <c r="R201" s="226">
        <f>Q201*H201</f>
        <v>0.11171</v>
      </c>
      <c r="S201" s="226">
        <v>0</v>
      </c>
      <c r="T201" s="22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8" t="s">
        <v>137</v>
      </c>
      <c r="AT201" s="228" t="s">
        <v>132</v>
      </c>
      <c r="AU201" s="228" t="s">
        <v>83</v>
      </c>
      <c r="AY201" s="16" t="s">
        <v>130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6" t="s">
        <v>81</v>
      </c>
      <c r="BK201" s="229">
        <f>ROUND(I201*H201,2)</f>
        <v>0</v>
      </c>
      <c r="BL201" s="16" t="s">
        <v>137</v>
      </c>
      <c r="BM201" s="228" t="s">
        <v>478</v>
      </c>
    </row>
    <row r="202" spans="1:65" s="2" customFormat="1" ht="24.15" customHeight="1">
      <c r="A202" s="37"/>
      <c r="B202" s="38"/>
      <c r="C202" s="253" t="s">
        <v>261</v>
      </c>
      <c r="D202" s="253" t="s">
        <v>181</v>
      </c>
      <c r="E202" s="254" t="s">
        <v>479</v>
      </c>
      <c r="F202" s="255" t="s">
        <v>480</v>
      </c>
      <c r="G202" s="256" t="s">
        <v>255</v>
      </c>
      <c r="H202" s="257">
        <v>1</v>
      </c>
      <c r="I202" s="258"/>
      <c r="J202" s="259">
        <f>ROUND(I202*H202,2)</f>
        <v>0</v>
      </c>
      <c r="K202" s="255" t="s">
        <v>136</v>
      </c>
      <c r="L202" s="260"/>
      <c r="M202" s="261" t="s">
        <v>1</v>
      </c>
      <c r="N202" s="262" t="s">
        <v>38</v>
      </c>
      <c r="O202" s="90"/>
      <c r="P202" s="226">
        <f>O202*H202</f>
        <v>0</v>
      </c>
      <c r="Q202" s="226">
        <v>0.006</v>
      </c>
      <c r="R202" s="226">
        <f>Q202*H202</f>
        <v>0.006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175</v>
      </c>
      <c r="AT202" s="228" t="s">
        <v>181</v>
      </c>
      <c r="AU202" s="228" t="s">
        <v>83</v>
      </c>
      <c r="AY202" s="16" t="s">
        <v>130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6" t="s">
        <v>81</v>
      </c>
      <c r="BK202" s="229">
        <f>ROUND(I202*H202,2)</f>
        <v>0</v>
      </c>
      <c r="BL202" s="16" t="s">
        <v>137</v>
      </c>
      <c r="BM202" s="228" t="s">
        <v>481</v>
      </c>
    </row>
    <row r="203" spans="1:65" s="2" customFormat="1" ht="49.05" customHeight="1">
      <c r="A203" s="37"/>
      <c r="B203" s="38"/>
      <c r="C203" s="217" t="s">
        <v>265</v>
      </c>
      <c r="D203" s="217" t="s">
        <v>132</v>
      </c>
      <c r="E203" s="218" t="s">
        <v>339</v>
      </c>
      <c r="F203" s="219" t="s">
        <v>340</v>
      </c>
      <c r="G203" s="220" t="s">
        <v>153</v>
      </c>
      <c r="H203" s="221">
        <v>630</v>
      </c>
      <c r="I203" s="222"/>
      <c r="J203" s="223">
        <f>ROUND(I203*H203,2)</f>
        <v>0</v>
      </c>
      <c r="K203" s="219" t="s">
        <v>136</v>
      </c>
      <c r="L203" s="43"/>
      <c r="M203" s="224" t="s">
        <v>1</v>
      </c>
      <c r="N203" s="225" t="s">
        <v>38</v>
      </c>
      <c r="O203" s="90"/>
      <c r="P203" s="226">
        <f>O203*H203</f>
        <v>0</v>
      </c>
      <c r="Q203" s="226">
        <v>0.1554</v>
      </c>
      <c r="R203" s="226">
        <f>Q203*H203</f>
        <v>97.902</v>
      </c>
      <c r="S203" s="226">
        <v>0</v>
      </c>
      <c r="T203" s="22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137</v>
      </c>
      <c r="AT203" s="228" t="s">
        <v>132</v>
      </c>
      <c r="AU203" s="228" t="s">
        <v>83</v>
      </c>
      <c r="AY203" s="16" t="s">
        <v>130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6" t="s">
        <v>81</v>
      </c>
      <c r="BK203" s="229">
        <f>ROUND(I203*H203,2)</f>
        <v>0</v>
      </c>
      <c r="BL203" s="16" t="s">
        <v>137</v>
      </c>
      <c r="BM203" s="228" t="s">
        <v>482</v>
      </c>
    </row>
    <row r="204" spans="1:51" s="13" customFormat="1" ht="12">
      <c r="A204" s="13"/>
      <c r="B204" s="230"/>
      <c r="C204" s="231"/>
      <c r="D204" s="232" t="s">
        <v>139</v>
      </c>
      <c r="E204" s="233" t="s">
        <v>1</v>
      </c>
      <c r="F204" s="234" t="s">
        <v>483</v>
      </c>
      <c r="G204" s="231"/>
      <c r="H204" s="235">
        <v>443</v>
      </c>
      <c r="I204" s="236"/>
      <c r="J204" s="231"/>
      <c r="K204" s="231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139</v>
      </c>
      <c r="AU204" s="241" t="s">
        <v>83</v>
      </c>
      <c r="AV204" s="13" t="s">
        <v>83</v>
      </c>
      <c r="AW204" s="13" t="s">
        <v>30</v>
      </c>
      <c r="AX204" s="13" t="s">
        <v>73</v>
      </c>
      <c r="AY204" s="241" t="s">
        <v>130</v>
      </c>
    </row>
    <row r="205" spans="1:51" s="13" customFormat="1" ht="12">
      <c r="A205" s="13"/>
      <c r="B205" s="230"/>
      <c r="C205" s="231"/>
      <c r="D205" s="232" t="s">
        <v>139</v>
      </c>
      <c r="E205" s="233" t="s">
        <v>1</v>
      </c>
      <c r="F205" s="234" t="s">
        <v>484</v>
      </c>
      <c r="G205" s="231"/>
      <c r="H205" s="235">
        <v>136</v>
      </c>
      <c r="I205" s="236"/>
      <c r="J205" s="231"/>
      <c r="K205" s="231"/>
      <c r="L205" s="237"/>
      <c r="M205" s="238"/>
      <c r="N205" s="239"/>
      <c r="O205" s="239"/>
      <c r="P205" s="239"/>
      <c r="Q205" s="239"/>
      <c r="R205" s="239"/>
      <c r="S205" s="239"/>
      <c r="T205" s="24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1" t="s">
        <v>139</v>
      </c>
      <c r="AU205" s="241" t="s">
        <v>83</v>
      </c>
      <c r="AV205" s="13" t="s">
        <v>83</v>
      </c>
      <c r="AW205" s="13" t="s">
        <v>30</v>
      </c>
      <c r="AX205" s="13" t="s">
        <v>73</v>
      </c>
      <c r="AY205" s="241" t="s">
        <v>130</v>
      </c>
    </row>
    <row r="206" spans="1:51" s="13" customFormat="1" ht="12">
      <c r="A206" s="13"/>
      <c r="B206" s="230"/>
      <c r="C206" s="231"/>
      <c r="D206" s="232" t="s">
        <v>139</v>
      </c>
      <c r="E206" s="233" t="s">
        <v>1</v>
      </c>
      <c r="F206" s="234" t="s">
        <v>485</v>
      </c>
      <c r="G206" s="231"/>
      <c r="H206" s="235">
        <v>51</v>
      </c>
      <c r="I206" s="236"/>
      <c r="J206" s="231"/>
      <c r="K206" s="231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139</v>
      </c>
      <c r="AU206" s="241" t="s">
        <v>83</v>
      </c>
      <c r="AV206" s="13" t="s">
        <v>83</v>
      </c>
      <c r="AW206" s="13" t="s">
        <v>30</v>
      </c>
      <c r="AX206" s="13" t="s">
        <v>73</v>
      </c>
      <c r="AY206" s="241" t="s">
        <v>130</v>
      </c>
    </row>
    <row r="207" spans="1:51" s="14" customFormat="1" ht="12">
      <c r="A207" s="14"/>
      <c r="B207" s="242"/>
      <c r="C207" s="243"/>
      <c r="D207" s="232" t="s">
        <v>139</v>
      </c>
      <c r="E207" s="244" t="s">
        <v>1</v>
      </c>
      <c r="F207" s="245" t="s">
        <v>145</v>
      </c>
      <c r="G207" s="243"/>
      <c r="H207" s="246">
        <v>630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2" t="s">
        <v>139</v>
      </c>
      <c r="AU207" s="252" t="s">
        <v>83</v>
      </c>
      <c r="AV207" s="14" t="s">
        <v>137</v>
      </c>
      <c r="AW207" s="14" t="s">
        <v>30</v>
      </c>
      <c r="AX207" s="14" t="s">
        <v>81</v>
      </c>
      <c r="AY207" s="252" t="s">
        <v>130</v>
      </c>
    </row>
    <row r="208" spans="1:65" s="2" customFormat="1" ht="24.15" customHeight="1">
      <c r="A208" s="37"/>
      <c r="B208" s="38"/>
      <c r="C208" s="253" t="s">
        <v>269</v>
      </c>
      <c r="D208" s="253" t="s">
        <v>181</v>
      </c>
      <c r="E208" s="254" t="s">
        <v>486</v>
      </c>
      <c r="F208" s="255" t="s">
        <v>487</v>
      </c>
      <c r="G208" s="256" t="s">
        <v>153</v>
      </c>
      <c r="H208" s="257">
        <v>136</v>
      </c>
      <c r="I208" s="258"/>
      <c r="J208" s="259">
        <f>ROUND(I208*H208,2)</f>
        <v>0</v>
      </c>
      <c r="K208" s="255" t="s">
        <v>136</v>
      </c>
      <c r="L208" s="260"/>
      <c r="M208" s="261" t="s">
        <v>1</v>
      </c>
      <c r="N208" s="262" t="s">
        <v>38</v>
      </c>
      <c r="O208" s="90"/>
      <c r="P208" s="226">
        <f>O208*H208</f>
        <v>0</v>
      </c>
      <c r="Q208" s="226">
        <v>0.0483</v>
      </c>
      <c r="R208" s="226">
        <f>Q208*H208</f>
        <v>6.5688</v>
      </c>
      <c r="S208" s="226">
        <v>0</v>
      </c>
      <c r="T208" s="22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8" t="s">
        <v>175</v>
      </c>
      <c r="AT208" s="228" t="s">
        <v>181</v>
      </c>
      <c r="AU208" s="228" t="s">
        <v>83</v>
      </c>
      <c r="AY208" s="16" t="s">
        <v>130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6" t="s">
        <v>81</v>
      </c>
      <c r="BK208" s="229">
        <f>ROUND(I208*H208,2)</f>
        <v>0</v>
      </c>
      <c r="BL208" s="16" t="s">
        <v>137</v>
      </c>
      <c r="BM208" s="228" t="s">
        <v>488</v>
      </c>
    </row>
    <row r="209" spans="1:65" s="2" customFormat="1" ht="24.15" customHeight="1">
      <c r="A209" s="37"/>
      <c r="B209" s="38"/>
      <c r="C209" s="253" t="s">
        <v>273</v>
      </c>
      <c r="D209" s="253" t="s">
        <v>181</v>
      </c>
      <c r="E209" s="254" t="s">
        <v>489</v>
      </c>
      <c r="F209" s="255" t="s">
        <v>490</v>
      </c>
      <c r="G209" s="256" t="s">
        <v>153</v>
      </c>
      <c r="H209" s="257">
        <v>51</v>
      </c>
      <c r="I209" s="258"/>
      <c r="J209" s="259">
        <f>ROUND(I209*H209,2)</f>
        <v>0</v>
      </c>
      <c r="K209" s="255" t="s">
        <v>136</v>
      </c>
      <c r="L209" s="260"/>
      <c r="M209" s="261" t="s">
        <v>1</v>
      </c>
      <c r="N209" s="262" t="s">
        <v>38</v>
      </c>
      <c r="O209" s="90"/>
      <c r="P209" s="226">
        <f>O209*H209</f>
        <v>0</v>
      </c>
      <c r="Q209" s="226">
        <v>0.06567</v>
      </c>
      <c r="R209" s="226">
        <f>Q209*H209</f>
        <v>3.3491700000000004</v>
      </c>
      <c r="S209" s="226">
        <v>0</v>
      </c>
      <c r="T209" s="22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8" t="s">
        <v>175</v>
      </c>
      <c r="AT209" s="228" t="s">
        <v>181</v>
      </c>
      <c r="AU209" s="228" t="s">
        <v>83</v>
      </c>
      <c r="AY209" s="16" t="s">
        <v>130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6" t="s">
        <v>81</v>
      </c>
      <c r="BK209" s="229">
        <f>ROUND(I209*H209,2)</f>
        <v>0</v>
      </c>
      <c r="BL209" s="16" t="s">
        <v>137</v>
      </c>
      <c r="BM209" s="228" t="s">
        <v>491</v>
      </c>
    </row>
    <row r="210" spans="1:65" s="2" customFormat="1" ht="16.5" customHeight="1">
      <c r="A210" s="37"/>
      <c r="B210" s="38"/>
      <c r="C210" s="253" t="s">
        <v>277</v>
      </c>
      <c r="D210" s="253" t="s">
        <v>181</v>
      </c>
      <c r="E210" s="254" t="s">
        <v>344</v>
      </c>
      <c r="F210" s="255" t="s">
        <v>345</v>
      </c>
      <c r="G210" s="256" t="s">
        <v>153</v>
      </c>
      <c r="H210" s="257">
        <v>443</v>
      </c>
      <c r="I210" s="258"/>
      <c r="J210" s="259">
        <f>ROUND(I210*H210,2)</f>
        <v>0</v>
      </c>
      <c r="K210" s="255" t="s">
        <v>136</v>
      </c>
      <c r="L210" s="260"/>
      <c r="M210" s="261" t="s">
        <v>1</v>
      </c>
      <c r="N210" s="262" t="s">
        <v>38</v>
      </c>
      <c r="O210" s="90"/>
      <c r="P210" s="226">
        <f>O210*H210</f>
        <v>0</v>
      </c>
      <c r="Q210" s="226">
        <v>0.08</v>
      </c>
      <c r="R210" s="226">
        <f>Q210*H210</f>
        <v>35.44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175</v>
      </c>
      <c r="AT210" s="228" t="s">
        <v>181</v>
      </c>
      <c r="AU210" s="228" t="s">
        <v>83</v>
      </c>
      <c r="AY210" s="16" t="s">
        <v>130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81</v>
      </c>
      <c r="BK210" s="229">
        <f>ROUND(I210*H210,2)</f>
        <v>0</v>
      </c>
      <c r="BL210" s="16" t="s">
        <v>137</v>
      </c>
      <c r="BM210" s="228" t="s">
        <v>492</v>
      </c>
    </row>
    <row r="211" spans="1:65" s="2" customFormat="1" ht="49.05" customHeight="1">
      <c r="A211" s="37"/>
      <c r="B211" s="38"/>
      <c r="C211" s="217" t="s">
        <v>281</v>
      </c>
      <c r="D211" s="217" t="s">
        <v>132</v>
      </c>
      <c r="E211" s="218" t="s">
        <v>493</v>
      </c>
      <c r="F211" s="219" t="s">
        <v>494</v>
      </c>
      <c r="G211" s="220" t="s">
        <v>153</v>
      </c>
      <c r="H211" s="221">
        <v>601</v>
      </c>
      <c r="I211" s="222"/>
      <c r="J211" s="223">
        <f>ROUND(I211*H211,2)</f>
        <v>0</v>
      </c>
      <c r="K211" s="219" t="s">
        <v>136</v>
      </c>
      <c r="L211" s="43"/>
      <c r="M211" s="224" t="s">
        <v>1</v>
      </c>
      <c r="N211" s="225" t="s">
        <v>38</v>
      </c>
      <c r="O211" s="90"/>
      <c r="P211" s="226">
        <f>O211*H211</f>
        <v>0</v>
      </c>
      <c r="Q211" s="226">
        <v>0.1295</v>
      </c>
      <c r="R211" s="226">
        <f>Q211*H211</f>
        <v>77.8295</v>
      </c>
      <c r="S211" s="226">
        <v>0</v>
      </c>
      <c r="T211" s="227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8" t="s">
        <v>137</v>
      </c>
      <c r="AT211" s="228" t="s">
        <v>132</v>
      </c>
      <c r="AU211" s="228" t="s">
        <v>83</v>
      </c>
      <c r="AY211" s="16" t="s">
        <v>130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6" t="s">
        <v>81</v>
      </c>
      <c r="BK211" s="229">
        <f>ROUND(I211*H211,2)</f>
        <v>0</v>
      </c>
      <c r="BL211" s="16" t="s">
        <v>137</v>
      </c>
      <c r="BM211" s="228" t="s">
        <v>495</v>
      </c>
    </row>
    <row r="212" spans="1:51" s="13" customFormat="1" ht="12">
      <c r="A212" s="13"/>
      <c r="B212" s="230"/>
      <c r="C212" s="231"/>
      <c r="D212" s="232" t="s">
        <v>139</v>
      </c>
      <c r="E212" s="233" t="s">
        <v>1</v>
      </c>
      <c r="F212" s="234" t="s">
        <v>496</v>
      </c>
      <c r="G212" s="231"/>
      <c r="H212" s="235">
        <v>601</v>
      </c>
      <c r="I212" s="236"/>
      <c r="J212" s="231"/>
      <c r="K212" s="231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139</v>
      </c>
      <c r="AU212" s="241" t="s">
        <v>83</v>
      </c>
      <c r="AV212" s="13" t="s">
        <v>83</v>
      </c>
      <c r="AW212" s="13" t="s">
        <v>30</v>
      </c>
      <c r="AX212" s="13" t="s">
        <v>73</v>
      </c>
      <c r="AY212" s="241" t="s">
        <v>130</v>
      </c>
    </row>
    <row r="213" spans="1:51" s="14" customFormat="1" ht="12">
      <c r="A213" s="14"/>
      <c r="B213" s="242"/>
      <c r="C213" s="243"/>
      <c r="D213" s="232" t="s">
        <v>139</v>
      </c>
      <c r="E213" s="244" t="s">
        <v>1</v>
      </c>
      <c r="F213" s="245" t="s">
        <v>145</v>
      </c>
      <c r="G213" s="243"/>
      <c r="H213" s="246">
        <v>601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139</v>
      </c>
      <c r="AU213" s="252" t="s">
        <v>83</v>
      </c>
      <c r="AV213" s="14" t="s">
        <v>137</v>
      </c>
      <c r="AW213" s="14" t="s">
        <v>30</v>
      </c>
      <c r="AX213" s="14" t="s">
        <v>81</v>
      </c>
      <c r="AY213" s="252" t="s">
        <v>130</v>
      </c>
    </row>
    <row r="214" spans="1:65" s="2" customFormat="1" ht="16.5" customHeight="1">
      <c r="A214" s="37"/>
      <c r="B214" s="38"/>
      <c r="C214" s="253" t="s">
        <v>285</v>
      </c>
      <c r="D214" s="253" t="s">
        <v>181</v>
      </c>
      <c r="E214" s="254" t="s">
        <v>497</v>
      </c>
      <c r="F214" s="255" t="s">
        <v>498</v>
      </c>
      <c r="G214" s="256" t="s">
        <v>153</v>
      </c>
      <c r="H214" s="257">
        <v>601</v>
      </c>
      <c r="I214" s="258"/>
      <c r="J214" s="259">
        <f>ROUND(I214*H214,2)</f>
        <v>0</v>
      </c>
      <c r="K214" s="255" t="s">
        <v>136</v>
      </c>
      <c r="L214" s="260"/>
      <c r="M214" s="261" t="s">
        <v>1</v>
      </c>
      <c r="N214" s="262" t="s">
        <v>38</v>
      </c>
      <c r="O214" s="90"/>
      <c r="P214" s="226">
        <f>O214*H214</f>
        <v>0</v>
      </c>
      <c r="Q214" s="226">
        <v>0.045</v>
      </c>
      <c r="R214" s="226">
        <f>Q214*H214</f>
        <v>27.044999999999998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175</v>
      </c>
      <c r="AT214" s="228" t="s">
        <v>181</v>
      </c>
      <c r="AU214" s="228" t="s">
        <v>83</v>
      </c>
      <c r="AY214" s="16" t="s">
        <v>130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81</v>
      </c>
      <c r="BK214" s="229">
        <f>ROUND(I214*H214,2)</f>
        <v>0</v>
      </c>
      <c r="BL214" s="16" t="s">
        <v>137</v>
      </c>
      <c r="BM214" s="228" t="s">
        <v>499</v>
      </c>
    </row>
    <row r="215" spans="1:65" s="2" customFormat="1" ht="24.15" customHeight="1">
      <c r="A215" s="37"/>
      <c r="B215" s="38"/>
      <c r="C215" s="217" t="s">
        <v>289</v>
      </c>
      <c r="D215" s="217" t="s">
        <v>132</v>
      </c>
      <c r="E215" s="218" t="s">
        <v>500</v>
      </c>
      <c r="F215" s="219" t="s">
        <v>501</v>
      </c>
      <c r="G215" s="220" t="s">
        <v>153</v>
      </c>
      <c r="H215" s="221">
        <v>20.8</v>
      </c>
      <c r="I215" s="222"/>
      <c r="J215" s="223">
        <f>ROUND(I215*H215,2)</f>
        <v>0</v>
      </c>
      <c r="K215" s="219" t="s">
        <v>136</v>
      </c>
      <c r="L215" s="43"/>
      <c r="M215" s="224" t="s">
        <v>1</v>
      </c>
      <c r="N215" s="225" t="s">
        <v>38</v>
      </c>
      <c r="O215" s="90"/>
      <c r="P215" s="226">
        <f>O215*H215</f>
        <v>0</v>
      </c>
      <c r="Q215" s="226">
        <v>0</v>
      </c>
      <c r="R215" s="226">
        <f>Q215*H215</f>
        <v>0</v>
      </c>
      <c r="S215" s="226">
        <v>0.07</v>
      </c>
      <c r="T215" s="227">
        <f>S215*H215</f>
        <v>1.4560000000000002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8" t="s">
        <v>137</v>
      </c>
      <c r="AT215" s="228" t="s">
        <v>132</v>
      </c>
      <c r="AU215" s="228" t="s">
        <v>83</v>
      </c>
      <c r="AY215" s="16" t="s">
        <v>130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6" t="s">
        <v>81</v>
      </c>
      <c r="BK215" s="229">
        <f>ROUND(I215*H215,2)</f>
        <v>0</v>
      </c>
      <c r="BL215" s="16" t="s">
        <v>137</v>
      </c>
      <c r="BM215" s="228" t="s">
        <v>502</v>
      </c>
    </row>
    <row r="216" spans="1:51" s="13" customFormat="1" ht="12">
      <c r="A216" s="13"/>
      <c r="B216" s="230"/>
      <c r="C216" s="231"/>
      <c r="D216" s="232" t="s">
        <v>139</v>
      </c>
      <c r="E216" s="233" t="s">
        <v>1</v>
      </c>
      <c r="F216" s="234" t="s">
        <v>503</v>
      </c>
      <c r="G216" s="231"/>
      <c r="H216" s="235">
        <v>20.8</v>
      </c>
      <c r="I216" s="236"/>
      <c r="J216" s="231"/>
      <c r="K216" s="231"/>
      <c r="L216" s="237"/>
      <c r="M216" s="238"/>
      <c r="N216" s="239"/>
      <c r="O216" s="239"/>
      <c r="P216" s="239"/>
      <c r="Q216" s="239"/>
      <c r="R216" s="239"/>
      <c r="S216" s="239"/>
      <c r="T216" s="24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1" t="s">
        <v>139</v>
      </c>
      <c r="AU216" s="241" t="s">
        <v>83</v>
      </c>
      <c r="AV216" s="13" t="s">
        <v>83</v>
      </c>
      <c r="AW216" s="13" t="s">
        <v>30</v>
      </c>
      <c r="AX216" s="13" t="s">
        <v>81</v>
      </c>
      <c r="AY216" s="241" t="s">
        <v>130</v>
      </c>
    </row>
    <row r="217" spans="1:63" s="12" customFormat="1" ht="22.8" customHeight="1">
      <c r="A217" s="12"/>
      <c r="B217" s="201"/>
      <c r="C217" s="202"/>
      <c r="D217" s="203" t="s">
        <v>72</v>
      </c>
      <c r="E217" s="215" t="s">
        <v>364</v>
      </c>
      <c r="F217" s="215" t="s">
        <v>365</v>
      </c>
      <c r="G217" s="202"/>
      <c r="H217" s="202"/>
      <c r="I217" s="205"/>
      <c r="J217" s="216">
        <f>BK217</f>
        <v>0</v>
      </c>
      <c r="K217" s="202"/>
      <c r="L217" s="207"/>
      <c r="M217" s="208"/>
      <c r="N217" s="209"/>
      <c r="O217" s="209"/>
      <c r="P217" s="210">
        <f>SUM(P218:P233)</f>
        <v>0</v>
      </c>
      <c r="Q217" s="209"/>
      <c r="R217" s="210">
        <f>SUM(R218:R233)</f>
        <v>0</v>
      </c>
      <c r="S217" s="209"/>
      <c r="T217" s="211">
        <f>SUM(T218:T233)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2" t="s">
        <v>81</v>
      </c>
      <c r="AT217" s="213" t="s">
        <v>72</v>
      </c>
      <c r="AU217" s="213" t="s">
        <v>81</v>
      </c>
      <c r="AY217" s="212" t="s">
        <v>130</v>
      </c>
      <c r="BK217" s="214">
        <f>SUM(BK218:BK233)</f>
        <v>0</v>
      </c>
    </row>
    <row r="218" spans="1:65" s="2" customFormat="1" ht="44.25" customHeight="1">
      <c r="A218" s="37"/>
      <c r="B218" s="38"/>
      <c r="C218" s="217" t="s">
        <v>293</v>
      </c>
      <c r="D218" s="217" t="s">
        <v>132</v>
      </c>
      <c r="E218" s="218" t="s">
        <v>367</v>
      </c>
      <c r="F218" s="219" t="s">
        <v>193</v>
      </c>
      <c r="G218" s="220" t="s">
        <v>184</v>
      </c>
      <c r="H218" s="221">
        <v>555.37</v>
      </c>
      <c r="I218" s="222"/>
      <c r="J218" s="223">
        <f>ROUND(I218*H218,2)</f>
        <v>0</v>
      </c>
      <c r="K218" s="219" t="s">
        <v>136</v>
      </c>
      <c r="L218" s="43"/>
      <c r="M218" s="224" t="s">
        <v>1</v>
      </c>
      <c r="N218" s="225" t="s">
        <v>38</v>
      </c>
      <c r="O218" s="90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137</v>
      </c>
      <c r="AT218" s="228" t="s">
        <v>132</v>
      </c>
      <c r="AU218" s="228" t="s">
        <v>83</v>
      </c>
      <c r="AY218" s="16" t="s">
        <v>130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81</v>
      </c>
      <c r="BK218" s="229">
        <f>ROUND(I218*H218,2)</f>
        <v>0</v>
      </c>
      <c r="BL218" s="16" t="s">
        <v>137</v>
      </c>
      <c r="BM218" s="228" t="s">
        <v>504</v>
      </c>
    </row>
    <row r="219" spans="1:51" s="13" customFormat="1" ht="12">
      <c r="A219" s="13"/>
      <c r="B219" s="230"/>
      <c r="C219" s="231"/>
      <c r="D219" s="232" t="s">
        <v>139</v>
      </c>
      <c r="E219" s="233" t="s">
        <v>1</v>
      </c>
      <c r="F219" s="234" t="s">
        <v>505</v>
      </c>
      <c r="G219" s="231"/>
      <c r="H219" s="235">
        <v>555.37</v>
      </c>
      <c r="I219" s="236"/>
      <c r="J219" s="231"/>
      <c r="K219" s="231"/>
      <c r="L219" s="237"/>
      <c r="M219" s="238"/>
      <c r="N219" s="239"/>
      <c r="O219" s="239"/>
      <c r="P219" s="239"/>
      <c r="Q219" s="239"/>
      <c r="R219" s="239"/>
      <c r="S219" s="239"/>
      <c r="T219" s="24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1" t="s">
        <v>139</v>
      </c>
      <c r="AU219" s="241" t="s">
        <v>83</v>
      </c>
      <c r="AV219" s="13" t="s">
        <v>83</v>
      </c>
      <c r="AW219" s="13" t="s">
        <v>30</v>
      </c>
      <c r="AX219" s="13" t="s">
        <v>81</v>
      </c>
      <c r="AY219" s="241" t="s">
        <v>130</v>
      </c>
    </row>
    <row r="220" spans="1:65" s="2" customFormat="1" ht="37.8" customHeight="1">
      <c r="A220" s="37"/>
      <c r="B220" s="38"/>
      <c r="C220" s="217" t="s">
        <v>297</v>
      </c>
      <c r="D220" s="217" t="s">
        <v>132</v>
      </c>
      <c r="E220" s="218" t="s">
        <v>370</v>
      </c>
      <c r="F220" s="219" t="s">
        <v>371</v>
      </c>
      <c r="G220" s="220" t="s">
        <v>184</v>
      </c>
      <c r="H220" s="221">
        <v>595.12</v>
      </c>
      <c r="I220" s="222"/>
      <c r="J220" s="223">
        <f>ROUND(I220*H220,2)</f>
        <v>0</v>
      </c>
      <c r="K220" s="219" t="s">
        <v>1</v>
      </c>
      <c r="L220" s="43"/>
      <c r="M220" s="224" t="s">
        <v>1</v>
      </c>
      <c r="N220" s="225" t="s">
        <v>38</v>
      </c>
      <c r="O220" s="90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8" t="s">
        <v>137</v>
      </c>
      <c r="AT220" s="228" t="s">
        <v>132</v>
      </c>
      <c r="AU220" s="228" t="s">
        <v>83</v>
      </c>
      <c r="AY220" s="16" t="s">
        <v>130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6" t="s">
        <v>81</v>
      </c>
      <c r="BK220" s="229">
        <f>ROUND(I220*H220,2)</f>
        <v>0</v>
      </c>
      <c r="BL220" s="16" t="s">
        <v>137</v>
      </c>
      <c r="BM220" s="228" t="s">
        <v>506</v>
      </c>
    </row>
    <row r="221" spans="1:51" s="13" customFormat="1" ht="12">
      <c r="A221" s="13"/>
      <c r="B221" s="230"/>
      <c r="C221" s="231"/>
      <c r="D221" s="232" t="s">
        <v>139</v>
      </c>
      <c r="E221" s="233" t="s">
        <v>1</v>
      </c>
      <c r="F221" s="234" t="s">
        <v>507</v>
      </c>
      <c r="G221" s="231"/>
      <c r="H221" s="235">
        <v>39.75</v>
      </c>
      <c r="I221" s="236"/>
      <c r="J221" s="231"/>
      <c r="K221" s="231"/>
      <c r="L221" s="237"/>
      <c r="M221" s="238"/>
      <c r="N221" s="239"/>
      <c r="O221" s="239"/>
      <c r="P221" s="239"/>
      <c r="Q221" s="239"/>
      <c r="R221" s="239"/>
      <c r="S221" s="239"/>
      <c r="T221" s="24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1" t="s">
        <v>139</v>
      </c>
      <c r="AU221" s="241" t="s">
        <v>83</v>
      </c>
      <c r="AV221" s="13" t="s">
        <v>83</v>
      </c>
      <c r="AW221" s="13" t="s">
        <v>30</v>
      </c>
      <c r="AX221" s="13" t="s">
        <v>73</v>
      </c>
      <c r="AY221" s="241" t="s">
        <v>130</v>
      </c>
    </row>
    <row r="222" spans="1:51" s="13" customFormat="1" ht="12">
      <c r="A222" s="13"/>
      <c r="B222" s="230"/>
      <c r="C222" s="231"/>
      <c r="D222" s="232" t="s">
        <v>139</v>
      </c>
      <c r="E222" s="233" t="s">
        <v>1</v>
      </c>
      <c r="F222" s="234" t="s">
        <v>508</v>
      </c>
      <c r="G222" s="231"/>
      <c r="H222" s="235">
        <v>555.37</v>
      </c>
      <c r="I222" s="236"/>
      <c r="J222" s="231"/>
      <c r="K222" s="231"/>
      <c r="L222" s="237"/>
      <c r="M222" s="238"/>
      <c r="N222" s="239"/>
      <c r="O222" s="239"/>
      <c r="P222" s="239"/>
      <c r="Q222" s="239"/>
      <c r="R222" s="239"/>
      <c r="S222" s="239"/>
      <c r="T222" s="24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1" t="s">
        <v>139</v>
      </c>
      <c r="AU222" s="241" t="s">
        <v>83</v>
      </c>
      <c r="AV222" s="13" t="s">
        <v>83</v>
      </c>
      <c r="AW222" s="13" t="s">
        <v>30</v>
      </c>
      <c r="AX222" s="13" t="s">
        <v>73</v>
      </c>
      <c r="AY222" s="241" t="s">
        <v>130</v>
      </c>
    </row>
    <row r="223" spans="1:51" s="14" customFormat="1" ht="12">
      <c r="A223" s="14"/>
      <c r="B223" s="242"/>
      <c r="C223" s="243"/>
      <c r="D223" s="232" t="s">
        <v>139</v>
      </c>
      <c r="E223" s="244" t="s">
        <v>1</v>
      </c>
      <c r="F223" s="245" t="s">
        <v>145</v>
      </c>
      <c r="G223" s="243"/>
      <c r="H223" s="246">
        <v>595.12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2" t="s">
        <v>139</v>
      </c>
      <c r="AU223" s="252" t="s">
        <v>83</v>
      </c>
      <c r="AV223" s="14" t="s">
        <v>137</v>
      </c>
      <c r="AW223" s="14" t="s">
        <v>30</v>
      </c>
      <c r="AX223" s="14" t="s">
        <v>81</v>
      </c>
      <c r="AY223" s="252" t="s">
        <v>130</v>
      </c>
    </row>
    <row r="224" spans="1:65" s="2" customFormat="1" ht="37.8" customHeight="1">
      <c r="A224" s="37"/>
      <c r="B224" s="38"/>
      <c r="C224" s="217" t="s">
        <v>301</v>
      </c>
      <c r="D224" s="217" t="s">
        <v>132</v>
      </c>
      <c r="E224" s="218" t="s">
        <v>376</v>
      </c>
      <c r="F224" s="219" t="s">
        <v>377</v>
      </c>
      <c r="G224" s="220" t="s">
        <v>184</v>
      </c>
      <c r="H224" s="221">
        <v>459.296</v>
      </c>
      <c r="I224" s="222"/>
      <c r="J224" s="223">
        <f>ROUND(I224*H224,2)</f>
        <v>0</v>
      </c>
      <c r="K224" s="219" t="s">
        <v>1</v>
      </c>
      <c r="L224" s="43"/>
      <c r="M224" s="224" t="s">
        <v>1</v>
      </c>
      <c r="N224" s="225" t="s">
        <v>38</v>
      </c>
      <c r="O224" s="90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8" t="s">
        <v>137</v>
      </c>
      <c r="AT224" s="228" t="s">
        <v>132</v>
      </c>
      <c r="AU224" s="228" t="s">
        <v>83</v>
      </c>
      <c r="AY224" s="16" t="s">
        <v>130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6" t="s">
        <v>81</v>
      </c>
      <c r="BK224" s="229">
        <f>ROUND(I224*H224,2)</f>
        <v>0</v>
      </c>
      <c r="BL224" s="16" t="s">
        <v>137</v>
      </c>
      <c r="BM224" s="228" t="s">
        <v>509</v>
      </c>
    </row>
    <row r="225" spans="1:51" s="13" customFormat="1" ht="12">
      <c r="A225" s="13"/>
      <c r="B225" s="230"/>
      <c r="C225" s="231"/>
      <c r="D225" s="232" t="s">
        <v>139</v>
      </c>
      <c r="E225" s="233" t="s">
        <v>1</v>
      </c>
      <c r="F225" s="234" t="s">
        <v>510</v>
      </c>
      <c r="G225" s="231"/>
      <c r="H225" s="235">
        <v>340.11</v>
      </c>
      <c r="I225" s="236"/>
      <c r="J225" s="231"/>
      <c r="K225" s="231"/>
      <c r="L225" s="237"/>
      <c r="M225" s="238"/>
      <c r="N225" s="239"/>
      <c r="O225" s="239"/>
      <c r="P225" s="239"/>
      <c r="Q225" s="239"/>
      <c r="R225" s="239"/>
      <c r="S225" s="239"/>
      <c r="T225" s="24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1" t="s">
        <v>139</v>
      </c>
      <c r="AU225" s="241" t="s">
        <v>83</v>
      </c>
      <c r="AV225" s="13" t="s">
        <v>83</v>
      </c>
      <c r="AW225" s="13" t="s">
        <v>30</v>
      </c>
      <c r="AX225" s="13" t="s">
        <v>73</v>
      </c>
      <c r="AY225" s="241" t="s">
        <v>130</v>
      </c>
    </row>
    <row r="226" spans="1:51" s="13" customFormat="1" ht="12">
      <c r="A226" s="13"/>
      <c r="B226" s="230"/>
      <c r="C226" s="231"/>
      <c r="D226" s="232" t="s">
        <v>139</v>
      </c>
      <c r="E226" s="233" t="s">
        <v>1</v>
      </c>
      <c r="F226" s="234" t="s">
        <v>511</v>
      </c>
      <c r="G226" s="231"/>
      <c r="H226" s="235">
        <v>117.73</v>
      </c>
      <c r="I226" s="236"/>
      <c r="J226" s="231"/>
      <c r="K226" s="231"/>
      <c r="L226" s="237"/>
      <c r="M226" s="238"/>
      <c r="N226" s="239"/>
      <c r="O226" s="239"/>
      <c r="P226" s="239"/>
      <c r="Q226" s="239"/>
      <c r="R226" s="239"/>
      <c r="S226" s="239"/>
      <c r="T226" s="24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1" t="s">
        <v>139</v>
      </c>
      <c r="AU226" s="241" t="s">
        <v>83</v>
      </c>
      <c r="AV226" s="13" t="s">
        <v>83</v>
      </c>
      <c r="AW226" s="13" t="s">
        <v>30</v>
      </c>
      <c r="AX226" s="13" t="s">
        <v>73</v>
      </c>
      <c r="AY226" s="241" t="s">
        <v>130</v>
      </c>
    </row>
    <row r="227" spans="1:51" s="13" customFormat="1" ht="12">
      <c r="A227" s="13"/>
      <c r="B227" s="230"/>
      <c r="C227" s="231"/>
      <c r="D227" s="232" t="s">
        <v>139</v>
      </c>
      <c r="E227" s="233" t="s">
        <v>1</v>
      </c>
      <c r="F227" s="234" t="s">
        <v>512</v>
      </c>
      <c r="G227" s="231"/>
      <c r="H227" s="235">
        <v>1.456</v>
      </c>
      <c r="I227" s="236"/>
      <c r="J227" s="231"/>
      <c r="K227" s="231"/>
      <c r="L227" s="237"/>
      <c r="M227" s="238"/>
      <c r="N227" s="239"/>
      <c r="O227" s="239"/>
      <c r="P227" s="239"/>
      <c r="Q227" s="239"/>
      <c r="R227" s="239"/>
      <c r="S227" s="239"/>
      <c r="T227" s="24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1" t="s">
        <v>139</v>
      </c>
      <c r="AU227" s="241" t="s">
        <v>83</v>
      </c>
      <c r="AV227" s="13" t="s">
        <v>83</v>
      </c>
      <c r="AW227" s="13" t="s">
        <v>30</v>
      </c>
      <c r="AX227" s="13" t="s">
        <v>73</v>
      </c>
      <c r="AY227" s="241" t="s">
        <v>130</v>
      </c>
    </row>
    <row r="228" spans="1:51" s="14" customFormat="1" ht="12">
      <c r="A228" s="14"/>
      <c r="B228" s="242"/>
      <c r="C228" s="243"/>
      <c r="D228" s="232" t="s">
        <v>139</v>
      </c>
      <c r="E228" s="244" t="s">
        <v>1</v>
      </c>
      <c r="F228" s="245" t="s">
        <v>145</v>
      </c>
      <c r="G228" s="243"/>
      <c r="H228" s="246">
        <v>459.29600000000005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2" t="s">
        <v>139</v>
      </c>
      <c r="AU228" s="252" t="s">
        <v>83</v>
      </c>
      <c r="AV228" s="14" t="s">
        <v>137</v>
      </c>
      <c r="AW228" s="14" t="s">
        <v>30</v>
      </c>
      <c r="AX228" s="14" t="s">
        <v>81</v>
      </c>
      <c r="AY228" s="252" t="s">
        <v>130</v>
      </c>
    </row>
    <row r="229" spans="1:65" s="2" customFormat="1" ht="44.25" customHeight="1">
      <c r="A229" s="37"/>
      <c r="B229" s="38"/>
      <c r="C229" s="217" t="s">
        <v>305</v>
      </c>
      <c r="D229" s="217" t="s">
        <v>132</v>
      </c>
      <c r="E229" s="218" t="s">
        <v>381</v>
      </c>
      <c r="F229" s="219" t="s">
        <v>382</v>
      </c>
      <c r="G229" s="220" t="s">
        <v>184</v>
      </c>
      <c r="H229" s="221">
        <v>459.296</v>
      </c>
      <c r="I229" s="222"/>
      <c r="J229" s="223">
        <f>ROUND(I229*H229,2)</f>
        <v>0</v>
      </c>
      <c r="K229" s="219" t="s">
        <v>136</v>
      </c>
      <c r="L229" s="43"/>
      <c r="M229" s="224" t="s">
        <v>1</v>
      </c>
      <c r="N229" s="225" t="s">
        <v>38</v>
      </c>
      <c r="O229" s="90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137</v>
      </c>
      <c r="AT229" s="228" t="s">
        <v>132</v>
      </c>
      <c r="AU229" s="228" t="s">
        <v>83</v>
      </c>
      <c r="AY229" s="16" t="s">
        <v>130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81</v>
      </c>
      <c r="BK229" s="229">
        <f>ROUND(I229*H229,2)</f>
        <v>0</v>
      </c>
      <c r="BL229" s="16" t="s">
        <v>137</v>
      </c>
      <c r="BM229" s="228" t="s">
        <v>513</v>
      </c>
    </row>
    <row r="230" spans="1:51" s="13" customFormat="1" ht="12">
      <c r="A230" s="13"/>
      <c r="B230" s="230"/>
      <c r="C230" s="231"/>
      <c r="D230" s="232" t="s">
        <v>139</v>
      </c>
      <c r="E230" s="233" t="s">
        <v>1</v>
      </c>
      <c r="F230" s="234" t="s">
        <v>510</v>
      </c>
      <c r="G230" s="231"/>
      <c r="H230" s="235">
        <v>340.11</v>
      </c>
      <c r="I230" s="236"/>
      <c r="J230" s="231"/>
      <c r="K230" s="231"/>
      <c r="L230" s="237"/>
      <c r="M230" s="238"/>
      <c r="N230" s="239"/>
      <c r="O230" s="239"/>
      <c r="P230" s="239"/>
      <c r="Q230" s="239"/>
      <c r="R230" s="239"/>
      <c r="S230" s="239"/>
      <c r="T230" s="24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1" t="s">
        <v>139</v>
      </c>
      <c r="AU230" s="241" t="s">
        <v>83</v>
      </c>
      <c r="AV230" s="13" t="s">
        <v>83</v>
      </c>
      <c r="AW230" s="13" t="s">
        <v>30</v>
      </c>
      <c r="AX230" s="13" t="s">
        <v>73</v>
      </c>
      <c r="AY230" s="241" t="s">
        <v>130</v>
      </c>
    </row>
    <row r="231" spans="1:51" s="13" customFormat="1" ht="12">
      <c r="A231" s="13"/>
      <c r="B231" s="230"/>
      <c r="C231" s="231"/>
      <c r="D231" s="232" t="s">
        <v>139</v>
      </c>
      <c r="E231" s="233" t="s">
        <v>1</v>
      </c>
      <c r="F231" s="234" t="s">
        <v>511</v>
      </c>
      <c r="G231" s="231"/>
      <c r="H231" s="235">
        <v>117.73</v>
      </c>
      <c r="I231" s="236"/>
      <c r="J231" s="231"/>
      <c r="K231" s="231"/>
      <c r="L231" s="237"/>
      <c r="M231" s="238"/>
      <c r="N231" s="239"/>
      <c r="O231" s="239"/>
      <c r="P231" s="239"/>
      <c r="Q231" s="239"/>
      <c r="R231" s="239"/>
      <c r="S231" s="239"/>
      <c r="T231" s="24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1" t="s">
        <v>139</v>
      </c>
      <c r="AU231" s="241" t="s">
        <v>83</v>
      </c>
      <c r="AV231" s="13" t="s">
        <v>83</v>
      </c>
      <c r="AW231" s="13" t="s">
        <v>30</v>
      </c>
      <c r="AX231" s="13" t="s">
        <v>73</v>
      </c>
      <c r="AY231" s="241" t="s">
        <v>130</v>
      </c>
    </row>
    <row r="232" spans="1:51" s="13" customFormat="1" ht="12">
      <c r="A232" s="13"/>
      <c r="B232" s="230"/>
      <c r="C232" s="231"/>
      <c r="D232" s="232" t="s">
        <v>139</v>
      </c>
      <c r="E232" s="233" t="s">
        <v>1</v>
      </c>
      <c r="F232" s="234" t="s">
        <v>512</v>
      </c>
      <c r="G232" s="231"/>
      <c r="H232" s="235">
        <v>1.456</v>
      </c>
      <c r="I232" s="236"/>
      <c r="J232" s="231"/>
      <c r="K232" s="231"/>
      <c r="L232" s="237"/>
      <c r="M232" s="238"/>
      <c r="N232" s="239"/>
      <c r="O232" s="239"/>
      <c r="P232" s="239"/>
      <c r="Q232" s="239"/>
      <c r="R232" s="239"/>
      <c r="S232" s="239"/>
      <c r="T232" s="24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1" t="s">
        <v>139</v>
      </c>
      <c r="AU232" s="241" t="s">
        <v>83</v>
      </c>
      <c r="AV232" s="13" t="s">
        <v>83</v>
      </c>
      <c r="AW232" s="13" t="s">
        <v>30</v>
      </c>
      <c r="AX232" s="13" t="s">
        <v>73</v>
      </c>
      <c r="AY232" s="241" t="s">
        <v>130</v>
      </c>
    </row>
    <row r="233" spans="1:51" s="14" customFormat="1" ht="12">
      <c r="A233" s="14"/>
      <c r="B233" s="242"/>
      <c r="C233" s="243"/>
      <c r="D233" s="232" t="s">
        <v>139</v>
      </c>
      <c r="E233" s="244" t="s">
        <v>1</v>
      </c>
      <c r="F233" s="245" t="s">
        <v>145</v>
      </c>
      <c r="G233" s="243"/>
      <c r="H233" s="246">
        <v>459.29600000000005</v>
      </c>
      <c r="I233" s="247"/>
      <c r="J233" s="243"/>
      <c r="K233" s="243"/>
      <c r="L233" s="248"/>
      <c r="M233" s="249"/>
      <c r="N233" s="250"/>
      <c r="O233" s="250"/>
      <c r="P233" s="250"/>
      <c r="Q233" s="250"/>
      <c r="R233" s="250"/>
      <c r="S233" s="250"/>
      <c r="T233" s="25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2" t="s">
        <v>139</v>
      </c>
      <c r="AU233" s="252" t="s">
        <v>83</v>
      </c>
      <c r="AV233" s="14" t="s">
        <v>137</v>
      </c>
      <c r="AW233" s="14" t="s">
        <v>30</v>
      </c>
      <c r="AX233" s="14" t="s">
        <v>81</v>
      </c>
      <c r="AY233" s="252" t="s">
        <v>130</v>
      </c>
    </row>
    <row r="234" spans="1:63" s="12" customFormat="1" ht="22.8" customHeight="1">
      <c r="A234" s="12"/>
      <c r="B234" s="201"/>
      <c r="C234" s="202"/>
      <c r="D234" s="203" t="s">
        <v>72</v>
      </c>
      <c r="E234" s="215" t="s">
        <v>384</v>
      </c>
      <c r="F234" s="215" t="s">
        <v>385</v>
      </c>
      <c r="G234" s="202"/>
      <c r="H234" s="202"/>
      <c r="I234" s="205"/>
      <c r="J234" s="216">
        <f>BK234</f>
        <v>0</v>
      </c>
      <c r="K234" s="202"/>
      <c r="L234" s="207"/>
      <c r="M234" s="208"/>
      <c r="N234" s="209"/>
      <c r="O234" s="209"/>
      <c r="P234" s="210">
        <f>P235</f>
        <v>0</v>
      </c>
      <c r="Q234" s="209"/>
      <c r="R234" s="210">
        <f>R235</f>
        <v>0</v>
      </c>
      <c r="S234" s="209"/>
      <c r="T234" s="211">
        <f>T235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2" t="s">
        <v>81</v>
      </c>
      <c r="AT234" s="213" t="s">
        <v>72</v>
      </c>
      <c r="AU234" s="213" t="s">
        <v>81</v>
      </c>
      <c r="AY234" s="212" t="s">
        <v>130</v>
      </c>
      <c r="BK234" s="214">
        <f>BK235</f>
        <v>0</v>
      </c>
    </row>
    <row r="235" spans="1:65" s="2" customFormat="1" ht="37.8" customHeight="1">
      <c r="A235" s="37"/>
      <c r="B235" s="38"/>
      <c r="C235" s="217" t="s">
        <v>309</v>
      </c>
      <c r="D235" s="217" t="s">
        <v>132</v>
      </c>
      <c r="E235" s="218" t="s">
        <v>514</v>
      </c>
      <c r="F235" s="219" t="s">
        <v>515</v>
      </c>
      <c r="G235" s="220" t="s">
        <v>184</v>
      </c>
      <c r="H235" s="221">
        <v>1126.189</v>
      </c>
      <c r="I235" s="222"/>
      <c r="J235" s="223">
        <f>ROUND(I235*H235,2)</f>
        <v>0</v>
      </c>
      <c r="K235" s="219" t="s">
        <v>136</v>
      </c>
      <c r="L235" s="43"/>
      <c r="M235" s="263" t="s">
        <v>1</v>
      </c>
      <c r="N235" s="264" t="s">
        <v>38</v>
      </c>
      <c r="O235" s="265"/>
      <c r="P235" s="266">
        <f>O235*H235</f>
        <v>0</v>
      </c>
      <c r="Q235" s="266">
        <v>0</v>
      </c>
      <c r="R235" s="266">
        <f>Q235*H235</f>
        <v>0</v>
      </c>
      <c r="S235" s="266">
        <v>0</v>
      </c>
      <c r="T235" s="26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8" t="s">
        <v>137</v>
      </c>
      <c r="AT235" s="228" t="s">
        <v>132</v>
      </c>
      <c r="AU235" s="228" t="s">
        <v>83</v>
      </c>
      <c r="AY235" s="16" t="s">
        <v>130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6" t="s">
        <v>81</v>
      </c>
      <c r="BK235" s="229">
        <f>ROUND(I235*H235,2)</f>
        <v>0</v>
      </c>
      <c r="BL235" s="16" t="s">
        <v>137</v>
      </c>
      <c r="BM235" s="228" t="s">
        <v>516</v>
      </c>
    </row>
    <row r="236" spans="1:31" s="2" customFormat="1" ht="6.95" customHeight="1">
      <c r="A236" s="37"/>
      <c r="B236" s="65"/>
      <c r="C236" s="66"/>
      <c r="D236" s="66"/>
      <c r="E236" s="66"/>
      <c r="F236" s="66"/>
      <c r="G236" s="66"/>
      <c r="H236" s="66"/>
      <c r="I236" s="66"/>
      <c r="J236" s="66"/>
      <c r="K236" s="66"/>
      <c r="L236" s="43"/>
      <c r="M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</row>
  </sheetData>
  <sheetProtection password="CC35" sheet="1" objects="1" scenarios="1" formatColumns="0" formatRows="0" autoFilter="0"/>
  <autoFilter ref="C123:K23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99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III/2033 VOCHOV PRŮTAH - 1. ETAPA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517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24. 9. 2023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ROUND((SUM(BE122:BE175)),2)</f>
        <v>0</v>
      </c>
      <c r="G33" s="37"/>
      <c r="H33" s="37"/>
      <c r="I33" s="154">
        <v>0.21</v>
      </c>
      <c r="J33" s="153">
        <f>ROUND(((SUM(BE122:BE175))*I33),2)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ROUND((SUM(BF122:BF175)),2)</f>
        <v>0</v>
      </c>
      <c r="G34" s="37"/>
      <c r="H34" s="37"/>
      <c r="I34" s="154">
        <v>0.15</v>
      </c>
      <c r="J34" s="153">
        <f>ROUND(((SUM(BF122:BF175))*I34),2)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ROUND((SUM(BG122:BG175)),2)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ROUND((SUM(BH122:BH175)),2)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ROUND((SUM(BI122:BI175)),2)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III/2033 VOCHOV PRŮTAH - 1.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SO310 - Odvodnění komunikace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24. 9. 2023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103</v>
      </c>
      <c r="D94" s="175"/>
      <c r="E94" s="175"/>
      <c r="F94" s="175"/>
      <c r="G94" s="175"/>
      <c r="H94" s="175"/>
      <c r="I94" s="175"/>
      <c r="J94" s="176" t="s">
        <v>104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105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106</v>
      </c>
    </row>
    <row r="97" spans="1:31" s="9" customFormat="1" ht="24.95" customHeight="1">
      <c r="A97" s="9"/>
      <c r="B97" s="178"/>
      <c r="C97" s="179"/>
      <c r="D97" s="180" t="s">
        <v>107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108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110</v>
      </c>
      <c r="E99" s="187"/>
      <c r="F99" s="187"/>
      <c r="G99" s="187"/>
      <c r="H99" s="187"/>
      <c r="I99" s="187"/>
      <c r="J99" s="188">
        <f>J142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111</v>
      </c>
      <c r="E100" s="187"/>
      <c r="F100" s="187"/>
      <c r="G100" s="187"/>
      <c r="H100" s="187"/>
      <c r="I100" s="187"/>
      <c r="J100" s="188">
        <f>J145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518</v>
      </c>
      <c r="E101" s="187"/>
      <c r="F101" s="187"/>
      <c r="G101" s="187"/>
      <c r="H101" s="187"/>
      <c r="I101" s="187"/>
      <c r="J101" s="188">
        <f>J147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114</v>
      </c>
      <c r="E102" s="187"/>
      <c r="F102" s="187"/>
      <c r="G102" s="187"/>
      <c r="H102" s="187"/>
      <c r="I102" s="187"/>
      <c r="J102" s="188">
        <f>J174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115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73" t="str">
        <f>E7</f>
        <v>III/2033 VOCHOV PRŮTAH - 1. ETAPA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100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SO310 - Odvodnění komunikace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24. 9. 2023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 xml:space="preserve"> </v>
      </c>
      <c r="G118" s="39"/>
      <c r="H118" s="39"/>
      <c r="I118" s="31" t="s">
        <v>29</v>
      </c>
      <c r="J118" s="35" t="str">
        <f>E21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27</v>
      </c>
      <c r="D119" s="39"/>
      <c r="E119" s="39"/>
      <c r="F119" s="26" t="str">
        <f>IF(E18="","",E18)</f>
        <v>Vyplň údaj</v>
      </c>
      <c r="G119" s="39"/>
      <c r="H119" s="39"/>
      <c r="I119" s="31" t="s">
        <v>31</v>
      </c>
      <c r="J119" s="35" t="str">
        <f>E24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0"/>
      <c r="B121" s="191"/>
      <c r="C121" s="192" t="s">
        <v>116</v>
      </c>
      <c r="D121" s="193" t="s">
        <v>58</v>
      </c>
      <c r="E121" s="193" t="s">
        <v>54</v>
      </c>
      <c r="F121" s="193" t="s">
        <v>55</v>
      </c>
      <c r="G121" s="193" t="s">
        <v>117</v>
      </c>
      <c r="H121" s="193" t="s">
        <v>118</v>
      </c>
      <c r="I121" s="193" t="s">
        <v>119</v>
      </c>
      <c r="J121" s="193" t="s">
        <v>104</v>
      </c>
      <c r="K121" s="194" t="s">
        <v>120</v>
      </c>
      <c r="L121" s="195"/>
      <c r="M121" s="99" t="s">
        <v>1</v>
      </c>
      <c r="N121" s="100" t="s">
        <v>37</v>
      </c>
      <c r="O121" s="100" t="s">
        <v>121</v>
      </c>
      <c r="P121" s="100" t="s">
        <v>122</v>
      </c>
      <c r="Q121" s="100" t="s">
        <v>123</v>
      </c>
      <c r="R121" s="100" t="s">
        <v>124</v>
      </c>
      <c r="S121" s="100" t="s">
        <v>125</v>
      </c>
      <c r="T121" s="101" t="s">
        <v>126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7"/>
      <c r="B122" s="38"/>
      <c r="C122" s="106" t="s">
        <v>127</v>
      </c>
      <c r="D122" s="39"/>
      <c r="E122" s="39"/>
      <c r="F122" s="39"/>
      <c r="G122" s="39"/>
      <c r="H122" s="39"/>
      <c r="I122" s="39"/>
      <c r="J122" s="196">
        <f>BK122</f>
        <v>0</v>
      </c>
      <c r="K122" s="39"/>
      <c r="L122" s="43"/>
      <c r="M122" s="102"/>
      <c r="N122" s="197"/>
      <c r="O122" s="103"/>
      <c r="P122" s="198">
        <f>P123</f>
        <v>0</v>
      </c>
      <c r="Q122" s="103"/>
      <c r="R122" s="198">
        <f>R123</f>
        <v>110.01803600000001</v>
      </c>
      <c r="S122" s="103"/>
      <c r="T122" s="199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72</v>
      </c>
      <c r="AU122" s="16" t="s">
        <v>106</v>
      </c>
      <c r="BK122" s="200">
        <f>BK123</f>
        <v>0</v>
      </c>
    </row>
    <row r="123" spans="1:63" s="12" customFormat="1" ht="25.9" customHeight="1">
      <c r="A123" s="12"/>
      <c r="B123" s="201"/>
      <c r="C123" s="202"/>
      <c r="D123" s="203" t="s">
        <v>72</v>
      </c>
      <c r="E123" s="204" t="s">
        <v>128</v>
      </c>
      <c r="F123" s="204" t="s">
        <v>129</v>
      </c>
      <c r="G123" s="202"/>
      <c r="H123" s="202"/>
      <c r="I123" s="205"/>
      <c r="J123" s="206">
        <f>BK123</f>
        <v>0</v>
      </c>
      <c r="K123" s="202"/>
      <c r="L123" s="207"/>
      <c r="M123" s="208"/>
      <c r="N123" s="209"/>
      <c r="O123" s="209"/>
      <c r="P123" s="210">
        <f>P124+P142+P145+P147+P174</f>
        <v>0</v>
      </c>
      <c r="Q123" s="209"/>
      <c r="R123" s="210">
        <f>R124+R142+R145+R147+R174</f>
        <v>110.01803600000001</v>
      </c>
      <c r="S123" s="209"/>
      <c r="T123" s="211">
        <f>T124+T142+T145+T147+T174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81</v>
      </c>
      <c r="AT123" s="213" t="s">
        <v>72</v>
      </c>
      <c r="AU123" s="213" t="s">
        <v>73</v>
      </c>
      <c r="AY123" s="212" t="s">
        <v>130</v>
      </c>
      <c r="BK123" s="214">
        <f>BK124+BK142+BK145+BK147+BK174</f>
        <v>0</v>
      </c>
    </row>
    <row r="124" spans="1:63" s="12" customFormat="1" ht="22.8" customHeight="1">
      <c r="A124" s="12"/>
      <c r="B124" s="201"/>
      <c r="C124" s="202"/>
      <c r="D124" s="203" t="s">
        <v>72</v>
      </c>
      <c r="E124" s="215" t="s">
        <v>81</v>
      </c>
      <c r="F124" s="215" t="s">
        <v>131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SUM(P125:P141)</f>
        <v>0</v>
      </c>
      <c r="Q124" s="209"/>
      <c r="R124" s="210">
        <f>SUM(R125:R141)</f>
        <v>75.39456</v>
      </c>
      <c r="S124" s="209"/>
      <c r="T124" s="211">
        <f>SUM(T125:T141)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81</v>
      </c>
      <c r="AT124" s="213" t="s">
        <v>72</v>
      </c>
      <c r="AU124" s="213" t="s">
        <v>81</v>
      </c>
      <c r="AY124" s="212" t="s">
        <v>130</v>
      </c>
      <c r="BK124" s="214">
        <f>SUM(BK125:BK141)</f>
        <v>0</v>
      </c>
    </row>
    <row r="125" spans="1:65" s="2" customFormat="1" ht="49.05" customHeight="1">
      <c r="A125" s="37"/>
      <c r="B125" s="38"/>
      <c r="C125" s="217" t="s">
        <v>81</v>
      </c>
      <c r="D125" s="217" t="s">
        <v>132</v>
      </c>
      <c r="E125" s="218" t="s">
        <v>519</v>
      </c>
      <c r="F125" s="219" t="s">
        <v>520</v>
      </c>
      <c r="G125" s="220" t="s">
        <v>159</v>
      </c>
      <c r="H125" s="221">
        <v>101.2</v>
      </c>
      <c r="I125" s="222"/>
      <c r="J125" s="223">
        <f>ROUND(I125*H125,2)</f>
        <v>0</v>
      </c>
      <c r="K125" s="219" t="s">
        <v>136</v>
      </c>
      <c r="L125" s="43"/>
      <c r="M125" s="224" t="s">
        <v>1</v>
      </c>
      <c r="N125" s="225" t="s">
        <v>38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137</v>
      </c>
      <c r="AT125" s="228" t="s">
        <v>132</v>
      </c>
      <c r="AU125" s="228" t="s">
        <v>83</v>
      </c>
      <c r="AY125" s="16" t="s">
        <v>130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81</v>
      </c>
      <c r="BK125" s="229">
        <f>ROUND(I125*H125,2)</f>
        <v>0</v>
      </c>
      <c r="BL125" s="16" t="s">
        <v>137</v>
      </c>
      <c r="BM125" s="228" t="s">
        <v>521</v>
      </c>
    </row>
    <row r="126" spans="1:51" s="13" customFormat="1" ht="12">
      <c r="A126" s="13"/>
      <c r="B126" s="230"/>
      <c r="C126" s="231"/>
      <c r="D126" s="232" t="s">
        <v>139</v>
      </c>
      <c r="E126" s="233" t="s">
        <v>1</v>
      </c>
      <c r="F126" s="234" t="s">
        <v>522</v>
      </c>
      <c r="G126" s="231"/>
      <c r="H126" s="235">
        <v>101.2</v>
      </c>
      <c r="I126" s="236"/>
      <c r="J126" s="231"/>
      <c r="K126" s="231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139</v>
      </c>
      <c r="AU126" s="241" t="s">
        <v>83</v>
      </c>
      <c r="AV126" s="13" t="s">
        <v>83</v>
      </c>
      <c r="AW126" s="13" t="s">
        <v>30</v>
      </c>
      <c r="AX126" s="13" t="s">
        <v>81</v>
      </c>
      <c r="AY126" s="241" t="s">
        <v>130</v>
      </c>
    </row>
    <row r="127" spans="1:65" s="2" customFormat="1" ht="37.8" customHeight="1">
      <c r="A127" s="37"/>
      <c r="B127" s="38"/>
      <c r="C127" s="217" t="s">
        <v>83</v>
      </c>
      <c r="D127" s="217" t="s">
        <v>132</v>
      </c>
      <c r="E127" s="218" t="s">
        <v>523</v>
      </c>
      <c r="F127" s="219" t="s">
        <v>524</v>
      </c>
      <c r="G127" s="220" t="s">
        <v>135</v>
      </c>
      <c r="H127" s="221">
        <v>184</v>
      </c>
      <c r="I127" s="222"/>
      <c r="J127" s="223">
        <f>ROUND(I127*H127,2)</f>
        <v>0</v>
      </c>
      <c r="K127" s="219" t="s">
        <v>136</v>
      </c>
      <c r="L127" s="43"/>
      <c r="M127" s="224" t="s">
        <v>1</v>
      </c>
      <c r="N127" s="225" t="s">
        <v>38</v>
      </c>
      <c r="O127" s="90"/>
      <c r="P127" s="226">
        <f>O127*H127</f>
        <v>0</v>
      </c>
      <c r="Q127" s="226">
        <v>0.00084</v>
      </c>
      <c r="R127" s="226">
        <f>Q127*H127</f>
        <v>0.15456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137</v>
      </c>
      <c r="AT127" s="228" t="s">
        <v>132</v>
      </c>
      <c r="AU127" s="228" t="s">
        <v>83</v>
      </c>
      <c r="AY127" s="16" t="s">
        <v>130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81</v>
      </c>
      <c r="BK127" s="229">
        <f>ROUND(I127*H127,2)</f>
        <v>0</v>
      </c>
      <c r="BL127" s="16" t="s">
        <v>137</v>
      </c>
      <c r="BM127" s="228" t="s">
        <v>525</v>
      </c>
    </row>
    <row r="128" spans="1:51" s="13" customFormat="1" ht="12">
      <c r="A128" s="13"/>
      <c r="B128" s="230"/>
      <c r="C128" s="231"/>
      <c r="D128" s="232" t="s">
        <v>139</v>
      </c>
      <c r="E128" s="233" t="s">
        <v>1</v>
      </c>
      <c r="F128" s="234" t="s">
        <v>526</v>
      </c>
      <c r="G128" s="231"/>
      <c r="H128" s="235">
        <v>184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139</v>
      </c>
      <c r="AU128" s="241" t="s">
        <v>83</v>
      </c>
      <c r="AV128" s="13" t="s">
        <v>83</v>
      </c>
      <c r="AW128" s="13" t="s">
        <v>30</v>
      </c>
      <c r="AX128" s="13" t="s">
        <v>81</v>
      </c>
      <c r="AY128" s="241" t="s">
        <v>130</v>
      </c>
    </row>
    <row r="129" spans="1:65" s="2" customFormat="1" ht="44.25" customHeight="1">
      <c r="A129" s="37"/>
      <c r="B129" s="38"/>
      <c r="C129" s="217" t="s">
        <v>146</v>
      </c>
      <c r="D129" s="217" t="s">
        <v>132</v>
      </c>
      <c r="E129" s="218" t="s">
        <v>527</v>
      </c>
      <c r="F129" s="219" t="s">
        <v>528</v>
      </c>
      <c r="G129" s="220" t="s">
        <v>135</v>
      </c>
      <c r="H129" s="221">
        <v>184</v>
      </c>
      <c r="I129" s="222"/>
      <c r="J129" s="223">
        <f>ROUND(I129*H129,2)</f>
        <v>0</v>
      </c>
      <c r="K129" s="219" t="s">
        <v>136</v>
      </c>
      <c r="L129" s="43"/>
      <c r="M129" s="224" t="s">
        <v>1</v>
      </c>
      <c r="N129" s="225" t="s">
        <v>38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137</v>
      </c>
      <c r="AT129" s="228" t="s">
        <v>132</v>
      </c>
      <c r="AU129" s="228" t="s">
        <v>83</v>
      </c>
      <c r="AY129" s="16" t="s">
        <v>130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81</v>
      </c>
      <c r="BK129" s="229">
        <f>ROUND(I129*H129,2)</f>
        <v>0</v>
      </c>
      <c r="BL129" s="16" t="s">
        <v>137</v>
      </c>
      <c r="BM129" s="228" t="s">
        <v>529</v>
      </c>
    </row>
    <row r="130" spans="1:51" s="13" customFormat="1" ht="12">
      <c r="A130" s="13"/>
      <c r="B130" s="230"/>
      <c r="C130" s="231"/>
      <c r="D130" s="232" t="s">
        <v>139</v>
      </c>
      <c r="E130" s="233" t="s">
        <v>1</v>
      </c>
      <c r="F130" s="234" t="s">
        <v>526</v>
      </c>
      <c r="G130" s="231"/>
      <c r="H130" s="235">
        <v>184</v>
      </c>
      <c r="I130" s="236"/>
      <c r="J130" s="231"/>
      <c r="K130" s="231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139</v>
      </c>
      <c r="AU130" s="241" t="s">
        <v>83</v>
      </c>
      <c r="AV130" s="13" t="s">
        <v>83</v>
      </c>
      <c r="AW130" s="13" t="s">
        <v>30</v>
      </c>
      <c r="AX130" s="13" t="s">
        <v>81</v>
      </c>
      <c r="AY130" s="241" t="s">
        <v>130</v>
      </c>
    </row>
    <row r="131" spans="1:65" s="2" customFormat="1" ht="62.7" customHeight="1">
      <c r="A131" s="37"/>
      <c r="B131" s="38"/>
      <c r="C131" s="217" t="s">
        <v>137</v>
      </c>
      <c r="D131" s="217" t="s">
        <v>132</v>
      </c>
      <c r="E131" s="218" t="s">
        <v>171</v>
      </c>
      <c r="F131" s="219" t="s">
        <v>172</v>
      </c>
      <c r="G131" s="220" t="s">
        <v>159</v>
      </c>
      <c r="H131" s="221">
        <v>48.4</v>
      </c>
      <c r="I131" s="222"/>
      <c r="J131" s="223">
        <f>ROUND(I131*H131,2)</f>
        <v>0</v>
      </c>
      <c r="K131" s="219" t="s">
        <v>1</v>
      </c>
      <c r="L131" s="43"/>
      <c r="M131" s="224" t="s">
        <v>1</v>
      </c>
      <c r="N131" s="225" t="s">
        <v>38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137</v>
      </c>
      <c r="AT131" s="228" t="s">
        <v>132</v>
      </c>
      <c r="AU131" s="228" t="s">
        <v>83</v>
      </c>
      <c r="AY131" s="16" t="s">
        <v>130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81</v>
      </c>
      <c r="BK131" s="229">
        <f>ROUND(I131*H131,2)</f>
        <v>0</v>
      </c>
      <c r="BL131" s="16" t="s">
        <v>137</v>
      </c>
      <c r="BM131" s="228" t="s">
        <v>530</v>
      </c>
    </row>
    <row r="132" spans="1:51" s="13" customFormat="1" ht="12">
      <c r="A132" s="13"/>
      <c r="B132" s="230"/>
      <c r="C132" s="231"/>
      <c r="D132" s="232" t="s">
        <v>139</v>
      </c>
      <c r="E132" s="233" t="s">
        <v>1</v>
      </c>
      <c r="F132" s="234" t="s">
        <v>531</v>
      </c>
      <c r="G132" s="231"/>
      <c r="H132" s="235">
        <v>48.4</v>
      </c>
      <c r="I132" s="236"/>
      <c r="J132" s="231"/>
      <c r="K132" s="231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139</v>
      </c>
      <c r="AU132" s="241" t="s">
        <v>83</v>
      </c>
      <c r="AV132" s="13" t="s">
        <v>83</v>
      </c>
      <c r="AW132" s="13" t="s">
        <v>30</v>
      </c>
      <c r="AX132" s="13" t="s">
        <v>81</v>
      </c>
      <c r="AY132" s="241" t="s">
        <v>130</v>
      </c>
    </row>
    <row r="133" spans="1:65" s="2" customFormat="1" ht="37.8" customHeight="1">
      <c r="A133" s="37"/>
      <c r="B133" s="38"/>
      <c r="C133" s="217" t="s">
        <v>156</v>
      </c>
      <c r="D133" s="217" t="s">
        <v>132</v>
      </c>
      <c r="E133" s="218" t="s">
        <v>188</v>
      </c>
      <c r="F133" s="219" t="s">
        <v>189</v>
      </c>
      <c r="G133" s="220" t="s">
        <v>159</v>
      </c>
      <c r="H133" s="221">
        <v>48.4</v>
      </c>
      <c r="I133" s="222"/>
      <c r="J133" s="223">
        <f>ROUND(I133*H133,2)</f>
        <v>0</v>
      </c>
      <c r="K133" s="219" t="s">
        <v>136</v>
      </c>
      <c r="L133" s="43"/>
      <c r="M133" s="224" t="s">
        <v>1</v>
      </c>
      <c r="N133" s="225" t="s">
        <v>38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137</v>
      </c>
      <c r="AT133" s="228" t="s">
        <v>132</v>
      </c>
      <c r="AU133" s="228" t="s">
        <v>83</v>
      </c>
      <c r="AY133" s="16" t="s">
        <v>130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81</v>
      </c>
      <c r="BK133" s="229">
        <f>ROUND(I133*H133,2)</f>
        <v>0</v>
      </c>
      <c r="BL133" s="16" t="s">
        <v>137</v>
      </c>
      <c r="BM133" s="228" t="s">
        <v>532</v>
      </c>
    </row>
    <row r="134" spans="1:65" s="2" customFormat="1" ht="44.25" customHeight="1">
      <c r="A134" s="37"/>
      <c r="B134" s="38"/>
      <c r="C134" s="217" t="s">
        <v>165</v>
      </c>
      <c r="D134" s="217" t="s">
        <v>132</v>
      </c>
      <c r="E134" s="218" t="s">
        <v>192</v>
      </c>
      <c r="F134" s="219" t="s">
        <v>193</v>
      </c>
      <c r="G134" s="220" t="s">
        <v>184</v>
      </c>
      <c r="H134" s="221">
        <v>91.96</v>
      </c>
      <c r="I134" s="222"/>
      <c r="J134" s="223">
        <f>ROUND(I134*H134,2)</f>
        <v>0</v>
      </c>
      <c r="K134" s="219" t="s">
        <v>136</v>
      </c>
      <c r="L134" s="43"/>
      <c r="M134" s="224" t="s">
        <v>1</v>
      </c>
      <c r="N134" s="225" t="s">
        <v>38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137</v>
      </c>
      <c r="AT134" s="228" t="s">
        <v>132</v>
      </c>
      <c r="AU134" s="228" t="s">
        <v>83</v>
      </c>
      <c r="AY134" s="16" t="s">
        <v>130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81</v>
      </c>
      <c r="BK134" s="229">
        <f>ROUND(I134*H134,2)</f>
        <v>0</v>
      </c>
      <c r="BL134" s="16" t="s">
        <v>137</v>
      </c>
      <c r="BM134" s="228" t="s">
        <v>533</v>
      </c>
    </row>
    <row r="135" spans="1:51" s="13" customFormat="1" ht="12">
      <c r="A135" s="13"/>
      <c r="B135" s="230"/>
      <c r="C135" s="231"/>
      <c r="D135" s="232" t="s">
        <v>139</v>
      </c>
      <c r="E135" s="233" t="s">
        <v>1</v>
      </c>
      <c r="F135" s="234" t="s">
        <v>534</v>
      </c>
      <c r="G135" s="231"/>
      <c r="H135" s="235">
        <v>91.96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139</v>
      </c>
      <c r="AU135" s="241" t="s">
        <v>83</v>
      </c>
      <c r="AV135" s="13" t="s">
        <v>83</v>
      </c>
      <c r="AW135" s="13" t="s">
        <v>30</v>
      </c>
      <c r="AX135" s="13" t="s">
        <v>81</v>
      </c>
      <c r="AY135" s="241" t="s">
        <v>130</v>
      </c>
    </row>
    <row r="136" spans="1:65" s="2" customFormat="1" ht="44.25" customHeight="1">
      <c r="A136" s="37"/>
      <c r="B136" s="38"/>
      <c r="C136" s="217" t="s">
        <v>170</v>
      </c>
      <c r="D136" s="217" t="s">
        <v>132</v>
      </c>
      <c r="E136" s="218" t="s">
        <v>535</v>
      </c>
      <c r="F136" s="219" t="s">
        <v>536</v>
      </c>
      <c r="G136" s="220" t="s">
        <v>159</v>
      </c>
      <c r="H136" s="221">
        <v>52.8</v>
      </c>
      <c r="I136" s="222"/>
      <c r="J136" s="223">
        <f>ROUND(I136*H136,2)</f>
        <v>0</v>
      </c>
      <c r="K136" s="219" t="s">
        <v>136</v>
      </c>
      <c r="L136" s="43"/>
      <c r="M136" s="224" t="s">
        <v>1</v>
      </c>
      <c r="N136" s="225" t="s">
        <v>38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137</v>
      </c>
      <c r="AT136" s="228" t="s">
        <v>132</v>
      </c>
      <c r="AU136" s="228" t="s">
        <v>83</v>
      </c>
      <c r="AY136" s="16" t="s">
        <v>130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81</v>
      </c>
      <c r="BK136" s="229">
        <f>ROUND(I136*H136,2)</f>
        <v>0</v>
      </c>
      <c r="BL136" s="16" t="s">
        <v>137</v>
      </c>
      <c r="BM136" s="228" t="s">
        <v>537</v>
      </c>
    </row>
    <row r="137" spans="1:51" s="13" customFormat="1" ht="12">
      <c r="A137" s="13"/>
      <c r="B137" s="230"/>
      <c r="C137" s="231"/>
      <c r="D137" s="232" t="s">
        <v>139</v>
      </c>
      <c r="E137" s="233" t="s">
        <v>1</v>
      </c>
      <c r="F137" s="234" t="s">
        <v>538</v>
      </c>
      <c r="G137" s="231"/>
      <c r="H137" s="235">
        <v>52.8</v>
      </c>
      <c r="I137" s="236"/>
      <c r="J137" s="231"/>
      <c r="K137" s="231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139</v>
      </c>
      <c r="AU137" s="241" t="s">
        <v>83</v>
      </c>
      <c r="AV137" s="13" t="s">
        <v>83</v>
      </c>
      <c r="AW137" s="13" t="s">
        <v>30</v>
      </c>
      <c r="AX137" s="13" t="s">
        <v>81</v>
      </c>
      <c r="AY137" s="241" t="s">
        <v>130</v>
      </c>
    </row>
    <row r="138" spans="1:65" s="2" customFormat="1" ht="66.75" customHeight="1">
      <c r="A138" s="37"/>
      <c r="B138" s="38"/>
      <c r="C138" s="217" t="s">
        <v>175</v>
      </c>
      <c r="D138" s="217" t="s">
        <v>132</v>
      </c>
      <c r="E138" s="218" t="s">
        <v>539</v>
      </c>
      <c r="F138" s="219" t="s">
        <v>540</v>
      </c>
      <c r="G138" s="220" t="s">
        <v>159</v>
      </c>
      <c r="H138" s="221">
        <v>39.6</v>
      </c>
      <c r="I138" s="222"/>
      <c r="J138" s="223">
        <f>ROUND(I138*H138,2)</f>
        <v>0</v>
      </c>
      <c r="K138" s="219" t="s">
        <v>136</v>
      </c>
      <c r="L138" s="43"/>
      <c r="M138" s="224" t="s">
        <v>1</v>
      </c>
      <c r="N138" s="225" t="s">
        <v>38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137</v>
      </c>
      <c r="AT138" s="228" t="s">
        <v>132</v>
      </c>
      <c r="AU138" s="228" t="s">
        <v>83</v>
      </c>
      <c r="AY138" s="16" t="s">
        <v>130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81</v>
      </c>
      <c r="BK138" s="229">
        <f>ROUND(I138*H138,2)</f>
        <v>0</v>
      </c>
      <c r="BL138" s="16" t="s">
        <v>137</v>
      </c>
      <c r="BM138" s="228" t="s">
        <v>541</v>
      </c>
    </row>
    <row r="139" spans="1:51" s="13" customFormat="1" ht="12">
      <c r="A139" s="13"/>
      <c r="B139" s="230"/>
      <c r="C139" s="231"/>
      <c r="D139" s="232" t="s">
        <v>139</v>
      </c>
      <c r="E139" s="233" t="s">
        <v>1</v>
      </c>
      <c r="F139" s="234" t="s">
        <v>542</v>
      </c>
      <c r="G139" s="231"/>
      <c r="H139" s="235">
        <v>39.6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139</v>
      </c>
      <c r="AU139" s="241" t="s">
        <v>83</v>
      </c>
      <c r="AV139" s="13" t="s">
        <v>83</v>
      </c>
      <c r="AW139" s="13" t="s">
        <v>30</v>
      </c>
      <c r="AX139" s="13" t="s">
        <v>81</v>
      </c>
      <c r="AY139" s="241" t="s">
        <v>130</v>
      </c>
    </row>
    <row r="140" spans="1:65" s="2" customFormat="1" ht="16.5" customHeight="1">
      <c r="A140" s="37"/>
      <c r="B140" s="38"/>
      <c r="C140" s="253" t="s">
        <v>180</v>
      </c>
      <c r="D140" s="253" t="s">
        <v>181</v>
      </c>
      <c r="E140" s="254" t="s">
        <v>543</v>
      </c>
      <c r="F140" s="255" t="s">
        <v>544</v>
      </c>
      <c r="G140" s="256" t="s">
        <v>184</v>
      </c>
      <c r="H140" s="257">
        <v>75.24</v>
      </c>
      <c r="I140" s="258"/>
      <c r="J140" s="259">
        <f>ROUND(I140*H140,2)</f>
        <v>0</v>
      </c>
      <c r="K140" s="255" t="s">
        <v>136</v>
      </c>
      <c r="L140" s="260"/>
      <c r="M140" s="261" t="s">
        <v>1</v>
      </c>
      <c r="N140" s="262" t="s">
        <v>38</v>
      </c>
      <c r="O140" s="90"/>
      <c r="P140" s="226">
        <f>O140*H140</f>
        <v>0</v>
      </c>
      <c r="Q140" s="226">
        <v>1</v>
      </c>
      <c r="R140" s="226">
        <f>Q140*H140</f>
        <v>75.24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175</v>
      </c>
      <c r="AT140" s="228" t="s">
        <v>181</v>
      </c>
      <c r="AU140" s="228" t="s">
        <v>83</v>
      </c>
      <c r="AY140" s="16" t="s">
        <v>130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81</v>
      </c>
      <c r="BK140" s="229">
        <f>ROUND(I140*H140,2)</f>
        <v>0</v>
      </c>
      <c r="BL140" s="16" t="s">
        <v>137</v>
      </c>
      <c r="BM140" s="228" t="s">
        <v>545</v>
      </c>
    </row>
    <row r="141" spans="1:51" s="13" customFormat="1" ht="12">
      <c r="A141" s="13"/>
      <c r="B141" s="230"/>
      <c r="C141" s="231"/>
      <c r="D141" s="232" t="s">
        <v>139</v>
      </c>
      <c r="E141" s="233" t="s">
        <v>1</v>
      </c>
      <c r="F141" s="234" t="s">
        <v>546</v>
      </c>
      <c r="G141" s="231"/>
      <c r="H141" s="235">
        <v>75.24</v>
      </c>
      <c r="I141" s="236"/>
      <c r="J141" s="231"/>
      <c r="K141" s="231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139</v>
      </c>
      <c r="AU141" s="241" t="s">
        <v>83</v>
      </c>
      <c r="AV141" s="13" t="s">
        <v>83</v>
      </c>
      <c r="AW141" s="13" t="s">
        <v>30</v>
      </c>
      <c r="AX141" s="13" t="s">
        <v>81</v>
      </c>
      <c r="AY141" s="241" t="s">
        <v>130</v>
      </c>
    </row>
    <row r="142" spans="1:63" s="12" customFormat="1" ht="22.8" customHeight="1">
      <c r="A142" s="12"/>
      <c r="B142" s="201"/>
      <c r="C142" s="202"/>
      <c r="D142" s="203" t="s">
        <v>72</v>
      </c>
      <c r="E142" s="215" t="s">
        <v>137</v>
      </c>
      <c r="F142" s="215" t="s">
        <v>216</v>
      </c>
      <c r="G142" s="202"/>
      <c r="H142" s="202"/>
      <c r="I142" s="205"/>
      <c r="J142" s="216">
        <f>BK142</f>
        <v>0</v>
      </c>
      <c r="K142" s="202"/>
      <c r="L142" s="207"/>
      <c r="M142" s="208"/>
      <c r="N142" s="209"/>
      <c r="O142" s="209"/>
      <c r="P142" s="210">
        <f>SUM(P143:P144)</f>
        <v>0</v>
      </c>
      <c r="Q142" s="209"/>
      <c r="R142" s="210">
        <f>SUM(R143:R144)</f>
        <v>16.638776000000004</v>
      </c>
      <c r="S142" s="209"/>
      <c r="T142" s="211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2" t="s">
        <v>81</v>
      </c>
      <c r="AT142" s="213" t="s">
        <v>72</v>
      </c>
      <c r="AU142" s="213" t="s">
        <v>81</v>
      </c>
      <c r="AY142" s="212" t="s">
        <v>130</v>
      </c>
      <c r="BK142" s="214">
        <f>SUM(BK143:BK144)</f>
        <v>0</v>
      </c>
    </row>
    <row r="143" spans="1:65" s="2" customFormat="1" ht="33" customHeight="1">
      <c r="A143" s="37"/>
      <c r="B143" s="38"/>
      <c r="C143" s="217" t="s">
        <v>187</v>
      </c>
      <c r="D143" s="217" t="s">
        <v>132</v>
      </c>
      <c r="E143" s="218" t="s">
        <v>547</v>
      </c>
      <c r="F143" s="219" t="s">
        <v>548</v>
      </c>
      <c r="G143" s="220" t="s">
        <v>159</v>
      </c>
      <c r="H143" s="221">
        <v>8.8</v>
      </c>
      <c r="I143" s="222"/>
      <c r="J143" s="223">
        <f>ROUND(I143*H143,2)</f>
        <v>0</v>
      </c>
      <c r="K143" s="219" t="s">
        <v>136</v>
      </c>
      <c r="L143" s="43"/>
      <c r="M143" s="224" t="s">
        <v>1</v>
      </c>
      <c r="N143" s="225" t="s">
        <v>38</v>
      </c>
      <c r="O143" s="90"/>
      <c r="P143" s="226">
        <f>O143*H143</f>
        <v>0</v>
      </c>
      <c r="Q143" s="226">
        <v>1.89077</v>
      </c>
      <c r="R143" s="226">
        <f>Q143*H143</f>
        <v>16.638776000000004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137</v>
      </c>
      <c r="AT143" s="228" t="s">
        <v>132</v>
      </c>
      <c r="AU143" s="228" t="s">
        <v>83</v>
      </c>
      <c r="AY143" s="16" t="s">
        <v>130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81</v>
      </c>
      <c r="BK143" s="229">
        <f>ROUND(I143*H143,2)</f>
        <v>0</v>
      </c>
      <c r="BL143" s="16" t="s">
        <v>137</v>
      </c>
      <c r="BM143" s="228" t="s">
        <v>549</v>
      </c>
    </row>
    <row r="144" spans="1:51" s="13" customFormat="1" ht="12">
      <c r="A144" s="13"/>
      <c r="B144" s="230"/>
      <c r="C144" s="231"/>
      <c r="D144" s="232" t="s">
        <v>139</v>
      </c>
      <c r="E144" s="233" t="s">
        <v>1</v>
      </c>
      <c r="F144" s="234" t="s">
        <v>550</v>
      </c>
      <c r="G144" s="231"/>
      <c r="H144" s="235">
        <v>8.8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139</v>
      </c>
      <c r="AU144" s="241" t="s">
        <v>83</v>
      </c>
      <c r="AV144" s="13" t="s">
        <v>83</v>
      </c>
      <c r="AW144" s="13" t="s">
        <v>30</v>
      </c>
      <c r="AX144" s="13" t="s">
        <v>81</v>
      </c>
      <c r="AY144" s="241" t="s">
        <v>130</v>
      </c>
    </row>
    <row r="145" spans="1:63" s="12" customFormat="1" ht="22.8" customHeight="1">
      <c r="A145" s="12"/>
      <c r="B145" s="201"/>
      <c r="C145" s="202"/>
      <c r="D145" s="203" t="s">
        <v>72</v>
      </c>
      <c r="E145" s="215" t="s">
        <v>156</v>
      </c>
      <c r="F145" s="215" t="s">
        <v>222</v>
      </c>
      <c r="G145" s="202"/>
      <c r="H145" s="202"/>
      <c r="I145" s="205"/>
      <c r="J145" s="216">
        <f>BK145</f>
        <v>0</v>
      </c>
      <c r="K145" s="202"/>
      <c r="L145" s="207"/>
      <c r="M145" s="208"/>
      <c r="N145" s="209"/>
      <c r="O145" s="209"/>
      <c r="P145" s="210">
        <f>P146</f>
        <v>0</v>
      </c>
      <c r="Q145" s="209"/>
      <c r="R145" s="210">
        <f>R146</f>
        <v>1.3403999999999998</v>
      </c>
      <c r="S145" s="209"/>
      <c r="T145" s="211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2" t="s">
        <v>81</v>
      </c>
      <c r="AT145" s="213" t="s">
        <v>72</v>
      </c>
      <c r="AU145" s="213" t="s">
        <v>81</v>
      </c>
      <c r="AY145" s="212" t="s">
        <v>130</v>
      </c>
      <c r="BK145" s="214">
        <f>BK146</f>
        <v>0</v>
      </c>
    </row>
    <row r="146" spans="1:65" s="2" customFormat="1" ht="49.05" customHeight="1">
      <c r="A146" s="37"/>
      <c r="B146" s="38"/>
      <c r="C146" s="217" t="s">
        <v>191</v>
      </c>
      <c r="D146" s="217" t="s">
        <v>132</v>
      </c>
      <c r="E146" s="218" t="s">
        <v>551</v>
      </c>
      <c r="F146" s="219" t="s">
        <v>552</v>
      </c>
      <c r="G146" s="220" t="s">
        <v>135</v>
      </c>
      <c r="H146" s="221">
        <v>10</v>
      </c>
      <c r="I146" s="222"/>
      <c r="J146" s="223">
        <f>ROUND(I146*H146,2)</f>
        <v>0</v>
      </c>
      <c r="K146" s="219" t="s">
        <v>136</v>
      </c>
      <c r="L146" s="43"/>
      <c r="M146" s="224" t="s">
        <v>1</v>
      </c>
      <c r="N146" s="225" t="s">
        <v>38</v>
      </c>
      <c r="O146" s="90"/>
      <c r="P146" s="226">
        <f>O146*H146</f>
        <v>0</v>
      </c>
      <c r="Q146" s="226">
        <v>0.13404</v>
      </c>
      <c r="R146" s="226">
        <f>Q146*H146</f>
        <v>1.3403999999999998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137</v>
      </c>
      <c r="AT146" s="228" t="s">
        <v>132</v>
      </c>
      <c r="AU146" s="228" t="s">
        <v>83</v>
      </c>
      <c r="AY146" s="16" t="s">
        <v>130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81</v>
      </c>
      <c r="BK146" s="229">
        <f>ROUND(I146*H146,2)</f>
        <v>0</v>
      </c>
      <c r="BL146" s="16" t="s">
        <v>137</v>
      </c>
      <c r="BM146" s="228" t="s">
        <v>553</v>
      </c>
    </row>
    <row r="147" spans="1:63" s="12" customFormat="1" ht="22.8" customHeight="1">
      <c r="A147" s="12"/>
      <c r="B147" s="201"/>
      <c r="C147" s="202"/>
      <c r="D147" s="203" t="s">
        <v>72</v>
      </c>
      <c r="E147" s="215" t="s">
        <v>175</v>
      </c>
      <c r="F147" s="215" t="s">
        <v>554</v>
      </c>
      <c r="G147" s="202"/>
      <c r="H147" s="202"/>
      <c r="I147" s="205"/>
      <c r="J147" s="216">
        <f>BK147</f>
        <v>0</v>
      </c>
      <c r="K147" s="202"/>
      <c r="L147" s="207"/>
      <c r="M147" s="208"/>
      <c r="N147" s="209"/>
      <c r="O147" s="209"/>
      <c r="P147" s="210">
        <f>SUM(P148:P173)</f>
        <v>0</v>
      </c>
      <c r="Q147" s="209"/>
      <c r="R147" s="210">
        <f>SUM(R148:R173)</f>
        <v>16.644299999999998</v>
      </c>
      <c r="S147" s="209"/>
      <c r="T147" s="211">
        <f>SUM(T148:T173)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2" t="s">
        <v>81</v>
      </c>
      <c r="AT147" s="213" t="s">
        <v>72</v>
      </c>
      <c r="AU147" s="213" t="s">
        <v>81</v>
      </c>
      <c r="AY147" s="212" t="s">
        <v>130</v>
      </c>
      <c r="BK147" s="214">
        <f>SUM(BK148:BK173)</f>
        <v>0</v>
      </c>
    </row>
    <row r="148" spans="1:65" s="2" customFormat="1" ht="37.8" customHeight="1">
      <c r="A148" s="37"/>
      <c r="B148" s="38"/>
      <c r="C148" s="217" t="s">
        <v>196</v>
      </c>
      <c r="D148" s="217" t="s">
        <v>132</v>
      </c>
      <c r="E148" s="218" t="s">
        <v>555</v>
      </c>
      <c r="F148" s="219" t="s">
        <v>556</v>
      </c>
      <c r="G148" s="220" t="s">
        <v>153</v>
      </c>
      <c r="H148" s="221">
        <v>80</v>
      </c>
      <c r="I148" s="222"/>
      <c r="J148" s="223">
        <f>ROUND(I148*H148,2)</f>
        <v>0</v>
      </c>
      <c r="K148" s="219" t="s">
        <v>136</v>
      </c>
      <c r="L148" s="43"/>
      <c r="M148" s="224" t="s">
        <v>1</v>
      </c>
      <c r="N148" s="225" t="s">
        <v>38</v>
      </c>
      <c r="O148" s="90"/>
      <c r="P148" s="226">
        <f>O148*H148</f>
        <v>0</v>
      </c>
      <c r="Q148" s="226">
        <v>1E-05</v>
      </c>
      <c r="R148" s="226">
        <f>Q148*H148</f>
        <v>0.0008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137</v>
      </c>
      <c r="AT148" s="228" t="s">
        <v>132</v>
      </c>
      <c r="AU148" s="228" t="s">
        <v>83</v>
      </c>
      <c r="AY148" s="16" t="s">
        <v>130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81</v>
      </c>
      <c r="BK148" s="229">
        <f>ROUND(I148*H148,2)</f>
        <v>0</v>
      </c>
      <c r="BL148" s="16" t="s">
        <v>137</v>
      </c>
      <c r="BM148" s="228" t="s">
        <v>557</v>
      </c>
    </row>
    <row r="149" spans="1:51" s="13" customFormat="1" ht="12">
      <c r="A149" s="13"/>
      <c r="B149" s="230"/>
      <c r="C149" s="231"/>
      <c r="D149" s="232" t="s">
        <v>139</v>
      </c>
      <c r="E149" s="233" t="s">
        <v>1</v>
      </c>
      <c r="F149" s="234" t="s">
        <v>558</v>
      </c>
      <c r="G149" s="231"/>
      <c r="H149" s="235">
        <v>80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139</v>
      </c>
      <c r="AU149" s="241" t="s">
        <v>83</v>
      </c>
      <c r="AV149" s="13" t="s">
        <v>83</v>
      </c>
      <c r="AW149" s="13" t="s">
        <v>30</v>
      </c>
      <c r="AX149" s="13" t="s">
        <v>81</v>
      </c>
      <c r="AY149" s="241" t="s">
        <v>130</v>
      </c>
    </row>
    <row r="150" spans="1:65" s="2" customFormat="1" ht="16.5" customHeight="1">
      <c r="A150" s="37"/>
      <c r="B150" s="38"/>
      <c r="C150" s="253" t="s">
        <v>203</v>
      </c>
      <c r="D150" s="253" t="s">
        <v>181</v>
      </c>
      <c r="E150" s="254" t="s">
        <v>559</v>
      </c>
      <c r="F150" s="255" t="s">
        <v>560</v>
      </c>
      <c r="G150" s="256" t="s">
        <v>153</v>
      </c>
      <c r="H150" s="257">
        <v>84</v>
      </c>
      <c r="I150" s="258"/>
      <c r="J150" s="259">
        <f>ROUND(I150*H150,2)</f>
        <v>0</v>
      </c>
      <c r="K150" s="255" t="s">
        <v>136</v>
      </c>
      <c r="L150" s="260"/>
      <c r="M150" s="261" t="s">
        <v>1</v>
      </c>
      <c r="N150" s="262" t="s">
        <v>38</v>
      </c>
      <c r="O150" s="90"/>
      <c r="P150" s="226">
        <f>O150*H150</f>
        <v>0</v>
      </c>
      <c r="Q150" s="226">
        <v>0.00267</v>
      </c>
      <c r="R150" s="226">
        <f>Q150*H150</f>
        <v>0.22428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175</v>
      </c>
      <c r="AT150" s="228" t="s">
        <v>181</v>
      </c>
      <c r="AU150" s="228" t="s">
        <v>83</v>
      </c>
      <c r="AY150" s="16" t="s">
        <v>130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81</v>
      </c>
      <c r="BK150" s="229">
        <f>ROUND(I150*H150,2)</f>
        <v>0</v>
      </c>
      <c r="BL150" s="16" t="s">
        <v>137</v>
      </c>
      <c r="BM150" s="228" t="s">
        <v>561</v>
      </c>
    </row>
    <row r="151" spans="1:51" s="13" customFormat="1" ht="12">
      <c r="A151" s="13"/>
      <c r="B151" s="230"/>
      <c r="C151" s="231"/>
      <c r="D151" s="232" t="s">
        <v>139</v>
      </c>
      <c r="E151" s="233" t="s">
        <v>1</v>
      </c>
      <c r="F151" s="234" t="s">
        <v>562</v>
      </c>
      <c r="G151" s="231"/>
      <c r="H151" s="235">
        <v>84</v>
      </c>
      <c r="I151" s="236"/>
      <c r="J151" s="231"/>
      <c r="K151" s="231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139</v>
      </c>
      <c r="AU151" s="241" t="s">
        <v>83</v>
      </c>
      <c r="AV151" s="13" t="s">
        <v>83</v>
      </c>
      <c r="AW151" s="13" t="s">
        <v>30</v>
      </c>
      <c r="AX151" s="13" t="s">
        <v>81</v>
      </c>
      <c r="AY151" s="241" t="s">
        <v>130</v>
      </c>
    </row>
    <row r="152" spans="1:65" s="2" customFormat="1" ht="49.05" customHeight="1">
      <c r="A152" s="37"/>
      <c r="B152" s="38"/>
      <c r="C152" s="217" t="s">
        <v>208</v>
      </c>
      <c r="D152" s="217" t="s">
        <v>132</v>
      </c>
      <c r="E152" s="218" t="s">
        <v>563</v>
      </c>
      <c r="F152" s="219" t="s">
        <v>564</v>
      </c>
      <c r="G152" s="220" t="s">
        <v>255</v>
      </c>
      <c r="H152" s="221">
        <v>34</v>
      </c>
      <c r="I152" s="222"/>
      <c r="J152" s="223">
        <f>ROUND(I152*H152,2)</f>
        <v>0</v>
      </c>
      <c r="K152" s="219" t="s">
        <v>136</v>
      </c>
      <c r="L152" s="43"/>
      <c r="M152" s="224" t="s">
        <v>1</v>
      </c>
      <c r="N152" s="225" t="s">
        <v>38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137</v>
      </c>
      <c r="AT152" s="228" t="s">
        <v>132</v>
      </c>
      <c r="AU152" s="228" t="s">
        <v>83</v>
      </c>
      <c r="AY152" s="16" t="s">
        <v>130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81</v>
      </c>
      <c r="BK152" s="229">
        <f>ROUND(I152*H152,2)</f>
        <v>0</v>
      </c>
      <c r="BL152" s="16" t="s">
        <v>137</v>
      </c>
      <c r="BM152" s="228" t="s">
        <v>565</v>
      </c>
    </row>
    <row r="153" spans="1:51" s="13" customFormat="1" ht="12">
      <c r="A153" s="13"/>
      <c r="B153" s="230"/>
      <c r="C153" s="231"/>
      <c r="D153" s="232" t="s">
        <v>139</v>
      </c>
      <c r="E153" s="233" t="s">
        <v>1</v>
      </c>
      <c r="F153" s="234" t="s">
        <v>566</v>
      </c>
      <c r="G153" s="231"/>
      <c r="H153" s="235">
        <v>34</v>
      </c>
      <c r="I153" s="236"/>
      <c r="J153" s="231"/>
      <c r="K153" s="231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139</v>
      </c>
      <c r="AU153" s="241" t="s">
        <v>83</v>
      </c>
      <c r="AV153" s="13" t="s">
        <v>83</v>
      </c>
      <c r="AW153" s="13" t="s">
        <v>30</v>
      </c>
      <c r="AX153" s="13" t="s">
        <v>81</v>
      </c>
      <c r="AY153" s="241" t="s">
        <v>130</v>
      </c>
    </row>
    <row r="154" spans="1:65" s="2" customFormat="1" ht="16.5" customHeight="1">
      <c r="A154" s="37"/>
      <c r="B154" s="38"/>
      <c r="C154" s="253" t="s">
        <v>8</v>
      </c>
      <c r="D154" s="253" t="s">
        <v>181</v>
      </c>
      <c r="E154" s="254" t="s">
        <v>567</v>
      </c>
      <c r="F154" s="255" t="s">
        <v>568</v>
      </c>
      <c r="G154" s="256" t="s">
        <v>255</v>
      </c>
      <c r="H154" s="257">
        <v>17</v>
      </c>
      <c r="I154" s="258"/>
      <c r="J154" s="259">
        <f>ROUND(I154*H154,2)</f>
        <v>0</v>
      </c>
      <c r="K154" s="255" t="s">
        <v>569</v>
      </c>
      <c r="L154" s="260"/>
      <c r="M154" s="261" t="s">
        <v>1</v>
      </c>
      <c r="N154" s="262" t="s">
        <v>38</v>
      </c>
      <c r="O154" s="90"/>
      <c r="P154" s="226">
        <f>O154*H154</f>
        <v>0</v>
      </c>
      <c r="Q154" s="226">
        <v>0.00064</v>
      </c>
      <c r="R154" s="226">
        <f>Q154*H154</f>
        <v>0.01088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175</v>
      </c>
      <c r="AT154" s="228" t="s">
        <v>181</v>
      </c>
      <c r="AU154" s="228" t="s">
        <v>83</v>
      </c>
      <c r="AY154" s="16" t="s">
        <v>130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81</v>
      </c>
      <c r="BK154" s="229">
        <f>ROUND(I154*H154,2)</f>
        <v>0</v>
      </c>
      <c r="BL154" s="16" t="s">
        <v>137</v>
      </c>
      <c r="BM154" s="228" t="s">
        <v>570</v>
      </c>
    </row>
    <row r="155" spans="1:65" s="2" customFormat="1" ht="16.5" customHeight="1">
      <c r="A155" s="37"/>
      <c r="B155" s="38"/>
      <c r="C155" s="253" t="s">
        <v>217</v>
      </c>
      <c r="D155" s="253" t="s">
        <v>181</v>
      </c>
      <c r="E155" s="254" t="s">
        <v>571</v>
      </c>
      <c r="F155" s="255" t="s">
        <v>572</v>
      </c>
      <c r="G155" s="256" t="s">
        <v>255</v>
      </c>
      <c r="H155" s="257">
        <v>17</v>
      </c>
      <c r="I155" s="258"/>
      <c r="J155" s="259">
        <f>ROUND(I155*H155,2)</f>
        <v>0</v>
      </c>
      <c r="K155" s="255" t="s">
        <v>136</v>
      </c>
      <c r="L155" s="260"/>
      <c r="M155" s="261" t="s">
        <v>1</v>
      </c>
      <c r="N155" s="262" t="s">
        <v>38</v>
      </c>
      <c r="O155" s="90"/>
      <c r="P155" s="226">
        <f>O155*H155</f>
        <v>0</v>
      </c>
      <c r="Q155" s="226">
        <v>0.00065</v>
      </c>
      <c r="R155" s="226">
        <f>Q155*H155</f>
        <v>0.011049999999999999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175</v>
      </c>
      <c r="AT155" s="228" t="s">
        <v>181</v>
      </c>
      <c r="AU155" s="228" t="s">
        <v>83</v>
      </c>
      <c r="AY155" s="16" t="s">
        <v>130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81</v>
      </c>
      <c r="BK155" s="229">
        <f>ROUND(I155*H155,2)</f>
        <v>0</v>
      </c>
      <c r="BL155" s="16" t="s">
        <v>137</v>
      </c>
      <c r="BM155" s="228" t="s">
        <v>573</v>
      </c>
    </row>
    <row r="156" spans="1:65" s="2" customFormat="1" ht="37.8" customHeight="1">
      <c r="A156" s="37"/>
      <c r="B156" s="38"/>
      <c r="C156" s="217" t="s">
        <v>223</v>
      </c>
      <c r="D156" s="217" t="s">
        <v>132</v>
      </c>
      <c r="E156" s="218" t="s">
        <v>574</v>
      </c>
      <c r="F156" s="219" t="s">
        <v>575</v>
      </c>
      <c r="G156" s="220" t="s">
        <v>255</v>
      </c>
      <c r="H156" s="221">
        <v>17</v>
      </c>
      <c r="I156" s="222"/>
      <c r="J156" s="223">
        <f>ROUND(I156*H156,2)</f>
        <v>0</v>
      </c>
      <c r="K156" s="219" t="s">
        <v>136</v>
      </c>
      <c r="L156" s="43"/>
      <c r="M156" s="224" t="s">
        <v>1</v>
      </c>
      <c r="N156" s="225" t="s">
        <v>38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137</v>
      </c>
      <c r="AT156" s="228" t="s">
        <v>132</v>
      </c>
      <c r="AU156" s="228" t="s">
        <v>83</v>
      </c>
      <c r="AY156" s="16" t="s">
        <v>130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81</v>
      </c>
      <c r="BK156" s="229">
        <f>ROUND(I156*H156,2)</f>
        <v>0</v>
      </c>
      <c r="BL156" s="16" t="s">
        <v>137</v>
      </c>
      <c r="BM156" s="228" t="s">
        <v>576</v>
      </c>
    </row>
    <row r="157" spans="1:65" s="2" customFormat="1" ht="24.15" customHeight="1">
      <c r="A157" s="37"/>
      <c r="B157" s="38"/>
      <c r="C157" s="253" t="s">
        <v>227</v>
      </c>
      <c r="D157" s="253" t="s">
        <v>181</v>
      </c>
      <c r="E157" s="254" t="s">
        <v>577</v>
      </c>
      <c r="F157" s="255" t="s">
        <v>578</v>
      </c>
      <c r="G157" s="256" t="s">
        <v>255</v>
      </c>
      <c r="H157" s="257">
        <v>17</v>
      </c>
      <c r="I157" s="258"/>
      <c r="J157" s="259">
        <f>ROUND(I157*H157,2)</f>
        <v>0</v>
      </c>
      <c r="K157" s="255" t="s">
        <v>136</v>
      </c>
      <c r="L157" s="260"/>
      <c r="M157" s="261" t="s">
        <v>1</v>
      </c>
      <c r="N157" s="262" t="s">
        <v>38</v>
      </c>
      <c r="O157" s="90"/>
      <c r="P157" s="226">
        <f>O157*H157</f>
        <v>0</v>
      </c>
      <c r="Q157" s="226">
        <v>0.00125</v>
      </c>
      <c r="R157" s="226">
        <f>Q157*H157</f>
        <v>0.02125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175</v>
      </c>
      <c r="AT157" s="228" t="s">
        <v>181</v>
      </c>
      <c r="AU157" s="228" t="s">
        <v>83</v>
      </c>
      <c r="AY157" s="16" t="s">
        <v>130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81</v>
      </c>
      <c r="BK157" s="229">
        <f>ROUND(I157*H157,2)</f>
        <v>0</v>
      </c>
      <c r="BL157" s="16" t="s">
        <v>137</v>
      </c>
      <c r="BM157" s="228" t="s">
        <v>579</v>
      </c>
    </row>
    <row r="158" spans="1:65" s="2" customFormat="1" ht="16.5" customHeight="1">
      <c r="A158" s="37"/>
      <c r="B158" s="38"/>
      <c r="C158" s="217" t="s">
        <v>231</v>
      </c>
      <c r="D158" s="217" t="s">
        <v>132</v>
      </c>
      <c r="E158" s="218" t="s">
        <v>580</v>
      </c>
      <c r="F158" s="219" t="s">
        <v>581</v>
      </c>
      <c r="G158" s="220" t="s">
        <v>255</v>
      </c>
      <c r="H158" s="221">
        <v>15</v>
      </c>
      <c r="I158" s="222"/>
      <c r="J158" s="223">
        <f>ROUND(I158*H158,2)</f>
        <v>0</v>
      </c>
      <c r="K158" s="219" t="s">
        <v>1</v>
      </c>
      <c r="L158" s="43"/>
      <c r="M158" s="224" t="s">
        <v>1</v>
      </c>
      <c r="N158" s="225" t="s">
        <v>38</v>
      </c>
      <c r="O158" s="9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137</v>
      </c>
      <c r="AT158" s="228" t="s">
        <v>132</v>
      </c>
      <c r="AU158" s="228" t="s">
        <v>83</v>
      </c>
      <c r="AY158" s="16" t="s">
        <v>130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81</v>
      </c>
      <c r="BK158" s="229">
        <f>ROUND(I158*H158,2)</f>
        <v>0</v>
      </c>
      <c r="BL158" s="16" t="s">
        <v>137</v>
      </c>
      <c r="BM158" s="228" t="s">
        <v>582</v>
      </c>
    </row>
    <row r="159" spans="1:65" s="2" customFormat="1" ht="24.15" customHeight="1">
      <c r="A159" s="37"/>
      <c r="B159" s="38"/>
      <c r="C159" s="217" t="s">
        <v>235</v>
      </c>
      <c r="D159" s="217" t="s">
        <v>132</v>
      </c>
      <c r="E159" s="218" t="s">
        <v>583</v>
      </c>
      <c r="F159" s="219" t="s">
        <v>584</v>
      </c>
      <c r="G159" s="220" t="s">
        <v>255</v>
      </c>
      <c r="H159" s="221">
        <v>17</v>
      </c>
      <c r="I159" s="222"/>
      <c r="J159" s="223">
        <f>ROUND(I159*H159,2)</f>
        <v>0</v>
      </c>
      <c r="K159" s="219" t="s">
        <v>136</v>
      </c>
      <c r="L159" s="43"/>
      <c r="M159" s="224" t="s">
        <v>1</v>
      </c>
      <c r="N159" s="225" t="s">
        <v>38</v>
      </c>
      <c r="O159" s="90"/>
      <c r="P159" s="226">
        <f>O159*H159</f>
        <v>0</v>
      </c>
      <c r="Q159" s="226">
        <v>0.12422</v>
      </c>
      <c r="R159" s="226">
        <f>Q159*H159</f>
        <v>2.11174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137</v>
      </c>
      <c r="AT159" s="228" t="s">
        <v>132</v>
      </c>
      <c r="AU159" s="228" t="s">
        <v>83</v>
      </c>
      <c r="AY159" s="16" t="s">
        <v>130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81</v>
      </c>
      <c r="BK159" s="229">
        <f>ROUND(I159*H159,2)</f>
        <v>0</v>
      </c>
      <c r="BL159" s="16" t="s">
        <v>137</v>
      </c>
      <c r="BM159" s="228" t="s">
        <v>585</v>
      </c>
    </row>
    <row r="160" spans="1:65" s="2" customFormat="1" ht="24.15" customHeight="1">
      <c r="A160" s="37"/>
      <c r="B160" s="38"/>
      <c r="C160" s="253" t="s">
        <v>7</v>
      </c>
      <c r="D160" s="253" t="s">
        <v>181</v>
      </c>
      <c r="E160" s="254" t="s">
        <v>586</v>
      </c>
      <c r="F160" s="255" t="s">
        <v>587</v>
      </c>
      <c r="G160" s="256" t="s">
        <v>255</v>
      </c>
      <c r="H160" s="257">
        <v>17</v>
      </c>
      <c r="I160" s="258"/>
      <c r="J160" s="259">
        <f>ROUND(I160*H160,2)</f>
        <v>0</v>
      </c>
      <c r="K160" s="255" t="s">
        <v>136</v>
      </c>
      <c r="L160" s="260"/>
      <c r="M160" s="261" t="s">
        <v>1</v>
      </c>
      <c r="N160" s="262" t="s">
        <v>38</v>
      </c>
      <c r="O160" s="90"/>
      <c r="P160" s="226">
        <f>O160*H160</f>
        <v>0</v>
      </c>
      <c r="Q160" s="226">
        <v>0.072</v>
      </c>
      <c r="R160" s="226">
        <f>Q160*H160</f>
        <v>1.224</v>
      </c>
      <c r="S160" s="226">
        <v>0</v>
      </c>
      <c r="T160" s="22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8" t="s">
        <v>175</v>
      </c>
      <c r="AT160" s="228" t="s">
        <v>181</v>
      </c>
      <c r="AU160" s="228" t="s">
        <v>83</v>
      </c>
      <c r="AY160" s="16" t="s">
        <v>130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81</v>
      </c>
      <c r="BK160" s="229">
        <f>ROUND(I160*H160,2)</f>
        <v>0</v>
      </c>
      <c r="BL160" s="16" t="s">
        <v>137</v>
      </c>
      <c r="BM160" s="228" t="s">
        <v>588</v>
      </c>
    </row>
    <row r="161" spans="1:65" s="2" customFormat="1" ht="24.15" customHeight="1">
      <c r="A161" s="37"/>
      <c r="B161" s="38"/>
      <c r="C161" s="217" t="s">
        <v>243</v>
      </c>
      <c r="D161" s="217" t="s">
        <v>132</v>
      </c>
      <c r="E161" s="218" t="s">
        <v>589</v>
      </c>
      <c r="F161" s="219" t="s">
        <v>590</v>
      </c>
      <c r="G161" s="220" t="s">
        <v>255</v>
      </c>
      <c r="H161" s="221">
        <v>17</v>
      </c>
      <c r="I161" s="222"/>
      <c r="J161" s="223">
        <f>ROUND(I161*H161,2)</f>
        <v>0</v>
      </c>
      <c r="K161" s="219" t="s">
        <v>136</v>
      </c>
      <c r="L161" s="43"/>
      <c r="M161" s="224" t="s">
        <v>1</v>
      </c>
      <c r="N161" s="225" t="s">
        <v>38</v>
      </c>
      <c r="O161" s="90"/>
      <c r="P161" s="226">
        <f>O161*H161</f>
        <v>0</v>
      </c>
      <c r="Q161" s="226">
        <v>0.02972</v>
      </c>
      <c r="R161" s="226">
        <f>Q161*H161</f>
        <v>0.50524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137</v>
      </c>
      <c r="AT161" s="228" t="s">
        <v>132</v>
      </c>
      <c r="AU161" s="228" t="s">
        <v>83</v>
      </c>
      <c r="AY161" s="16" t="s">
        <v>130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81</v>
      </c>
      <c r="BK161" s="229">
        <f>ROUND(I161*H161,2)</f>
        <v>0</v>
      </c>
      <c r="BL161" s="16" t="s">
        <v>137</v>
      </c>
      <c r="BM161" s="228" t="s">
        <v>591</v>
      </c>
    </row>
    <row r="162" spans="1:65" s="2" customFormat="1" ht="21.75" customHeight="1">
      <c r="A162" s="37"/>
      <c r="B162" s="38"/>
      <c r="C162" s="253" t="s">
        <v>247</v>
      </c>
      <c r="D162" s="253" t="s">
        <v>181</v>
      </c>
      <c r="E162" s="254" t="s">
        <v>592</v>
      </c>
      <c r="F162" s="255" t="s">
        <v>593</v>
      </c>
      <c r="G162" s="256" t="s">
        <v>255</v>
      </c>
      <c r="H162" s="257">
        <v>17</v>
      </c>
      <c r="I162" s="258"/>
      <c r="J162" s="259">
        <f>ROUND(I162*H162,2)</f>
        <v>0</v>
      </c>
      <c r="K162" s="255" t="s">
        <v>136</v>
      </c>
      <c r="L162" s="260"/>
      <c r="M162" s="261" t="s">
        <v>1</v>
      </c>
      <c r="N162" s="262" t="s">
        <v>38</v>
      </c>
      <c r="O162" s="90"/>
      <c r="P162" s="226">
        <f>O162*H162</f>
        <v>0</v>
      </c>
      <c r="Q162" s="226">
        <v>0.04</v>
      </c>
      <c r="R162" s="226">
        <f>Q162*H162</f>
        <v>0.68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175</v>
      </c>
      <c r="AT162" s="228" t="s">
        <v>181</v>
      </c>
      <c r="AU162" s="228" t="s">
        <v>83</v>
      </c>
      <c r="AY162" s="16" t="s">
        <v>130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81</v>
      </c>
      <c r="BK162" s="229">
        <f>ROUND(I162*H162,2)</f>
        <v>0</v>
      </c>
      <c r="BL162" s="16" t="s">
        <v>137</v>
      </c>
      <c r="BM162" s="228" t="s">
        <v>594</v>
      </c>
    </row>
    <row r="163" spans="1:65" s="2" customFormat="1" ht="24.15" customHeight="1">
      <c r="A163" s="37"/>
      <c r="B163" s="38"/>
      <c r="C163" s="217" t="s">
        <v>252</v>
      </c>
      <c r="D163" s="217" t="s">
        <v>132</v>
      </c>
      <c r="E163" s="218" t="s">
        <v>595</v>
      </c>
      <c r="F163" s="219" t="s">
        <v>596</v>
      </c>
      <c r="G163" s="220" t="s">
        <v>255</v>
      </c>
      <c r="H163" s="221">
        <v>17</v>
      </c>
      <c r="I163" s="222"/>
      <c r="J163" s="223">
        <f>ROUND(I163*H163,2)</f>
        <v>0</v>
      </c>
      <c r="K163" s="219" t="s">
        <v>136</v>
      </c>
      <c r="L163" s="43"/>
      <c r="M163" s="224" t="s">
        <v>1</v>
      </c>
      <c r="N163" s="225" t="s">
        <v>38</v>
      </c>
      <c r="O163" s="90"/>
      <c r="P163" s="226">
        <f>O163*H163</f>
        <v>0</v>
      </c>
      <c r="Q163" s="226">
        <v>0.02972</v>
      </c>
      <c r="R163" s="226">
        <f>Q163*H163</f>
        <v>0.50524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137</v>
      </c>
      <c r="AT163" s="228" t="s">
        <v>132</v>
      </c>
      <c r="AU163" s="228" t="s">
        <v>83</v>
      </c>
      <c r="AY163" s="16" t="s">
        <v>130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81</v>
      </c>
      <c r="BK163" s="229">
        <f>ROUND(I163*H163,2)</f>
        <v>0</v>
      </c>
      <c r="BL163" s="16" t="s">
        <v>137</v>
      </c>
      <c r="BM163" s="228" t="s">
        <v>597</v>
      </c>
    </row>
    <row r="164" spans="1:65" s="2" customFormat="1" ht="24.15" customHeight="1">
      <c r="A164" s="37"/>
      <c r="B164" s="38"/>
      <c r="C164" s="253" t="s">
        <v>257</v>
      </c>
      <c r="D164" s="253" t="s">
        <v>181</v>
      </c>
      <c r="E164" s="254" t="s">
        <v>598</v>
      </c>
      <c r="F164" s="255" t="s">
        <v>599</v>
      </c>
      <c r="G164" s="256" t="s">
        <v>255</v>
      </c>
      <c r="H164" s="257">
        <v>17</v>
      </c>
      <c r="I164" s="258"/>
      <c r="J164" s="259">
        <f>ROUND(I164*H164,2)</f>
        <v>0</v>
      </c>
      <c r="K164" s="255" t="s">
        <v>136</v>
      </c>
      <c r="L164" s="260"/>
      <c r="M164" s="261" t="s">
        <v>1</v>
      </c>
      <c r="N164" s="262" t="s">
        <v>38</v>
      </c>
      <c r="O164" s="90"/>
      <c r="P164" s="226">
        <f>O164*H164</f>
        <v>0</v>
      </c>
      <c r="Q164" s="226">
        <v>0.04</v>
      </c>
      <c r="R164" s="226">
        <f>Q164*H164</f>
        <v>0.68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175</v>
      </c>
      <c r="AT164" s="228" t="s">
        <v>181</v>
      </c>
      <c r="AU164" s="228" t="s">
        <v>83</v>
      </c>
      <c r="AY164" s="16" t="s">
        <v>130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81</v>
      </c>
      <c r="BK164" s="229">
        <f>ROUND(I164*H164,2)</f>
        <v>0</v>
      </c>
      <c r="BL164" s="16" t="s">
        <v>137</v>
      </c>
      <c r="BM164" s="228" t="s">
        <v>600</v>
      </c>
    </row>
    <row r="165" spans="1:65" s="2" customFormat="1" ht="24.15" customHeight="1">
      <c r="A165" s="37"/>
      <c r="B165" s="38"/>
      <c r="C165" s="217" t="s">
        <v>261</v>
      </c>
      <c r="D165" s="217" t="s">
        <v>132</v>
      </c>
      <c r="E165" s="218" t="s">
        <v>601</v>
      </c>
      <c r="F165" s="219" t="s">
        <v>602</v>
      </c>
      <c r="G165" s="220" t="s">
        <v>255</v>
      </c>
      <c r="H165" s="221">
        <v>17</v>
      </c>
      <c r="I165" s="222"/>
      <c r="J165" s="223">
        <f>ROUND(I165*H165,2)</f>
        <v>0</v>
      </c>
      <c r="K165" s="219" t="s">
        <v>136</v>
      </c>
      <c r="L165" s="43"/>
      <c r="M165" s="224" t="s">
        <v>1</v>
      </c>
      <c r="N165" s="225" t="s">
        <v>38</v>
      </c>
      <c r="O165" s="90"/>
      <c r="P165" s="226">
        <f>O165*H165</f>
        <v>0</v>
      </c>
      <c r="Q165" s="226">
        <v>0.02972</v>
      </c>
      <c r="R165" s="226">
        <f>Q165*H165</f>
        <v>0.50524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137</v>
      </c>
      <c r="AT165" s="228" t="s">
        <v>132</v>
      </c>
      <c r="AU165" s="228" t="s">
        <v>83</v>
      </c>
      <c r="AY165" s="16" t="s">
        <v>130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81</v>
      </c>
      <c r="BK165" s="229">
        <f>ROUND(I165*H165,2)</f>
        <v>0</v>
      </c>
      <c r="BL165" s="16" t="s">
        <v>137</v>
      </c>
      <c r="BM165" s="228" t="s">
        <v>603</v>
      </c>
    </row>
    <row r="166" spans="1:65" s="2" customFormat="1" ht="33" customHeight="1">
      <c r="A166" s="37"/>
      <c r="B166" s="38"/>
      <c r="C166" s="253" t="s">
        <v>265</v>
      </c>
      <c r="D166" s="253" t="s">
        <v>181</v>
      </c>
      <c r="E166" s="254" t="s">
        <v>604</v>
      </c>
      <c r="F166" s="255" t="s">
        <v>605</v>
      </c>
      <c r="G166" s="256" t="s">
        <v>255</v>
      </c>
      <c r="H166" s="257">
        <v>17</v>
      </c>
      <c r="I166" s="258"/>
      <c r="J166" s="259">
        <f>ROUND(I166*H166,2)</f>
        <v>0</v>
      </c>
      <c r="K166" s="255" t="s">
        <v>136</v>
      </c>
      <c r="L166" s="260"/>
      <c r="M166" s="261" t="s">
        <v>1</v>
      </c>
      <c r="N166" s="262" t="s">
        <v>38</v>
      </c>
      <c r="O166" s="90"/>
      <c r="P166" s="226">
        <f>O166*H166</f>
        <v>0</v>
      </c>
      <c r="Q166" s="226">
        <v>0.298</v>
      </c>
      <c r="R166" s="226">
        <f>Q166*H166</f>
        <v>5.066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175</v>
      </c>
      <c r="AT166" s="228" t="s">
        <v>181</v>
      </c>
      <c r="AU166" s="228" t="s">
        <v>83</v>
      </c>
      <c r="AY166" s="16" t="s">
        <v>130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81</v>
      </c>
      <c r="BK166" s="229">
        <f>ROUND(I166*H166,2)</f>
        <v>0</v>
      </c>
      <c r="BL166" s="16" t="s">
        <v>137</v>
      </c>
      <c r="BM166" s="228" t="s">
        <v>606</v>
      </c>
    </row>
    <row r="167" spans="1:65" s="2" customFormat="1" ht="24.15" customHeight="1">
      <c r="A167" s="37"/>
      <c r="B167" s="38"/>
      <c r="C167" s="217" t="s">
        <v>269</v>
      </c>
      <c r="D167" s="217" t="s">
        <v>132</v>
      </c>
      <c r="E167" s="218" t="s">
        <v>607</v>
      </c>
      <c r="F167" s="219" t="s">
        <v>608</v>
      </c>
      <c r="G167" s="220" t="s">
        <v>255</v>
      </c>
      <c r="H167" s="221">
        <v>17</v>
      </c>
      <c r="I167" s="222"/>
      <c r="J167" s="223">
        <f>ROUND(I167*H167,2)</f>
        <v>0</v>
      </c>
      <c r="K167" s="219" t="s">
        <v>136</v>
      </c>
      <c r="L167" s="43"/>
      <c r="M167" s="224" t="s">
        <v>1</v>
      </c>
      <c r="N167" s="225" t="s">
        <v>38</v>
      </c>
      <c r="O167" s="90"/>
      <c r="P167" s="226">
        <f>O167*H167</f>
        <v>0</v>
      </c>
      <c r="Q167" s="226">
        <v>0.21734</v>
      </c>
      <c r="R167" s="226">
        <f>Q167*H167</f>
        <v>3.69478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137</v>
      </c>
      <c r="AT167" s="228" t="s">
        <v>132</v>
      </c>
      <c r="AU167" s="228" t="s">
        <v>83</v>
      </c>
      <c r="AY167" s="16" t="s">
        <v>130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81</v>
      </c>
      <c r="BK167" s="229">
        <f>ROUND(I167*H167,2)</f>
        <v>0</v>
      </c>
      <c r="BL167" s="16" t="s">
        <v>137</v>
      </c>
      <c r="BM167" s="228" t="s">
        <v>609</v>
      </c>
    </row>
    <row r="168" spans="1:65" s="2" customFormat="1" ht="24.15" customHeight="1">
      <c r="A168" s="37"/>
      <c r="B168" s="38"/>
      <c r="C168" s="253" t="s">
        <v>273</v>
      </c>
      <c r="D168" s="253" t="s">
        <v>181</v>
      </c>
      <c r="E168" s="254" t="s">
        <v>610</v>
      </c>
      <c r="F168" s="255" t="s">
        <v>611</v>
      </c>
      <c r="G168" s="256" t="s">
        <v>255</v>
      </c>
      <c r="H168" s="257">
        <v>17</v>
      </c>
      <c r="I168" s="258"/>
      <c r="J168" s="259">
        <f>ROUND(I168*H168,2)</f>
        <v>0</v>
      </c>
      <c r="K168" s="255" t="s">
        <v>136</v>
      </c>
      <c r="L168" s="260"/>
      <c r="M168" s="261" t="s">
        <v>1</v>
      </c>
      <c r="N168" s="262" t="s">
        <v>38</v>
      </c>
      <c r="O168" s="90"/>
      <c r="P168" s="226">
        <f>O168*H168</f>
        <v>0</v>
      </c>
      <c r="Q168" s="226">
        <v>0.027</v>
      </c>
      <c r="R168" s="226">
        <f>Q168*H168</f>
        <v>0.459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175</v>
      </c>
      <c r="AT168" s="228" t="s">
        <v>181</v>
      </c>
      <c r="AU168" s="228" t="s">
        <v>83</v>
      </c>
      <c r="AY168" s="16" t="s">
        <v>130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81</v>
      </c>
      <c r="BK168" s="229">
        <f>ROUND(I168*H168,2)</f>
        <v>0</v>
      </c>
      <c r="BL168" s="16" t="s">
        <v>137</v>
      </c>
      <c r="BM168" s="228" t="s">
        <v>612</v>
      </c>
    </row>
    <row r="169" spans="1:65" s="2" customFormat="1" ht="24.15" customHeight="1">
      <c r="A169" s="37"/>
      <c r="B169" s="38"/>
      <c r="C169" s="253" t="s">
        <v>277</v>
      </c>
      <c r="D169" s="253" t="s">
        <v>181</v>
      </c>
      <c r="E169" s="254" t="s">
        <v>613</v>
      </c>
      <c r="F169" s="255" t="s">
        <v>614</v>
      </c>
      <c r="G169" s="256" t="s">
        <v>255</v>
      </c>
      <c r="H169" s="257">
        <v>17</v>
      </c>
      <c r="I169" s="258"/>
      <c r="J169" s="259">
        <f>ROUND(I169*H169,2)</f>
        <v>0</v>
      </c>
      <c r="K169" s="255" t="s">
        <v>136</v>
      </c>
      <c r="L169" s="260"/>
      <c r="M169" s="261" t="s">
        <v>1</v>
      </c>
      <c r="N169" s="262" t="s">
        <v>38</v>
      </c>
      <c r="O169" s="90"/>
      <c r="P169" s="226">
        <f>O169*H169</f>
        <v>0</v>
      </c>
      <c r="Q169" s="226">
        <v>0.006</v>
      </c>
      <c r="R169" s="226">
        <f>Q169*H169</f>
        <v>0.10200000000000001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175</v>
      </c>
      <c r="AT169" s="228" t="s">
        <v>181</v>
      </c>
      <c r="AU169" s="228" t="s">
        <v>83</v>
      </c>
      <c r="AY169" s="16" t="s">
        <v>130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81</v>
      </c>
      <c r="BK169" s="229">
        <f>ROUND(I169*H169,2)</f>
        <v>0</v>
      </c>
      <c r="BL169" s="16" t="s">
        <v>137</v>
      </c>
      <c r="BM169" s="228" t="s">
        <v>615</v>
      </c>
    </row>
    <row r="170" spans="1:65" s="2" customFormat="1" ht="16.5" customHeight="1">
      <c r="A170" s="37"/>
      <c r="B170" s="38"/>
      <c r="C170" s="253" t="s">
        <v>281</v>
      </c>
      <c r="D170" s="253" t="s">
        <v>181</v>
      </c>
      <c r="E170" s="254" t="s">
        <v>616</v>
      </c>
      <c r="F170" s="255" t="s">
        <v>617</v>
      </c>
      <c r="G170" s="256" t="s">
        <v>255</v>
      </c>
      <c r="H170" s="257">
        <v>7</v>
      </c>
      <c r="I170" s="258"/>
      <c r="J170" s="259">
        <f>ROUND(I170*H170,2)</f>
        <v>0</v>
      </c>
      <c r="K170" s="255" t="s">
        <v>136</v>
      </c>
      <c r="L170" s="260"/>
      <c r="M170" s="261" t="s">
        <v>1</v>
      </c>
      <c r="N170" s="262" t="s">
        <v>38</v>
      </c>
      <c r="O170" s="90"/>
      <c r="P170" s="226">
        <f>O170*H170</f>
        <v>0</v>
      </c>
      <c r="Q170" s="226">
        <v>0.0386</v>
      </c>
      <c r="R170" s="226">
        <f>Q170*H170</f>
        <v>0.2702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175</v>
      </c>
      <c r="AT170" s="228" t="s">
        <v>181</v>
      </c>
      <c r="AU170" s="228" t="s">
        <v>83</v>
      </c>
      <c r="AY170" s="16" t="s">
        <v>130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81</v>
      </c>
      <c r="BK170" s="229">
        <f>ROUND(I170*H170,2)</f>
        <v>0</v>
      </c>
      <c r="BL170" s="16" t="s">
        <v>137</v>
      </c>
      <c r="BM170" s="228" t="s">
        <v>618</v>
      </c>
    </row>
    <row r="171" spans="1:65" s="2" customFormat="1" ht="16.5" customHeight="1">
      <c r="A171" s="37"/>
      <c r="B171" s="38"/>
      <c r="C171" s="253" t="s">
        <v>285</v>
      </c>
      <c r="D171" s="253" t="s">
        <v>181</v>
      </c>
      <c r="E171" s="254" t="s">
        <v>619</v>
      </c>
      <c r="F171" s="255" t="s">
        <v>620</v>
      </c>
      <c r="G171" s="256" t="s">
        <v>255</v>
      </c>
      <c r="H171" s="257">
        <v>1</v>
      </c>
      <c r="I171" s="258"/>
      <c r="J171" s="259">
        <f>ROUND(I171*H171,2)</f>
        <v>0</v>
      </c>
      <c r="K171" s="255" t="s">
        <v>136</v>
      </c>
      <c r="L171" s="260"/>
      <c r="M171" s="261" t="s">
        <v>1</v>
      </c>
      <c r="N171" s="262" t="s">
        <v>38</v>
      </c>
      <c r="O171" s="90"/>
      <c r="P171" s="226">
        <f>O171*H171</f>
        <v>0</v>
      </c>
      <c r="Q171" s="226">
        <v>0.0506</v>
      </c>
      <c r="R171" s="226">
        <f>Q171*H171</f>
        <v>0.0506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175</v>
      </c>
      <c r="AT171" s="228" t="s">
        <v>181</v>
      </c>
      <c r="AU171" s="228" t="s">
        <v>83</v>
      </c>
      <c r="AY171" s="16" t="s">
        <v>130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81</v>
      </c>
      <c r="BK171" s="229">
        <f>ROUND(I171*H171,2)</f>
        <v>0</v>
      </c>
      <c r="BL171" s="16" t="s">
        <v>137</v>
      </c>
      <c r="BM171" s="228" t="s">
        <v>621</v>
      </c>
    </row>
    <row r="172" spans="1:65" s="2" customFormat="1" ht="16.5" customHeight="1">
      <c r="A172" s="37"/>
      <c r="B172" s="38"/>
      <c r="C172" s="253" t="s">
        <v>289</v>
      </c>
      <c r="D172" s="253" t="s">
        <v>181</v>
      </c>
      <c r="E172" s="254" t="s">
        <v>622</v>
      </c>
      <c r="F172" s="255" t="s">
        <v>623</v>
      </c>
      <c r="G172" s="256" t="s">
        <v>255</v>
      </c>
      <c r="H172" s="257">
        <v>9</v>
      </c>
      <c r="I172" s="258"/>
      <c r="J172" s="259">
        <f>ROUND(I172*H172,2)</f>
        <v>0</v>
      </c>
      <c r="K172" s="255" t="s">
        <v>1</v>
      </c>
      <c r="L172" s="260"/>
      <c r="M172" s="261" t="s">
        <v>1</v>
      </c>
      <c r="N172" s="262" t="s">
        <v>38</v>
      </c>
      <c r="O172" s="90"/>
      <c r="P172" s="226">
        <f>O172*H172</f>
        <v>0</v>
      </c>
      <c r="Q172" s="226">
        <v>0.058</v>
      </c>
      <c r="R172" s="226">
        <f>Q172*H172</f>
        <v>0.522</v>
      </c>
      <c r="S172" s="226">
        <v>0</v>
      </c>
      <c r="T172" s="22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8" t="s">
        <v>175</v>
      </c>
      <c r="AT172" s="228" t="s">
        <v>181</v>
      </c>
      <c r="AU172" s="228" t="s">
        <v>83</v>
      </c>
      <c r="AY172" s="16" t="s">
        <v>130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81</v>
      </c>
      <c r="BK172" s="229">
        <f>ROUND(I172*H172,2)</f>
        <v>0</v>
      </c>
      <c r="BL172" s="16" t="s">
        <v>137</v>
      </c>
      <c r="BM172" s="228" t="s">
        <v>624</v>
      </c>
    </row>
    <row r="173" spans="1:65" s="2" customFormat="1" ht="16.5" customHeight="1">
      <c r="A173" s="37"/>
      <c r="B173" s="38"/>
      <c r="C173" s="217" t="s">
        <v>293</v>
      </c>
      <c r="D173" s="217" t="s">
        <v>132</v>
      </c>
      <c r="E173" s="218" t="s">
        <v>625</v>
      </c>
      <c r="F173" s="219" t="s">
        <v>626</v>
      </c>
      <c r="G173" s="220" t="s">
        <v>255</v>
      </c>
      <c r="H173" s="221">
        <v>7</v>
      </c>
      <c r="I173" s="222"/>
      <c r="J173" s="223">
        <f>ROUND(I173*H173,2)</f>
        <v>0</v>
      </c>
      <c r="K173" s="219" t="s">
        <v>1</v>
      </c>
      <c r="L173" s="43"/>
      <c r="M173" s="224" t="s">
        <v>1</v>
      </c>
      <c r="N173" s="225" t="s">
        <v>38</v>
      </c>
      <c r="O173" s="9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137</v>
      </c>
      <c r="AT173" s="228" t="s">
        <v>132</v>
      </c>
      <c r="AU173" s="228" t="s">
        <v>83</v>
      </c>
      <c r="AY173" s="16" t="s">
        <v>130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81</v>
      </c>
      <c r="BK173" s="229">
        <f>ROUND(I173*H173,2)</f>
        <v>0</v>
      </c>
      <c r="BL173" s="16" t="s">
        <v>137</v>
      </c>
      <c r="BM173" s="228" t="s">
        <v>627</v>
      </c>
    </row>
    <row r="174" spans="1:63" s="12" customFormat="1" ht="22.8" customHeight="1">
      <c r="A174" s="12"/>
      <c r="B174" s="201"/>
      <c r="C174" s="202"/>
      <c r="D174" s="203" t="s">
        <v>72</v>
      </c>
      <c r="E174" s="215" t="s">
        <v>384</v>
      </c>
      <c r="F174" s="215" t="s">
        <v>385</v>
      </c>
      <c r="G174" s="202"/>
      <c r="H174" s="202"/>
      <c r="I174" s="205"/>
      <c r="J174" s="216">
        <f>BK174</f>
        <v>0</v>
      </c>
      <c r="K174" s="202"/>
      <c r="L174" s="207"/>
      <c r="M174" s="208"/>
      <c r="N174" s="209"/>
      <c r="O174" s="209"/>
      <c r="P174" s="210">
        <f>P175</f>
        <v>0</v>
      </c>
      <c r="Q174" s="209"/>
      <c r="R174" s="210">
        <f>R175</f>
        <v>0</v>
      </c>
      <c r="S174" s="209"/>
      <c r="T174" s="211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2" t="s">
        <v>81</v>
      </c>
      <c r="AT174" s="213" t="s">
        <v>72</v>
      </c>
      <c r="AU174" s="213" t="s">
        <v>81</v>
      </c>
      <c r="AY174" s="212" t="s">
        <v>130</v>
      </c>
      <c r="BK174" s="214">
        <f>BK175</f>
        <v>0</v>
      </c>
    </row>
    <row r="175" spans="1:65" s="2" customFormat="1" ht="49.05" customHeight="1">
      <c r="A175" s="37"/>
      <c r="B175" s="38"/>
      <c r="C175" s="217" t="s">
        <v>297</v>
      </c>
      <c r="D175" s="217" t="s">
        <v>132</v>
      </c>
      <c r="E175" s="218" t="s">
        <v>628</v>
      </c>
      <c r="F175" s="219" t="s">
        <v>629</v>
      </c>
      <c r="G175" s="220" t="s">
        <v>184</v>
      </c>
      <c r="H175" s="221">
        <v>110.018</v>
      </c>
      <c r="I175" s="222"/>
      <c r="J175" s="223">
        <f>ROUND(I175*H175,2)</f>
        <v>0</v>
      </c>
      <c r="K175" s="219" t="s">
        <v>136</v>
      </c>
      <c r="L175" s="43"/>
      <c r="M175" s="263" t="s">
        <v>1</v>
      </c>
      <c r="N175" s="264" t="s">
        <v>38</v>
      </c>
      <c r="O175" s="265"/>
      <c r="P175" s="266">
        <f>O175*H175</f>
        <v>0</v>
      </c>
      <c r="Q175" s="266">
        <v>0</v>
      </c>
      <c r="R175" s="266">
        <f>Q175*H175</f>
        <v>0</v>
      </c>
      <c r="S175" s="266">
        <v>0</v>
      </c>
      <c r="T175" s="26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137</v>
      </c>
      <c r="AT175" s="228" t="s">
        <v>132</v>
      </c>
      <c r="AU175" s="228" t="s">
        <v>83</v>
      </c>
      <c r="AY175" s="16" t="s">
        <v>130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81</v>
      </c>
      <c r="BK175" s="229">
        <f>ROUND(I175*H175,2)</f>
        <v>0</v>
      </c>
      <c r="BL175" s="16" t="s">
        <v>137</v>
      </c>
      <c r="BM175" s="228" t="s">
        <v>630</v>
      </c>
    </row>
    <row r="176" spans="1:31" s="2" customFormat="1" ht="6.95" customHeight="1">
      <c r="A176" s="37"/>
      <c r="B176" s="65"/>
      <c r="C176" s="66"/>
      <c r="D176" s="66"/>
      <c r="E176" s="66"/>
      <c r="F176" s="66"/>
      <c r="G176" s="66"/>
      <c r="H176" s="66"/>
      <c r="I176" s="66"/>
      <c r="J176" s="66"/>
      <c r="K176" s="66"/>
      <c r="L176" s="43"/>
      <c r="M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</sheetData>
  <sheetProtection password="CC35" sheet="1" objects="1" scenarios="1" formatColumns="0" formatRows="0" autoFilter="0"/>
  <autoFilter ref="C121:K17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99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III/2033 VOCHOV PRŮTAH - 1. ETAPA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631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24. 9. 2023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ROUND((SUM(BE118:BE129)),2)</f>
        <v>0</v>
      </c>
      <c r="G33" s="37"/>
      <c r="H33" s="37"/>
      <c r="I33" s="154">
        <v>0.21</v>
      </c>
      <c r="J33" s="153">
        <f>ROUND(((SUM(BE118:BE129))*I33),2)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ROUND((SUM(BF118:BF129)),2)</f>
        <v>0</v>
      </c>
      <c r="G34" s="37"/>
      <c r="H34" s="37"/>
      <c r="I34" s="154">
        <v>0.15</v>
      </c>
      <c r="J34" s="153">
        <f>ROUND(((SUM(BF118:BF129))*I34),2)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ROUND((SUM(BG118:BG129)),2)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ROUND((SUM(BH118:BH129)),2)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ROUND((SUM(BI118:BI129)),2)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III/2033 VOCHOV PRŮTAH - 1.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SO800 - Vegetační úpravy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24. 9. 2023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103</v>
      </c>
      <c r="D94" s="175"/>
      <c r="E94" s="175"/>
      <c r="F94" s="175"/>
      <c r="G94" s="175"/>
      <c r="H94" s="175"/>
      <c r="I94" s="175"/>
      <c r="J94" s="176" t="s">
        <v>104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105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106</v>
      </c>
    </row>
    <row r="97" spans="1:31" s="9" customFormat="1" ht="24.95" customHeight="1">
      <c r="A97" s="9"/>
      <c r="B97" s="178"/>
      <c r="C97" s="179"/>
      <c r="D97" s="180" t="s">
        <v>107</v>
      </c>
      <c r="E97" s="181"/>
      <c r="F97" s="181"/>
      <c r="G97" s="181"/>
      <c r="H97" s="181"/>
      <c r="I97" s="181"/>
      <c r="J97" s="182">
        <f>J119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108</v>
      </c>
      <c r="E98" s="187"/>
      <c r="F98" s="187"/>
      <c r="G98" s="187"/>
      <c r="H98" s="187"/>
      <c r="I98" s="187"/>
      <c r="J98" s="188">
        <f>J120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115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73" t="str">
        <f>E7</f>
        <v>III/2033 VOCHOV PRŮTAH - 1. ETAPA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100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SO800 - Vegetační úpravy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 xml:space="preserve"> </v>
      </c>
      <c r="G112" s="39"/>
      <c r="H112" s="39"/>
      <c r="I112" s="31" t="s">
        <v>22</v>
      </c>
      <c r="J112" s="78" t="str">
        <f>IF(J12="","",J12)</f>
        <v>24. 9. 2023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 xml:space="preserve"> </v>
      </c>
      <c r="G114" s="39"/>
      <c r="H114" s="39"/>
      <c r="I114" s="31" t="s">
        <v>29</v>
      </c>
      <c r="J114" s="35" t="str">
        <f>E21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27</v>
      </c>
      <c r="D115" s="39"/>
      <c r="E115" s="39"/>
      <c r="F115" s="26" t="str">
        <f>IF(E18="","",E18)</f>
        <v>Vyplň údaj</v>
      </c>
      <c r="G115" s="39"/>
      <c r="H115" s="39"/>
      <c r="I115" s="31" t="s">
        <v>31</v>
      </c>
      <c r="J115" s="35" t="str">
        <f>E24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0"/>
      <c r="B117" s="191"/>
      <c r="C117" s="192" t="s">
        <v>116</v>
      </c>
      <c r="D117" s="193" t="s">
        <v>58</v>
      </c>
      <c r="E117" s="193" t="s">
        <v>54</v>
      </c>
      <c r="F117" s="193" t="s">
        <v>55</v>
      </c>
      <c r="G117" s="193" t="s">
        <v>117</v>
      </c>
      <c r="H117" s="193" t="s">
        <v>118</v>
      </c>
      <c r="I117" s="193" t="s">
        <v>119</v>
      </c>
      <c r="J117" s="193" t="s">
        <v>104</v>
      </c>
      <c r="K117" s="194" t="s">
        <v>120</v>
      </c>
      <c r="L117" s="195"/>
      <c r="M117" s="99" t="s">
        <v>1</v>
      </c>
      <c r="N117" s="100" t="s">
        <v>37</v>
      </c>
      <c r="O117" s="100" t="s">
        <v>121</v>
      </c>
      <c r="P117" s="100" t="s">
        <v>122</v>
      </c>
      <c r="Q117" s="100" t="s">
        <v>123</v>
      </c>
      <c r="R117" s="100" t="s">
        <v>124</v>
      </c>
      <c r="S117" s="100" t="s">
        <v>125</v>
      </c>
      <c r="T117" s="101" t="s">
        <v>126</v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</row>
    <row r="118" spans="1:63" s="2" customFormat="1" ht="22.8" customHeight="1">
      <c r="A118" s="37"/>
      <c r="B118" s="38"/>
      <c r="C118" s="106" t="s">
        <v>127</v>
      </c>
      <c r="D118" s="39"/>
      <c r="E118" s="39"/>
      <c r="F118" s="39"/>
      <c r="G118" s="39"/>
      <c r="H118" s="39"/>
      <c r="I118" s="39"/>
      <c r="J118" s="196">
        <f>BK118</f>
        <v>0</v>
      </c>
      <c r="K118" s="39"/>
      <c r="L118" s="43"/>
      <c r="M118" s="102"/>
      <c r="N118" s="197"/>
      <c r="O118" s="103"/>
      <c r="P118" s="198">
        <f>P119</f>
        <v>0</v>
      </c>
      <c r="Q118" s="103"/>
      <c r="R118" s="198">
        <f>R119</f>
        <v>0.010688000000000001</v>
      </c>
      <c r="S118" s="103"/>
      <c r="T118" s="199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72</v>
      </c>
      <c r="AU118" s="16" t="s">
        <v>106</v>
      </c>
      <c r="BK118" s="200">
        <f>BK119</f>
        <v>0</v>
      </c>
    </row>
    <row r="119" spans="1:63" s="12" customFormat="1" ht="25.9" customHeight="1">
      <c r="A119" s="12"/>
      <c r="B119" s="201"/>
      <c r="C119" s="202"/>
      <c r="D119" s="203" t="s">
        <v>72</v>
      </c>
      <c r="E119" s="204" t="s">
        <v>128</v>
      </c>
      <c r="F119" s="204" t="s">
        <v>129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0.010688000000000001</v>
      </c>
      <c r="S119" s="209"/>
      <c r="T119" s="2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81</v>
      </c>
      <c r="AT119" s="213" t="s">
        <v>72</v>
      </c>
      <c r="AU119" s="213" t="s">
        <v>73</v>
      </c>
      <c r="AY119" s="212" t="s">
        <v>130</v>
      </c>
      <c r="BK119" s="214">
        <f>BK120</f>
        <v>0</v>
      </c>
    </row>
    <row r="120" spans="1:63" s="12" customFormat="1" ht="22.8" customHeight="1">
      <c r="A120" s="12"/>
      <c r="B120" s="201"/>
      <c r="C120" s="202"/>
      <c r="D120" s="203" t="s">
        <v>72</v>
      </c>
      <c r="E120" s="215" t="s">
        <v>81</v>
      </c>
      <c r="F120" s="215" t="s">
        <v>131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SUM(P121:P129)</f>
        <v>0</v>
      </c>
      <c r="Q120" s="209"/>
      <c r="R120" s="210">
        <f>SUM(R121:R129)</f>
        <v>0.010688000000000001</v>
      </c>
      <c r="S120" s="209"/>
      <c r="T120" s="211">
        <f>SUM(T121:T129)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81</v>
      </c>
      <c r="AT120" s="213" t="s">
        <v>72</v>
      </c>
      <c r="AU120" s="213" t="s">
        <v>81</v>
      </c>
      <c r="AY120" s="212" t="s">
        <v>130</v>
      </c>
      <c r="BK120" s="214">
        <f>SUM(BK121:BK129)</f>
        <v>0</v>
      </c>
    </row>
    <row r="121" spans="1:65" s="2" customFormat="1" ht="37.8" customHeight="1">
      <c r="A121" s="37"/>
      <c r="B121" s="38"/>
      <c r="C121" s="217" t="s">
        <v>81</v>
      </c>
      <c r="D121" s="217" t="s">
        <v>132</v>
      </c>
      <c r="E121" s="218" t="s">
        <v>632</v>
      </c>
      <c r="F121" s="219" t="s">
        <v>633</v>
      </c>
      <c r="G121" s="220" t="s">
        <v>135</v>
      </c>
      <c r="H121" s="221">
        <v>855</v>
      </c>
      <c r="I121" s="222"/>
      <c r="J121" s="223">
        <f>ROUND(I121*H121,2)</f>
        <v>0</v>
      </c>
      <c r="K121" s="219" t="s">
        <v>136</v>
      </c>
      <c r="L121" s="43"/>
      <c r="M121" s="224" t="s">
        <v>1</v>
      </c>
      <c r="N121" s="225" t="s">
        <v>38</v>
      </c>
      <c r="O121" s="9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8" t="s">
        <v>137</v>
      </c>
      <c r="AT121" s="228" t="s">
        <v>132</v>
      </c>
      <c r="AU121" s="228" t="s">
        <v>83</v>
      </c>
      <c r="AY121" s="16" t="s">
        <v>130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6" t="s">
        <v>81</v>
      </c>
      <c r="BK121" s="229">
        <f>ROUND(I121*H121,2)</f>
        <v>0</v>
      </c>
      <c r="BL121" s="16" t="s">
        <v>137</v>
      </c>
      <c r="BM121" s="228" t="s">
        <v>634</v>
      </c>
    </row>
    <row r="122" spans="1:51" s="13" customFormat="1" ht="12">
      <c r="A122" s="13"/>
      <c r="B122" s="230"/>
      <c r="C122" s="231"/>
      <c r="D122" s="232" t="s">
        <v>139</v>
      </c>
      <c r="E122" s="233" t="s">
        <v>1</v>
      </c>
      <c r="F122" s="234" t="s">
        <v>635</v>
      </c>
      <c r="G122" s="231"/>
      <c r="H122" s="235">
        <v>855</v>
      </c>
      <c r="I122" s="236"/>
      <c r="J122" s="231"/>
      <c r="K122" s="231"/>
      <c r="L122" s="237"/>
      <c r="M122" s="238"/>
      <c r="N122" s="239"/>
      <c r="O122" s="239"/>
      <c r="P122" s="239"/>
      <c r="Q122" s="239"/>
      <c r="R122" s="239"/>
      <c r="S122" s="239"/>
      <c r="T122" s="24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1" t="s">
        <v>139</v>
      </c>
      <c r="AU122" s="241" t="s">
        <v>83</v>
      </c>
      <c r="AV122" s="13" t="s">
        <v>83</v>
      </c>
      <c r="AW122" s="13" t="s">
        <v>30</v>
      </c>
      <c r="AX122" s="13" t="s">
        <v>81</v>
      </c>
      <c r="AY122" s="241" t="s">
        <v>130</v>
      </c>
    </row>
    <row r="123" spans="1:65" s="2" customFormat="1" ht="37.8" customHeight="1">
      <c r="A123" s="37"/>
      <c r="B123" s="38"/>
      <c r="C123" s="217" t="s">
        <v>83</v>
      </c>
      <c r="D123" s="217" t="s">
        <v>132</v>
      </c>
      <c r="E123" s="218" t="s">
        <v>636</v>
      </c>
      <c r="F123" s="219" t="s">
        <v>637</v>
      </c>
      <c r="G123" s="220" t="s">
        <v>135</v>
      </c>
      <c r="H123" s="221">
        <v>855</v>
      </c>
      <c r="I123" s="222"/>
      <c r="J123" s="223">
        <f>ROUND(I123*H123,2)</f>
        <v>0</v>
      </c>
      <c r="K123" s="219" t="s">
        <v>136</v>
      </c>
      <c r="L123" s="43"/>
      <c r="M123" s="224" t="s">
        <v>1</v>
      </c>
      <c r="N123" s="225" t="s">
        <v>38</v>
      </c>
      <c r="O123" s="9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137</v>
      </c>
      <c r="AT123" s="228" t="s">
        <v>132</v>
      </c>
      <c r="AU123" s="228" t="s">
        <v>83</v>
      </c>
      <c r="AY123" s="16" t="s">
        <v>130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81</v>
      </c>
      <c r="BK123" s="229">
        <f>ROUND(I123*H123,2)</f>
        <v>0</v>
      </c>
      <c r="BL123" s="16" t="s">
        <v>137</v>
      </c>
      <c r="BM123" s="228" t="s">
        <v>638</v>
      </c>
    </row>
    <row r="124" spans="1:51" s="13" customFormat="1" ht="12">
      <c r="A124" s="13"/>
      <c r="B124" s="230"/>
      <c r="C124" s="231"/>
      <c r="D124" s="232" t="s">
        <v>139</v>
      </c>
      <c r="E124" s="233" t="s">
        <v>1</v>
      </c>
      <c r="F124" s="234" t="s">
        <v>635</v>
      </c>
      <c r="G124" s="231"/>
      <c r="H124" s="235">
        <v>855</v>
      </c>
      <c r="I124" s="236"/>
      <c r="J124" s="231"/>
      <c r="K124" s="231"/>
      <c r="L124" s="237"/>
      <c r="M124" s="238"/>
      <c r="N124" s="239"/>
      <c r="O124" s="239"/>
      <c r="P124" s="239"/>
      <c r="Q124" s="239"/>
      <c r="R124" s="239"/>
      <c r="S124" s="239"/>
      <c r="T124" s="24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1" t="s">
        <v>139</v>
      </c>
      <c r="AU124" s="241" t="s">
        <v>83</v>
      </c>
      <c r="AV124" s="13" t="s">
        <v>83</v>
      </c>
      <c r="AW124" s="13" t="s">
        <v>30</v>
      </c>
      <c r="AX124" s="13" t="s">
        <v>81</v>
      </c>
      <c r="AY124" s="241" t="s">
        <v>130</v>
      </c>
    </row>
    <row r="125" spans="1:65" s="2" customFormat="1" ht="16.5" customHeight="1">
      <c r="A125" s="37"/>
      <c r="B125" s="38"/>
      <c r="C125" s="253" t="s">
        <v>146</v>
      </c>
      <c r="D125" s="253" t="s">
        <v>181</v>
      </c>
      <c r="E125" s="254" t="s">
        <v>639</v>
      </c>
      <c r="F125" s="255" t="s">
        <v>640</v>
      </c>
      <c r="G125" s="256" t="s">
        <v>641</v>
      </c>
      <c r="H125" s="257">
        <v>10.688</v>
      </c>
      <c r="I125" s="258"/>
      <c r="J125" s="259">
        <f>ROUND(I125*H125,2)</f>
        <v>0</v>
      </c>
      <c r="K125" s="255" t="s">
        <v>136</v>
      </c>
      <c r="L125" s="260"/>
      <c r="M125" s="261" t="s">
        <v>1</v>
      </c>
      <c r="N125" s="262" t="s">
        <v>38</v>
      </c>
      <c r="O125" s="90"/>
      <c r="P125" s="226">
        <f>O125*H125</f>
        <v>0</v>
      </c>
      <c r="Q125" s="226">
        <v>0.001</v>
      </c>
      <c r="R125" s="226">
        <f>Q125*H125</f>
        <v>0.010688000000000001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175</v>
      </c>
      <c r="AT125" s="228" t="s">
        <v>181</v>
      </c>
      <c r="AU125" s="228" t="s">
        <v>83</v>
      </c>
      <c r="AY125" s="16" t="s">
        <v>130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81</v>
      </c>
      <c r="BK125" s="229">
        <f>ROUND(I125*H125,2)</f>
        <v>0</v>
      </c>
      <c r="BL125" s="16" t="s">
        <v>137</v>
      </c>
      <c r="BM125" s="228" t="s">
        <v>642</v>
      </c>
    </row>
    <row r="126" spans="1:51" s="13" customFormat="1" ht="12">
      <c r="A126" s="13"/>
      <c r="B126" s="230"/>
      <c r="C126" s="231"/>
      <c r="D126" s="232" t="s">
        <v>139</v>
      </c>
      <c r="E126" s="233" t="s">
        <v>1</v>
      </c>
      <c r="F126" s="234" t="s">
        <v>643</v>
      </c>
      <c r="G126" s="231"/>
      <c r="H126" s="235">
        <v>10.688</v>
      </c>
      <c r="I126" s="236"/>
      <c r="J126" s="231"/>
      <c r="K126" s="231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139</v>
      </c>
      <c r="AU126" s="241" t="s">
        <v>83</v>
      </c>
      <c r="AV126" s="13" t="s">
        <v>83</v>
      </c>
      <c r="AW126" s="13" t="s">
        <v>30</v>
      </c>
      <c r="AX126" s="13" t="s">
        <v>81</v>
      </c>
      <c r="AY126" s="241" t="s">
        <v>130</v>
      </c>
    </row>
    <row r="127" spans="1:65" s="2" customFormat="1" ht="33" customHeight="1">
      <c r="A127" s="37"/>
      <c r="B127" s="38"/>
      <c r="C127" s="217" t="s">
        <v>137</v>
      </c>
      <c r="D127" s="217" t="s">
        <v>132</v>
      </c>
      <c r="E127" s="218" t="s">
        <v>644</v>
      </c>
      <c r="F127" s="219" t="s">
        <v>645</v>
      </c>
      <c r="G127" s="220" t="s">
        <v>135</v>
      </c>
      <c r="H127" s="221">
        <v>855</v>
      </c>
      <c r="I127" s="222"/>
      <c r="J127" s="223">
        <f>ROUND(I127*H127,2)</f>
        <v>0</v>
      </c>
      <c r="K127" s="219" t="s">
        <v>136</v>
      </c>
      <c r="L127" s="43"/>
      <c r="M127" s="224" t="s">
        <v>1</v>
      </c>
      <c r="N127" s="225" t="s">
        <v>38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137</v>
      </c>
      <c r="AT127" s="228" t="s">
        <v>132</v>
      </c>
      <c r="AU127" s="228" t="s">
        <v>83</v>
      </c>
      <c r="AY127" s="16" t="s">
        <v>130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81</v>
      </c>
      <c r="BK127" s="229">
        <f>ROUND(I127*H127,2)</f>
        <v>0</v>
      </c>
      <c r="BL127" s="16" t="s">
        <v>137</v>
      </c>
      <c r="BM127" s="228" t="s">
        <v>646</v>
      </c>
    </row>
    <row r="128" spans="1:65" s="2" customFormat="1" ht="44.25" customHeight="1">
      <c r="A128" s="37"/>
      <c r="B128" s="38"/>
      <c r="C128" s="217" t="s">
        <v>156</v>
      </c>
      <c r="D128" s="217" t="s">
        <v>132</v>
      </c>
      <c r="E128" s="218" t="s">
        <v>647</v>
      </c>
      <c r="F128" s="219" t="s">
        <v>648</v>
      </c>
      <c r="G128" s="220" t="s">
        <v>255</v>
      </c>
      <c r="H128" s="221">
        <v>7</v>
      </c>
      <c r="I128" s="222"/>
      <c r="J128" s="223">
        <f>ROUND(I128*H128,2)</f>
        <v>0</v>
      </c>
      <c r="K128" s="219" t="s">
        <v>136</v>
      </c>
      <c r="L128" s="43"/>
      <c r="M128" s="224" t="s">
        <v>1</v>
      </c>
      <c r="N128" s="225" t="s">
        <v>38</v>
      </c>
      <c r="O128" s="9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137</v>
      </c>
      <c r="AT128" s="228" t="s">
        <v>132</v>
      </c>
      <c r="AU128" s="228" t="s">
        <v>83</v>
      </c>
      <c r="AY128" s="16" t="s">
        <v>130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81</v>
      </c>
      <c r="BK128" s="229">
        <f>ROUND(I128*H128,2)</f>
        <v>0</v>
      </c>
      <c r="BL128" s="16" t="s">
        <v>137</v>
      </c>
      <c r="BM128" s="228" t="s">
        <v>649</v>
      </c>
    </row>
    <row r="129" spans="1:65" s="2" customFormat="1" ht="24.15" customHeight="1">
      <c r="A129" s="37"/>
      <c r="B129" s="38"/>
      <c r="C129" s="253" t="s">
        <v>165</v>
      </c>
      <c r="D129" s="253" t="s">
        <v>181</v>
      </c>
      <c r="E129" s="254" t="s">
        <v>650</v>
      </c>
      <c r="F129" s="255" t="s">
        <v>651</v>
      </c>
      <c r="G129" s="256" t="s">
        <v>652</v>
      </c>
      <c r="H129" s="257">
        <v>7</v>
      </c>
      <c r="I129" s="258"/>
      <c r="J129" s="259">
        <f>ROUND(I129*H129,2)</f>
        <v>0</v>
      </c>
      <c r="K129" s="255" t="s">
        <v>1</v>
      </c>
      <c r="L129" s="260"/>
      <c r="M129" s="268" t="s">
        <v>1</v>
      </c>
      <c r="N129" s="269" t="s">
        <v>38</v>
      </c>
      <c r="O129" s="265"/>
      <c r="P129" s="266">
        <f>O129*H129</f>
        <v>0</v>
      </c>
      <c r="Q129" s="266">
        <v>0</v>
      </c>
      <c r="R129" s="266">
        <f>Q129*H129</f>
        <v>0</v>
      </c>
      <c r="S129" s="266">
        <v>0</v>
      </c>
      <c r="T129" s="26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175</v>
      </c>
      <c r="AT129" s="228" t="s">
        <v>181</v>
      </c>
      <c r="AU129" s="228" t="s">
        <v>83</v>
      </c>
      <c r="AY129" s="16" t="s">
        <v>130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81</v>
      </c>
      <c r="BK129" s="229">
        <f>ROUND(I129*H129,2)</f>
        <v>0</v>
      </c>
      <c r="BL129" s="16" t="s">
        <v>137</v>
      </c>
      <c r="BM129" s="228" t="s">
        <v>653</v>
      </c>
    </row>
    <row r="130" spans="1:31" s="2" customFormat="1" ht="6.95" customHeight="1">
      <c r="A130" s="37"/>
      <c r="B130" s="65"/>
      <c r="C130" s="66"/>
      <c r="D130" s="66"/>
      <c r="E130" s="66"/>
      <c r="F130" s="66"/>
      <c r="G130" s="66"/>
      <c r="H130" s="66"/>
      <c r="I130" s="66"/>
      <c r="J130" s="66"/>
      <c r="K130" s="66"/>
      <c r="L130" s="43"/>
      <c r="M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</sheetData>
  <sheetProtection password="CC35" sheet="1" objects="1" scenarios="1" formatColumns="0" formatRows="0" autoFilter="0"/>
  <autoFilter ref="C117:K12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99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III/2033 VOCHOV PRŮTAH - 1. ETAPA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654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24. 9. 2023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ROUND((SUM(BE118:BE123)),2)</f>
        <v>0</v>
      </c>
      <c r="G33" s="37"/>
      <c r="H33" s="37"/>
      <c r="I33" s="154">
        <v>0.21</v>
      </c>
      <c r="J33" s="153">
        <f>ROUND(((SUM(BE118:BE123))*I33),2)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ROUND((SUM(BF118:BF123)),2)</f>
        <v>0</v>
      </c>
      <c r="G34" s="37"/>
      <c r="H34" s="37"/>
      <c r="I34" s="154">
        <v>0.15</v>
      </c>
      <c r="J34" s="153">
        <f>ROUND(((SUM(BF118:BF123))*I34),2)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ROUND((SUM(BG118:BG123)),2)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ROUND((SUM(BH118:BH123)),2)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ROUND((SUM(BI118:BI123)),2)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III/2033 VOCHOV PRŮTAH - 1.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SO930 - Nové zábradlí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24. 9. 2023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103</v>
      </c>
      <c r="D94" s="175"/>
      <c r="E94" s="175"/>
      <c r="F94" s="175"/>
      <c r="G94" s="175"/>
      <c r="H94" s="175"/>
      <c r="I94" s="175"/>
      <c r="J94" s="176" t="s">
        <v>104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105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106</v>
      </c>
    </row>
    <row r="97" spans="1:31" s="9" customFormat="1" ht="24.95" customHeight="1">
      <c r="A97" s="9"/>
      <c r="B97" s="178"/>
      <c r="C97" s="179"/>
      <c r="D97" s="180" t="s">
        <v>107</v>
      </c>
      <c r="E97" s="181"/>
      <c r="F97" s="181"/>
      <c r="G97" s="181"/>
      <c r="H97" s="181"/>
      <c r="I97" s="181"/>
      <c r="J97" s="182">
        <f>J119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112</v>
      </c>
      <c r="E98" s="187"/>
      <c r="F98" s="187"/>
      <c r="G98" s="187"/>
      <c r="H98" s="187"/>
      <c r="I98" s="187"/>
      <c r="J98" s="188">
        <f>J120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115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73" t="str">
        <f>E7</f>
        <v>III/2033 VOCHOV PRŮTAH - 1. ETAPA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100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SO930 - Nové zábradlí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 xml:space="preserve"> </v>
      </c>
      <c r="G112" s="39"/>
      <c r="H112" s="39"/>
      <c r="I112" s="31" t="s">
        <v>22</v>
      </c>
      <c r="J112" s="78" t="str">
        <f>IF(J12="","",J12)</f>
        <v>24. 9. 2023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 xml:space="preserve"> </v>
      </c>
      <c r="G114" s="39"/>
      <c r="H114" s="39"/>
      <c r="I114" s="31" t="s">
        <v>29</v>
      </c>
      <c r="J114" s="35" t="str">
        <f>E21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27</v>
      </c>
      <c r="D115" s="39"/>
      <c r="E115" s="39"/>
      <c r="F115" s="26" t="str">
        <f>IF(E18="","",E18)</f>
        <v>Vyplň údaj</v>
      </c>
      <c r="G115" s="39"/>
      <c r="H115" s="39"/>
      <c r="I115" s="31" t="s">
        <v>31</v>
      </c>
      <c r="J115" s="35" t="str">
        <f>E24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0"/>
      <c r="B117" s="191"/>
      <c r="C117" s="192" t="s">
        <v>116</v>
      </c>
      <c r="D117" s="193" t="s">
        <v>58</v>
      </c>
      <c r="E117" s="193" t="s">
        <v>54</v>
      </c>
      <c r="F117" s="193" t="s">
        <v>55</v>
      </c>
      <c r="G117" s="193" t="s">
        <v>117</v>
      </c>
      <c r="H117" s="193" t="s">
        <v>118</v>
      </c>
      <c r="I117" s="193" t="s">
        <v>119</v>
      </c>
      <c r="J117" s="193" t="s">
        <v>104</v>
      </c>
      <c r="K117" s="194" t="s">
        <v>120</v>
      </c>
      <c r="L117" s="195"/>
      <c r="M117" s="99" t="s">
        <v>1</v>
      </c>
      <c r="N117" s="100" t="s">
        <v>37</v>
      </c>
      <c r="O117" s="100" t="s">
        <v>121</v>
      </c>
      <c r="P117" s="100" t="s">
        <v>122</v>
      </c>
      <c r="Q117" s="100" t="s">
        <v>123</v>
      </c>
      <c r="R117" s="100" t="s">
        <v>124</v>
      </c>
      <c r="S117" s="100" t="s">
        <v>125</v>
      </c>
      <c r="T117" s="101" t="s">
        <v>126</v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</row>
    <row r="118" spans="1:63" s="2" customFormat="1" ht="22.8" customHeight="1">
      <c r="A118" s="37"/>
      <c r="B118" s="38"/>
      <c r="C118" s="106" t="s">
        <v>127</v>
      </c>
      <c r="D118" s="39"/>
      <c r="E118" s="39"/>
      <c r="F118" s="39"/>
      <c r="G118" s="39"/>
      <c r="H118" s="39"/>
      <c r="I118" s="39"/>
      <c r="J118" s="196">
        <f>BK118</f>
        <v>0</v>
      </c>
      <c r="K118" s="39"/>
      <c r="L118" s="43"/>
      <c r="M118" s="102"/>
      <c r="N118" s="197"/>
      <c r="O118" s="103"/>
      <c r="P118" s="198">
        <f>P119</f>
        <v>0</v>
      </c>
      <c r="Q118" s="103"/>
      <c r="R118" s="198">
        <f>R119</f>
        <v>0.84168</v>
      </c>
      <c r="S118" s="103"/>
      <c r="T118" s="199">
        <f>T119</f>
        <v>0.45500000000000007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72</v>
      </c>
      <c r="AU118" s="16" t="s">
        <v>106</v>
      </c>
      <c r="BK118" s="200">
        <f>BK119</f>
        <v>0</v>
      </c>
    </row>
    <row r="119" spans="1:63" s="12" customFormat="1" ht="25.9" customHeight="1">
      <c r="A119" s="12"/>
      <c r="B119" s="201"/>
      <c r="C119" s="202"/>
      <c r="D119" s="203" t="s">
        <v>72</v>
      </c>
      <c r="E119" s="204" t="s">
        <v>128</v>
      </c>
      <c r="F119" s="204" t="s">
        <v>129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0.84168</v>
      </c>
      <c r="S119" s="209"/>
      <c r="T119" s="211">
        <f>T120</f>
        <v>0.45500000000000007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81</v>
      </c>
      <c r="AT119" s="213" t="s">
        <v>72</v>
      </c>
      <c r="AU119" s="213" t="s">
        <v>73</v>
      </c>
      <c r="AY119" s="212" t="s">
        <v>130</v>
      </c>
      <c r="BK119" s="214">
        <f>BK120</f>
        <v>0</v>
      </c>
    </row>
    <row r="120" spans="1:63" s="12" customFormat="1" ht="22.8" customHeight="1">
      <c r="A120" s="12"/>
      <c r="B120" s="201"/>
      <c r="C120" s="202"/>
      <c r="D120" s="203" t="s">
        <v>72</v>
      </c>
      <c r="E120" s="215" t="s">
        <v>180</v>
      </c>
      <c r="F120" s="215" t="s">
        <v>251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SUM(P121:P123)</f>
        <v>0</v>
      </c>
      <c r="Q120" s="209"/>
      <c r="R120" s="210">
        <f>SUM(R121:R123)</f>
        <v>0.84168</v>
      </c>
      <c r="S120" s="209"/>
      <c r="T120" s="211">
        <f>SUM(T121:T123)</f>
        <v>0.45500000000000007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81</v>
      </c>
      <c r="AT120" s="213" t="s">
        <v>72</v>
      </c>
      <c r="AU120" s="213" t="s">
        <v>81</v>
      </c>
      <c r="AY120" s="212" t="s">
        <v>130</v>
      </c>
      <c r="BK120" s="214">
        <f>SUM(BK121:BK123)</f>
        <v>0</v>
      </c>
    </row>
    <row r="121" spans="1:65" s="2" customFormat="1" ht="16.5" customHeight="1">
      <c r="A121" s="37"/>
      <c r="B121" s="38"/>
      <c r="C121" s="217" t="s">
        <v>81</v>
      </c>
      <c r="D121" s="217" t="s">
        <v>132</v>
      </c>
      <c r="E121" s="218" t="s">
        <v>655</v>
      </c>
      <c r="F121" s="219" t="s">
        <v>656</v>
      </c>
      <c r="G121" s="220" t="s">
        <v>153</v>
      </c>
      <c r="H121" s="221">
        <v>21</v>
      </c>
      <c r="I121" s="222"/>
      <c r="J121" s="223">
        <f>ROUND(I121*H121,2)</f>
        <v>0</v>
      </c>
      <c r="K121" s="219" t="s">
        <v>136</v>
      </c>
      <c r="L121" s="43"/>
      <c r="M121" s="224" t="s">
        <v>1</v>
      </c>
      <c r="N121" s="225" t="s">
        <v>38</v>
      </c>
      <c r="O121" s="90"/>
      <c r="P121" s="226">
        <f>O121*H121</f>
        <v>0</v>
      </c>
      <c r="Q121" s="226">
        <v>0.04008</v>
      </c>
      <c r="R121" s="226">
        <f>Q121*H121</f>
        <v>0.84168</v>
      </c>
      <c r="S121" s="226">
        <v>0</v>
      </c>
      <c r="T121" s="227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8" t="s">
        <v>137</v>
      </c>
      <c r="AT121" s="228" t="s">
        <v>132</v>
      </c>
      <c r="AU121" s="228" t="s">
        <v>83</v>
      </c>
      <c r="AY121" s="16" t="s">
        <v>130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6" t="s">
        <v>81</v>
      </c>
      <c r="BK121" s="229">
        <f>ROUND(I121*H121,2)</f>
        <v>0</v>
      </c>
      <c r="BL121" s="16" t="s">
        <v>137</v>
      </c>
      <c r="BM121" s="228" t="s">
        <v>657</v>
      </c>
    </row>
    <row r="122" spans="1:65" s="2" customFormat="1" ht="16.5" customHeight="1">
      <c r="A122" s="37"/>
      <c r="B122" s="38"/>
      <c r="C122" s="253" t="s">
        <v>83</v>
      </c>
      <c r="D122" s="253" t="s">
        <v>181</v>
      </c>
      <c r="E122" s="254" t="s">
        <v>658</v>
      </c>
      <c r="F122" s="255" t="s">
        <v>659</v>
      </c>
      <c r="G122" s="256" t="s">
        <v>153</v>
      </c>
      <c r="H122" s="257">
        <v>21</v>
      </c>
      <c r="I122" s="258"/>
      <c r="J122" s="259">
        <f>ROUND(I122*H122,2)</f>
        <v>0</v>
      </c>
      <c r="K122" s="255" t="s">
        <v>1</v>
      </c>
      <c r="L122" s="260"/>
      <c r="M122" s="261" t="s">
        <v>1</v>
      </c>
      <c r="N122" s="262" t="s">
        <v>38</v>
      </c>
      <c r="O122" s="9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8" t="s">
        <v>175</v>
      </c>
      <c r="AT122" s="228" t="s">
        <v>181</v>
      </c>
      <c r="AU122" s="228" t="s">
        <v>83</v>
      </c>
      <c r="AY122" s="16" t="s">
        <v>130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6" t="s">
        <v>81</v>
      </c>
      <c r="BK122" s="229">
        <f>ROUND(I122*H122,2)</f>
        <v>0</v>
      </c>
      <c r="BL122" s="16" t="s">
        <v>137</v>
      </c>
      <c r="BM122" s="228" t="s">
        <v>660</v>
      </c>
    </row>
    <row r="123" spans="1:65" s="2" customFormat="1" ht="78" customHeight="1">
      <c r="A123" s="37"/>
      <c r="B123" s="38"/>
      <c r="C123" s="217" t="s">
        <v>146</v>
      </c>
      <c r="D123" s="217" t="s">
        <v>132</v>
      </c>
      <c r="E123" s="218" t="s">
        <v>661</v>
      </c>
      <c r="F123" s="219" t="s">
        <v>662</v>
      </c>
      <c r="G123" s="220" t="s">
        <v>153</v>
      </c>
      <c r="H123" s="221">
        <v>13</v>
      </c>
      <c r="I123" s="222"/>
      <c r="J123" s="223">
        <f>ROUND(I123*H123,2)</f>
        <v>0</v>
      </c>
      <c r="K123" s="219" t="s">
        <v>136</v>
      </c>
      <c r="L123" s="43"/>
      <c r="M123" s="263" t="s">
        <v>1</v>
      </c>
      <c r="N123" s="264" t="s">
        <v>38</v>
      </c>
      <c r="O123" s="265"/>
      <c r="P123" s="266">
        <f>O123*H123</f>
        <v>0</v>
      </c>
      <c r="Q123" s="266">
        <v>0</v>
      </c>
      <c r="R123" s="266">
        <f>Q123*H123</f>
        <v>0</v>
      </c>
      <c r="S123" s="266">
        <v>0.035</v>
      </c>
      <c r="T123" s="267">
        <f>S123*H123</f>
        <v>0.45500000000000007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137</v>
      </c>
      <c r="AT123" s="228" t="s">
        <v>132</v>
      </c>
      <c r="AU123" s="228" t="s">
        <v>83</v>
      </c>
      <c r="AY123" s="16" t="s">
        <v>130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81</v>
      </c>
      <c r="BK123" s="229">
        <f>ROUND(I123*H123,2)</f>
        <v>0</v>
      </c>
      <c r="BL123" s="16" t="s">
        <v>137</v>
      </c>
      <c r="BM123" s="228" t="s">
        <v>663</v>
      </c>
    </row>
    <row r="124" spans="1:31" s="2" customFormat="1" ht="6.95" customHeight="1">
      <c r="A124" s="37"/>
      <c r="B124" s="65"/>
      <c r="C124" s="66"/>
      <c r="D124" s="66"/>
      <c r="E124" s="66"/>
      <c r="F124" s="66"/>
      <c r="G124" s="66"/>
      <c r="H124" s="66"/>
      <c r="I124" s="66"/>
      <c r="J124" s="66"/>
      <c r="K124" s="66"/>
      <c r="L124" s="43"/>
      <c r="M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</sheetData>
  <sheetProtection password="CC35" sheet="1" objects="1" scenarios="1" formatColumns="0" formatRows="0" autoFilter="0"/>
  <autoFilter ref="C117:K12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99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III/2033 VOCHOV PRŮTAH - 1. ETAPA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664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24. 9. 2023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ROUND((SUM(BE120:BE146)),2)</f>
        <v>0</v>
      </c>
      <c r="G33" s="37"/>
      <c r="H33" s="37"/>
      <c r="I33" s="154">
        <v>0.21</v>
      </c>
      <c r="J33" s="153">
        <f>ROUND(((SUM(BE120:BE146))*I33),2)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ROUND((SUM(BF120:BF146)),2)</f>
        <v>0</v>
      </c>
      <c r="G34" s="37"/>
      <c r="H34" s="37"/>
      <c r="I34" s="154">
        <v>0.15</v>
      </c>
      <c r="J34" s="153">
        <f>ROUND(((SUM(BF120:BF146))*I34),2)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ROUND((SUM(BG120:BG146)),2)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ROUND((SUM(BH120:BH146)),2)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ROUND((SUM(BI120:BI146)),2)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III/2033 VOCHOV PRŮTAH - 1.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VRN - Vedlejší rozpočtové náklady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24. 9. 2023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103</v>
      </c>
      <c r="D94" s="175"/>
      <c r="E94" s="175"/>
      <c r="F94" s="175"/>
      <c r="G94" s="175"/>
      <c r="H94" s="175"/>
      <c r="I94" s="175"/>
      <c r="J94" s="176" t="s">
        <v>104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105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106</v>
      </c>
    </row>
    <row r="97" spans="1:31" s="9" customFormat="1" ht="24.95" customHeight="1">
      <c r="A97" s="9"/>
      <c r="B97" s="178"/>
      <c r="C97" s="179"/>
      <c r="D97" s="180" t="s">
        <v>665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666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667</v>
      </c>
      <c r="E99" s="187"/>
      <c r="F99" s="187"/>
      <c r="G99" s="187"/>
      <c r="H99" s="187"/>
      <c r="I99" s="187"/>
      <c r="J99" s="188">
        <f>J132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668</v>
      </c>
      <c r="E100" s="187"/>
      <c r="F100" s="187"/>
      <c r="G100" s="187"/>
      <c r="H100" s="187"/>
      <c r="I100" s="187"/>
      <c r="J100" s="188">
        <f>J142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115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III/2033 VOCHOV PRŮTAH - 1. ETAPA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100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 xml:space="preserve">VRN - Vedlejší rozpočtové náklady 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 </v>
      </c>
      <c r="G114" s="39"/>
      <c r="H114" s="39"/>
      <c r="I114" s="31" t="s">
        <v>22</v>
      </c>
      <c r="J114" s="78" t="str">
        <f>IF(J12="","",J12)</f>
        <v>24. 9. 2023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 xml:space="preserve"> </v>
      </c>
      <c r="G116" s="39"/>
      <c r="H116" s="39"/>
      <c r="I116" s="31" t="s">
        <v>29</v>
      </c>
      <c r="J116" s="35" t="str">
        <f>E21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27</v>
      </c>
      <c r="D117" s="39"/>
      <c r="E117" s="39"/>
      <c r="F117" s="26" t="str">
        <f>IF(E18="","",E18)</f>
        <v>Vyplň údaj</v>
      </c>
      <c r="G117" s="39"/>
      <c r="H117" s="39"/>
      <c r="I117" s="31" t="s">
        <v>31</v>
      </c>
      <c r="J117" s="35" t="str">
        <f>E24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116</v>
      </c>
      <c r="D119" s="193" t="s">
        <v>58</v>
      </c>
      <c r="E119" s="193" t="s">
        <v>54</v>
      </c>
      <c r="F119" s="193" t="s">
        <v>55</v>
      </c>
      <c r="G119" s="193" t="s">
        <v>117</v>
      </c>
      <c r="H119" s="193" t="s">
        <v>118</v>
      </c>
      <c r="I119" s="193" t="s">
        <v>119</v>
      </c>
      <c r="J119" s="193" t="s">
        <v>104</v>
      </c>
      <c r="K119" s="194" t="s">
        <v>120</v>
      </c>
      <c r="L119" s="195"/>
      <c r="M119" s="99" t="s">
        <v>1</v>
      </c>
      <c r="N119" s="100" t="s">
        <v>37</v>
      </c>
      <c r="O119" s="100" t="s">
        <v>121</v>
      </c>
      <c r="P119" s="100" t="s">
        <v>122</v>
      </c>
      <c r="Q119" s="100" t="s">
        <v>123</v>
      </c>
      <c r="R119" s="100" t="s">
        <v>124</v>
      </c>
      <c r="S119" s="100" t="s">
        <v>125</v>
      </c>
      <c r="T119" s="101" t="s">
        <v>126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127</v>
      </c>
      <c r="D120" s="39"/>
      <c r="E120" s="39"/>
      <c r="F120" s="39"/>
      <c r="G120" s="39"/>
      <c r="H120" s="39"/>
      <c r="I120" s="39"/>
      <c r="J120" s="196">
        <f>BK120</f>
        <v>0</v>
      </c>
      <c r="K120" s="39"/>
      <c r="L120" s="43"/>
      <c r="M120" s="102"/>
      <c r="N120" s="197"/>
      <c r="O120" s="103"/>
      <c r="P120" s="198">
        <f>P121</f>
        <v>0</v>
      </c>
      <c r="Q120" s="103"/>
      <c r="R120" s="198">
        <f>R121</f>
        <v>0</v>
      </c>
      <c r="S120" s="103"/>
      <c r="T120" s="199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72</v>
      </c>
      <c r="AU120" s="16" t="s">
        <v>106</v>
      </c>
      <c r="BK120" s="200">
        <f>BK121</f>
        <v>0</v>
      </c>
    </row>
    <row r="121" spans="1:63" s="12" customFormat="1" ht="25.9" customHeight="1">
      <c r="A121" s="12"/>
      <c r="B121" s="201"/>
      <c r="C121" s="202"/>
      <c r="D121" s="203" t="s">
        <v>72</v>
      </c>
      <c r="E121" s="204" t="s">
        <v>96</v>
      </c>
      <c r="F121" s="204" t="s">
        <v>669</v>
      </c>
      <c r="G121" s="202"/>
      <c r="H121" s="202"/>
      <c r="I121" s="205"/>
      <c r="J121" s="206">
        <f>BK121</f>
        <v>0</v>
      </c>
      <c r="K121" s="202"/>
      <c r="L121" s="207"/>
      <c r="M121" s="208"/>
      <c r="N121" s="209"/>
      <c r="O121" s="209"/>
      <c r="P121" s="210">
        <f>P122+P132+P142</f>
        <v>0</v>
      </c>
      <c r="Q121" s="209"/>
      <c r="R121" s="210">
        <f>R122+R132+R142</f>
        <v>0</v>
      </c>
      <c r="S121" s="209"/>
      <c r="T121" s="211">
        <f>T122+T132+T142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81</v>
      </c>
      <c r="AT121" s="213" t="s">
        <v>72</v>
      </c>
      <c r="AU121" s="213" t="s">
        <v>73</v>
      </c>
      <c r="AY121" s="212" t="s">
        <v>130</v>
      </c>
      <c r="BK121" s="214">
        <f>BK122+BK132+BK142</f>
        <v>0</v>
      </c>
    </row>
    <row r="122" spans="1:63" s="12" customFormat="1" ht="22.8" customHeight="1">
      <c r="A122" s="12"/>
      <c r="B122" s="201"/>
      <c r="C122" s="202"/>
      <c r="D122" s="203" t="s">
        <v>72</v>
      </c>
      <c r="E122" s="215" t="s">
        <v>670</v>
      </c>
      <c r="F122" s="215" t="s">
        <v>671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SUM(P123:P131)</f>
        <v>0</v>
      </c>
      <c r="Q122" s="209"/>
      <c r="R122" s="210">
        <f>SUM(R123:R131)</f>
        <v>0</v>
      </c>
      <c r="S122" s="209"/>
      <c r="T122" s="211">
        <f>SUM(T123:T131)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81</v>
      </c>
      <c r="AT122" s="213" t="s">
        <v>72</v>
      </c>
      <c r="AU122" s="213" t="s">
        <v>81</v>
      </c>
      <c r="AY122" s="212" t="s">
        <v>130</v>
      </c>
      <c r="BK122" s="214">
        <f>SUM(BK123:BK131)</f>
        <v>0</v>
      </c>
    </row>
    <row r="123" spans="1:65" s="2" customFormat="1" ht="16.5" customHeight="1">
      <c r="A123" s="37"/>
      <c r="B123" s="38"/>
      <c r="C123" s="217" t="s">
        <v>81</v>
      </c>
      <c r="D123" s="217" t="s">
        <v>132</v>
      </c>
      <c r="E123" s="218" t="s">
        <v>672</v>
      </c>
      <c r="F123" s="219" t="s">
        <v>673</v>
      </c>
      <c r="G123" s="220" t="s">
        <v>674</v>
      </c>
      <c r="H123" s="221">
        <v>1</v>
      </c>
      <c r="I123" s="222"/>
      <c r="J123" s="223">
        <f>ROUND(I123*H123,2)</f>
        <v>0</v>
      </c>
      <c r="K123" s="219" t="s">
        <v>136</v>
      </c>
      <c r="L123" s="43"/>
      <c r="M123" s="224" t="s">
        <v>1</v>
      </c>
      <c r="N123" s="225" t="s">
        <v>38</v>
      </c>
      <c r="O123" s="9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137</v>
      </c>
      <c r="AT123" s="228" t="s">
        <v>132</v>
      </c>
      <c r="AU123" s="228" t="s">
        <v>83</v>
      </c>
      <c r="AY123" s="16" t="s">
        <v>130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81</v>
      </c>
      <c r="BK123" s="229">
        <f>ROUND(I123*H123,2)</f>
        <v>0</v>
      </c>
      <c r="BL123" s="16" t="s">
        <v>137</v>
      </c>
      <c r="BM123" s="228" t="s">
        <v>137</v>
      </c>
    </row>
    <row r="124" spans="1:51" s="13" customFormat="1" ht="12">
      <c r="A124" s="13"/>
      <c r="B124" s="230"/>
      <c r="C124" s="231"/>
      <c r="D124" s="232" t="s">
        <v>139</v>
      </c>
      <c r="E124" s="233" t="s">
        <v>1</v>
      </c>
      <c r="F124" s="234" t="s">
        <v>675</v>
      </c>
      <c r="G124" s="231"/>
      <c r="H124" s="235">
        <v>1</v>
      </c>
      <c r="I124" s="236"/>
      <c r="J124" s="231"/>
      <c r="K124" s="231"/>
      <c r="L124" s="237"/>
      <c r="M124" s="238"/>
      <c r="N124" s="239"/>
      <c r="O124" s="239"/>
      <c r="P124" s="239"/>
      <c r="Q124" s="239"/>
      <c r="R124" s="239"/>
      <c r="S124" s="239"/>
      <c r="T124" s="24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1" t="s">
        <v>139</v>
      </c>
      <c r="AU124" s="241" t="s">
        <v>83</v>
      </c>
      <c r="AV124" s="13" t="s">
        <v>83</v>
      </c>
      <c r="AW124" s="13" t="s">
        <v>30</v>
      </c>
      <c r="AX124" s="13" t="s">
        <v>73</v>
      </c>
      <c r="AY124" s="241" t="s">
        <v>130</v>
      </c>
    </row>
    <row r="125" spans="1:51" s="14" customFormat="1" ht="12">
      <c r="A125" s="14"/>
      <c r="B125" s="242"/>
      <c r="C125" s="243"/>
      <c r="D125" s="232" t="s">
        <v>139</v>
      </c>
      <c r="E125" s="244" t="s">
        <v>1</v>
      </c>
      <c r="F125" s="245" t="s">
        <v>145</v>
      </c>
      <c r="G125" s="243"/>
      <c r="H125" s="246">
        <v>1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139</v>
      </c>
      <c r="AU125" s="252" t="s">
        <v>83</v>
      </c>
      <c r="AV125" s="14" t="s">
        <v>137</v>
      </c>
      <c r="AW125" s="14" t="s">
        <v>30</v>
      </c>
      <c r="AX125" s="14" t="s">
        <v>81</v>
      </c>
      <c r="AY125" s="252" t="s">
        <v>130</v>
      </c>
    </row>
    <row r="126" spans="1:65" s="2" customFormat="1" ht="16.5" customHeight="1">
      <c r="A126" s="37"/>
      <c r="B126" s="38"/>
      <c r="C126" s="217" t="s">
        <v>83</v>
      </c>
      <c r="D126" s="217" t="s">
        <v>132</v>
      </c>
      <c r="E126" s="218" t="s">
        <v>676</v>
      </c>
      <c r="F126" s="219" t="s">
        <v>677</v>
      </c>
      <c r="G126" s="220" t="s">
        <v>674</v>
      </c>
      <c r="H126" s="221">
        <v>1</v>
      </c>
      <c r="I126" s="222"/>
      <c r="J126" s="223">
        <f>ROUND(I126*H126,2)</f>
        <v>0</v>
      </c>
      <c r="K126" s="219" t="s">
        <v>136</v>
      </c>
      <c r="L126" s="43"/>
      <c r="M126" s="224" t="s">
        <v>1</v>
      </c>
      <c r="N126" s="225" t="s">
        <v>38</v>
      </c>
      <c r="O126" s="9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678</v>
      </c>
      <c r="AT126" s="228" t="s">
        <v>132</v>
      </c>
      <c r="AU126" s="228" t="s">
        <v>83</v>
      </c>
      <c r="AY126" s="16" t="s">
        <v>130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81</v>
      </c>
      <c r="BK126" s="229">
        <f>ROUND(I126*H126,2)</f>
        <v>0</v>
      </c>
      <c r="BL126" s="16" t="s">
        <v>678</v>
      </c>
      <c r="BM126" s="228" t="s">
        <v>679</v>
      </c>
    </row>
    <row r="127" spans="1:65" s="2" customFormat="1" ht="24.15" customHeight="1">
      <c r="A127" s="37"/>
      <c r="B127" s="38"/>
      <c r="C127" s="217" t="s">
        <v>146</v>
      </c>
      <c r="D127" s="217" t="s">
        <v>132</v>
      </c>
      <c r="E127" s="218" t="s">
        <v>680</v>
      </c>
      <c r="F127" s="219" t="s">
        <v>681</v>
      </c>
      <c r="G127" s="220" t="s">
        <v>674</v>
      </c>
      <c r="H127" s="221">
        <v>1</v>
      </c>
      <c r="I127" s="222"/>
      <c r="J127" s="223">
        <f>ROUND(I127*H127,2)</f>
        <v>0</v>
      </c>
      <c r="K127" s="219" t="s">
        <v>1</v>
      </c>
      <c r="L127" s="43"/>
      <c r="M127" s="224" t="s">
        <v>1</v>
      </c>
      <c r="N127" s="225" t="s">
        <v>38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678</v>
      </c>
      <c r="AT127" s="228" t="s">
        <v>132</v>
      </c>
      <c r="AU127" s="228" t="s">
        <v>83</v>
      </c>
      <c r="AY127" s="16" t="s">
        <v>130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81</v>
      </c>
      <c r="BK127" s="229">
        <f>ROUND(I127*H127,2)</f>
        <v>0</v>
      </c>
      <c r="BL127" s="16" t="s">
        <v>678</v>
      </c>
      <c r="BM127" s="228" t="s">
        <v>682</v>
      </c>
    </row>
    <row r="128" spans="1:65" s="2" customFormat="1" ht="16.5" customHeight="1">
      <c r="A128" s="37"/>
      <c r="B128" s="38"/>
      <c r="C128" s="217" t="s">
        <v>137</v>
      </c>
      <c r="D128" s="217" t="s">
        <v>132</v>
      </c>
      <c r="E128" s="218" t="s">
        <v>683</v>
      </c>
      <c r="F128" s="219" t="s">
        <v>684</v>
      </c>
      <c r="G128" s="220" t="s">
        <v>674</v>
      </c>
      <c r="H128" s="221">
        <v>1</v>
      </c>
      <c r="I128" s="222"/>
      <c r="J128" s="223">
        <f>ROUND(I128*H128,2)</f>
        <v>0</v>
      </c>
      <c r="K128" s="219" t="s">
        <v>136</v>
      </c>
      <c r="L128" s="43"/>
      <c r="M128" s="224" t="s">
        <v>1</v>
      </c>
      <c r="N128" s="225" t="s">
        <v>38</v>
      </c>
      <c r="O128" s="9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678</v>
      </c>
      <c r="AT128" s="228" t="s">
        <v>132</v>
      </c>
      <c r="AU128" s="228" t="s">
        <v>83</v>
      </c>
      <c r="AY128" s="16" t="s">
        <v>130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81</v>
      </c>
      <c r="BK128" s="229">
        <f>ROUND(I128*H128,2)</f>
        <v>0</v>
      </c>
      <c r="BL128" s="16" t="s">
        <v>678</v>
      </c>
      <c r="BM128" s="228" t="s">
        <v>685</v>
      </c>
    </row>
    <row r="129" spans="1:65" s="2" customFormat="1" ht="16.5" customHeight="1">
      <c r="A129" s="37"/>
      <c r="B129" s="38"/>
      <c r="C129" s="217" t="s">
        <v>156</v>
      </c>
      <c r="D129" s="217" t="s">
        <v>132</v>
      </c>
      <c r="E129" s="218" t="s">
        <v>686</v>
      </c>
      <c r="F129" s="219" t="s">
        <v>687</v>
      </c>
      <c r="G129" s="220" t="s">
        <v>674</v>
      </c>
      <c r="H129" s="221">
        <v>1</v>
      </c>
      <c r="I129" s="222"/>
      <c r="J129" s="223">
        <f>ROUND(I129*H129,2)</f>
        <v>0</v>
      </c>
      <c r="K129" s="219" t="s">
        <v>136</v>
      </c>
      <c r="L129" s="43"/>
      <c r="M129" s="224" t="s">
        <v>1</v>
      </c>
      <c r="N129" s="225" t="s">
        <v>38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678</v>
      </c>
      <c r="AT129" s="228" t="s">
        <v>132</v>
      </c>
      <c r="AU129" s="228" t="s">
        <v>83</v>
      </c>
      <c r="AY129" s="16" t="s">
        <v>130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81</v>
      </c>
      <c r="BK129" s="229">
        <f>ROUND(I129*H129,2)</f>
        <v>0</v>
      </c>
      <c r="BL129" s="16" t="s">
        <v>678</v>
      </c>
      <c r="BM129" s="228" t="s">
        <v>688</v>
      </c>
    </row>
    <row r="130" spans="1:65" s="2" customFormat="1" ht="24.15" customHeight="1">
      <c r="A130" s="37"/>
      <c r="B130" s="38"/>
      <c r="C130" s="217" t="s">
        <v>165</v>
      </c>
      <c r="D130" s="217" t="s">
        <v>132</v>
      </c>
      <c r="E130" s="218" t="s">
        <v>689</v>
      </c>
      <c r="F130" s="219" t="s">
        <v>690</v>
      </c>
      <c r="G130" s="220" t="s">
        <v>674</v>
      </c>
      <c r="H130" s="221">
        <v>1</v>
      </c>
      <c r="I130" s="222"/>
      <c r="J130" s="223">
        <f>ROUND(I130*H130,2)</f>
        <v>0</v>
      </c>
      <c r="K130" s="219" t="s">
        <v>1</v>
      </c>
      <c r="L130" s="43"/>
      <c r="M130" s="224" t="s">
        <v>1</v>
      </c>
      <c r="N130" s="225" t="s">
        <v>38</v>
      </c>
      <c r="O130" s="9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137</v>
      </c>
      <c r="AT130" s="228" t="s">
        <v>132</v>
      </c>
      <c r="AU130" s="228" t="s">
        <v>83</v>
      </c>
      <c r="AY130" s="16" t="s">
        <v>130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81</v>
      </c>
      <c r="BK130" s="229">
        <f>ROUND(I130*H130,2)</f>
        <v>0</v>
      </c>
      <c r="BL130" s="16" t="s">
        <v>137</v>
      </c>
      <c r="BM130" s="228" t="s">
        <v>691</v>
      </c>
    </row>
    <row r="131" spans="1:65" s="2" customFormat="1" ht="16.5" customHeight="1">
      <c r="A131" s="37"/>
      <c r="B131" s="38"/>
      <c r="C131" s="217" t="s">
        <v>170</v>
      </c>
      <c r="D131" s="217" t="s">
        <v>132</v>
      </c>
      <c r="E131" s="218" t="s">
        <v>692</v>
      </c>
      <c r="F131" s="219" t="s">
        <v>693</v>
      </c>
      <c r="G131" s="220" t="s">
        <v>652</v>
      </c>
      <c r="H131" s="221">
        <v>3</v>
      </c>
      <c r="I131" s="222"/>
      <c r="J131" s="223">
        <f>ROUND(I131*H131,2)</f>
        <v>0</v>
      </c>
      <c r="K131" s="219" t="s">
        <v>1</v>
      </c>
      <c r="L131" s="43"/>
      <c r="M131" s="224" t="s">
        <v>1</v>
      </c>
      <c r="N131" s="225" t="s">
        <v>38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137</v>
      </c>
      <c r="AT131" s="228" t="s">
        <v>132</v>
      </c>
      <c r="AU131" s="228" t="s">
        <v>83</v>
      </c>
      <c r="AY131" s="16" t="s">
        <v>130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81</v>
      </c>
      <c r="BK131" s="229">
        <f>ROUND(I131*H131,2)</f>
        <v>0</v>
      </c>
      <c r="BL131" s="16" t="s">
        <v>137</v>
      </c>
      <c r="BM131" s="228" t="s">
        <v>694</v>
      </c>
    </row>
    <row r="132" spans="1:63" s="12" customFormat="1" ht="22.8" customHeight="1">
      <c r="A132" s="12"/>
      <c r="B132" s="201"/>
      <c r="C132" s="202"/>
      <c r="D132" s="203" t="s">
        <v>72</v>
      </c>
      <c r="E132" s="215" t="s">
        <v>695</v>
      </c>
      <c r="F132" s="215" t="s">
        <v>696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SUM(P133:P141)</f>
        <v>0</v>
      </c>
      <c r="Q132" s="209"/>
      <c r="R132" s="210">
        <f>SUM(R133:R141)</f>
        <v>0</v>
      </c>
      <c r="S132" s="209"/>
      <c r="T132" s="211">
        <f>SUM(T133:T141)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2" t="s">
        <v>81</v>
      </c>
      <c r="AT132" s="213" t="s">
        <v>72</v>
      </c>
      <c r="AU132" s="213" t="s">
        <v>81</v>
      </c>
      <c r="AY132" s="212" t="s">
        <v>130</v>
      </c>
      <c r="BK132" s="214">
        <f>SUM(BK133:BK141)</f>
        <v>0</v>
      </c>
    </row>
    <row r="133" spans="1:65" s="2" customFormat="1" ht="16.5" customHeight="1">
      <c r="A133" s="37"/>
      <c r="B133" s="38"/>
      <c r="C133" s="217" t="s">
        <v>175</v>
      </c>
      <c r="D133" s="217" t="s">
        <v>132</v>
      </c>
      <c r="E133" s="218" t="s">
        <v>697</v>
      </c>
      <c r="F133" s="219" t="s">
        <v>696</v>
      </c>
      <c r="G133" s="220" t="s">
        <v>674</v>
      </c>
      <c r="H133" s="221">
        <v>1</v>
      </c>
      <c r="I133" s="222"/>
      <c r="J133" s="223">
        <f>ROUND(I133*H133,2)</f>
        <v>0</v>
      </c>
      <c r="K133" s="219" t="s">
        <v>136</v>
      </c>
      <c r="L133" s="43"/>
      <c r="M133" s="224" t="s">
        <v>1</v>
      </c>
      <c r="N133" s="225" t="s">
        <v>38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137</v>
      </c>
      <c r="AT133" s="228" t="s">
        <v>132</v>
      </c>
      <c r="AU133" s="228" t="s">
        <v>83</v>
      </c>
      <c r="AY133" s="16" t="s">
        <v>130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81</v>
      </c>
      <c r="BK133" s="229">
        <f>ROUND(I133*H133,2)</f>
        <v>0</v>
      </c>
      <c r="BL133" s="16" t="s">
        <v>137</v>
      </c>
      <c r="BM133" s="228" t="s">
        <v>175</v>
      </c>
    </row>
    <row r="134" spans="1:51" s="13" customFormat="1" ht="12">
      <c r="A134" s="13"/>
      <c r="B134" s="230"/>
      <c r="C134" s="231"/>
      <c r="D134" s="232" t="s">
        <v>139</v>
      </c>
      <c r="E134" s="233" t="s">
        <v>1</v>
      </c>
      <c r="F134" s="234" t="s">
        <v>675</v>
      </c>
      <c r="G134" s="231"/>
      <c r="H134" s="235">
        <v>1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139</v>
      </c>
      <c r="AU134" s="241" t="s">
        <v>83</v>
      </c>
      <c r="AV134" s="13" t="s">
        <v>83</v>
      </c>
      <c r="AW134" s="13" t="s">
        <v>30</v>
      </c>
      <c r="AX134" s="13" t="s">
        <v>73</v>
      </c>
      <c r="AY134" s="241" t="s">
        <v>130</v>
      </c>
    </row>
    <row r="135" spans="1:51" s="14" customFormat="1" ht="12">
      <c r="A135" s="14"/>
      <c r="B135" s="242"/>
      <c r="C135" s="243"/>
      <c r="D135" s="232" t="s">
        <v>139</v>
      </c>
      <c r="E135" s="244" t="s">
        <v>1</v>
      </c>
      <c r="F135" s="245" t="s">
        <v>145</v>
      </c>
      <c r="G135" s="243"/>
      <c r="H135" s="246">
        <v>1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139</v>
      </c>
      <c r="AU135" s="252" t="s">
        <v>83</v>
      </c>
      <c r="AV135" s="14" t="s">
        <v>137</v>
      </c>
      <c r="AW135" s="14" t="s">
        <v>30</v>
      </c>
      <c r="AX135" s="14" t="s">
        <v>81</v>
      </c>
      <c r="AY135" s="252" t="s">
        <v>130</v>
      </c>
    </row>
    <row r="136" spans="1:65" s="2" customFormat="1" ht="16.5" customHeight="1">
      <c r="A136" s="37"/>
      <c r="B136" s="38"/>
      <c r="C136" s="217" t="s">
        <v>180</v>
      </c>
      <c r="D136" s="217" t="s">
        <v>132</v>
      </c>
      <c r="E136" s="218" t="s">
        <v>698</v>
      </c>
      <c r="F136" s="219" t="s">
        <v>699</v>
      </c>
      <c r="G136" s="220" t="s">
        <v>674</v>
      </c>
      <c r="H136" s="221">
        <v>1</v>
      </c>
      <c r="I136" s="222"/>
      <c r="J136" s="223">
        <f>ROUND(I136*H136,2)</f>
        <v>0</v>
      </c>
      <c r="K136" s="219" t="s">
        <v>136</v>
      </c>
      <c r="L136" s="43"/>
      <c r="M136" s="224" t="s">
        <v>1</v>
      </c>
      <c r="N136" s="225" t="s">
        <v>38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137</v>
      </c>
      <c r="AT136" s="228" t="s">
        <v>132</v>
      </c>
      <c r="AU136" s="228" t="s">
        <v>83</v>
      </c>
      <c r="AY136" s="16" t="s">
        <v>130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81</v>
      </c>
      <c r="BK136" s="229">
        <f>ROUND(I136*H136,2)</f>
        <v>0</v>
      </c>
      <c r="BL136" s="16" t="s">
        <v>137</v>
      </c>
      <c r="BM136" s="228" t="s">
        <v>187</v>
      </c>
    </row>
    <row r="137" spans="1:51" s="13" customFormat="1" ht="12">
      <c r="A137" s="13"/>
      <c r="B137" s="230"/>
      <c r="C137" s="231"/>
      <c r="D137" s="232" t="s">
        <v>139</v>
      </c>
      <c r="E137" s="233" t="s">
        <v>1</v>
      </c>
      <c r="F137" s="234" t="s">
        <v>675</v>
      </c>
      <c r="G137" s="231"/>
      <c r="H137" s="235">
        <v>1</v>
      </c>
      <c r="I137" s="236"/>
      <c r="J137" s="231"/>
      <c r="K137" s="231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139</v>
      </c>
      <c r="AU137" s="241" t="s">
        <v>83</v>
      </c>
      <c r="AV137" s="13" t="s">
        <v>83</v>
      </c>
      <c r="AW137" s="13" t="s">
        <v>30</v>
      </c>
      <c r="AX137" s="13" t="s">
        <v>73</v>
      </c>
      <c r="AY137" s="241" t="s">
        <v>130</v>
      </c>
    </row>
    <row r="138" spans="1:51" s="14" customFormat="1" ht="12">
      <c r="A138" s="14"/>
      <c r="B138" s="242"/>
      <c r="C138" s="243"/>
      <c r="D138" s="232" t="s">
        <v>139</v>
      </c>
      <c r="E138" s="244" t="s">
        <v>1</v>
      </c>
      <c r="F138" s="245" t="s">
        <v>145</v>
      </c>
      <c r="G138" s="243"/>
      <c r="H138" s="246">
        <v>1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139</v>
      </c>
      <c r="AU138" s="252" t="s">
        <v>83</v>
      </c>
      <c r="AV138" s="14" t="s">
        <v>137</v>
      </c>
      <c r="AW138" s="14" t="s">
        <v>30</v>
      </c>
      <c r="AX138" s="14" t="s">
        <v>81</v>
      </c>
      <c r="AY138" s="252" t="s">
        <v>130</v>
      </c>
    </row>
    <row r="139" spans="1:65" s="2" customFormat="1" ht="16.5" customHeight="1">
      <c r="A139" s="37"/>
      <c r="B139" s="38"/>
      <c r="C139" s="217" t="s">
        <v>187</v>
      </c>
      <c r="D139" s="217" t="s">
        <v>132</v>
      </c>
      <c r="E139" s="218" t="s">
        <v>700</v>
      </c>
      <c r="F139" s="219" t="s">
        <v>701</v>
      </c>
      <c r="G139" s="220" t="s">
        <v>674</v>
      </c>
      <c r="H139" s="221">
        <v>1</v>
      </c>
      <c r="I139" s="222"/>
      <c r="J139" s="223">
        <f>ROUND(I139*H139,2)</f>
        <v>0</v>
      </c>
      <c r="K139" s="219" t="s">
        <v>136</v>
      </c>
      <c r="L139" s="43"/>
      <c r="M139" s="224" t="s">
        <v>1</v>
      </c>
      <c r="N139" s="225" t="s">
        <v>38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137</v>
      </c>
      <c r="AT139" s="228" t="s">
        <v>132</v>
      </c>
      <c r="AU139" s="228" t="s">
        <v>83</v>
      </c>
      <c r="AY139" s="16" t="s">
        <v>130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81</v>
      </c>
      <c r="BK139" s="229">
        <f>ROUND(I139*H139,2)</f>
        <v>0</v>
      </c>
      <c r="BL139" s="16" t="s">
        <v>137</v>
      </c>
      <c r="BM139" s="228" t="s">
        <v>196</v>
      </c>
    </row>
    <row r="140" spans="1:51" s="13" customFormat="1" ht="12">
      <c r="A140" s="13"/>
      <c r="B140" s="230"/>
      <c r="C140" s="231"/>
      <c r="D140" s="232" t="s">
        <v>139</v>
      </c>
      <c r="E140" s="233" t="s">
        <v>1</v>
      </c>
      <c r="F140" s="234" t="s">
        <v>675</v>
      </c>
      <c r="G140" s="231"/>
      <c r="H140" s="235">
        <v>1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139</v>
      </c>
      <c r="AU140" s="241" t="s">
        <v>83</v>
      </c>
      <c r="AV140" s="13" t="s">
        <v>83</v>
      </c>
      <c r="AW140" s="13" t="s">
        <v>30</v>
      </c>
      <c r="AX140" s="13" t="s">
        <v>73</v>
      </c>
      <c r="AY140" s="241" t="s">
        <v>130</v>
      </c>
    </row>
    <row r="141" spans="1:51" s="14" customFormat="1" ht="12">
      <c r="A141" s="14"/>
      <c r="B141" s="242"/>
      <c r="C141" s="243"/>
      <c r="D141" s="232" t="s">
        <v>139</v>
      </c>
      <c r="E141" s="244" t="s">
        <v>1</v>
      </c>
      <c r="F141" s="245" t="s">
        <v>145</v>
      </c>
      <c r="G141" s="243"/>
      <c r="H141" s="246">
        <v>1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139</v>
      </c>
      <c r="AU141" s="252" t="s">
        <v>83</v>
      </c>
      <c r="AV141" s="14" t="s">
        <v>137</v>
      </c>
      <c r="AW141" s="14" t="s">
        <v>30</v>
      </c>
      <c r="AX141" s="14" t="s">
        <v>81</v>
      </c>
      <c r="AY141" s="252" t="s">
        <v>130</v>
      </c>
    </row>
    <row r="142" spans="1:63" s="12" customFormat="1" ht="22.8" customHeight="1">
      <c r="A142" s="12"/>
      <c r="B142" s="201"/>
      <c r="C142" s="202"/>
      <c r="D142" s="203" t="s">
        <v>72</v>
      </c>
      <c r="E142" s="215" t="s">
        <v>702</v>
      </c>
      <c r="F142" s="215" t="s">
        <v>703</v>
      </c>
      <c r="G142" s="202"/>
      <c r="H142" s="202"/>
      <c r="I142" s="205"/>
      <c r="J142" s="216">
        <f>BK142</f>
        <v>0</v>
      </c>
      <c r="K142" s="202"/>
      <c r="L142" s="207"/>
      <c r="M142" s="208"/>
      <c r="N142" s="209"/>
      <c r="O142" s="209"/>
      <c r="P142" s="210">
        <f>SUM(P143:P146)</f>
        <v>0</v>
      </c>
      <c r="Q142" s="209"/>
      <c r="R142" s="210">
        <f>SUM(R143:R146)</f>
        <v>0</v>
      </c>
      <c r="S142" s="209"/>
      <c r="T142" s="211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2" t="s">
        <v>81</v>
      </c>
      <c r="AT142" s="213" t="s">
        <v>72</v>
      </c>
      <c r="AU142" s="213" t="s">
        <v>81</v>
      </c>
      <c r="AY142" s="212" t="s">
        <v>130</v>
      </c>
      <c r="BK142" s="214">
        <f>SUM(BK143:BK146)</f>
        <v>0</v>
      </c>
    </row>
    <row r="143" spans="1:65" s="2" customFormat="1" ht="16.5" customHeight="1">
      <c r="A143" s="37"/>
      <c r="B143" s="38"/>
      <c r="C143" s="217" t="s">
        <v>191</v>
      </c>
      <c r="D143" s="217" t="s">
        <v>132</v>
      </c>
      <c r="E143" s="218" t="s">
        <v>704</v>
      </c>
      <c r="F143" s="219" t="s">
        <v>705</v>
      </c>
      <c r="G143" s="220" t="s">
        <v>674</v>
      </c>
      <c r="H143" s="221">
        <v>1</v>
      </c>
      <c r="I143" s="222"/>
      <c r="J143" s="223">
        <f>ROUND(I143*H143,2)</f>
        <v>0</v>
      </c>
      <c r="K143" s="219" t="s">
        <v>136</v>
      </c>
      <c r="L143" s="43"/>
      <c r="M143" s="224" t="s">
        <v>1</v>
      </c>
      <c r="N143" s="225" t="s">
        <v>38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137</v>
      </c>
      <c r="AT143" s="228" t="s">
        <v>132</v>
      </c>
      <c r="AU143" s="228" t="s">
        <v>83</v>
      </c>
      <c r="AY143" s="16" t="s">
        <v>130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81</v>
      </c>
      <c r="BK143" s="229">
        <f>ROUND(I143*H143,2)</f>
        <v>0</v>
      </c>
      <c r="BL143" s="16" t="s">
        <v>137</v>
      </c>
      <c r="BM143" s="228" t="s">
        <v>252</v>
      </c>
    </row>
    <row r="144" spans="1:51" s="13" customFormat="1" ht="12">
      <c r="A144" s="13"/>
      <c r="B144" s="230"/>
      <c r="C144" s="231"/>
      <c r="D144" s="232" t="s">
        <v>139</v>
      </c>
      <c r="E144" s="233" t="s">
        <v>1</v>
      </c>
      <c r="F144" s="234" t="s">
        <v>675</v>
      </c>
      <c r="G144" s="231"/>
      <c r="H144" s="235">
        <v>1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139</v>
      </c>
      <c r="AU144" s="241" t="s">
        <v>83</v>
      </c>
      <c r="AV144" s="13" t="s">
        <v>83</v>
      </c>
      <c r="AW144" s="13" t="s">
        <v>30</v>
      </c>
      <c r="AX144" s="13" t="s">
        <v>73</v>
      </c>
      <c r="AY144" s="241" t="s">
        <v>130</v>
      </c>
    </row>
    <row r="145" spans="1:51" s="14" customFormat="1" ht="12">
      <c r="A145" s="14"/>
      <c r="B145" s="242"/>
      <c r="C145" s="243"/>
      <c r="D145" s="232" t="s">
        <v>139</v>
      </c>
      <c r="E145" s="244" t="s">
        <v>1</v>
      </c>
      <c r="F145" s="245" t="s">
        <v>145</v>
      </c>
      <c r="G145" s="243"/>
      <c r="H145" s="246">
        <v>1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139</v>
      </c>
      <c r="AU145" s="252" t="s">
        <v>83</v>
      </c>
      <c r="AV145" s="14" t="s">
        <v>137</v>
      </c>
      <c r="AW145" s="14" t="s">
        <v>30</v>
      </c>
      <c r="AX145" s="14" t="s">
        <v>81</v>
      </c>
      <c r="AY145" s="252" t="s">
        <v>130</v>
      </c>
    </row>
    <row r="146" spans="1:65" s="2" customFormat="1" ht="16.5" customHeight="1">
      <c r="A146" s="37"/>
      <c r="B146" s="38"/>
      <c r="C146" s="217" t="s">
        <v>196</v>
      </c>
      <c r="D146" s="217" t="s">
        <v>132</v>
      </c>
      <c r="E146" s="218" t="s">
        <v>706</v>
      </c>
      <c r="F146" s="219" t="s">
        <v>707</v>
      </c>
      <c r="G146" s="220" t="s">
        <v>674</v>
      </c>
      <c r="H146" s="221">
        <v>1</v>
      </c>
      <c r="I146" s="222"/>
      <c r="J146" s="223">
        <f>ROUND(I146*H146,2)</f>
        <v>0</v>
      </c>
      <c r="K146" s="219" t="s">
        <v>136</v>
      </c>
      <c r="L146" s="43"/>
      <c r="M146" s="263" t="s">
        <v>1</v>
      </c>
      <c r="N146" s="264" t="s">
        <v>38</v>
      </c>
      <c r="O146" s="265"/>
      <c r="P146" s="266">
        <f>O146*H146</f>
        <v>0</v>
      </c>
      <c r="Q146" s="266">
        <v>0</v>
      </c>
      <c r="R146" s="266">
        <f>Q146*H146</f>
        <v>0</v>
      </c>
      <c r="S146" s="266">
        <v>0</v>
      </c>
      <c r="T146" s="26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678</v>
      </c>
      <c r="AT146" s="228" t="s">
        <v>132</v>
      </c>
      <c r="AU146" s="228" t="s">
        <v>83</v>
      </c>
      <c r="AY146" s="16" t="s">
        <v>130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81</v>
      </c>
      <c r="BK146" s="229">
        <f>ROUND(I146*H146,2)</f>
        <v>0</v>
      </c>
      <c r="BL146" s="16" t="s">
        <v>678</v>
      </c>
      <c r="BM146" s="228" t="s">
        <v>708</v>
      </c>
    </row>
    <row r="147" spans="1:31" s="2" customFormat="1" ht="6.95" customHeight="1">
      <c r="A147" s="37"/>
      <c r="B147" s="65"/>
      <c r="C147" s="66"/>
      <c r="D147" s="66"/>
      <c r="E147" s="66"/>
      <c r="F147" s="66"/>
      <c r="G147" s="66"/>
      <c r="H147" s="66"/>
      <c r="I147" s="66"/>
      <c r="J147" s="66"/>
      <c r="K147" s="66"/>
      <c r="L147" s="43"/>
      <c r="M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</sheetData>
  <sheetProtection password="CC35" sheet="1" objects="1" scenarios="1" formatColumns="0" formatRows="0" autoFilter="0"/>
  <autoFilter ref="C119:K14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Panekac J</dc:creator>
  <cp:keywords/>
  <dc:description/>
  <cp:lastModifiedBy>Panekac J</cp:lastModifiedBy>
  <dcterms:created xsi:type="dcterms:W3CDTF">2024-01-30T19:53:57Z</dcterms:created>
  <dcterms:modified xsi:type="dcterms:W3CDTF">2024-01-30T19:54:02Z</dcterms:modified>
  <cp:category/>
  <cp:version/>
  <cp:contentType/>
  <cp:contentStatus/>
</cp:coreProperties>
</file>