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activeTab="0"/>
  </bookViews>
  <sheets>
    <sheet name="Rekapitulace stavby" sheetId="1" r:id="rId1"/>
    <sheet name="SO 101 - KOMUNIKACE" sheetId="2" r:id="rId2"/>
    <sheet name="SO 141 - Zásady organizac..." sheetId="3" r:id="rId3"/>
    <sheet name="SO 201 - MOST EV. Č. 177-002" sheetId="4" r:id="rId4"/>
    <sheet name="VRN - Vedlejší rozpočtové..." sheetId="5" r:id="rId5"/>
    <sheet name="Pokyny pro vyplnění" sheetId="6" r:id="rId6"/>
  </sheets>
  <definedNames>
    <definedName name="_xlnm._FilterDatabase" localSheetId="1" hidden="1">'SO 101 - KOMUNIKACE'!$C$90:$K$249</definedName>
    <definedName name="_xlnm._FilterDatabase" localSheetId="2" hidden="1">'SO 141 - Zásady organizac...'!$C$79:$K$86</definedName>
    <definedName name="_xlnm._FilterDatabase" localSheetId="3" hidden="1">'SO 201 - MOST EV. Č. 177-002'!$C$87:$K$641</definedName>
    <definedName name="_xlnm._FilterDatabase" localSheetId="4" hidden="1">'VRN - Vedlejší rozpočtové...'!$C$83:$K$143</definedName>
    <definedName name="_xlnm.Print_Area" localSheetId="5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stavby'!$C$42:$AQ$59</definedName>
    <definedName name="_xlnm.Print_Area" localSheetId="1">'SO 101 - KOMUNIKACE'!$C$4:$J$39,'SO 101 - KOMUNIKACE'!$C$45:$J$72,'SO 101 - KOMUNIKACE'!$C$78:$K$249</definedName>
    <definedName name="_xlnm.Print_Area" localSheetId="2">'SO 141 - Zásady organizac...'!$C$4:$J$39,'SO 141 - Zásady organizac...'!$C$45:$J$61,'SO 141 - Zásady organizac...'!$C$67:$K$86</definedName>
    <definedName name="_xlnm.Print_Area" localSheetId="3">'SO 201 - MOST EV. Č. 177-002'!$C$4:$J$39,'SO 201 - MOST EV. Č. 177-002'!$C$45:$J$69,'SO 201 - MOST EV. Č. 177-002'!$C$75:$K$641</definedName>
    <definedName name="_xlnm.Print_Area" localSheetId="4">'VRN - Vedlejší rozpočtové...'!$C$4:$J$39,'VRN - Vedlejší rozpočtové...'!$C$45:$J$65,'VRN - Vedlejší rozpočtové...'!$C$71:$K$143</definedName>
    <definedName name="_xlnm.Print_Titles" localSheetId="0">'Rekapitulace stavby'!$52:$52</definedName>
    <definedName name="_xlnm.Print_Titles" localSheetId="1">'SO 101 - KOMUNIKACE'!$90:$90</definedName>
    <definedName name="_xlnm.Print_Titles" localSheetId="2">'SO 141 - Zásady organizac...'!$79:$79</definedName>
    <definedName name="_xlnm.Print_Titles" localSheetId="3">'SO 201 - MOST EV. Č. 177-002'!$87:$87</definedName>
    <definedName name="_xlnm.Print_Titles" localSheetId="4">'VRN - Vedlejší rozpočtové...'!$83:$83</definedName>
  </definedNames>
  <calcPr calcId="162913"/>
</workbook>
</file>

<file path=xl/sharedStrings.xml><?xml version="1.0" encoding="utf-8"?>
<sst xmlns="http://schemas.openxmlformats.org/spreadsheetml/2006/main" count="7684" uniqueCount="1297">
  <si>
    <t>Export Komplet</t>
  </si>
  <si>
    <t>VZ</t>
  </si>
  <si>
    <t>2.0</t>
  </si>
  <si>
    <t/>
  </si>
  <si>
    <t>False</t>
  </si>
  <si>
    <t>{0339af80-f357-4845-b230-8f28970de366}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</si>
  <si>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</si>
  <si>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</si>
  <si>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</si>
  <si>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</si>
  <si>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</si>
  <si>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</si>
  <si>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</si>
  <si>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</si>
  <si>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</si>
  <si>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23_P018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</si>
  <si>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</si>
  <si>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</si>
  <si>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Most ev.č. 177-002 Nové Mitrovice</t>
  </si>
  <si>
    <t>KSO:</t>
  </si>
  <si>
    <t>821 11 62</t>
  </si>
  <si>
    <t>CC-CZ:</t>
  </si>
  <si>
    <t>214</t>
  </si>
  <si>
    <t>Místo:</t>
  </si>
  <si>
    <t>Nové Mitrovice</t>
  </si>
  <si>
    <t>Datum:</t>
  </si>
  <si>
    <t>12. 7. 2023</t>
  </si>
  <si>
    <t>CZ-CPV:</t>
  </si>
  <si>
    <t>45221111-3</t>
  </si>
  <si>
    <t>CZ-CPA:</t>
  </si>
  <si>
    <t>42.13.20</t>
  </si>
  <si>
    <t>Zadavatel:</t>
  </si>
  <si>
    <t>IČ:</t>
  </si>
  <si>
    <t>72053119</t>
  </si>
  <si>
    <t>Správa a údržba silnic Plzeňského kraje p.o.</t>
  </si>
  <si>
    <t>DIČ:</t>
  </si>
  <si>
    <t>Uchazeč:</t>
  </si>
  <si>
    <t>Vyplň údaj</t>
  </si>
  <si>
    <t>Projektant:</t>
  </si>
  <si>
    <t>04349521</t>
  </si>
  <si>
    <t>U-Projekt DOS s.r.o.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</si>
  <si>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</si>
  <si>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</si>
  <si>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</si>
  <si>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</si>
  <si>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</si>
  <si>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</si>
  <si>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</si>
  <si>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</si>
  <si>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</si>
  <si>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</si>
  <si>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</si>
  <si>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</si>
  <si>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</si>
  <si>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</si>
  <si>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</si>
  <si>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</si>
  <si>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</si>
  <si>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</si>
  <si>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</si>
  <si>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</si>
  <si>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</si>
  <si>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</si>
  <si>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</si>
  <si>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</si>
  <si>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</si>
  <si>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</si>
  <si>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</si>
  <si>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</si>
  <si>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</si>
  <si>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</si>
  <si>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</si>
  <si>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</si>
  <si>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</si>
  <si>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</si>
  <si>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</si>
  <si>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</si>
  <si>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</si>
  <si>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</si>
  <si>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</si>
  <si>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</si>
  <si>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</si>
  <si>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</si>
  <si>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</si>
  <si>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101</t>
  </si>
  <si>
    <t>KOMUNIKACE</t>
  </si>
  <si>
    <t>STA</t>
  </si>
  <si>
    <t>1</t>
  </si>
  <si>
    <t>{908d11ed-829e-4e53-8242-5e0544d41e94}</t>
  </si>
  <si>
    <t>2</t>
  </si>
  <si>
    <t>SO 141</t>
  </si>
  <si>
    <t>Zásady organizace výstavby</t>
  </si>
  <si>
    <t>{b4e8ddc6-695b-4cdd-aa1d-90ec15c34cdb}</t>
  </si>
  <si>
    <t>SO 201</t>
  </si>
  <si>
    <t>MOST EV. Č. 177-002</t>
  </si>
  <si>
    <t>{235d5ec3-48c5-4b47-83c5-b7693003c472}</t>
  </si>
  <si>
    <t>VRN</t>
  </si>
  <si>
    <t>Vedlejší rozpočtové náklady</t>
  </si>
  <si>
    <t>{67be8e91-5504-46a7-afd1-a267aaea49eb}</t>
  </si>
  <si>
    <t>KRYCÍ LIST SOUPISU PRACÍ</t>
  </si>
  <si>
    <t>Objekt:</t>
  </si>
  <si>
    <t>SO 101 - KOMUNIKACE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</si>
  <si>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</si>
  <si>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</si>
  <si>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</si>
  <si>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</si>
  <si>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</si>
  <si>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</si>
  <si>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11 - Zemní práce - přípravné a přidružené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</si>
  <si>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</si>
  <si>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</si>
  <si>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</si>
  <si>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</si>
  <si>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</si>
  <si>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</si>
  <si>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</si>
  <si>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</si>
  <si>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</si>
  <si>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</si>
  <si>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</si>
  <si>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</si>
  <si>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</si>
  <si>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</si>
  <si>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</si>
  <si>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</si>
  <si>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</si>
  <si>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</si>
  <si>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</si>
  <si>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</si>
  <si>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</si>
  <si>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</si>
  <si>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</si>
  <si>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</si>
  <si>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</si>
  <si>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</si>
  <si>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</si>
  <si>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113107224</t>
  </si>
  <si>
    <t>Odstranění podkladu z kameniva drceného tl přes 300 do 400 mm strojně pl přes 200 m2</t>
  </si>
  <si>
    <t>m2</t>
  </si>
  <si>
    <t>CS ÚRS 2023 02</t>
  </si>
  <si>
    <t>4</t>
  </si>
  <si>
    <t>-485070533</t>
  </si>
  <si>
    <t>PP</t>
  </si>
  <si>
    <t>Odstranění podkladů nebo krytů strojně plochy jednotlivě přes 200 m2 s přemístěním hmot na skládku na vzdálenost do 20 m nebo s naložením na dopravní prostředek z kameniva hrubého drceného, o tl. vrstvy přes 300 do 400 mm</t>
  </si>
  <si>
    <t>Online PSC</t>
  </si>
  <si>
    <t>https://podminky.urs.cz/item/CS_URS_2023_02/113107224</t>
  </si>
  <si>
    <t>113107323</t>
  </si>
  <si>
    <t>Odstranění podkladu z kameniva drceného tl přes 200 do 300 mm strojně pl do 50 m2</t>
  </si>
  <si>
    <t>-1841616863</t>
  </si>
  <si>
    <t>Odstranění podkladů nebo krytů strojně plochy jednotlivě do 50 m2 s přemístěním hmot na skládku na vzdálenost do 3 m nebo s naložením na dopravní prostředek z kameniva hrubého drceného, o tl. vrstvy přes 200 do 300 mm</t>
  </si>
  <si>
    <t>https://podminky.urs.cz/item/CS_URS_2023_02/113107323</t>
  </si>
  <si>
    <t>3</t>
  </si>
  <si>
    <t>113154263</t>
  </si>
  <si>
    <t>Frézování živičného krytu tl 50 mm pruh š přes 1 do 2 m pl přes 500 do 1000 m2 s překážkami v trase</t>
  </si>
  <si>
    <t>-774349843</t>
  </si>
  <si>
    <t>Frézování živičného podkladu nebo krytu s naložením na dopravní prostředek plochy přes 500 do 1 000 m2 s překážkami v trase pruhu šířky přes 1 m do 2 m, tloušťky vrstvy 50 mm</t>
  </si>
  <si>
    <t>https://podminky.urs.cz/item/CS_URS_2023_02/113154263</t>
  </si>
  <si>
    <t>113154264</t>
  </si>
  <si>
    <t>Frézování živičného krytu tl 100 mm pruh š přes 1 do 2 m pl přes 500 do 1000 m2 s překážkami v trase</t>
  </si>
  <si>
    <t>-1638672280</t>
  </si>
  <si>
    <t>Frézování živičného podkladu nebo krytu s naložením na dopravní prostředek plochy přes 500 do 1 000 m2 s překážkami v trase pruhu šířky přes 1 m do 2 m, tloušťky vrstvy 100 mm</t>
  </si>
  <si>
    <t>https://podminky.urs.cz/item/CS_URS_2023_02/113154264</t>
  </si>
  <si>
    <t>5</t>
  </si>
  <si>
    <t>122252203</t>
  </si>
  <si>
    <t>Odkopávky a prokopávky nezapažené pro silnice a dálnice v hornině třídy těžitelnosti I objem do 100 m3 strojně</t>
  </si>
  <si>
    <t>m3</t>
  </si>
  <si>
    <t>-961290384</t>
  </si>
  <si>
    <t>Odkopávky a prokopávky nezapažené pro silnice a dálnice strojně v hornině třídy těžitelnosti I do 100 m3</t>
  </si>
  <si>
    <t>https://podminky.urs.cz/item/CS_URS_2023_02/122252203</t>
  </si>
  <si>
    <t>6</t>
  </si>
  <si>
    <t>122252204</t>
  </si>
  <si>
    <t>Odkopávky a prokopávky nezapažené pro silnice a dálnice v hornině třídy těžitelnosti I objem do 500 m3 strojně</t>
  </si>
  <si>
    <t>370841465</t>
  </si>
  <si>
    <t>Odkopávky a prokopávky nezapažené pro silnice a dálnice strojně v hornině třídy těžitelnosti I přes 100 do 500 m3</t>
  </si>
  <si>
    <t>https://podminky.urs.cz/item/CS_URS_2023_02/122252204</t>
  </si>
  <si>
    <t>7</t>
  </si>
  <si>
    <t>171112221</t>
  </si>
  <si>
    <t>Uložení sypaniny z hornin nesoudržných sypkých do násypů přes 3 m3 pro spodní stavbu železnic ručně</t>
  </si>
  <si>
    <t>64</t>
  </si>
  <si>
    <t>-983098053</t>
  </si>
  <si>
    <t>Uložení sypaniny do násypů pro spodní stavbu železnic ručně s rozprostřením sypaniny ve vrstvách, s hrubým urovnáním a ručním hutněním objemu přes 3 m3, z hornin nesoudržných sypkých</t>
  </si>
  <si>
    <t>https://podminky.urs.cz/item/CS_URS_2023_02/171112221</t>
  </si>
  <si>
    <t>8</t>
  </si>
  <si>
    <t>M</t>
  </si>
  <si>
    <t>58344171</t>
  </si>
  <si>
    <t>štěrkodrť frakce 0/32</t>
  </si>
  <si>
    <t>t</t>
  </si>
  <si>
    <t>256</t>
  </si>
  <si>
    <t>764004862</t>
  </si>
  <si>
    <t>9</t>
  </si>
  <si>
    <t>174111101</t>
  </si>
  <si>
    <t>Zásyp jam, šachet rýh nebo kolem objektů sypaninou se zhutněním ručně</t>
  </si>
  <si>
    <t>1173381990</t>
  </si>
  <si>
    <t>Zásyp sypaninou z jakékoliv horniny ručně s uložením výkopku ve vrstvách se zhutněním jam, šachet, rýh nebo kolem objektů v těchto vykopávkách</t>
  </si>
  <si>
    <t>https://podminky.urs.cz/item/CS_URS_2023_02/174111101</t>
  </si>
  <si>
    <t>10</t>
  </si>
  <si>
    <t>58343930</t>
  </si>
  <si>
    <t>kamenivo drcené hrubé frakce 16/32</t>
  </si>
  <si>
    <t>-778237101</t>
  </si>
  <si>
    <t>11</t>
  </si>
  <si>
    <t>181152302</t>
  </si>
  <si>
    <t>Úprava pláně pro silnice a dálnice v zářezech se zhutněním</t>
  </si>
  <si>
    <t>1702143151</t>
  </si>
  <si>
    <t>Úprava pláně na stavbách silnic a dálnic strojně v zářezech mimo skalních se zhutněním</t>
  </si>
  <si>
    <t>https://podminky.urs.cz/item/CS_URS_2023_02/181152302</t>
  </si>
  <si>
    <t>12</t>
  </si>
  <si>
    <t>181411131</t>
  </si>
  <si>
    <t>Založení parkového trávníku výsevem pl do 1000 m2 v rovině a ve svahu do 1:5</t>
  </si>
  <si>
    <t>1500282079</t>
  </si>
  <si>
    <t>Založení trávníku na půdě předem připravené plochy do 1000 m2 výsevem včetně utažení parkového v rovině nebo na svahu do 1:5</t>
  </si>
  <si>
    <t>https://podminky.urs.cz/item/CS_URS_2023_02/181411131</t>
  </si>
  <si>
    <t>13</t>
  </si>
  <si>
    <t>00572470</t>
  </si>
  <si>
    <t>osivo směs travní univerzál</t>
  </si>
  <si>
    <t>kg</t>
  </si>
  <si>
    <t>-1802117397</t>
  </si>
  <si>
    <t>14</t>
  </si>
  <si>
    <t>181351103</t>
  </si>
  <si>
    <t>Rozprostření ornice tl vrstvy do 200 mm pl přes 100 do 500 m2 v rovině nebo ve svahu do 1:5 strojně</t>
  </si>
  <si>
    <t>-1196155498</t>
  </si>
  <si>
    <t>Rozprostření a urovnání ornice v rovině nebo ve svahu sklonu do 1:5 strojně při souvislé ploše přes 100 do 500 m2, tl. vrstvy do 200 mm</t>
  </si>
  <si>
    <t>https://podminky.urs.cz/item/CS_URS_2023_02/181351103</t>
  </si>
  <si>
    <t>10364101</t>
  </si>
  <si>
    <t>zemina pro terénní úpravy - ornice</t>
  </si>
  <si>
    <t>128</t>
  </si>
  <si>
    <t>-1996555506</t>
  </si>
  <si>
    <t>16</t>
  </si>
  <si>
    <t>185804215</t>
  </si>
  <si>
    <t>Vypletí záhonu trávníku po výsevu s naložením a odvozem odpadu do 20 km v rovině a svahu do 1:5</t>
  </si>
  <si>
    <t>-1108554782</t>
  </si>
  <si>
    <t>Vypletí v rovině nebo na svahu do 1:5 trávníku po výsevu</t>
  </si>
  <si>
    <t>https://podminky.urs.cz/item/CS_URS_2023_02/185804215</t>
  </si>
  <si>
    <t>17</t>
  </si>
  <si>
    <t>185804312</t>
  </si>
  <si>
    <t>Zalití rostlin vodou plocha přes 20 m2</t>
  </si>
  <si>
    <t>-234187627</t>
  </si>
  <si>
    <t>Zalití rostlin vodou plochy záhonů jednotlivě přes 20 m2</t>
  </si>
  <si>
    <t>https://podminky.urs.cz/item/CS_URS_2023_02/185804312</t>
  </si>
  <si>
    <t>Zemní práce - přípravné a přidružené práce</t>
  </si>
  <si>
    <t>Zakládání</t>
  </si>
  <si>
    <t>18</t>
  </si>
  <si>
    <t>212751101</t>
  </si>
  <si>
    <t>Trativod z drenážních trubek flexibilních PVC-U SN 4 perforace 360° včetně lože otevřený výkop DN 50 pro meliorace</t>
  </si>
  <si>
    <t>m</t>
  </si>
  <si>
    <t>-1914341844</t>
  </si>
  <si>
    <t>Trativody z drenážních a melioračních trubek pro meliorace, dočasné nebo odlehčovací drenáže se zřízením štěrkového lože pod trubky a s jejich obsypem v otevřeném výkopu trubka flexibilní PVC-U SN 4 celoperforovaná 360° DN 50</t>
  </si>
  <si>
    <t>https://podminky.urs.cz/item/CS_URS_2023_02/212751101</t>
  </si>
  <si>
    <t>Svislé a kompletní konstrukce</t>
  </si>
  <si>
    <t>19</t>
  </si>
  <si>
    <t>339921133</t>
  </si>
  <si>
    <t>Osazování betonových palisád do betonového základu v řadě výšky prvku přes 1 do 1,5 m</t>
  </si>
  <si>
    <t>1186242161</t>
  </si>
  <si>
    <t>Osazování palisád betonových v řadě se zabetonováním výšky palisády přes 1000 do 1500 mm</t>
  </si>
  <si>
    <t>https://podminky.urs.cz/item/CS_URS_2023_02/339921133</t>
  </si>
  <si>
    <t>20</t>
  </si>
  <si>
    <t>59228415</t>
  </si>
  <si>
    <t>palisáda betonová tyčová půlkulatá přírodní 175x200x1200mm</t>
  </si>
  <si>
    <t>kus</t>
  </si>
  <si>
    <t>885114249</t>
  </si>
  <si>
    <t>Vodorovné konstrukce</t>
  </si>
  <si>
    <t>462511111</t>
  </si>
  <si>
    <t>Zához prostoru z lomového kamene</t>
  </si>
  <si>
    <t>-170859244</t>
  </si>
  <si>
    <t>Zához prostoru z lomového kamene</t>
  </si>
  <si>
    <t>https://podminky.urs.cz/item/CS_URS_2023_02/462511111</t>
  </si>
  <si>
    <t>Komunikace pozemní</t>
  </si>
  <si>
    <t>22</t>
  </si>
  <si>
    <t>564851111</t>
  </si>
  <si>
    <t>Podklad ze štěrkodrtě ŠD plochy přes 100 m2 tl 150 mm</t>
  </si>
  <si>
    <t>-1563963690</t>
  </si>
  <si>
    <t>Podklad ze štěrkodrti ŠD s rozprostřením a zhutněním plochy přes 100 m2, po zhutnění tl. 150 mm</t>
  </si>
  <si>
    <t>https://podminky.urs.cz/item/CS_URS_2023_02/564851111</t>
  </si>
  <si>
    <t>23</t>
  </si>
  <si>
    <t>564861111</t>
  </si>
  <si>
    <t>Podklad ze štěrkodrtě ŠD plochy přes 100 m2 tl 200 mm</t>
  </si>
  <si>
    <t>-1965340822</t>
  </si>
  <si>
    <t>Podklad ze štěrkodrti ŠD s rozprostřením a zhutněním plochy přes 100 m2, po zhutnění tl. 200 mm</t>
  </si>
  <si>
    <t>https://podminky.urs.cz/item/CS_URS_2023_02/564861111</t>
  </si>
  <si>
    <t>24</t>
  </si>
  <si>
    <t>564871111</t>
  </si>
  <si>
    <t>Podklad ze štěrkodrtě ŠD plochy přes 100 m2 tl 250 mm</t>
  </si>
  <si>
    <t>-36187525</t>
  </si>
  <si>
    <t>Podklad ze štěrkodrti ŠD s rozprostřením a zhutněním plochy přes 100 m2, po zhutnění tl. 250 mm</t>
  </si>
  <si>
    <t>https://podminky.urs.cz/item/CS_URS_2023_02/564871111</t>
  </si>
  <si>
    <t>25</t>
  </si>
  <si>
    <t>564931512</t>
  </si>
  <si>
    <t>Podklad z R-materiálu plochy přes 100 m2 tl 100 mm</t>
  </si>
  <si>
    <t>-723008860</t>
  </si>
  <si>
    <t>Podklad nebo podsyp z R-materiálu s rozprostřením a zhutněním plochy přes 100 m2, po zhutnění tl. 100 mm</t>
  </si>
  <si>
    <t>https://podminky.urs.cz/item/CS_URS_2023_02/564931512</t>
  </si>
  <si>
    <t>26</t>
  </si>
  <si>
    <t>564952111</t>
  </si>
  <si>
    <t>Podklad z mechanicky zpevněného kameniva MZK tl 150 mm</t>
  </si>
  <si>
    <t>286684573</t>
  </si>
  <si>
    <t>Podklad z mechanicky zpevněného kameniva MZK (minerální beton) s rozprostřením a s hutněním, po zhutnění tl. 150 mm</t>
  </si>
  <si>
    <t>https://podminky.urs.cz/item/CS_URS_2023_02/564952111</t>
  </si>
  <si>
    <t>27</t>
  </si>
  <si>
    <t>565165121</t>
  </si>
  <si>
    <t>Asfaltový beton vrstva podkladní ACP 16 (obalované kamenivo OKS) tl 80 mm š přes 3 m</t>
  </si>
  <si>
    <t>1820518875</t>
  </si>
  <si>
    <t>Asfaltový beton vrstva podkladní ACP 16 (obalované kamenivo střednězrnné - OKS) s rozprostřením a zhutněním v pruhu šířky přes 3 m, po zhutnění tl. 80 mm</t>
  </si>
  <si>
    <t>https://podminky.urs.cz/item/CS_URS_2023_02/565165121</t>
  </si>
  <si>
    <t>28</t>
  </si>
  <si>
    <t>569851111</t>
  </si>
  <si>
    <t>Zpevnění krajnic štěrkodrtí tl 150 mm</t>
  </si>
  <si>
    <t>644425349</t>
  </si>
  <si>
    <t>Zpevnění krajnic nebo komunikací pro pěší s rozprostřením a zhutněním, po zhutnění štěrkodrtí tl. 150 mm</t>
  </si>
  <si>
    <t>https://podminky.urs.cz/item/CS_URS_2023_02/569851111</t>
  </si>
  <si>
    <t>29</t>
  </si>
  <si>
    <t>573211107</t>
  </si>
  <si>
    <t>Postřik živičný spojovací z asfaltu v množství 0,30 kg/m2</t>
  </si>
  <si>
    <t>95974552</t>
  </si>
  <si>
    <t>Postřik spojovací PS bez posypu kamenivem z asfaltu silničního, v množství 0,30 kg/m2</t>
  </si>
  <si>
    <t>https://podminky.urs.cz/item/CS_URS_2023_02/573211107</t>
  </si>
  <si>
    <t>30</t>
  </si>
  <si>
    <t>573211111</t>
  </si>
  <si>
    <t>Postřik živičný spojovací z asfaltu v množství 0,60 kg/m2</t>
  </si>
  <si>
    <t>1177197158</t>
  </si>
  <si>
    <t>Postřik spojovací PS bez posypu kamenivem z asfaltu silničního, v množství 0,60 kg/m2</t>
  </si>
  <si>
    <t>https://podminky.urs.cz/item/CS_URS_2023_02/573211111</t>
  </si>
  <si>
    <t>31</t>
  </si>
  <si>
    <t>577134121</t>
  </si>
  <si>
    <t>Asfaltový beton vrstva obrusná ACO 11 (ABS) tř. I tl 40 mm š přes 3 m z nemodifikovaného asfaltu</t>
  </si>
  <si>
    <t>1804577367</t>
  </si>
  <si>
    <t>Asfaltový beton vrstva obrusná ACO 11 (ABS) s rozprostřením a se zhutněním z nemodifikovaného asfaltu v pruhu šířky přes 3 m tř. I, po zhutnění tl. 40 mm</t>
  </si>
  <si>
    <t>https://podminky.urs.cz/item/CS_URS_2023_02/577134121</t>
  </si>
  <si>
    <t>32</t>
  </si>
  <si>
    <t>597161111</t>
  </si>
  <si>
    <t>Rigol dlážděný do lože z betonu tl 100 mm z lomového kamene</t>
  </si>
  <si>
    <t>-546383828</t>
  </si>
  <si>
    <t>Rigol dlážděný do lože z betonu prostého tl. 100 mm, s vyplněním a zatřením spár cementovou maltou z lomového kamene tl. do 250 mm</t>
  </si>
  <si>
    <t>https://podminky.urs.cz/item/CS_URS_2023_02/597161111</t>
  </si>
  <si>
    <t>Ostatní konstrukce a práce, bourání</t>
  </si>
  <si>
    <t>33</t>
  </si>
  <si>
    <t>914431112</t>
  </si>
  <si>
    <t>Montáž dopravního zrcadla o velikosti do 1 m2 na sloupek nebo konzolu</t>
  </si>
  <si>
    <t>-1263497573</t>
  </si>
  <si>
    <t>Montáž dopravního zrcadla na sloupky nebo konzoly velikosti do 1 m2</t>
  </si>
  <si>
    <t>https://podminky.urs.cz/item/CS_URS_2023_02/914431112</t>
  </si>
  <si>
    <t>34</t>
  </si>
  <si>
    <t>40445200</t>
  </si>
  <si>
    <t>zrcadlo dopravní kruhové D 600mm</t>
  </si>
  <si>
    <t>-1268662460</t>
  </si>
  <si>
    <t>35</t>
  </si>
  <si>
    <t>915211111</t>
  </si>
  <si>
    <t>Vodorovné dopravní značení dělící čáry souvislé š 125 mm bílý plast</t>
  </si>
  <si>
    <t>1773517185</t>
  </si>
  <si>
    <t>Vodorovné dopravní značení stříkaným plastem dělící čára šířky 125 mm souvislá bílá základní</t>
  </si>
  <si>
    <t>https://podminky.urs.cz/item/CS_URS_2023_02/915211111</t>
  </si>
  <si>
    <t>36</t>
  </si>
  <si>
    <t>915221121</t>
  </si>
  <si>
    <t>Vodorovné dopravní značení vodící čáry přerušované š 250 mm bílý plast</t>
  </si>
  <si>
    <t>459828715</t>
  </si>
  <si>
    <t>Vodorovné dopravní značení stříkaným plastem vodící čára bílá šířky 250 mm přerušovaná základní</t>
  </si>
  <si>
    <t>https://podminky.urs.cz/item/CS_URS_2023_02/915221121</t>
  </si>
  <si>
    <t>37</t>
  </si>
  <si>
    <t>916131213</t>
  </si>
  <si>
    <t>Osazení silničního obrubníku betonového stojatého s boční opěrou do lože z betonu prostého</t>
  </si>
  <si>
    <t>844503294</t>
  </si>
  <si>
    <t>Osazení silničního obrubníku betonového se zřízením lože, s vyplněním a zatřením spár cementovou maltou stojatého s boční opěrou z betonu prostého, do lože z betonu prostého</t>
  </si>
  <si>
    <t>https://podminky.urs.cz/item/CS_URS_2023_02/916131213</t>
  </si>
  <si>
    <t>38</t>
  </si>
  <si>
    <t>59217034</t>
  </si>
  <si>
    <t>obrubník betonový silniční 1000x150x300mm</t>
  </si>
  <si>
    <t>1449328941</t>
  </si>
  <si>
    <t>39</t>
  </si>
  <si>
    <t>59217029</t>
  </si>
  <si>
    <t>obrubník betonový silniční nájezdový 1000x150x150mm</t>
  </si>
  <si>
    <t>1084164889</t>
  </si>
  <si>
    <t>40</t>
  </si>
  <si>
    <t>59217030</t>
  </si>
  <si>
    <t>obrubník betonový silniční přechodový 1000x150x150-250mm</t>
  </si>
  <si>
    <t>-144746845</t>
  </si>
  <si>
    <t>41</t>
  </si>
  <si>
    <t>59217035</t>
  </si>
  <si>
    <t>obrubník betonový obloukový vnější 780x150x250mm</t>
  </si>
  <si>
    <t>1130965399</t>
  </si>
  <si>
    <t>42</t>
  </si>
  <si>
    <t>916231213</t>
  </si>
  <si>
    <t>Osazení chodníkového obrubníku betonového stojatého s boční opěrou do lože z betonu prostého</t>
  </si>
  <si>
    <t>-239561448</t>
  </si>
  <si>
    <t>Osazení chodníkového obrubníku betonového se zřízením lože, s vyplněním a zatřením spár cementovou maltou stojatého s boční opěrou z betonu prostého, do lože z betonu prostého</t>
  </si>
  <si>
    <t>https://podminky.urs.cz/item/CS_URS_2023_02/916231213</t>
  </si>
  <si>
    <t>43</t>
  </si>
  <si>
    <t>59217036</t>
  </si>
  <si>
    <t>obrubník betonový parkový přírodní 500x80x250mm</t>
  </si>
  <si>
    <t>1540625625</t>
  </si>
  <si>
    <t>44</t>
  </si>
  <si>
    <t>919732211</t>
  </si>
  <si>
    <t>Styčná spára napojení nového živičného povrchu na stávající za tepla š 15 mm hl 25 mm s prořezáním</t>
  </si>
  <si>
    <t>-754119964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</si>
  <si>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</si>
  <si>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https://podminky.urs.cz/item/CS_URS_2023_02/919732211</t>
  </si>
  <si>
    <t>45</t>
  </si>
  <si>
    <t>935932418</t>
  </si>
  <si>
    <t>Odvodňovací plastový žlab pro zatížení D400 vnitřní š 150 mm s roštem můstkovým z litiny</t>
  </si>
  <si>
    <t>479871816</t>
  </si>
  <si>
    <t>Odvodňovací plastový žlab pro třídu zatížení D 400 vnitřní šířky 150 mm s krycím roštem můstkovým z litiny</t>
  </si>
  <si>
    <t>https://podminky.urs.cz/item/CS_URS_2023_02/935932418</t>
  </si>
  <si>
    <t>46</t>
  </si>
  <si>
    <t>938909611</t>
  </si>
  <si>
    <t>Odstranění nánosu na krajnicích tl do 100 mm</t>
  </si>
  <si>
    <t>578387741</t>
  </si>
  <si>
    <t>Čištění krajnic odstraněním nánosu (ulehlého, popř. zaježděného) naneseného vlivem silničního provozu, s přemístěním na hromady na vzdálenost do 50 m nebo s naložením na dopravní prostředek, ale bez složení průměrné tloušťky do 100 mm</t>
  </si>
  <si>
    <t>https://podminky.urs.cz/item/CS_URS_2023_02/938909611</t>
  </si>
  <si>
    <t>47</t>
  </si>
  <si>
    <t>UV1</t>
  </si>
  <si>
    <t>D+M Obrubníková uliční vpust</t>
  </si>
  <si>
    <t>-1382110107</t>
  </si>
  <si>
    <t>VV</t>
  </si>
  <si>
    <t>obrubníková vpusť stružková, včetně dna z betonu</t>
  </si>
  <si>
    <t>997</t>
  </si>
  <si>
    <t>Přesun sutě</t>
  </si>
  <si>
    <t>48</t>
  </si>
  <si>
    <t>997221551</t>
  </si>
  <si>
    <t>Vodorovná doprava suti ze sypkých materiálů do 1 km</t>
  </si>
  <si>
    <t>-1053636188</t>
  </si>
  <si>
    <t>Vodorovná doprava suti bez naložení, ale se složením a s hrubým urovnáním ze sypkých materiálů, na vzdálenost do 1 km</t>
  </si>
  <si>
    <t>https://podminky.urs.cz/item/CS_URS_2023_02/997221551</t>
  </si>
  <si>
    <t>49</t>
  </si>
  <si>
    <t>997221559</t>
  </si>
  <si>
    <t>Příplatek ZKD 1 km u vodorovné dopravy suti ze sypkých materiálů</t>
  </si>
  <si>
    <t>-994525029</t>
  </si>
  <si>
    <t>Vodorovná doprava suti bez naložení, ale se složením a s hrubým urovnáním Příplatek k ceně za každý další i započatý 1 km přes 1 km</t>
  </si>
  <si>
    <t>https://podminky.urs.cz/item/CS_URS_2023_02/997221559</t>
  </si>
  <si>
    <t>50</t>
  </si>
  <si>
    <t>997221655</t>
  </si>
  <si>
    <t>Poplatek za uložení na skládce (skládkovné) zeminy a kamení kód odpadu 17 05 04</t>
  </si>
  <si>
    <t>-249226159</t>
  </si>
  <si>
    <t>Poplatek za uložení stavebního odpadu na skládce (skládkovné) zeminy a kamení zatříděného do Katalogu odpadů pod kódem 17 05 04</t>
  </si>
  <si>
    <t>https://podminky.urs.cz/item/CS_URS_2023_02/997221655</t>
  </si>
  <si>
    <t>998</t>
  </si>
  <si>
    <t>Přesun hmot</t>
  </si>
  <si>
    <t>51</t>
  </si>
  <si>
    <t>998223011</t>
  </si>
  <si>
    <t>Přesun hmot pro pozemní komunikace s krytem dlážděným</t>
  </si>
  <si>
    <t>649916823</t>
  </si>
  <si>
    <t>Přesun hmot pro pozemní komunikace s krytem dlážděným dopravní vzdálenost do 200 m jakékoliv délky objektu</t>
  </si>
  <si>
    <t>https://podminky.urs.cz/item/CS_URS_2023_02/998223011</t>
  </si>
  <si>
    <t>PSV</t>
  </si>
  <si>
    <t>Práce a dodávky PSV</t>
  </si>
  <si>
    <t>711</t>
  </si>
  <si>
    <t>Izolace proti vodě, vlhkosti a plynům</t>
  </si>
  <si>
    <t>52</t>
  </si>
  <si>
    <t>711161212</t>
  </si>
  <si>
    <t>Izolace proti zemní vlhkosti nopovou fólií svislá, nopek v 8,0 mm, tl do 0,6 mm</t>
  </si>
  <si>
    <t>25217078</t>
  </si>
  <si>
    <t>Izolace proti zemní vlhkosti a beztlakové vodě nopovými fóliemi na ploše svislé S vrstva ochranná, odvětrávací a drenážní výška nopku 8,0 mm, tl. fólie do 0,6 mm</t>
  </si>
  <si>
    <t>https://podminky.urs.cz/item/CS_URS_2023_02/711161212</t>
  </si>
  <si>
    <t>SO 141 - Zásady organizace výstavby</t>
  </si>
  <si>
    <t>VRN - Vedlejší rozpočtové náklady</t>
  </si>
  <si>
    <t>DIO</t>
  </si>
  <si>
    <t>DIO - Dopravní značení na staveništi</t>
  </si>
  <si>
    <t>kpl</t>
  </si>
  <si>
    <t>832045560</t>
  </si>
  <si>
    <t>Dočasné dopravní značení na staveništi dle SO 141</t>
  </si>
  <si>
    <t>Součet</t>
  </si>
  <si>
    <t>SO 201 - MOST EV. Č. 177-002</t>
  </si>
  <si>
    <t xml:space="preserve">    1 -  Zemní práce</t>
  </si>
  <si>
    <t xml:space="preserve">    2 -  Zakládání</t>
  </si>
  <si>
    <t xml:space="preserve">    59 - Kryty pozemních komunikací, letišť a ploch dlážděné</t>
  </si>
  <si>
    <t xml:space="preserve">    6 -  Úpravy povrchů, podlahy a osazování výplní</t>
  </si>
  <si>
    <t xml:space="preserve">    9 -  Ostatní konstrukce a práce, bourání</t>
  </si>
  <si>
    <t xml:space="preserve"> Zemní práce</t>
  </si>
  <si>
    <t>111209111</t>
  </si>
  <si>
    <t>Spálení proutí a klestu</t>
  </si>
  <si>
    <t>-380359295</t>
  </si>
  <si>
    <t>Spálení proutí, klestu z prořezávek a odstraněných křovin pro jakoukoliv dřevinu</t>
  </si>
  <si>
    <t>https://podminky.urs.cz/item/CS_URS_2023_02/111209111</t>
  </si>
  <si>
    <t>111211201</t>
  </si>
  <si>
    <t>Odstranění křovin a stromů průměru kmene do 100 mm i s kořeny sklonu terénu přes 1:5 ručně</t>
  </si>
  <si>
    <t>-1277156698</t>
  </si>
  <si>
    <t>Odstranění křovin a stromů s odstraněním kořenů ručně průměru kmene do 100 mm jakékoliv plochy v rovině nebo ve svahu o sklonu přes 1:5</t>
  </si>
  <si>
    <t>https://podminky.urs.cz/item/CS_URS_2023_02/111211201</t>
  </si>
  <si>
    <t>121151103</t>
  </si>
  <si>
    <t>Sejmutí ornice plochy do 100 m2 tl vrstvy do 200 mm strojně</t>
  </si>
  <si>
    <t>1898196716</t>
  </si>
  <si>
    <t>Sejmutí ornice strojně při souvislé ploše do 100 m2, tl. vrstvy do 200 mm</t>
  </si>
  <si>
    <t>https://podminky.urs.cz/item/CS_URS_2023_02/121151103</t>
  </si>
  <si>
    <t>122251102</t>
  </si>
  <si>
    <t>Odkopávky a prokopávky nezapažené v hornině třídy těžitelnosti I skupiny 3 objem do 50 m3 strojně</t>
  </si>
  <si>
    <t>-4674841</t>
  </si>
  <si>
    <t>Odkopávky a prokopávky nezapažené strojně v hornině třídy těžitelnosti I skupiny 3 přes 20 do 50 m3</t>
  </si>
  <si>
    <t>https://podminky.urs.cz/item/CS_URS_2023_02/122251102</t>
  </si>
  <si>
    <t>Výkopy ze zeminy:</t>
  </si>
  <si>
    <t>přechodové oblasti:</t>
  </si>
  <si>
    <t>2*0,90*7,60</t>
  </si>
  <si>
    <t>pro dlažbu:</t>
  </si>
  <si>
    <t>1,2*(2,6+2,7+2,1+7,7)*0,35</t>
  </si>
  <si>
    <t>162751117</t>
  </si>
  <si>
    <t>Vodorovné přemístění přes 9 000 do 10000 m výkopku/sypaniny z horniny třídy těžitelnosti I skupiny 1 až 3</t>
  </si>
  <si>
    <t>-397853223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</si>
  <si>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</si>
  <si>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https://podminky.urs.cz/item/CS_URS_2023_02/162751117</t>
  </si>
  <si>
    <t>VÝKOP, ODPAD - ZEMINA</t>
  </si>
  <si>
    <t>NÁSYP, NAKUPOVANÁ ZEMINA</t>
  </si>
  <si>
    <t>Obsyp křídel z nakupovaných materiálů (vhodná zemina), svahové kužely na rozhraní zemních prací</t>
  </si>
  <si>
    <t>0,25*(1/3*3,14*2,15*2,15*1,6)+0,25*(1/3*3,14*2,53*2,53*1,7)+0,25*(1/3*3,14*1,80*1,80*1,6)+0,25*(1/3*3,14*1,50*1,50*1,7)</t>
  </si>
  <si>
    <t>Přechodový klín z vhodné zeminy</t>
  </si>
  <si>
    <t>2*0,60*7,60</t>
  </si>
  <si>
    <t>162751119</t>
  </si>
  <si>
    <t>Příplatek k vodorovnému přemístění výkopku/sypaniny z horniny třídy těžitelnosti I skupiny 1 až 3 ZKD 1000 m přes 10000 m</t>
  </si>
  <si>
    <t>-573032390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</si>
  <si>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</si>
  <si>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https://podminky.urs.cz/item/CS_URS_2023_02/162751119</t>
  </si>
  <si>
    <t>(2*0,90*7,60)*5</t>
  </si>
  <si>
    <t>(1,2*(2,6+2,7+2,1+7,7)*0,35)*5</t>
  </si>
  <si>
    <t>(0,25*(1/3*3,14*2,15*2,15*1,6)+0,25*(1/3*3,14*2,53*2,53*1,7)+0,25*(1/3*3,14*1,80*1,80*1,6)+0,25*(1/3*3,14*1,50*1,50*1,7))*5</t>
  </si>
  <si>
    <t>(2*0,60*7,60)*5</t>
  </si>
  <si>
    <t>171151103</t>
  </si>
  <si>
    <t>Uložení sypaniny z hornin soudržných do násypů zhutněných strojně</t>
  </si>
  <si>
    <t>2079717389</t>
  </si>
  <si>
    <t>Uložení sypanin do násypů strojně s rozprostřením sypaniny ve vrstvách a s hrubým urovnáním zhutněných z hornin soudržných jakékoliv třídy těžitelnosti</t>
  </si>
  <si>
    <t>https://podminky.urs.cz/item/CS_URS_2023_02/171151103</t>
  </si>
  <si>
    <t>10364100</t>
  </si>
  <si>
    <t>zemina pro terénní úpravy - tříděná</t>
  </si>
  <si>
    <t>1277618370</t>
  </si>
  <si>
    <t>(0,25*(1/3*3,14*2,15*2,15*1,6)+0,25*(1/3*3,14*2,53*2,53*1,7)+0,25*(1/3*3,14*1,80*1,80*1,6)+0,25*(1/3*3,14*1,50*1,50*1,7))*1,65</t>
  </si>
  <si>
    <t>(2*0,60*7,60)*1,65</t>
  </si>
  <si>
    <t>171201211</t>
  </si>
  <si>
    <t>Poplatek za uložení odpadu ze sypaniny na skládce (skládkovné)</t>
  </si>
  <si>
    <t>1914375778</t>
  </si>
  <si>
    <t>Bude fakturováno dle vážních lístku po odsouhalsení TDI</t>
  </si>
  <si>
    <t>(2*0,90*7,60)*1,65</t>
  </si>
  <si>
    <t>(1,2*(2,6+2,7+2,1+7,7)*0,35)*1,65</t>
  </si>
  <si>
    <t>181301102</t>
  </si>
  <si>
    <t>Rozprostření ornice tl vrstvy do 150 mm pl do 500 m2 v rovině nebo ve svahu do 1:5</t>
  </si>
  <si>
    <t>M2</t>
  </si>
  <si>
    <t>-1223747759</t>
  </si>
  <si>
    <t>Rozprostření ornice</t>
  </si>
  <si>
    <t>0,9+2,0+4,50+1,20+0,90</t>
  </si>
  <si>
    <t>181411132</t>
  </si>
  <si>
    <t>Založení parkového trávníku výsevem pl do 1000 m2 ve svahu přes 1:5 do 1:2</t>
  </si>
  <si>
    <t>1300124370</t>
  </si>
  <si>
    <t>Založení trávníku na půdě předem připravené plochy do 1000 m2 výsevem včetně utažení parkového na svahu přes 1:5 do 1:2</t>
  </si>
  <si>
    <t>https://podminky.urs.cz/item/CS_URS_2023_02/181411132</t>
  </si>
  <si>
    <t>181951112</t>
  </si>
  <si>
    <t>Úprava pláně v hornině třídy těžitelnosti I skupiny 1 až 3 se zhutněním strojně</t>
  </si>
  <si>
    <t>1637836005</t>
  </si>
  <si>
    <t>Úprava pláně vyrovnáním výškových rozdílů strojně v hornině třídy těžitelnosti I, skupiny 1 až 3 se zhutněním</t>
  </si>
  <si>
    <t>https://podminky.urs.cz/item/CS_URS_2023_02/181951112</t>
  </si>
  <si>
    <t>dno výkopů pod drenážemi</t>
  </si>
  <si>
    <t>2*0,8*7,6</t>
  </si>
  <si>
    <t>182101101</t>
  </si>
  <si>
    <t>Svahování v zářezech v hornině tř. 1 až 4</t>
  </si>
  <si>
    <t>-1963561584</t>
  </si>
  <si>
    <t>Svahování</t>
  </si>
  <si>
    <t>005724100</t>
  </si>
  <si>
    <t>osivo směs travní parková</t>
  </si>
  <si>
    <t>1607062347</t>
  </si>
  <si>
    <t>(0,9+2,0+4,50+1,20+0,90)*3,5/100</t>
  </si>
  <si>
    <t xml:space="preserve"> Zakládání</t>
  </si>
  <si>
    <t>274321118</t>
  </si>
  <si>
    <t>Základové pasy, prahy, věnce a ostruhy mostních konstrukcí ze ŽB C 30/37</t>
  </si>
  <si>
    <t>-1865595311</t>
  </si>
  <si>
    <t>Základové konstrukce z betonu železového pásy, prahy, věnce a ostruhy ve výkopu nebo na hlavách pilot C 30/37</t>
  </si>
  <si>
    <t>https://podminky.urs.cz/item/CS_URS_2023_02/274321118</t>
  </si>
  <si>
    <t>Úložné prahy a křídla ze žb:</t>
  </si>
  <si>
    <t>úložné prahy: 2*0,53*(8,75+8,71)</t>
  </si>
  <si>
    <t>2*0,53*(8,75+8,71)</t>
  </si>
  <si>
    <t>334351112</t>
  </si>
  <si>
    <t>Bednění systémové mostních opěr a úložných prahů z překližek pro ŽB - zřízení</t>
  </si>
  <si>
    <t>-784711498</t>
  </si>
  <si>
    <t>Bednění mostních opěr a úložných prahů ze systémového bednění zřízení z překližek, pro železobeton</t>
  </si>
  <si>
    <t>https://podminky.urs.cz/item/CS_URS_2023_02/334351112</t>
  </si>
  <si>
    <t>Zřízení bednění úložných prahů:</t>
  </si>
  <si>
    <t>4*4,40+4*0,50+4*0,43*8,75</t>
  </si>
  <si>
    <t>334351211</t>
  </si>
  <si>
    <t>Bednění systémové mostních opěr a úložných prahů z překližek - odstranění</t>
  </si>
  <si>
    <t>1186933544</t>
  </si>
  <si>
    <t>Bednění mostních opěr a úložných prahů ze systémového bednění odstranění z překližek</t>
  </si>
  <si>
    <t>https://podminky.urs.cz/item/CS_URS_2023_02/334351211</t>
  </si>
  <si>
    <t>Odstranění bednění úložných prahů:</t>
  </si>
  <si>
    <t>273354111</t>
  </si>
  <si>
    <t>Bednění základových desek - zřízení</t>
  </si>
  <si>
    <t>-861230523</t>
  </si>
  <si>
    <t>Bednění základových konstrukcí desek zřízení</t>
  </si>
  <si>
    <t>https://podminky.urs.cz/item/CS_URS_2023_02/273354111</t>
  </si>
  <si>
    <t>Bednění podkladního betonu</t>
  </si>
  <si>
    <t>2*0,15*7,60</t>
  </si>
  <si>
    <t>Bednění obetonování drenáže</t>
  </si>
  <si>
    <t>2*0,3*7,60</t>
  </si>
  <si>
    <t>273354211</t>
  </si>
  <si>
    <t>Bednění základových desek - odstranění</t>
  </si>
  <si>
    <t>-1083295720</t>
  </si>
  <si>
    <t>Bednění základových konstrukcí desek odstranění bednění</t>
  </si>
  <si>
    <t>https://podminky.urs.cz/item/CS_URS_2023_02/273354211</t>
  </si>
  <si>
    <t>317321118</t>
  </si>
  <si>
    <t>Mostní římsy ze ŽB C 30/37</t>
  </si>
  <si>
    <t>111882818</t>
  </si>
  <si>
    <t>Římsy ze železového betonu C 30/37</t>
  </si>
  <si>
    <t>https://podminky.urs.cz/item/CS_URS_2023_02/317321118</t>
  </si>
  <si>
    <t>Římsy ze ŽB, tř. betonu C30/37</t>
  </si>
  <si>
    <t>2*0,25*12,04</t>
  </si>
  <si>
    <t>317353121</t>
  </si>
  <si>
    <t>Bednění mostních říms všech tvarů - zřízení</t>
  </si>
  <si>
    <t>-2046736950</t>
  </si>
  <si>
    <t>Bednění mostní římsy zřízení všech tvarů</t>
  </si>
  <si>
    <t>https://podminky.urs.cz/item/CS_URS_2023_02/317353121</t>
  </si>
  <si>
    <t>Bednění říms - zřízení</t>
  </si>
  <si>
    <t>2*1,80*12,04+4*0,25</t>
  </si>
  <si>
    <t>317353221</t>
  </si>
  <si>
    <t>Bednění mostních říms všech tvarů - odstranění</t>
  </si>
  <si>
    <t>423320396</t>
  </si>
  <si>
    <t>Bednění mostní římsy odstranění všech tvarů</t>
  </si>
  <si>
    <t>https://podminky.urs.cz/item/CS_URS_2023_02/317353221</t>
  </si>
  <si>
    <t>Bednění říms - odstranění</t>
  </si>
  <si>
    <t>317361116</t>
  </si>
  <si>
    <t>Výztuž mostních říms z betonářské oceli 10 505</t>
  </si>
  <si>
    <t>-1704204526</t>
  </si>
  <si>
    <t>Výztuž mostních železobetonových říms z betonářské oceli 10 505 (R) nebo BSt 500</t>
  </si>
  <si>
    <t>https://podminky.urs.cz/item/CS_URS_2023_02/317361116</t>
  </si>
  <si>
    <t>Výztuž říms z oceli, tř. oceli B500B, vč. nátěru v místě smršťovacích spar</t>
  </si>
  <si>
    <t>0,83</t>
  </si>
  <si>
    <t>317569R</t>
  </si>
  <si>
    <t>Proskluzná úprava betonových povrchů striáží</t>
  </si>
  <si>
    <t>132487844</t>
  </si>
  <si>
    <t>horní chodníková hrana římsy</t>
  </si>
  <si>
    <t>2*0,6*11,94</t>
  </si>
  <si>
    <t>334323218</t>
  </si>
  <si>
    <t>Mostní křídla a závěrné zídky ze ŽB C 30/37</t>
  </si>
  <si>
    <t>1477781462</t>
  </si>
  <si>
    <t>Mostní křídla a závěrné zídky z betonu železového C 30/37</t>
  </si>
  <si>
    <t>https://podminky.urs.cz/item/CS_URS_2023_02/334323218</t>
  </si>
  <si>
    <t>křídla:</t>
  </si>
  <si>
    <t>0,89*0,24+0,75*0,25+0,75*0,235+0,9*0,24</t>
  </si>
  <si>
    <t>334352112</t>
  </si>
  <si>
    <t>Bednění mostních křídel a závěrných zídek ze systémového bednění s výplní z palubek - zřízení</t>
  </si>
  <si>
    <t>1150818930</t>
  </si>
  <si>
    <t>Bednění mostních křídel a závěrných zídek ze systémového bednění zřízení z palubek</t>
  </si>
  <si>
    <t>https://podminky.urs.cz/item/CS_URS_2023_02/334352112</t>
  </si>
  <si>
    <t>Bednění úložných prahů a křídel - zřízení</t>
  </si>
  <si>
    <t>8*0,40+4*0,60*0,25+4*0,50*0,25</t>
  </si>
  <si>
    <t>334352212</t>
  </si>
  <si>
    <t>Bednění mostních křídel a závěrných zídek ze systémového bednění s výplní z palubek - odstranění</t>
  </si>
  <si>
    <t>1672899995</t>
  </si>
  <si>
    <t>Bednění mostních křídel a závěrných zídek ze systémového bednění odstranění z palubek</t>
  </si>
  <si>
    <t>https://podminky.urs.cz/item/CS_URS_2023_02/334352212</t>
  </si>
  <si>
    <t>Bednění úložných prahů a křídel - odstranění</t>
  </si>
  <si>
    <t>334361226</t>
  </si>
  <si>
    <t>Výztuž křídel, závěrných zdí z betonářské oceli 10 505</t>
  </si>
  <si>
    <t>-1151799594</t>
  </si>
  <si>
    <t>Výztuž betonářská mostních konstrukcí opěr, úložných prahů, křídel, závěrných zídek, bloků ložisek, pilířů a sloupů z oceli 10 505 (R) nebo BSt 500 křídel, závěrných zdí</t>
  </si>
  <si>
    <t>https://podminky.urs.cz/item/CS_URS_2023_02/334361226</t>
  </si>
  <si>
    <t>Výztuž úložných prahů a křídel</t>
  </si>
  <si>
    <t>3,082</t>
  </si>
  <si>
    <t>421321108</t>
  </si>
  <si>
    <t>Mostní nosné konstrukce deskové přechodové ze ŽB C 30/37</t>
  </si>
  <si>
    <t>1161893012</t>
  </si>
  <si>
    <t>Mostní železobetonové nosné konstrukce deskové nebo klenbové deskové přechodové, z betonu C 30/37</t>
  </si>
  <si>
    <t>https://podminky.urs.cz/item/CS_URS_2023_02/421321108</t>
  </si>
  <si>
    <t>Nosná konstrukce ze žb, tř. betonu C30/37</t>
  </si>
  <si>
    <t>52,62*0,4+2*6,80*0,44</t>
  </si>
  <si>
    <t>421361226</t>
  </si>
  <si>
    <t>Výztuž ŽB deskového mostu z betonářské oceli 10 505</t>
  </si>
  <si>
    <t>643224993</t>
  </si>
  <si>
    <t>Výztuž deskových konstrukcí z betonářské oceli 10 505 (R) nebo BSt 500 deskového mostu</t>
  </si>
  <si>
    <t>https://podminky.urs.cz/item/CS_URS_2023_02/421361226</t>
  </si>
  <si>
    <t>Výztuž NK, tř. oceli B500B</t>
  </si>
  <si>
    <t>7,677</t>
  </si>
  <si>
    <t>421955112</t>
  </si>
  <si>
    <t>Bednění z překližek na mostní skruži - zřízení</t>
  </si>
  <si>
    <t>-1566299807</t>
  </si>
  <si>
    <t>Bednění na mostní skruži zřízení bednění z překližek</t>
  </si>
  <si>
    <t>https://podminky.urs.cz/item/CS_URS_2023_02/421955112</t>
  </si>
  <si>
    <t>Bednění NK, vč. zřízení</t>
  </si>
  <si>
    <t>51,30+(8,805+8,735)*0,465+8,75*0,44+8,715*0,442</t>
  </si>
  <si>
    <t>421955212</t>
  </si>
  <si>
    <t>Bednění z překližek na mostní skruži - odstranění</t>
  </si>
  <si>
    <t>-1670828851</t>
  </si>
  <si>
    <t>Bednění na mostní skruži odstranění bednění z překližek</t>
  </si>
  <si>
    <t>https://podminky.urs.cz/item/CS_URS_2023_02/421955212</t>
  </si>
  <si>
    <t>Bednění NK, vč. odstranění</t>
  </si>
  <si>
    <t>42195511R</t>
  </si>
  <si>
    <t>D+M Skruž pro bednění NK, vč. VTD, dodání, zřízení a odstranění</t>
  </si>
  <si>
    <t>84704565</t>
  </si>
  <si>
    <t>Skruž pro bednění NK, vč. VTD, dodání, zřízení a odstranění</t>
  </si>
  <si>
    <t>13,15*8,75</t>
  </si>
  <si>
    <t>451315127</t>
  </si>
  <si>
    <t>Podkladní nebo výplňová vrstva z betonu C 25/30 tl do 150 mm</t>
  </si>
  <si>
    <t>262233634</t>
  </si>
  <si>
    <t>Podkladní a výplňové vrstvy z betonu prostého tloušťky do 150 mm, z betonu C 25/30</t>
  </si>
  <si>
    <t>https://podminky.urs.cz/item/CS_URS_2023_02/451315127</t>
  </si>
  <si>
    <t>Podkladní beton tl. 150 mm, pod římsami v místě křídel</t>
  </si>
  <si>
    <t>2*(0,24+0,15)</t>
  </si>
  <si>
    <t>465513257</t>
  </si>
  <si>
    <t>Dlažba svahu u opěr z upraveného lomového žulového kamene tl 250 mm do lože C 25/30 pl přes 10 m2</t>
  </si>
  <si>
    <t>1780247362</t>
  </si>
  <si>
    <t>Dlažba svahu u mostních opěr z upraveného lomového žulového kamene s vyspárováním maltou MC 25, šíře spáry 15 mm do betonového lože C 25/30 tloušťky 250 mm, plochy přes 10 m2</t>
  </si>
  <si>
    <t>https://podminky.urs.cz/item/CS_URS_2023_02/465513257</t>
  </si>
  <si>
    <t>59963211R</t>
  </si>
  <si>
    <t>Vyplnění spár betonové dlažby v jakémkoliv sklonu plochy a jakékoliv tloušťky cementovou maltou se zatřením</t>
  </si>
  <si>
    <t>CS ÚRS 2021 02</t>
  </si>
  <si>
    <t>-1844716313</t>
  </si>
  <si>
    <t>https://podminky.urs.cz/item/CS_URS_2021_02/59963211R</t>
  </si>
  <si>
    <t>Oprava a přespárování betonové dlažby v korytě</t>
  </si>
  <si>
    <t>20,70*1,2+40,30+20,0*1,2</t>
  </si>
  <si>
    <t>564251111</t>
  </si>
  <si>
    <t>Podklad nebo podsyp ze štěrkopísku ŠP plochy přes 100 m2 tl 150 mm</t>
  </si>
  <si>
    <t>-2133754267</t>
  </si>
  <si>
    <t>Podklad nebo podsyp ze štěrkopísku ŠP s rozprostřením, vlhčením a zhutněním plochy přes 100 m2, po zhutnění tl. 150 mm</t>
  </si>
  <si>
    <t>https://podminky.urs.cz/item/CS_URS_2023_02/564251111</t>
  </si>
  <si>
    <t>Ochranná vrstva ze ŠP, ochrana těsnící fólie, tl. 2x150 mm</t>
  </si>
  <si>
    <t>0,3*0,6*7,60</t>
  </si>
  <si>
    <t>59</t>
  </si>
  <si>
    <t>Kryty pozemních komunikací, letišť a ploch dlážděné</t>
  </si>
  <si>
    <t>-13785907</t>
  </si>
  <si>
    <t>Zádlažba za římsami, vč. beton. Lože</t>
  </si>
  <si>
    <t>3*3,0+1,5</t>
  </si>
  <si>
    <t>601070495</t>
  </si>
  <si>
    <t>-1760089151</t>
  </si>
  <si>
    <t>obrubník betonový chodníkový 1000x100x250mm</t>
  </si>
  <si>
    <t>zádlažby za římsami a skluzy, vč. beton. lože, délky obrub ve svahu násobeny koef. 1,2</t>
  </si>
  <si>
    <t>3,7+0,5+2,3+3,4+0,7+1,5+1,1+1,5+1,3+1,3+1,2*(4,2+5,9+6,6+5,4)</t>
  </si>
  <si>
    <t>59217017</t>
  </si>
  <si>
    <t>130234424</t>
  </si>
  <si>
    <t xml:space="preserve"> Úpravy povrchů, podlahy a osazování výplní</t>
  </si>
  <si>
    <t>06R</t>
  </si>
  <si>
    <t>D+M Izolace z asfaltového pásu</t>
  </si>
  <si>
    <t>-248506119</t>
  </si>
  <si>
    <t>Ochrana izolace z NAIP s hliníkovou vložkou (foalbit), pod římsami</t>
  </si>
  <si>
    <t>specifikace viz. TZ</t>
  </si>
  <si>
    <t>6,35+6,3</t>
  </si>
  <si>
    <t>628611102</t>
  </si>
  <si>
    <t>Nátěr betonu mostu epoxidový 2x ochranný nepružný S2 (OS-B)</t>
  </si>
  <si>
    <t>314965600</t>
  </si>
  <si>
    <t>Nátěr mostních betonových konstrukcí epoxidový 2x ochranný nepružný S2 (OS-B)</t>
  </si>
  <si>
    <t>https://podminky.urs.cz/item/CS_URS_2023_02/628611102</t>
  </si>
  <si>
    <t>Ochranný nátěr typ S4 (epoxidový), v místě obrubníkové hrany říms</t>
  </si>
  <si>
    <t>2*0,30*12,04</t>
  </si>
  <si>
    <t>Ochranný nátěr typ S2, boky a spodní část NK</t>
  </si>
  <si>
    <t>0,745*(8,805+8,735)</t>
  </si>
  <si>
    <t>62861114R</t>
  </si>
  <si>
    <t>Nátěr hydrofobní čirý 2x vrstva</t>
  </si>
  <si>
    <t>-944803695</t>
  </si>
  <si>
    <t>Hydrofobní nátěr říms</t>
  </si>
  <si>
    <t>2*1,45*12,04+4*0,25</t>
  </si>
  <si>
    <t>62861114R.1</t>
  </si>
  <si>
    <t>Nátěr betonu mostu 1x Np + 2x Na</t>
  </si>
  <si>
    <t>545458016</t>
  </si>
  <si>
    <t>Penetrační nátěr říms, v místě obrubníkové hrany říms ve styku s vozovkou</t>
  </si>
  <si>
    <t>2*0,08*(16,54+18,04)</t>
  </si>
  <si>
    <t>Úprava ploch ŽB konstruzkcí po odbourání začištěním</t>
  </si>
  <si>
    <t>-1698661764</t>
  </si>
  <si>
    <t>Úprava ploch žb. kcí po odbourání začištěním</t>
  </si>
  <si>
    <t>2*9,10</t>
  </si>
  <si>
    <t xml:space="preserve"> Ostatní konstrukce a práce, bourání</t>
  </si>
  <si>
    <t>21.R</t>
  </si>
  <si>
    <t>D+M Vrubová kloub, komplet</t>
  </si>
  <si>
    <t>81229943</t>
  </si>
  <si>
    <t>812472121</t>
  </si>
  <si>
    <t>Montáž potrubí z trub TBH s integrovaným pryžovým těsněním otevřený výkop sklon do 20 % DN 800</t>
  </si>
  <si>
    <t>512</t>
  </si>
  <si>
    <t>1182690529</t>
  </si>
  <si>
    <t>Montáž potrubí z trub betonových hrdlových v otevřeném výkopu ve sklonu do 20 % s integrovaným pryžovým těsněním DN 800</t>
  </si>
  <si>
    <t>https://podminky.urs.cz/item/CS_URS_2023_02/812472121</t>
  </si>
  <si>
    <t>Prodloužení kanalizace DN 800</t>
  </si>
  <si>
    <t>1,8</t>
  </si>
  <si>
    <t>59222002</t>
  </si>
  <si>
    <t>trouba ŽB hrdlová DN 800</t>
  </si>
  <si>
    <t>1651403619</t>
  </si>
  <si>
    <t>93199410R</t>
  </si>
  <si>
    <t>Podlití patních desek svodidel polymerní maltou vč. bednění</t>
  </si>
  <si>
    <t>-1348005515</t>
  </si>
  <si>
    <t>Podlití patních desek svodidel polymerní maltou, podlití patních desek zábradelního svodidla</t>
  </si>
  <si>
    <t>(0,42*0,28*12)*0,01</t>
  </si>
  <si>
    <t>93199411R</t>
  </si>
  <si>
    <t>Odvodňovací proužek z drenážního polymerbetonu</t>
  </si>
  <si>
    <t>823655064</t>
  </si>
  <si>
    <t>(2*8,8*0,15+12*0,175*0,4)*0,045</t>
  </si>
  <si>
    <t>966005211</t>
  </si>
  <si>
    <t>Rozebrání a odstranění silničního zábradlí se sloupky osazenými do říms nebo krycích desek</t>
  </si>
  <si>
    <t>434806477</t>
  </si>
  <si>
    <t>Rozebrání a odstranění silničního zábradlí a ocelových svodidel s přemístěním hmot na skládku na vzdálenost do 10 m nebo s naložením na dopravní prostředek, se zásypem jam po odstraněných sloupcích a s jeho zhutněním silničního zábradlí se sloupky osazenými do říms nebo krycích desek</t>
  </si>
  <si>
    <t>https://podminky.urs.cz/item/CS_URS_2023_02/966005211</t>
  </si>
  <si>
    <t>Odstranění zábradlí</t>
  </si>
  <si>
    <t>2*12,0</t>
  </si>
  <si>
    <t>53</t>
  </si>
  <si>
    <t>45745111R</t>
  </si>
  <si>
    <t>Ochranná betonová vrstva M16 IV na izolaci tloušťky 45 mm s vyhlazením povrchu</t>
  </si>
  <si>
    <t>-1289151305</t>
  </si>
  <si>
    <t>Ochranná vrstva izolace z MA 16 IV, tl. 45 mm</t>
  </si>
  <si>
    <t>57</t>
  </si>
  <si>
    <t>54</t>
  </si>
  <si>
    <t>911331131</t>
  </si>
  <si>
    <t>Svodidlo ocelové jednostranné zádržnosti H1 se zaberaněním sloupků ve vzdálenosti do 2 m</t>
  </si>
  <si>
    <t>177893978</t>
  </si>
  <si>
    <t>Silniční svodidlo ocelové se zaberaněním sloupků jednostranné úroveň zádržnosti H1 vzdálenosti sloupků do 2 m</t>
  </si>
  <si>
    <t>https://podminky.urs.cz/item/CS_URS_2023_02/911331131</t>
  </si>
  <si>
    <t>st. zadržení H1, min. výška 0,75 m, vč. povrch. úpravy, VTD a dodání</t>
  </si>
  <si>
    <t>16,0+4,0+20,0</t>
  </si>
  <si>
    <t>55</t>
  </si>
  <si>
    <t>911381153</t>
  </si>
  <si>
    <t>Silniční svodidlo betonové oboustranné koncové délky 4 m výšky 1,0 m</t>
  </si>
  <si>
    <t>-1616372300</t>
  </si>
  <si>
    <t>Silniční svodidlo betonové oboustranné koncové délky 4 m, výšky 1,0 m</t>
  </si>
  <si>
    <t>https://podminky.urs.cz/item/CS_URS_2023_02/911381153</t>
  </si>
  <si>
    <t>min. výška 1,0 m, vč. dodání</t>
  </si>
  <si>
    <t>56</t>
  </si>
  <si>
    <t>911334122</t>
  </si>
  <si>
    <t>Svodidlo ocelové zábradelní zádržnosti H2 kotvené do římsy s výplní z tyčí</t>
  </si>
  <si>
    <t>-1531434950</t>
  </si>
  <si>
    <t>Zábradelní svodidla ocelová s osazením sloupků kotvením do římsy, se svodnicí úrovně zádržnosti H2 s výplní z tyčí</t>
  </si>
  <si>
    <t>https://podminky.urs.cz/item/CS_URS_2023_02/911334122</t>
  </si>
  <si>
    <t>st. zadržení H2, min. výška 1,25 m, vč. povrch. úpravy, VTD a dodání</t>
  </si>
  <si>
    <t>919112213</t>
  </si>
  <si>
    <t>Řezání spár pro vytvoření komůrky š 10 mm hl 25 mm pro těsnící zálivku v živičném krytu</t>
  </si>
  <si>
    <t>489897364</t>
  </si>
  <si>
    <t>Řezání dilatačních spár v živičném krytu vytvoření komůrky pro těsnící zálivku šířky 10 mm, hloubky 25 mm</t>
  </si>
  <si>
    <t>https://podminky.urs.cz/item/CS_URS_2023_02/919112213</t>
  </si>
  <si>
    <t>Řezání asfaltu hl. do 25 mm, proříznutí příčných spar ve vozovce (obrusná vrstva)</t>
  </si>
  <si>
    <t>2*7,55</t>
  </si>
  <si>
    <t>58</t>
  </si>
  <si>
    <t>919112233</t>
  </si>
  <si>
    <t>Řezání spár pro vytvoření komůrky š 20 mm hl 40 mm pro těsnící zálivku v živičném krytu</t>
  </si>
  <si>
    <t>1093805030</t>
  </si>
  <si>
    <t>Řezání dilatačních spár v živičném krytu vytvoření komůrky pro těsnící zálivku šířky 20 mm, hloubky 40 mm</t>
  </si>
  <si>
    <t>https://podminky.urs.cz/item/CS_URS_2023_02/919112233</t>
  </si>
  <si>
    <t>Řezání asfaltu hl. do 40 mm, proříznutí příčných spar ve vozovce (obrusná vrstva)</t>
  </si>
  <si>
    <t>10.R</t>
  </si>
  <si>
    <t>D+M Odvodnění izolace nerezový výustek DN 50, vč. talířů</t>
  </si>
  <si>
    <t>1622372176</t>
  </si>
  <si>
    <t>Odvodňovací trubičky izolace, nerez tr. průměr 50 mm, vč. talířů</t>
  </si>
  <si>
    <t>60</t>
  </si>
  <si>
    <t>11.R</t>
  </si>
  <si>
    <t>D+M výustek PVC trubka DN 180</t>
  </si>
  <si>
    <t>-1487359277</t>
  </si>
  <si>
    <t>Prostupy pro drenáž skrz křídla, PVC DN 180</t>
  </si>
  <si>
    <t>2*0,6</t>
  </si>
  <si>
    <t>61</t>
  </si>
  <si>
    <t>211971110</t>
  </si>
  <si>
    <t>Zřízení opláštění žeber nebo trativodů geotextilií v rýze nebo zářezu sklonu do 1:2</t>
  </si>
  <si>
    <t>-2121440748</t>
  </si>
  <si>
    <t>Zřízení opláštění výplně z geotextilie odvodňovacích žeber nebo trativodů v rýze nebo zářezu se stěnami šikmými o sklonu do 1:2</t>
  </si>
  <si>
    <t>https://podminky.urs.cz/item/CS_URS_2023_02/211971110</t>
  </si>
  <si>
    <t>62</t>
  </si>
  <si>
    <t>69311081</t>
  </si>
  <si>
    <t>geotextilie netkaná separační, ochranná, filtrační, drenážní PES 300g/m2</t>
  </si>
  <si>
    <t>-2064793525</t>
  </si>
  <si>
    <t>63</t>
  </si>
  <si>
    <t>212312111</t>
  </si>
  <si>
    <t>Lože pro trativody z betonu prostého</t>
  </si>
  <si>
    <t>-1814922269</t>
  </si>
  <si>
    <t>https://podminky.urs.cz/item/CS_URS_2023_02/212312111</t>
  </si>
  <si>
    <t>212341111</t>
  </si>
  <si>
    <t>Obetonování drenážních trub mezerovitým betonem</t>
  </si>
  <si>
    <t>1947773466</t>
  </si>
  <si>
    <t>https://podminky.urs.cz/item/CS_URS_2023_02/212341111</t>
  </si>
  <si>
    <t>65</t>
  </si>
  <si>
    <t>212755216</t>
  </si>
  <si>
    <t>Trativody z drenážních trubek plastových flexibilních D 160 mm bez lože</t>
  </si>
  <si>
    <t>-1248241672</t>
  </si>
  <si>
    <t>Trativody bez lože z drenážních trubek plastových flexibilních D 160 mm</t>
  </si>
  <si>
    <t>https://podminky.urs.cz/item/CS_URS_2023_02/212755216</t>
  </si>
  <si>
    <t>66</t>
  </si>
  <si>
    <t>911.R</t>
  </si>
  <si>
    <t>Odstranění asfaltové izolace tl. 10 mm na mostě</t>
  </si>
  <si>
    <t>1314518200</t>
  </si>
  <si>
    <t>Odstranění asfaltové lepenky:</t>
  </si>
  <si>
    <t>izolace na NK:</t>
  </si>
  <si>
    <t>66,70+2*1,2*8,75</t>
  </si>
  <si>
    <t>uložení NK na úložných prazích:</t>
  </si>
  <si>
    <t>2*0,35*8,75</t>
  </si>
  <si>
    <t>67</t>
  </si>
  <si>
    <t>919726125</t>
  </si>
  <si>
    <t>Geotextilie pro ochranu, separaci a filtraci netkaná měrná hm přes 800 do 1000 g/m2</t>
  </si>
  <si>
    <t>-295057063</t>
  </si>
  <si>
    <t>Geotextilie netkaná pro ochranu, separaci nebo filtraci měrná hmotnost přes 800 do 1 000 g/m2</t>
  </si>
  <si>
    <t>https://podminky.urs.cz/item/CS_URS_2023_02/919726125</t>
  </si>
  <si>
    <t>Ochranná geotextilie</t>
  </si>
  <si>
    <t xml:space="preserve">rubová svislá strana NK a úložných prahů (izolace): </t>
  </si>
  <si>
    <t>2*1,10*7,60</t>
  </si>
  <si>
    <t>4*0,5+4*1,7+4*0,5*1,5</t>
  </si>
  <si>
    <t>68</t>
  </si>
  <si>
    <t>93491111R</t>
  </si>
  <si>
    <t>Řezání dilatačních spár š 5 mm hl přes 10 do 20 mm v čerstvé betonové mazanině</t>
  </si>
  <si>
    <t>1685854421</t>
  </si>
  <si>
    <t>Řezání dilatačních nebo smršťovacích spár v čerstvé betonové mazanině nebo potěru šířky do 5 mm, hloubky přes 10 do 20 mm</t>
  </si>
  <si>
    <t>https://podminky.urs.cz/item/CS_URS_2023_02/93491111R</t>
  </si>
  <si>
    <t>Řezání ŽB, hl. 20mm, smršťovací spáry říms</t>
  </si>
  <si>
    <t>2*1,80</t>
  </si>
  <si>
    <t>69</t>
  </si>
  <si>
    <t>931994132</t>
  </si>
  <si>
    <t>Těsnění dilatační spáry betonové konstrukce silikonovým tmelem do pl 4,0 cm2</t>
  </si>
  <si>
    <t>2029521857</t>
  </si>
  <si>
    <t>Těsnění spáry betonové konstrukce pásy, profily, tmely tmelem silikonovým spáry dilatační do 4,0 cm2</t>
  </si>
  <si>
    <t>https://podminky.urs.cz/item/CS_URS_2023_02/931994132</t>
  </si>
  <si>
    <t>Těsnění smršťovacíh spár říms trvale pružným tmelem, š. 5 mm, hl. 20 mm, barva šedá</t>
  </si>
  <si>
    <t>70</t>
  </si>
  <si>
    <t>93199416R</t>
  </si>
  <si>
    <t>D+M Pečetící vrstva</t>
  </si>
  <si>
    <t>-1583902924</t>
  </si>
  <si>
    <t>Pečetící vrstva, pod izolaci na NK</t>
  </si>
  <si>
    <t>66,2</t>
  </si>
  <si>
    <t>71</t>
  </si>
  <si>
    <t>93199417R</t>
  </si>
  <si>
    <t>D+M Asfalt. modifikované pásy natavením (NAIP)</t>
  </si>
  <si>
    <t>-1883869598</t>
  </si>
  <si>
    <t>Izolace z NAIP tl. 5 mm</t>
  </si>
  <si>
    <t>66,20+2*1,40*7,60</t>
  </si>
  <si>
    <t>72</t>
  </si>
  <si>
    <t>93199419R</t>
  </si>
  <si>
    <t>D+M Těsnící fólie</t>
  </si>
  <si>
    <t>-325210050</t>
  </si>
  <si>
    <t>Těsnící fólie, v přechodové oblasti</t>
  </si>
  <si>
    <t>2*0,9*7,60</t>
  </si>
  <si>
    <t>73</t>
  </si>
  <si>
    <t>953961217</t>
  </si>
  <si>
    <t>Kotvy chemickou patronou M 27 hl 240 mm do betonu, ŽB nebo kamene s vyvrtáním otvoru</t>
  </si>
  <si>
    <t>316235843</t>
  </si>
  <si>
    <t>Kotvy chemické s vyvrtáním otvoru do betonu, železobetonu nebo tvrdého kamene chemická patrona, velikost M 27, hloubka 240 mm</t>
  </si>
  <si>
    <t>https://podminky.urs.cz/item/CS_URS_2023_02/953961217</t>
  </si>
  <si>
    <t>Vrty pro kotvy + římsové kotvy, profil 28 mm (pro kotvy říms do NK a křídel)</t>
  </si>
  <si>
    <t>74</t>
  </si>
  <si>
    <t>113156201</t>
  </si>
  <si>
    <t>Bezprašné tryskání ocelovými broky vodorovných ploch přes 10 m2 do 150 m2</t>
  </si>
  <si>
    <t>1190878954</t>
  </si>
  <si>
    <t>Tryskání ocelovými broky vodorovných konstrukcí, plochy přes 10 do 150 m2</t>
  </si>
  <si>
    <t>https://podminky.urs.cz/item/CS_URS_2023_02/113156201</t>
  </si>
  <si>
    <t>Úprava horního povrchu NK brokováním, tryskání ocelovými broky (odstranění cem. mléka)</t>
  </si>
  <si>
    <t>75</t>
  </si>
  <si>
    <t>966006132</t>
  </si>
  <si>
    <t>Odstranění značek dopravních nebo orientačních se sloupky s betonovými patkami</t>
  </si>
  <si>
    <t>1930013391</t>
  </si>
  <si>
    <t>Odstranění dopravních nebo orientačních značek se sloupkem s uložením hmot na vzdálenost do 20 m nebo s naložením na dopravní prostředek, se zásypem jam a jeho zhutněním s betonovou patkou</t>
  </si>
  <si>
    <t>https://podminky.urs.cz/item/CS_URS_2023_02/966006132</t>
  </si>
  <si>
    <t>Odstranění stávajícího SDZ:</t>
  </si>
  <si>
    <t>2x značka B13</t>
  </si>
  <si>
    <t>2x značka E5</t>
  </si>
  <si>
    <t>2x evid. č. mostu</t>
  </si>
  <si>
    <t>2x sloupek</t>
  </si>
  <si>
    <t>4*2</t>
  </si>
  <si>
    <t>76</t>
  </si>
  <si>
    <t>962021112</t>
  </si>
  <si>
    <t>Bourání mostních zdí a pilířů z kamene</t>
  </si>
  <si>
    <t>-565076449</t>
  </si>
  <si>
    <t>Bourání mostních konstrukcí zdiva a pilířů z kamene nebo cihel</t>
  </si>
  <si>
    <t>https://podminky.urs.cz/item/CS_URS_2023_02/962021112</t>
  </si>
  <si>
    <t>Odstranění kcí z kamene na MC, zádlažba kolem stávajícího mostu</t>
  </si>
  <si>
    <t>(9,3+10,4+6,5+11,7)*0,2</t>
  </si>
  <si>
    <t>77</t>
  </si>
  <si>
    <t>963051111</t>
  </si>
  <si>
    <t>Bourání mostní nosné konstrukce z ŽB</t>
  </si>
  <si>
    <t>-1380380337</t>
  </si>
  <si>
    <t>Bourání mostních konstrukcí nosných konstrukcí ze železového betonu</t>
  </si>
  <si>
    <t>https://podminky.urs.cz/item/CS_URS_2023_02/963051111</t>
  </si>
  <si>
    <t>Odstranění kcí ze žb</t>
  </si>
  <si>
    <t>římsy:</t>
  </si>
  <si>
    <t>2*0,21*12,04</t>
  </si>
  <si>
    <t>spádová deska:</t>
  </si>
  <si>
    <t>0,63*7,46</t>
  </si>
  <si>
    <t>NK:</t>
  </si>
  <si>
    <t>15*0,23*7,46+30*0,08*0,50</t>
  </si>
  <si>
    <t>úložné prahy a křídla:</t>
  </si>
  <si>
    <t>(0,75+0,80)*8,75+0,89*0,17+0,75*0,14+0,75*0,17+0,9*0,14</t>
  </si>
  <si>
    <t>78</t>
  </si>
  <si>
    <t>963041211</t>
  </si>
  <si>
    <t>Bourání mostní nosné konstrukce z betonu prostého</t>
  </si>
  <si>
    <t>-1765193773</t>
  </si>
  <si>
    <t>Bourání mostních konstrukcí nosných konstrukcí z prostého betonu</t>
  </si>
  <si>
    <t>https://podminky.urs.cz/item/CS_URS_2023_02/963041211</t>
  </si>
  <si>
    <t>Odstranění kcí z prostého betonu:</t>
  </si>
  <si>
    <t>ochranná cementová vrstva na izolaci:</t>
  </si>
  <si>
    <t>57,0*0,03</t>
  </si>
  <si>
    <t>betonový žlab u mostu:</t>
  </si>
  <si>
    <t>1,40*0,60*0,15+1,7*0,6*0,15</t>
  </si>
  <si>
    <t>79</t>
  </si>
  <si>
    <t>997211511</t>
  </si>
  <si>
    <t>Vodorovná doprava suti po suchu na vzdálenost do 1 km</t>
  </si>
  <si>
    <t>1421027291</t>
  </si>
  <si>
    <t>Vodorovná doprava suti nebo vybouraných hmot suti se složením a hrubým urovnáním, na vzdálenost do 1 km</t>
  </si>
  <si>
    <t>https://podminky.urs.cz/item/CS_URS_2023_02/997211511</t>
  </si>
  <si>
    <t>odpad - beton</t>
  </si>
  <si>
    <t>4,376</t>
  </si>
  <si>
    <t>odpad - železobeton</t>
  </si>
  <si>
    <t>6,179</t>
  </si>
  <si>
    <t>odpad - kamenivo/zemina</t>
  </si>
  <si>
    <t>18,874</t>
  </si>
  <si>
    <t>odpad - asfaltová lepenka</t>
  </si>
  <si>
    <t>0,45</t>
  </si>
  <si>
    <t>80</t>
  </si>
  <si>
    <t>997211519</t>
  </si>
  <si>
    <t>Příplatek ZKD 1 km u vodorovné dopravy suti</t>
  </si>
  <si>
    <t>-1996807313</t>
  </si>
  <si>
    <t>Vodorovná doprava suti nebo vybouraných hmot suti se složením a hrubým urovnáním, na vzdálenost Příplatek k ceně za každý další i započatý 1 km přes 1 km</t>
  </si>
  <si>
    <t>https://podminky.urs.cz/item/CS_URS_2023_02/997211519</t>
  </si>
  <si>
    <t>4,376*14</t>
  </si>
  <si>
    <t>6,179*14</t>
  </si>
  <si>
    <t>18,874*14</t>
  </si>
  <si>
    <t>0,45*14</t>
  </si>
  <si>
    <t>81</t>
  </si>
  <si>
    <t>997221615</t>
  </si>
  <si>
    <t>Poplatek za uložení na skládce (skládkovné) stavebního odpadu betonového kód odpadu 17 01 01</t>
  </si>
  <si>
    <t>1158472143</t>
  </si>
  <si>
    <t>Poplatek za uložení stavebního odpadu na skládce (skládkovné) z prostého betonu zatříděného do Katalogu odpadů pod kódem 17 01 01</t>
  </si>
  <si>
    <t>https://podminky.urs.cz/item/CS_URS_2023_02/997221615</t>
  </si>
  <si>
    <t>82</t>
  </si>
  <si>
    <t>997221625</t>
  </si>
  <si>
    <t>Poplatek za uložení na skládce (skládkovné) stavebního odpadu železobetonového kód odpadu 17 01 01</t>
  </si>
  <si>
    <t>-1574135702</t>
  </si>
  <si>
    <t>Poplatek za uložení stavebního odpadu na skládce (skládkovné) z armovaného betonu zatříděného do Katalogu odpadů pod kódem 17 01 01</t>
  </si>
  <si>
    <t>https://podminky.urs.cz/item/CS_URS_2023_02/997221625</t>
  </si>
  <si>
    <t>83</t>
  </si>
  <si>
    <t>-1295938002</t>
  </si>
  <si>
    <t>84</t>
  </si>
  <si>
    <t>997221875</t>
  </si>
  <si>
    <t>Poplatek za uložení na recyklační skládce (skládkovné) stavebního odpadu asfaltového bez obsahu dehtu zatříděného do Katalogu odpadů pod kódem 17 03 02</t>
  </si>
  <si>
    <t>-372613590</t>
  </si>
  <si>
    <t>Poplatek za uložení stavebního odpadu na recyklační skládce (skládkovné) asfaltového bez obsahu dehtu zatříděného do Katalogu odpadů pod kódem 17 03 02</t>
  </si>
  <si>
    <t>https://podminky.urs.cz/item/CS_URS_2023_02/997221875</t>
  </si>
  <si>
    <t>85</t>
  </si>
  <si>
    <t>998212112</t>
  </si>
  <si>
    <t>Přesun hmot pro mosty zděné, monolitické betonové nebo ocelové v přes 20 do 45 m</t>
  </si>
  <si>
    <t>1908235441</t>
  </si>
  <si>
    <t>Přesun hmot pro mosty zděné, betonové monolitické, spřažené ocelobetonové nebo kovové vodorovná dopravní vzdálenost do 100 m výška mostu přes 20 do 45 m</t>
  </si>
  <si>
    <t>https://podminky.urs.cz/item/CS_URS_2023_02/998212112</t>
  </si>
  <si>
    <t>46,83+22,938+87,632+0,944+10,837+0,072+26,356</t>
  </si>
  <si>
    <t>86</t>
  </si>
  <si>
    <t>998212199</t>
  </si>
  <si>
    <t>Příplatek k přesunu hmot pro mosty zděné nebo monolitické za zvětšený přesun ZKD 5000 m</t>
  </si>
  <si>
    <t>-464403401</t>
  </si>
  <si>
    <t>Přesun hmot pro mosty zděné, betonové monolitické, spřažené ocelobetonové nebo kovové Příplatek k cenám za zvětšený přesun přes přes vymezenou největší dopravní vzdálenost za každých dalších i započatých 5000 m</t>
  </si>
  <si>
    <t>https://podminky.urs.cz/item/CS_URS_2023_02/998212199</t>
  </si>
  <si>
    <t>(46,83+22,938+87,632+0,944+10,837+0,072+26,356)*4</t>
  </si>
  <si>
    <t>87</t>
  </si>
  <si>
    <t>LAV.01</t>
  </si>
  <si>
    <t>D+M Staveništní lávky vč. dodání, zřízení a odstranění</t>
  </si>
  <si>
    <t>993751562</t>
  </si>
  <si>
    <t>P</t>
  </si>
  <si>
    <t>Poznámka k položce:
prefabrikát dl. 8,0m, š. 2,5m s oboustranným zábradlím
se svislou výplní v. min. 1,1m, uložení lávky na betonové 
panely se štěrkovým podsypem, přístupová cesta k lávce z frézované 
asfaltové drtě dl. cca 14,0m, š. 2,0m</t>
  </si>
  <si>
    <t>Specifikace viz. poznámka</t>
  </si>
  <si>
    <t>VRN - 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</si>
  <si>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</si>
  <si>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</si>
  <si>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</si>
  <si>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</si>
  <si>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Vedlejší rozpočtové náklady</t>
  </si>
  <si>
    <t>VRN1</t>
  </si>
  <si>
    <t>Průzkumné, geodetické a projektové práce</t>
  </si>
  <si>
    <t>012103000</t>
  </si>
  <si>
    <t>Geodetické práce před výstavbou</t>
  </si>
  <si>
    <t>1024</t>
  </si>
  <si>
    <t>457131618</t>
  </si>
  <si>
    <t>https://podminky.urs.cz/item/CS_URS_2023_02/012103000</t>
  </si>
  <si>
    <t>012203000</t>
  </si>
  <si>
    <t>Geodetické práce při provádění stavby</t>
  </si>
  <si>
    <t>1162300238</t>
  </si>
  <si>
    <t>https://podminky.urs.cz/item/CS_URS_2023_02/012203000</t>
  </si>
  <si>
    <t>012303000</t>
  </si>
  <si>
    <t>Geodetické práce po výstavbě (geodetické zaměření + geometrický plán)</t>
  </si>
  <si>
    <t>1345592802</t>
  </si>
  <si>
    <t>https://podminky.urs.cz/item/CS_URS_2023_02/012303000</t>
  </si>
  <si>
    <t>013254000</t>
  </si>
  <si>
    <t>Dokumentace skutečného provedení stavby</t>
  </si>
  <si>
    <t>-1813277741</t>
  </si>
  <si>
    <t>https://podminky.urs.cz/item/CS_URS_2023_02/013254000</t>
  </si>
  <si>
    <t>013244000.1</t>
  </si>
  <si>
    <t>Realizační projektová dokumentace</t>
  </si>
  <si>
    <t>-2043119182</t>
  </si>
  <si>
    <t>https://podminky.urs.cz/item/CS_URS_2023_02/013244000.1</t>
  </si>
  <si>
    <t>VRN2</t>
  </si>
  <si>
    <t>Příprava staveniště</t>
  </si>
  <si>
    <t>020001000</t>
  </si>
  <si>
    <t>1752560362</t>
  </si>
  <si>
    <t>https://podminky.urs.cz/item/CS_URS_2023_02/020001000</t>
  </si>
  <si>
    <t>VRN3</t>
  </si>
  <si>
    <t>Zařízení staveniště</t>
  </si>
  <si>
    <t>030001000</t>
  </si>
  <si>
    <t>1286598991</t>
  </si>
  <si>
    <t>https://podminky.urs.cz/item/CS_URS_2023_02/030001000</t>
  </si>
  <si>
    <t>VRN4</t>
  </si>
  <si>
    <t>Inženýrská činnost</t>
  </si>
  <si>
    <t>034503000</t>
  </si>
  <si>
    <t>Informační tabule na staveništi</t>
  </si>
  <si>
    <t>ks</t>
  </si>
  <si>
    <t>-456116213</t>
  </si>
  <si>
    <t>https://podminky.urs.cz/item/CS_URS_2023_02/034503000</t>
  </si>
  <si>
    <t>043002000</t>
  </si>
  <si>
    <t>Zkoušky a ostatní měření</t>
  </si>
  <si>
    <t>723908511</t>
  </si>
  <si>
    <t>https://podminky.urs.cz/item/CS_URS_2023_02/043002000</t>
  </si>
  <si>
    <t>045203000</t>
  </si>
  <si>
    <t>Kompletační činnost</t>
  </si>
  <si>
    <t>-1496246896</t>
  </si>
  <si>
    <t>https://podminky.urs.cz/item/CS_URS_2023_02/045203000</t>
  </si>
  <si>
    <t>VYT</t>
  </si>
  <si>
    <t>Vytyčení inženýrských sítí</t>
  </si>
  <si>
    <t>-1588170997</t>
  </si>
  <si>
    <t>https://podminky.urs.cz/item/CS_URS_2023_02/VYT</t>
  </si>
  <si>
    <t>914112111</t>
  </si>
  <si>
    <t>Tabulka s označením evidenčního čísla mostu</t>
  </si>
  <si>
    <t>1248740895</t>
  </si>
  <si>
    <t>Tabulka s označením evidenčního čísla mostu na sloupek</t>
  </si>
  <si>
    <t>https://podminky.urs.cz/item/CS_URS_2023_02/914112111</t>
  </si>
  <si>
    <t>936942211</t>
  </si>
  <si>
    <t>Zhotovení tabulky s letopočtem opravy mostu vložením šablony do bednění</t>
  </si>
  <si>
    <t>-1049230875</t>
  </si>
  <si>
    <t>Zhotovení tabulky s letopočtem opravy nebo větší údržby vložením šablony do bednění</t>
  </si>
  <si>
    <t>https://podminky.urs.cz/item/CS_URS_2023_02/936942211</t>
  </si>
  <si>
    <t>93694221R</t>
  </si>
  <si>
    <t>D+M tabulky s udáním názvu vodního toku</t>
  </si>
  <si>
    <t>KUS</t>
  </si>
  <si>
    <t>1754037076</t>
  </si>
  <si>
    <t>https://podminky.urs.cz/item/CS_URS_2023_02/93694221R</t>
  </si>
  <si>
    <t>1+1</t>
  </si>
  <si>
    <t>Mostní list</t>
  </si>
  <si>
    <t>755265459</t>
  </si>
  <si>
    <t>https://podminky.urs.cz/item/CS_URS_2023_02/VRN2</t>
  </si>
  <si>
    <t>1. Hlavní mostní prohlídka</t>
  </si>
  <si>
    <t>639536651</t>
  </si>
  <si>
    <t>https://podminky.urs.cz/item/CS_URS_2023_02/VRN3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</si>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</sst>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3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top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2" fillId="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8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8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22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2" fillId="0" borderId="10" xfId="0" applyNumberFormat="1" applyFont="1" applyBorder="1" applyAlignment="1">
      <alignment/>
    </xf>
    <xf numFmtId="166" fontId="32" fillId="0" borderId="11" xfId="0" applyNumberFormat="1" applyFont="1" applyBorder="1" applyAlignment="1">
      <alignment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2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6" fillId="0" borderId="0" xfId="0" applyFont="1" applyAlignment="1">
      <alignment horizontal="left" vertical="center"/>
    </xf>
    <xf numFmtId="0" fontId="37" fillId="0" borderId="0" xfId="20" applyFont="1" applyAlignment="1">
      <alignment vertical="center" wrapText="1"/>
    </xf>
    <xf numFmtId="0" fontId="38" fillId="0" borderId="22" xfId="0" applyFont="1" applyBorder="1" applyAlignment="1" applyProtection="1">
      <alignment horizontal="center" vertical="center"/>
      <protection locked="0"/>
    </xf>
    <xf numFmtId="49" fontId="38" fillId="0" borderId="22" xfId="0" applyNumberFormat="1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center" vertical="center" wrapText="1"/>
      <protection locked="0"/>
    </xf>
    <xf numFmtId="167" fontId="38" fillId="0" borderId="22" xfId="0" applyNumberFormat="1" applyFont="1" applyBorder="1" applyAlignment="1" applyProtection="1">
      <alignment vertical="center"/>
      <protection locked="0"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 locked="0"/>
    </xf>
    <xf numFmtId="0" fontId="39" fillId="0" borderId="3" xfId="0" applyFont="1" applyBorder="1" applyAlignment="1">
      <alignment vertical="center"/>
    </xf>
    <xf numFmtId="0" fontId="38" fillId="2" borderId="18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40" fillId="0" borderId="0" xfId="0" applyFont="1" applyAlignment="1">
      <alignment vertical="center" wrapText="1"/>
    </xf>
    <xf numFmtId="0" fontId="0" fillId="0" borderId="0" xfId="0" applyAlignment="1">
      <alignment vertical="top"/>
    </xf>
    <xf numFmtId="0" fontId="41" fillId="0" borderId="23" xfId="0" applyFont="1" applyBorder="1" applyAlignment="1">
      <alignment vertical="center" wrapText="1"/>
    </xf>
    <xf numFmtId="0" fontId="41" fillId="0" borderId="24" xfId="0" applyFont="1" applyBorder="1" applyAlignment="1">
      <alignment vertical="center" wrapText="1"/>
    </xf>
    <xf numFmtId="0" fontId="41" fillId="0" borderId="25" xfId="0" applyFont="1" applyBorder="1" applyAlignment="1">
      <alignment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26" xfId="0" applyFont="1" applyBorder="1" applyAlignment="1">
      <alignment vertical="center" wrapText="1"/>
    </xf>
    <xf numFmtId="0" fontId="41" fillId="0" borderId="27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4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45" fillId="0" borderId="29" xfId="0" applyFont="1" applyBorder="1" applyAlignment="1">
      <alignment vertical="center" wrapText="1"/>
    </xf>
    <xf numFmtId="0" fontId="41" fillId="0" borderId="30" xfId="0" applyFont="1" applyBorder="1" applyAlignment="1">
      <alignment vertical="center" wrapText="1"/>
    </xf>
    <xf numFmtId="0" fontId="41" fillId="0" borderId="0" xfId="0" applyFont="1" applyBorder="1" applyAlignment="1">
      <alignment vertical="top"/>
    </xf>
    <xf numFmtId="0" fontId="41" fillId="0" borderId="0" xfId="0" applyFont="1" applyAlignment="1">
      <alignment vertical="top"/>
    </xf>
    <xf numFmtId="0" fontId="41" fillId="0" borderId="23" xfId="0" applyFont="1" applyBorder="1" applyAlignment="1">
      <alignment horizontal="left" vertical="center"/>
    </xf>
    <xf numFmtId="0" fontId="41" fillId="0" borderId="24" xfId="0" applyFont="1" applyBorder="1" applyAlignment="1">
      <alignment horizontal="left" vertical="center"/>
    </xf>
    <xf numFmtId="0" fontId="41" fillId="0" borderId="25" xfId="0" applyFont="1" applyBorder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3" fillId="0" borderId="29" xfId="0" applyFont="1" applyBorder="1" applyAlignment="1">
      <alignment horizontal="center" vertical="center"/>
    </xf>
    <xf numFmtId="0" fontId="46" fillId="0" borderId="29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1" fillId="0" borderId="28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vertical="center" wrapText="1"/>
    </xf>
    <xf numFmtId="0" fontId="41" fillId="0" borderId="25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4" fillId="0" borderId="28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3" fillId="0" borderId="29" xfId="0" applyFont="1" applyBorder="1" applyAlignment="1">
      <alignment horizontal="left"/>
    </xf>
    <xf numFmtId="0" fontId="46" fillId="0" borderId="29" xfId="0" applyFont="1" applyBorder="1" applyAlignment="1">
      <alignment/>
    </xf>
    <xf numFmtId="0" fontId="41" fillId="0" borderId="26" xfId="0" applyFont="1" applyBorder="1" applyAlignment="1">
      <alignment vertical="top"/>
    </xf>
    <xf numFmtId="0" fontId="41" fillId="0" borderId="27" xfId="0" applyFont="1" applyBorder="1" applyAlignment="1">
      <alignment vertical="top"/>
    </xf>
    <xf numFmtId="0" fontId="41" fillId="0" borderId="28" xfId="0" applyFont="1" applyBorder="1" applyAlignment="1">
      <alignment vertical="top"/>
    </xf>
    <xf numFmtId="0" fontId="41" fillId="0" borderId="29" xfId="0" applyFont="1" applyBorder="1" applyAlignment="1">
      <alignment vertical="top"/>
    </xf>
    <xf numFmtId="0" fontId="41" fillId="0" borderId="30" xfId="0" applyFont="1" applyBorder="1" applyAlignment="1">
      <alignment vertical="top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2" fillId="4" borderId="6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left" vertical="center"/>
    </xf>
    <xf numFmtId="0" fontId="22" fillId="4" borderId="7" xfId="0" applyFont="1" applyFill="1" applyBorder="1" applyAlignment="1">
      <alignment horizontal="right" vertical="center"/>
    </xf>
    <xf numFmtId="0" fontId="22" fillId="4" borderId="7" xfId="0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13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14" fillId="5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13107224" TargetMode="External" /><Relationship Id="rId2" Type="http://schemas.openxmlformats.org/officeDocument/2006/relationships/hyperlink" Target="https://podminky.urs.cz/item/CS_URS_2023_02/113107323" TargetMode="External" /><Relationship Id="rId3" Type="http://schemas.openxmlformats.org/officeDocument/2006/relationships/hyperlink" Target="https://podminky.urs.cz/item/CS_URS_2023_02/113154263" TargetMode="External" /><Relationship Id="rId4" Type="http://schemas.openxmlformats.org/officeDocument/2006/relationships/hyperlink" Target="https://podminky.urs.cz/item/CS_URS_2023_02/113154264" TargetMode="External" /><Relationship Id="rId5" Type="http://schemas.openxmlformats.org/officeDocument/2006/relationships/hyperlink" Target="https://podminky.urs.cz/item/CS_URS_2023_02/122252203" TargetMode="External" /><Relationship Id="rId6" Type="http://schemas.openxmlformats.org/officeDocument/2006/relationships/hyperlink" Target="https://podminky.urs.cz/item/CS_URS_2023_02/122252204" TargetMode="External" /><Relationship Id="rId7" Type="http://schemas.openxmlformats.org/officeDocument/2006/relationships/hyperlink" Target="https://podminky.urs.cz/item/CS_URS_2023_02/171112221" TargetMode="External" /><Relationship Id="rId8" Type="http://schemas.openxmlformats.org/officeDocument/2006/relationships/hyperlink" Target="https://podminky.urs.cz/item/CS_URS_2023_02/174111101" TargetMode="External" /><Relationship Id="rId9" Type="http://schemas.openxmlformats.org/officeDocument/2006/relationships/hyperlink" Target="https://podminky.urs.cz/item/CS_URS_2023_02/181152302" TargetMode="External" /><Relationship Id="rId10" Type="http://schemas.openxmlformats.org/officeDocument/2006/relationships/hyperlink" Target="https://podminky.urs.cz/item/CS_URS_2023_02/181411131" TargetMode="External" /><Relationship Id="rId11" Type="http://schemas.openxmlformats.org/officeDocument/2006/relationships/hyperlink" Target="https://podminky.urs.cz/item/CS_URS_2023_02/181351103" TargetMode="External" /><Relationship Id="rId12" Type="http://schemas.openxmlformats.org/officeDocument/2006/relationships/hyperlink" Target="https://podminky.urs.cz/item/CS_URS_2023_02/185804215" TargetMode="External" /><Relationship Id="rId13" Type="http://schemas.openxmlformats.org/officeDocument/2006/relationships/hyperlink" Target="https://podminky.urs.cz/item/CS_URS_2023_02/185804312" TargetMode="External" /><Relationship Id="rId14" Type="http://schemas.openxmlformats.org/officeDocument/2006/relationships/hyperlink" Target="https://podminky.urs.cz/item/CS_URS_2023_02/212751101" TargetMode="External" /><Relationship Id="rId15" Type="http://schemas.openxmlformats.org/officeDocument/2006/relationships/hyperlink" Target="https://podminky.urs.cz/item/CS_URS_2023_02/339921133" TargetMode="External" /><Relationship Id="rId16" Type="http://schemas.openxmlformats.org/officeDocument/2006/relationships/hyperlink" Target="https://podminky.urs.cz/item/CS_URS_2023_02/462511111" TargetMode="External" /><Relationship Id="rId17" Type="http://schemas.openxmlformats.org/officeDocument/2006/relationships/hyperlink" Target="https://podminky.urs.cz/item/CS_URS_2023_02/564851111" TargetMode="External" /><Relationship Id="rId18" Type="http://schemas.openxmlformats.org/officeDocument/2006/relationships/hyperlink" Target="https://podminky.urs.cz/item/CS_URS_2023_02/564861111" TargetMode="External" /><Relationship Id="rId19" Type="http://schemas.openxmlformats.org/officeDocument/2006/relationships/hyperlink" Target="https://podminky.urs.cz/item/CS_URS_2023_02/564871111" TargetMode="External" /><Relationship Id="rId20" Type="http://schemas.openxmlformats.org/officeDocument/2006/relationships/hyperlink" Target="https://podminky.urs.cz/item/CS_URS_2023_02/564931512" TargetMode="External" /><Relationship Id="rId21" Type="http://schemas.openxmlformats.org/officeDocument/2006/relationships/hyperlink" Target="https://podminky.urs.cz/item/CS_URS_2023_02/564952111" TargetMode="External" /><Relationship Id="rId22" Type="http://schemas.openxmlformats.org/officeDocument/2006/relationships/hyperlink" Target="https://podminky.urs.cz/item/CS_URS_2023_02/565165121" TargetMode="External" /><Relationship Id="rId23" Type="http://schemas.openxmlformats.org/officeDocument/2006/relationships/hyperlink" Target="https://podminky.urs.cz/item/CS_URS_2023_02/569851111" TargetMode="External" /><Relationship Id="rId24" Type="http://schemas.openxmlformats.org/officeDocument/2006/relationships/hyperlink" Target="https://podminky.urs.cz/item/CS_URS_2023_02/573211107" TargetMode="External" /><Relationship Id="rId25" Type="http://schemas.openxmlformats.org/officeDocument/2006/relationships/hyperlink" Target="https://podminky.urs.cz/item/CS_URS_2023_02/573211111" TargetMode="External" /><Relationship Id="rId26" Type="http://schemas.openxmlformats.org/officeDocument/2006/relationships/hyperlink" Target="https://podminky.urs.cz/item/CS_URS_2023_02/577134121" TargetMode="External" /><Relationship Id="rId27" Type="http://schemas.openxmlformats.org/officeDocument/2006/relationships/hyperlink" Target="https://podminky.urs.cz/item/CS_URS_2023_02/597161111" TargetMode="External" /><Relationship Id="rId28" Type="http://schemas.openxmlformats.org/officeDocument/2006/relationships/hyperlink" Target="https://podminky.urs.cz/item/CS_URS_2023_02/914431112" TargetMode="External" /><Relationship Id="rId29" Type="http://schemas.openxmlformats.org/officeDocument/2006/relationships/hyperlink" Target="https://podminky.urs.cz/item/CS_URS_2023_02/915211111" TargetMode="External" /><Relationship Id="rId30" Type="http://schemas.openxmlformats.org/officeDocument/2006/relationships/hyperlink" Target="https://podminky.urs.cz/item/CS_URS_2023_02/915221121" TargetMode="External" /><Relationship Id="rId31" Type="http://schemas.openxmlformats.org/officeDocument/2006/relationships/hyperlink" Target="https://podminky.urs.cz/item/CS_URS_2023_02/916131213" TargetMode="External" /><Relationship Id="rId32" Type="http://schemas.openxmlformats.org/officeDocument/2006/relationships/hyperlink" Target="https://podminky.urs.cz/item/CS_URS_2023_02/916231213" TargetMode="External" /><Relationship Id="rId33" Type="http://schemas.openxmlformats.org/officeDocument/2006/relationships/hyperlink" Target="https://podminky.urs.cz/item/CS_URS_2023_02/919732211" TargetMode="External" /><Relationship Id="rId34" Type="http://schemas.openxmlformats.org/officeDocument/2006/relationships/hyperlink" Target="https://podminky.urs.cz/item/CS_URS_2023_02/935932418" TargetMode="External" /><Relationship Id="rId35" Type="http://schemas.openxmlformats.org/officeDocument/2006/relationships/hyperlink" Target="https://podminky.urs.cz/item/CS_URS_2023_02/938909611" TargetMode="External" /><Relationship Id="rId36" Type="http://schemas.openxmlformats.org/officeDocument/2006/relationships/hyperlink" Target="https://podminky.urs.cz/item/CS_URS_2023_02/997221551" TargetMode="External" /><Relationship Id="rId37" Type="http://schemas.openxmlformats.org/officeDocument/2006/relationships/hyperlink" Target="https://podminky.urs.cz/item/CS_URS_2023_02/997221559" TargetMode="External" /><Relationship Id="rId38" Type="http://schemas.openxmlformats.org/officeDocument/2006/relationships/hyperlink" Target="https://podminky.urs.cz/item/CS_URS_2023_02/997221655" TargetMode="External" /><Relationship Id="rId39" Type="http://schemas.openxmlformats.org/officeDocument/2006/relationships/hyperlink" Target="https://podminky.urs.cz/item/CS_URS_2023_02/998223011" TargetMode="External" /><Relationship Id="rId40" Type="http://schemas.openxmlformats.org/officeDocument/2006/relationships/hyperlink" Target="https://podminky.urs.cz/item/CS_URS_2023_02/711161212" TargetMode="External" /><Relationship Id="rId4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11209111" TargetMode="External" /><Relationship Id="rId2" Type="http://schemas.openxmlformats.org/officeDocument/2006/relationships/hyperlink" Target="https://podminky.urs.cz/item/CS_URS_2023_02/111211201" TargetMode="External" /><Relationship Id="rId3" Type="http://schemas.openxmlformats.org/officeDocument/2006/relationships/hyperlink" Target="https://podminky.urs.cz/item/CS_URS_2023_02/121151103" TargetMode="External" /><Relationship Id="rId4" Type="http://schemas.openxmlformats.org/officeDocument/2006/relationships/hyperlink" Target="https://podminky.urs.cz/item/CS_URS_2023_02/122251102" TargetMode="External" /><Relationship Id="rId5" Type="http://schemas.openxmlformats.org/officeDocument/2006/relationships/hyperlink" Target="https://podminky.urs.cz/item/CS_URS_2023_02/162751117" TargetMode="External" /><Relationship Id="rId6" Type="http://schemas.openxmlformats.org/officeDocument/2006/relationships/hyperlink" Target="https://podminky.urs.cz/item/CS_URS_2023_02/162751119" TargetMode="External" /><Relationship Id="rId7" Type="http://schemas.openxmlformats.org/officeDocument/2006/relationships/hyperlink" Target="https://podminky.urs.cz/item/CS_URS_2023_02/171151103" TargetMode="External" /><Relationship Id="rId8" Type="http://schemas.openxmlformats.org/officeDocument/2006/relationships/hyperlink" Target="https://podminky.urs.cz/item/CS_URS_2023_02/181411132" TargetMode="External" /><Relationship Id="rId9" Type="http://schemas.openxmlformats.org/officeDocument/2006/relationships/hyperlink" Target="https://podminky.urs.cz/item/CS_URS_2023_02/181951112" TargetMode="External" /><Relationship Id="rId10" Type="http://schemas.openxmlformats.org/officeDocument/2006/relationships/hyperlink" Target="https://podminky.urs.cz/item/CS_URS_2023_02/274321118" TargetMode="External" /><Relationship Id="rId11" Type="http://schemas.openxmlformats.org/officeDocument/2006/relationships/hyperlink" Target="https://podminky.urs.cz/item/CS_URS_2023_02/334351112" TargetMode="External" /><Relationship Id="rId12" Type="http://schemas.openxmlformats.org/officeDocument/2006/relationships/hyperlink" Target="https://podminky.urs.cz/item/CS_URS_2023_02/334351211" TargetMode="External" /><Relationship Id="rId13" Type="http://schemas.openxmlformats.org/officeDocument/2006/relationships/hyperlink" Target="https://podminky.urs.cz/item/CS_URS_2023_02/273354111" TargetMode="External" /><Relationship Id="rId14" Type="http://schemas.openxmlformats.org/officeDocument/2006/relationships/hyperlink" Target="https://podminky.urs.cz/item/CS_URS_2023_02/273354211" TargetMode="External" /><Relationship Id="rId15" Type="http://schemas.openxmlformats.org/officeDocument/2006/relationships/hyperlink" Target="https://podminky.urs.cz/item/CS_URS_2023_02/317321118" TargetMode="External" /><Relationship Id="rId16" Type="http://schemas.openxmlformats.org/officeDocument/2006/relationships/hyperlink" Target="https://podminky.urs.cz/item/CS_URS_2023_02/317353121" TargetMode="External" /><Relationship Id="rId17" Type="http://schemas.openxmlformats.org/officeDocument/2006/relationships/hyperlink" Target="https://podminky.urs.cz/item/CS_URS_2023_02/317353221" TargetMode="External" /><Relationship Id="rId18" Type="http://schemas.openxmlformats.org/officeDocument/2006/relationships/hyperlink" Target="https://podminky.urs.cz/item/CS_URS_2023_02/317361116" TargetMode="External" /><Relationship Id="rId19" Type="http://schemas.openxmlformats.org/officeDocument/2006/relationships/hyperlink" Target="https://podminky.urs.cz/item/CS_URS_2023_02/334323218" TargetMode="External" /><Relationship Id="rId20" Type="http://schemas.openxmlformats.org/officeDocument/2006/relationships/hyperlink" Target="https://podminky.urs.cz/item/CS_URS_2023_02/334352112" TargetMode="External" /><Relationship Id="rId21" Type="http://schemas.openxmlformats.org/officeDocument/2006/relationships/hyperlink" Target="https://podminky.urs.cz/item/CS_URS_2023_02/334352212" TargetMode="External" /><Relationship Id="rId22" Type="http://schemas.openxmlformats.org/officeDocument/2006/relationships/hyperlink" Target="https://podminky.urs.cz/item/CS_URS_2023_02/334361226" TargetMode="External" /><Relationship Id="rId23" Type="http://schemas.openxmlformats.org/officeDocument/2006/relationships/hyperlink" Target="https://podminky.urs.cz/item/CS_URS_2023_02/421321108" TargetMode="External" /><Relationship Id="rId24" Type="http://schemas.openxmlformats.org/officeDocument/2006/relationships/hyperlink" Target="https://podminky.urs.cz/item/CS_URS_2023_02/421361226" TargetMode="External" /><Relationship Id="rId25" Type="http://schemas.openxmlformats.org/officeDocument/2006/relationships/hyperlink" Target="https://podminky.urs.cz/item/CS_URS_2023_02/421955112" TargetMode="External" /><Relationship Id="rId26" Type="http://schemas.openxmlformats.org/officeDocument/2006/relationships/hyperlink" Target="https://podminky.urs.cz/item/CS_URS_2023_02/421955212" TargetMode="External" /><Relationship Id="rId27" Type="http://schemas.openxmlformats.org/officeDocument/2006/relationships/hyperlink" Target="https://podminky.urs.cz/item/CS_URS_2023_02/451315127" TargetMode="External" /><Relationship Id="rId28" Type="http://schemas.openxmlformats.org/officeDocument/2006/relationships/hyperlink" Target="https://podminky.urs.cz/item/CS_URS_2023_02/465513257" TargetMode="External" /><Relationship Id="rId29" Type="http://schemas.openxmlformats.org/officeDocument/2006/relationships/hyperlink" Target="https://podminky.urs.cz/item/CS_URS_2021_02/59963211R" TargetMode="External" /><Relationship Id="rId30" Type="http://schemas.openxmlformats.org/officeDocument/2006/relationships/hyperlink" Target="https://podminky.urs.cz/item/CS_URS_2023_02/564251111" TargetMode="External" /><Relationship Id="rId31" Type="http://schemas.openxmlformats.org/officeDocument/2006/relationships/hyperlink" Target="https://podminky.urs.cz/item/CS_URS_2023_02/916131213" TargetMode="External" /><Relationship Id="rId32" Type="http://schemas.openxmlformats.org/officeDocument/2006/relationships/hyperlink" Target="https://podminky.urs.cz/item/CS_URS_2023_02/916231213" TargetMode="External" /><Relationship Id="rId33" Type="http://schemas.openxmlformats.org/officeDocument/2006/relationships/hyperlink" Target="https://podminky.urs.cz/item/CS_URS_2023_02/628611102" TargetMode="External" /><Relationship Id="rId34" Type="http://schemas.openxmlformats.org/officeDocument/2006/relationships/hyperlink" Target="https://podminky.urs.cz/item/CS_URS_2023_02/812472121" TargetMode="External" /><Relationship Id="rId35" Type="http://schemas.openxmlformats.org/officeDocument/2006/relationships/hyperlink" Target="https://podminky.urs.cz/item/CS_URS_2023_02/966005211" TargetMode="External" /><Relationship Id="rId36" Type="http://schemas.openxmlformats.org/officeDocument/2006/relationships/hyperlink" Target="https://podminky.urs.cz/item/CS_URS_2023_02/911331131" TargetMode="External" /><Relationship Id="rId37" Type="http://schemas.openxmlformats.org/officeDocument/2006/relationships/hyperlink" Target="https://podminky.urs.cz/item/CS_URS_2023_02/911381153" TargetMode="External" /><Relationship Id="rId38" Type="http://schemas.openxmlformats.org/officeDocument/2006/relationships/hyperlink" Target="https://podminky.urs.cz/item/CS_URS_2023_02/911334122" TargetMode="External" /><Relationship Id="rId39" Type="http://schemas.openxmlformats.org/officeDocument/2006/relationships/hyperlink" Target="https://podminky.urs.cz/item/CS_URS_2023_02/919112213" TargetMode="External" /><Relationship Id="rId40" Type="http://schemas.openxmlformats.org/officeDocument/2006/relationships/hyperlink" Target="https://podminky.urs.cz/item/CS_URS_2023_02/919112233" TargetMode="External" /><Relationship Id="rId41" Type="http://schemas.openxmlformats.org/officeDocument/2006/relationships/hyperlink" Target="https://podminky.urs.cz/item/CS_URS_2023_02/211971110" TargetMode="External" /><Relationship Id="rId42" Type="http://schemas.openxmlformats.org/officeDocument/2006/relationships/hyperlink" Target="https://podminky.urs.cz/item/CS_URS_2023_02/212312111" TargetMode="External" /><Relationship Id="rId43" Type="http://schemas.openxmlformats.org/officeDocument/2006/relationships/hyperlink" Target="https://podminky.urs.cz/item/CS_URS_2023_02/212341111" TargetMode="External" /><Relationship Id="rId44" Type="http://schemas.openxmlformats.org/officeDocument/2006/relationships/hyperlink" Target="https://podminky.urs.cz/item/CS_URS_2023_02/212755216" TargetMode="External" /><Relationship Id="rId45" Type="http://schemas.openxmlformats.org/officeDocument/2006/relationships/hyperlink" Target="https://podminky.urs.cz/item/CS_URS_2023_02/919726125" TargetMode="External" /><Relationship Id="rId46" Type="http://schemas.openxmlformats.org/officeDocument/2006/relationships/hyperlink" Target="https://podminky.urs.cz/item/CS_URS_2023_02/93491111R" TargetMode="External" /><Relationship Id="rId47" Type="http://schemas.openxmlformats.org/officeDocument/2006/relationships/hyperlink" Target="https://podminky.urs.cz/item/CS_URS_2023_02/931994132" TargetMode="External" /><Relationship Id="rId48" Type="http://schemas.openxmlformats.org/officeDocument/2006/relationships/hyperlink" Target="https://podminky.urs.cz/item/CS_URS_2023_02/953961217" TargetMode="External" /><Relationship Id="rId49" Type="http://schemas.openxmlformats.org/officeDocument/2006/relationships/hyperlink" Target="https://podminky.urs.cz/item/CS_URS_2023_02/113156201" TargetMode="External" /><Relationship Id="rId50" Type="http://schemas.openxmlformats.org/officeDocument/2006/relationships/hyperlink" Target="https://podminky.urs.cz/item/CS_URS_2023_02/966006132" TargetMode="External" /><Relationship Id="rId51" Type="http://schemas.openxmlformats.org/officeDocument/2006/relationships/hyperlink" Target="https://podminky.urs.cz/item/CS_URS_2023_02/962021112" TargetMode="External" /><Relationship Id="rId52" Type="http://schemas.openxmlformats.org/officeDocument/2006/relationships/hyperlink" Target="https://podminky.urs.cz/item/CS_URS_2023_02/963051111" TargetMode="External" /><Relationship Id="rId53" Type="http://schemas.openxmlformats.org/officeDocument/2006/relationships/hyperlink" Target="https://podminky.urs.cz/item/CS_URS_2023_02/963041211" TargetMode="External" /><Relationship Id="rId54" Type="http://schemas.openxmlformats.org/officeDocument/2006/relationships/hyperlink" Target="https://podminky.urs.cz/item/CS_URS_2023_02/997211511" TargetMode="External" /><Relationship Id="rId55" Type="http://schemas.openxmlformats.org/officeDocument/2006/relationships/hyperlink" Target="https://podminky.urs.cz/item/CS_URS_2023_02/997211519" TargetMode="External" /><Relationship Id="rId56" Type="http://schemas.openxmlformats.org/officeDocument/2006/relationships/hyperlink" Target="https://podminky.urs.cz/item/CS_URS_2023_02/997221615" TargetMode="External" /><Relationship Id="rId57" Type="http://schemas.openxmlformats.org/officeDocument/2006/relationships/hyperlink" Target="https://podminky.urs.cz/item/CS_URS_2023_02/997221625" TargetMode="External" /><Relationship Id="rId58" Type="http://schemas.openxmlformats.org/officeDocument/2006/relationships/hyperlink" Target="https://podminky.urs.cz/item/CS_URS_2023_02/997221655" TargetMode="External" /><Relationship Id="rId59" Type="http://schemas.openxmlformats.org/officeDocument/2006/relationships/hyperlink" Target="https://podminky.urs.cz/item/CS_URS_2023_02/997221875" TargetMode="External" /><Relationship Id="rId60" Type="http://schemas.openxmlformats.org/officeDocument/2006/relationships/hyperlink" Target="https://podminky.urs.cz/item/CS_URS_2023_02/998212112" TargetMode="External" /><Relationship Id="rId61" Type="http://schemas.openxmlformats.org/officeDocument/2006/relationships/hyperlink" Target="https://podminky.urs.cz/item/CS_URS_2023_02/998212199" TargetMode="External" /><Relationship Id="rId6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012103000" TargetMode="External" /><Relationship Id="rId2" Type="http://schemas.openxmlformats.org/officeDocument/2006/relationships/hyperlink" Target="https://podminky.urs.cz/item/CS_URS_2023_02/012203000" TargetMode="External" /><Relationship Id="rId3" Type="http://schemas.openxmlformats.org/officeDocument/2006/relationships/hyperlink" Target="https://podminky.urs.cz/item/CS_URS_2023_02/012303000" TargetMode="External" /><Relationship Id="rId4" Type="http://schemas.openxmlformats.org/officeDocument/2006/relationships/hyperlink" Target="https://podminky.urs.cz/item/CS_URS_2023_02/013254000" TargetMode="External" /><Relationship Id="rId5" Type="http://schemas.openxmlformats.org/officeDocument/2006/relationships/hyperlink" Target="https://podminky.urs.cz/item/CS_URS_2023_02/013244000.1" TargetMode="External" /><Relationship Id="rId6" Type="http://schemas.openxmlformats.org/officeDocument/2006/relationships/hyperlink" Target="https://podminky.urs.cz/item/CS_URS_2023_02/020001000" TargetMode="External" /><Relationship Id="rId7" Type="http://schemas.openxmlformats.org/officeDocument/2006/relationships/hyperlink" Target="https://podminky.urs.cz/item/CS_URS_2023_02/030001000" TargetMode="External" /><Relationship Id="rId8" Type="http://schemas.openxmlformats.org/officeDocument/2006/relationships/hyperlink" Target="https://podminky.urs.cz/item/CS_URS_2023_02/034503000" TargetMode="External" /><Relationship Id="rId9" Type="http://schemas.openxmlformats.org/officeDocument/2006/relationships/hyperlink" Target="https://podminky.urs.cz/item/CS_URS_2023_02/043002000" TargetMode="External" /><Relationship Id="rId10" Type="http://schemas.openxmlformats.org/officeDocument/2006/relationships/hyperlink" Target="https://podminky.urs.cz/item/CS_URS_2023_02/045203000" TargetMode="External" /><Relationship Id="rId11" Type="http://schemas.openxmlformats.org/officeDocument/2006/relationships/hyperlink" Target="https://podminky.urs.cz/item/CS_URS_2023_02/VYT" TargetMode="External" /><Relationship Id="rId12" Type="http://schemas.openxmlformats.org/officeDocument/2006/relationships/hyperlink" Target="https://podminky.urs.cz/item/CS_URS_2023_02/914112111" TargetMode="External" /><Relationship Id="rId13" Type="http://schemas.openxmlformats.org/officeDocument/2006/relationships/hyperlink" Target="https://podminky.urs.cz/item/CS_URS_2023_02/936942211" TargetMode="External" /><Relationship Id="rId14" Type="http://schemas.openxmlformats.org/officeDocument/2006/relationships/hyperlink" Target="https://podminky.urs.cz/item/CS_URS_2023_02/93694221R" TargetMode="External" /><Relationship Id="rId15" Type="http://schemas.openxmlformats.org/officeDocument/2006/relationships/hyperlink" Target="https://podminky.urs.cz/item/CS_URS_2023_02/VRN2" TargetMode="External" /><Relationship Id="rId16" Type="http://schemas.openxmlformats.org/officeDocument/2006/relationships/hyperlink" Target="https://podminky.urs.cz/item/CS_URS_2023_02/VRN3" TargetMode="External" /><Relationship Id="rId17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319" t="s">
        <v>6</v>
      </c>
      <c r="AS2" s="304"/>
      <c r="AT2" s="304"/>
      <c r="AU2" s="304"/>
      <c r="AV2" s="304"/>
      <c r="AW2" s="304"/>
      <c r="AX2" s="304"/>
      <c r="AY2" s="304"/>
      <c r="AZ2" s="304"/>
      <c r="BA2" s="304"/>
      <c r="BB2" s="304"/>
      <c r="BC2" s="304"/>
      <c r="BD2" s="304"/>
      <c r="BE2" s="304"/>
      <c r="BS2" s="18" t="s">
        <v>7</v>
      </c>
      <c r="BT2" s="18" t="s">
        <v>8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7</v>
      </c>
      <c r="BT3" s="18" t="s">
        <v>9</v>
      </c>
    </row>
    <row r="4" spans="2:71" s="1" customFormat="1" ht="24.95" customHeight="1">
      <c r="B4" s="21"/>
      <c r="D4" s="22" t="s">
        <v>10</v>
      </c>
      <c r="AR4" s="21"/>
      <c r="AS4" s="23" t="s">
        <v>11</v>
      </c>
      <c r="BE4" s="24" t="s">
        <v>12</v>
      </c>
      <c r="BS4" s="18" t="s">
        <v>13</v>
      </c>
    </row>
    <row r="5" spans="2:71" s="1" customFormat="1" ht="12" customHeight="1">
      <c r="B5" s="21"/>
      <c r="D5" s="25" t="s">
        <v>14</v>
      </c>
      <c r="K5" s="303" t="s">
        <v>15</v>
      </c>
      <c r="L5" s="304"/>
      <c r="M5" s="304"/>
      <c r="N5" s="304"/>
      <c r="O5" s="304"/>
      <c r="P5" s="304"/>
      <c r="Q5" s="304"/>
      <c r="R5" s="304"/>
      <c r="S5" s="304"/>
      <c r="T5" s="304"/>
      <c r="U5" s="304"/>
      <c r="V5" s="304"/>
      <c r="W5" s="304"/>
      <c r="X5" s="304"/>
      <c r="Y5" s="304"/>
      <c r="Z5" s="304"/>
      <c r="AA5" s="304"/>
      <c r="AB5" s="304"/>
      <c r="AC5" s="304"/>
      <c r="AD5" s="304"/>
      <c r="AE5" s="304"/>
      <c r="AF5" s="304"/>
      <c r="AG5" s="304"/>
      <c r="AH5" s="304"/>
      <c r="AI5" s="304"/>
      <c r="AJ5" s="304"/>
      <c r="AK5" s="304"/>
      <c r="AL5" s="304"/>
      <c r="AM5" s="304"/>
      <c r="AN5" s="304"/>
      <c r="AO5" s="304"/>
      <c r="AR5" s="21"/>
      <c r="BE5" s="300" t="s">
        <v>16</v>
      </c>
      <c r="BS5" s="18" t="s">
        <v>7</v>
      </c>
    </row>
    <row r="6" spans="2:71" s="1" customFormat="1" ht="36.95" customHeight="1">
      <c r="B6" s="21"/>
      <c r="D6" s="27" t="s">
        <v>17</v>
      </c>
      <c r="K6" s="305" t="s">
        <v>18</v>
      </c>
      <c r="L6" s="304"/>
      <c r="M6" s="304"/>
      <c r="N6" s="304"/>
      <c r="O6" s="304"/>
      <c r="P6" s="304"/>
      <c r="Q6" s="304"/>
      <c r="R6" s="304"/>
      <c r="S6" s="304"/>
      <c r="T6" s="304"/>
      <c r="U6" s="304"/>
      <c r="V6" s="304"/>
      <c r="W6" s="304"/>
      <c r="X6" s="304"/>
      <c r="Y6" s="304"/>
      <c r="Z6" s="304"/>
      <c r="AA6" s="304"/>
      <c r="AB6" s="304"/>
      <c r="AC6" s="304"/>
      <c r="AD6" s="304"/>
      <c r="AE6" s="304"/>
      <c r="AF6" s="304"/>
      <c r="AG6" s="304"/>
      <c r="AH6" s="304"/>
      <c r="AI6" s="304"/>
      <c r="AJ6" s="304"/>
      <c r="AK6" s="304"/>
      <c r="AL6" s="304"/>
      <c r="AM6" s="304"/>
      <c r="AN6" s="304"/>
      <c r="AO6" s="304"/>
      <c r="AR6" s="21"/>
      <c r="BE6" s="301"/>
      <c r="BS6" s="18" t="s">
        <v>7</v>
      </c>
    </row>
    <row r="7" spans="2:71" s="1" customFormat="1" ht="12" customHeight="1">
      <c r="B7" s="21"/>
      <c r="D7" s="28" t="s">
        <v>19</v>
      </c>
      <c r="K7" s="26" t="s">
        <v>20</v>
      </c>
      <c r="AK7" s="28" t="s">
        <v>21</v>
      </c>
      <c r="AN7" s="26" t="s">
        <v>22</v>
      </c>
      <c r="AR7" s="21"/>
      <c r="BE7" s="301"/>
      <c r="BS7" s="18" t="s">
        <v>7</v>
      </c>
    </row>
    <row r="8" spans="2:71" s="1" customFormat="1" ht="12" customHeight="1">
      <c r="B8" s="21"/>
      <c r="D8" s="28" t="s">
        <v>23</v>
      </c>
      <c r="K8" s="26" t="s">
        <v>24</v>
      </c>
      <c r="AK8" s="28" t="s">
        <v>25</v>
      </c>
      <c r="AN8" s="29" t="s">
        <v>26</v>
      </c>
      <c r="AR8" s="21"/>
      <c r="BE8" s="301"/>
      <c r="BS8" s="18" t="s">
        <v>7</v>
      </c>
    </row>
    <row r="9" spans="2:71" s="1" customFormat="1" ht="29.25" customHeight="1">
      <c r="B9" s="21"/>
      <c r="D9" s="25" t="s">
        <v>27</v>
      </c>
      <c r="K9" s="30" t="s">
        <v>28</v>
      </c>
      <c r="AK9" s="25" t="s">
        <v>29</v>
      </c>
      <c r="AN9" s="30" t="s">
        <v>30</v>
      </c>
      <c r="AR9" s="21"/>
      <c r="BE9" s="301"/>
      <c r="BS9" s="18" t="s">
        <v>7</v>
      </c>
    </row>
    <row r="10" spans="2:71" s="1" customFormat="1" ht="12" customHeight="1">
      <c r="B10" s="21"/>
      <c r="D10" s="28" t="s">
        <v>31</v>
      </c>
      <c r="AK10" s="28" t="s">
        <v>32</v>
      </c>
      <c r="AN10" s="26" t="s">
        <v>33</v>
      </c>
      <c r="AR10" s="21"/>
      <c r="BE10" s="301"/>
      <c r="BS10" s="18" t="s">
        <v>7</v>
      </c>
    </row>
    <row r="11" spans="2:71" s="1" customFormat="1" ht="18.4" customHeight="1">
      <c r="B11" s="21"/>
      <c r="E11" s="26" t="s">
        <v>34</v>
      </c>
      <c r="AK11" s="28" t="s">
        <v>35</v>
      </c>
      <c r="AN11" s="26" t="s">
        <v>33</v>
      </c>
      <c r="AR11" s="21"/>
      <c r="BE11" s="301"/>
      <c r="BS11" s="18" t="s">
        <v>7</v>
      </c>
    </row>
    <row r="12" spans="2:71" s="1" customFormat="1" ht="6.95" customHeight="1">
      <c r="B12" s="21"/>
      <c r="AR12" s="21"/>
      <c r="BE12" s="301"/>
      <c r="BS12" s="18" t="s">
        <v>7</v>
      </c>
    </row>
    <row r="13" spans="2:71" s="1" customFormat="1" ht="12" customHeight="1">
      <c r="B13" s="21"/>
      <c r="D13" s="28" t="s">
        <v>36</v>
      </c>
      <c r="AK13" s="28" t="s">
        <v>32</v>
      </c>
      <c r="AN13" s="31" t="s">
        <v>37</v>
      </c>
      <c r="AR13" s="21"/>
      <c r="BE13" s="301"/>
      <c r="BS13" s="18" t="s">
        <v>7</v>
      </c>
    </row>
    <row r="14" spans="2:71" ht="12.75">
      <c r="B14" s="21"/>
      <c r="E14" s="306" t="s">
        <v>37</v>
      </c>
      <c r="F14" s="307"/>
      <c r="G14" s="307"/>
      <c r="H14" s="307"/>
      <c r="I14" s="307"/>
      <c r="J14" s="307"/>
      <c r="K14" s="307"/>
      <c r="L14" s="307"/>
      <c r="M14" s="307"/>
      <c r="N14" s="307"/>
      <c r="O14" s="307"/>
      <c r="P14" s="307"/>
      <c r="Q14" s="307"/>
      <c r="R14" s="307"/>
      <c r="S14" s="307"/>
      <c r="T14" s="307"/>
      <c r="U14" s="307"/>
      <c r="V14" s="307"/>
      <c r="W14" s="307"/>
      <c r="X14" s="307"/>
      <c r="Y14" s="307"/>
      <c r="Z14" s="307"/>
      <c r="AA14" s="307"/>
      <c r="AB14" s="307"/>
      <c r="AC14" s="307"/>
      <c r="AD14" s="307"/>
      <c r="AE14" s="307"/>
      <c r="AF14" s="307"/>
      <c r="AG14" s="307"/>
      <c r="AH14" s="307"/>
      <c r="AI14" s="307"/>
      <c r="AJ14" s="307"/>
      <c r="AK14" s="28" t="s">
        <v>35</v>
      </c>
      <c r="AN14" s="31" t="s">
        <v>37</v>
      </c>
      <c r="AR14" s="21"/>
      <c r="BE14" s="301"/>
      <c r="BS14" s="18" t="s">
        <v>7</v>
      </c>
    </row>
    <row r="15" spans="2:71" s="1" customFormat="1" ht="6.95" customHeight="1">
      <c r="B15" s="21"/>
      <c r="AR15" s="21"/>
      <c r="BE15" s="301"/>
      <c r="BS15" s="18" t="s">
        <v>4</v>
      </c>
    </row>
    <row r="16" spans="2:71" s="1" customFormat="1" ht="12" customHeight="1">
      <c r="B16" s="21"/>
      <c r="D16" s="28" t="s">
        <v>38</v>
      </c>
      <c r="AK16" s="28" t="s">
        <v>32</v>
      </c>
      <c r="AN16" s="26" t="s">
        <v>39</v>
      </c>
      <c r="AR16" s="21"/>
      <c r="BE16" s="301"/>
      <c r="BS16" s="18" t="s">
        <v>4</v>
      </c>
    </row>
    <row r="17" spans="2:71" s="1" customFormat="1" ht="18.4" customHeight="1">
      <c r="B17" s="21"/>
      <c r="E17" s="26" t="s">
        <v>40</v>
      </c>
      <c r="AK17" s="28" t="s">
        <v>35</v>
      </c>
      <c r="AN17" s="26" t="s">
        <v>39</v>
      </c>
      <c r="AR17" s="21"/>
      <c r="BE17" s="301"/>
      <c r="BS17" s="18" t="s">
        <v>41</v>
      </c>
    </row>
    <row r="18" spans="2:71" s="1" customFormat="1" ht="6.95" customHeight="1">
      <c r="B18" s="21"/>
      <c r="AR18" s="21"/>
      <c r="BE18" s="301"/>
      <c r="BS18" s="18" t="s">
        <v>7</v>
      </c>
    </row>
    <row r="19" spans="2:71" s="1" customFormat="1" ht="12" customHeight="1">
      <c r="B19" s="21"/>
      <c r="D19" s="28" t="s">
        <v>42</v>
      </c>
      <c r="AK19" s="28" t="s">
        <v>32</v>
      </c>
      <c r="AN19" s="26" t="s">
        <v>39</v>
      </c>
      <c r="AR19" s="21"/>
      <c r="BE19" s="301"/>
      <c r="BS19" s="18" t="s">
        <v>7</v>
      </c>
    </row>
    <row r="20" spans="2:71" s="1" customFormat="1" ht="18.4" customHeight="1">
      <c r="B20" s="21"/>
      <c r="E20" s="26" t="s">
        <v>40</v>
      </c>
      <c r="AK20" s="28" t="s">
        <v>35</v>
      </c>
      <c r="AN20" s="26" t="s">
        <v>39</v>
      </c>
      <c r="AR20" s="21"/>
      <c r="BE20" s="301"/>
      <c r="BS20" s="18" t="s">
        <v>41</v>
      </c>
    </row>
    <row r="21" spans="2:57" s="1" customFormat="1" ht="6.95" customHeight="1">
      <c r="B21" s="21"/>
      <c r="AR21" s="21"/>
      <c r="BE21" s="301"/>
    </row>
    <row r="22" spans="2:57" s="1" customFormat="1" ht="12" customHeight="1">
      <c r="B22" s="21"/>
      <c r="D22" s="28" t="s">
        <v>43</v>
      </c>
      <c r="AR22" s="21"/>
      <c r="BE22" s="301"/>
    </row>
    <row r="23" spans="2:57" s="1" customFormat="1" ht="47.25" customHeight="1">
      <c r="B23" s="21"/>
      <c r="E23" s="308" t="s">
        <v>44</v>
      </c>
      <c r="F23" s="308"/>
      <c r="G23" s="308"/>
      <c r="H23" s="308"/>
      <c r="I23" s="308"/>
      <c r="J23" s="308"/>
      <c r="K23" s="308"/>
      <c r="L23" s="308"/>
      <c r="M23" s="308"/>
      <c r="N23" s="308"/>
      <c r="O23" s="308"/>
      <c r="P23" s="308"/>
      <c r="Q23" s="308"/>
      <c r="R23" s="308"/>
      <c r="S23" s="308"/>
      <c r="T23" s="308"/>
      <c r="U23" s="308"/>
      <c r="V23" s="308"/>
      <c r="W23" s="308"/>
      <c r="X23" s="308"/>
      <c r="Y23" s="308"/>
      <c r="Z23" s="308"/>
      <c r="AA23" s="308"/>
      <c r="AB23" s="308"/>
      <c r="AC23" s="308"/>
      <c r="AD23" s="308"/>
      <c r="AE23" s="308"/>
      <c r="AF23" s="308"/>
      <c r="AG23" s="308"/>
      <c r="AH23" s="308"/>
      <c r="AI23" s="308"/>
      <c r="AJ23" s="308"/>
      <c r="AK23" s="308"/>
      <c r="AL23" s="308"/>
      <c r="AM23" s="308"/>
      <c r="AN23" s="308"/>
      <c r="AR23" s="21"/>
      <c r="BE23" s="301"/>
    </row>
    <row r="24" spans="2:57" s="1" customFormat="1" ht="6.95" customHeight="1">
      <c r="B24" s="21"/>
      <c r="AR24" s="21"/>
      <c r="BE24" s="301"/>
    </row>
    <row r="25" spans="2:57" s="1" customFormat="1" ht="6.95" customHeight="1">
      <c r="B25" s="21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R25" s="21"/>
      <c r="BE25" s="301"/>
    </row>
    <row r="26" spans="1:57" s="2" customFormat="1" ht="25.9" customHeight="1">
      <c r="A26" s="34"/>
      <c r="B26" s="35"/>
      <c r="C26" s="34"/>
      <c r="D26" s="36" t="s">
        <v>45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09">
        <f>ROUND(AG54,2)</f>
        <v>0</v>
      </c>
      <c r="AL26" s="310"/>
      <c r="AM26" s="310"/>
      <c r="AN26" s="310"/>
      <c r="AO26" s="310"/>
      <c r="AP26" s="34"/>
      <c r="AQ26" s="34"/>
      <c r="AR26" s="35"/>
      <c r="BE26" s="301"/>
    </row>
    <row r="27" spans="1:57" s="2" customFormat="1" ht="6.95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5"/>
      <c r="BE27" s="301"/>
    </row>
    <row r="28" spans="1:57" s="2" customFormat="1" ht="12.75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311" t="s">
        <v>46</v>
      </c>
      <c r="M28" s="311"/>
      <c r="N28" s="311"/>
      <c r="O28" s="311"/>
      <c r="P28" s="311"/>
      <c r="Q28" s="34"/>
      <c r="R28" s="34"/>
      <c r="S28" s="34"/>
      <c r="T28" s="34"/>
      <c r="U28" s="34"/>
      <c r="V28" s="34"/>
      <c r="W28" s="311" t="s">
        <v>47</v>
      </c>
      <c r="X28" s="311"/>
      <c r="Y28" s="311"/>
      <c r="Z28" s="311"/>
      <c r="AA28" s="311"/>
      <c r="AB28" s="311"/>
      <c r="AC28" s="311"/>
      <c r="AD28" s="311"/>
      <c r="AE28" s="311"/>
      <c r="AF28" s="34"/>
      <c r="AG28" s="34"/>
      <c r="AH28" s="34"/>
      <c r="AI28" s="34"/>
      <c r="AJ28" s="34"/>
      <c r="AK28" s="311" t="s">
        <v>48</v>
      </c>
      <c r="AL28" s="311"/>
      <c r="AM28" s="311"/>
      <c r="AN28" s="311"/>
      <c r="AO28" s="311"/>
      <c r="AP28" s="34"/>
      <c r="AQ28" s="34"/>
      <c r="AR28" s="35"/>
      <c r="BE28" s="301"/>
    </row>
    <row r="29" spans="2:57" s="3" customFormat="1" ht="14.45" customHeight="1">
      <c r="B29" s="39"/>
      <c r="D29" s="28" t="s">
        <v>49</v>
      </c>
      <c r="F29" s="28" t="s">
        <v>50</v>
      </c>
      <c r="L29" s="314">
        <v>0.21</v>
      </c>
      <c r="M29" s="313"/>
      <c r="N29" s="313"/>
      <c r="O29" s="313"/>
      <c r="P29" s="313"/>
      <c r="W29" s="312">
        <f>ROUND(AZ54,2)</f>
        <v>0</v>
      </c>
      <c r="X29" s="313"/>
      <c r="Y29" s="313"/>
      <c r="Z29" s="313"/>
      <c r="AA29" s="313"/>
      <c r="AB29" s="313"/>
      <c r="AC29" s="313"/>
      <c r="AD29" s="313"/>
      <c r="AE29" s="313"/>
      <c r="AK29" s="312">
        <f>ROUND(AV54,2)</f>
        <v>0</v>
      </c>
      <c r="AL29" s="313"/>
      <c r="AM29" s="313"/>
      <c r="AN29" s="313"/>
      <c r="AO29" s="313"/>
      <c r="AR29" s="39"/>
      <c r="BE29" s="302"/>
    </row>
    <row r="30" spans="2:57" s="3" customFormat="1" ht="14.45" customHeight="1">
      <c r="B30" s="39"/>
      <c r="F30" s="28" t="s">
        <v>51</v>
      </c>
      <c r="L30" s="314">
        <v>0.15</v>
      </c>
      <c r="M30" s="313"/>
      <c r="N30" s="313"/>
      <c r="O30" s="313"/>
      <c r="P30" s="313"/>
      <c r="W30" s="312">
        <f>ROUND(BA54,2)</f>
        <v>0</v>
      </c>
      <c r="X30" s="313"/>
      <c r="Y30" s="313"/>
      <c r="Z30" s="313"/>
      <c r="AA30" s="313"/>
      <c r="AB30" s="313"/>
      <c r="AC30" s="313"/>
      <c r="AD30" s="313"/>
      <c r="AE30" s="313"/>
      <c r="AK30" s="312">
        <f>ROUND(AW54,2)</f>
        <v>0</v>
      </c>
      <c r="AL30" s="313"/>
      <c r="AM30" s="313"/>
      <c r="AN30" s="313"/>
      <c r="AO30" s="313"/>
      <c r="AR30" s="39"/>
      <c r="BE30" s="302"/>
    </row>
    <row r="31" spans="2:57" s="3" customFormat="1" ht="14.45" customHeight="1" hidden="1">
      <c r="B31" s="39"/>
      <c r="F31" s="28" t="s">
        <v>52</v>
      </c>
      <c r="L31" s="314">
        <v>0.21</v>
      </c>
      <c r="M31" s="313"/>
      <c r="N31" s="313"/>
      <c r="O31" s="313"/>
      <c r="P31" s="313"/>
      <c r="W31" s="312">
        <f>ROUND(BB54,2)</f>
        <v>0</v>
      </c>
      <c r="X31" s="313"/>
      <c r="Y31" s="313"/>
      <c r="Z31" s="313"/>
      <c r="AA31" s="313"/>
      <c r="AB31" s="313"/>
      <c r="AC31" s="313"/>
      <c r="AD31" s="313"/>
      <c r="AE31" s="313"/>
      <c r="AK31" s="312">
        <v>0</v>
      </c>
      <c r="AL31" s="313"/>
      <c r="AM31" s="313"/>
      <c r="AN31" s="313"/>
      <c r="AO31" s="313"/>
      <c r="AR31" s="39"/>
      <c r="BE31" s="302"/>
    </row>
    <row r="32" spans="2:57" s="3" customFormat="1" ht="14.45" customHeight="1" hidden="1">
      <c r="B32" s="39"/>
      <c r="F32" s="28" t="s">
        <v>53</v>
      </c>
      <c r="L32" s="314">
        <v>0.15</v>
      </c>
      <c r="M32" s="313"/>
      <c r="N32" s="313"/>
      <c r="O32" s="313"/>
      <c r="P32" s="313"/>
      <c r="W32" s="312">
        <f>ROUND(BC54,2)</f>
        <v>0</v>
      </c>
      <c r="X32" s="313"/>
      <c r="Y32" s="313"/>
      <c r="Z32" s="313"/>
      <c r="AA32" s="313"/>
      <c r="AB32" s="313"/>
      <c r="AC32" s="313"/>
      <c r="AD32" s="313"/>
      <c r="AE32" s="313"/>
      <c r="AK32" s="312">
        <v>0</v>
      </c>
      <c r="AL32" s="313"/>
      <c r="AM32" s="313"/>
      <c r="AN32" s="313"/>
      <c r="AO32" s="313"/>
      <c r="AR32" s="39"/>
      <c r="BE32" s="302"/>
    </row>
    <row r="33" spans="2:44" s="3" customFormat="1" ht="14.45" customHeight="1" hidden="1">
      <c r="B33" s="39"/>
      <c r="F33" s="28" t="s">
        <v>54</v>
      </c>
      <c r="L33" s="314">
        <v>0</v>
      </c>
      <c r="M33" s="313"/>
      <c r="N33" s="313"/>
      <c r="O33" s="313"/>
      <c r="P33" s="313"/>
      <c r="W33" s="312">
        <f>ROUND(BD54,2)</f>
        <v>0</v>
      </c>
      <c r="X33" s="313"/>
      <c r="Y33" s="313"/>
      <c r="Z33" s="313"/>
      <c r="AA33" s="313"/>
      <c r="AB33" s="313"/>
      <c r="AC33" s="313"/>
      <c r="AD33" s="313"/>
      <c r="AE33" s="313"/>
      <c r="AK33" s="312">
        <v>0</v>
      </c>
      <c r="AL33" s="313"/>
      <c r="AM33" s="313"/>
      <c r="AN33" s="313"/>
      <c r="AO33" s="313"/>
      <c r="AR33" s="39"/>
    </row>
    <row r="34" spans="1:57" s="2" customFormat="1" ht="6.95" customHeight="1">
      <c r="A34" s="34"/>
      <c r="B34" s="35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5"/>
      <c r="BE34" s="34"/>
    </row>
    <row r="35" spans="1:57" s="2" customFormat="1" ht="25.9" customHeight="1">
      <c r="A35" s="34"/>
      <c r="B35" s="35"/>
      <c r="C35" s="40"/>
      <c r="D35" s="41" t="s">
        <v>55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56</v>
      </c>
      <c r="U35" s="42"/>
      <c r="V35" s="42"/>
      <c r="W35" s="42"/>
      <c r="X35" s="318" t="s">
        <v>57</v>
      </c>
      <c r="Y35" s="316"/>
      <c r="Z35" s="316"/>
      <c r="AA35" s="316"/>
      <c r="AB35" s="316"/>
      <c r="AC35" s="42"/>
      <c r="AD35" s="42"/>
      <c r="AE35" s="42"/>
      <c r="AF35" s="42"/>
      <c r="AG35" s="42"/>
      <c r="AH35" s="42"/>
      <c r="AI35" s="42"/>
      <c r="AJ35" s="42"/>
      <c r="AK35" s="315">
        <f>SUM(AK26:AK33)</f>
        <v>0</v>
      </c>
      <c r="AL35" s="316"/>
      <c r="AM35" s="316"/>
      <c r="AN35" s="316"/>
      <c r="AO35" s="317"/>
      <c r="AP35" s="40"/>
      <c r="AQ35" s="40"/>
      <c r="AR35" s="35"/>
      <c r="BE35" s="34"/>
    </row>
    <row r="36" spans="1:57" s="2" customFormat="1" ht="6.95" customHeight="1">
      <c r="A36" s="34"/>
      <c r="B36" s="35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5"/>
      <c r="BE36" s="34"/>
    </row>
    <row r="37" spans="1:57" s="2" customFormat="1" ht="6.95" customHeight="1">
      <c r="A37" s="34"/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35"/>
      <c r="BE37" s="34"/>
    </row>
    <row r="41" spans="1:57" s="2" customFormat="1" ht="6.95" customHeight="1">
      <c r="A41" s="34"/>
      <c r="B41" s="46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35"/>
      <c r="BE41" s="34"/>
    </row>
    <row r="42" spans="1:57" s="2" customFormat="1" ht="24.95" customHeight="1">
      <c r="A42" s="34"/>
      <c r="B42" s="35"/>
      <c r="C42" s="22" t="s">
        <v>58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5"/>
      <c r="BE42" s="34"/>
    </row>
    <row r="43" spans="1:57" s="2" customFormat="1" ht="6.95" customHeight="1">
      <c r="A43" s="34"/>
      <c r="B43" s="35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5"/>
      <c r="BE43" s="34"/>
    </row>
    <row r="44" spans="2:44" s="4" customFormat="1" ht="12" customHeight="1">
      <c r="B44" s="48"/>
      <c r="C44" s="28" t="s">
        <v>14</v>
      </c>
      <c r="L44" s="4" t="str">
        <f>K5</f>
        <v>23_P018</v>
      </c>
      <c r="AR44" s="48"/>
    </row>
    <row r="45" spans="2:44" s="5" customFormat="1" ht="36.95" customHeight="1">
      <c r="B45" s="49"/>
      <c r="C45" s="50" t="s">
        <v>17</v>
      </c>
      <c r="L45" s="282" t="str">
        <f>K6</f>
        <v>Most ev.č. 177-002 Nové Mitrovice</v>
      </c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283"/>
      <c r="AM45" s="283"/>
      <c r="AN45" s="283"/>
      <c r="AO45" s="283"/>
      <c r="AR45" s="49"/>
    </row>
    <row r="46" spans="1:57" s="2" customFormat="1" ht="6.95" customHeight="1">
      <c r="A46" s="34"/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5"/>
      <c r="BE46" s="34"/>
    </row>
    <row r="47" spans="1:57" s="2" customFormat="1" ht="12" customHeight="1">
      <c r="A47" s="34"/>
      <c r="B47" s="35"/>
      <c r="C47" s="28" t="s">
        <v>23</v>
      </c>
      <c r="D47" s="34"/>
      <c r="E47" s="34"/>
      <c r="F47" s="34"/>
      <c r="G47" s="34"/>
      <c r="H47" s="34"/>
      <c r="I47" s="34"/>
      <c r="J47" s="34"/>
      <c r="K47" s="34"/>
      <c r="L47" s="51" t="str">
        <f>IF(K8="","",K8)</f>
        <v>Nové Mitrovice</v>
      </c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28" t="s">
        <v>25</v>
      </c>
      <c r="AJ47" s="34"/>
      <c r="AK47" s="34"/>
      <c r="AL47" s="34"/>
      <c r="AM47" s="284" t="str">
        <f>IF(AN8="","",AN8)</f>
        <v>12. 7. 2023</v>
      </c>
      <c r="AN47" s="284"/>
      <c r="AO47" s="34"/>
      <c r="AP47" s="34"/>
      <c r="AQ47" s="34"/>
      <c r="AR47" s="35"/>
      <c r="BE47" s="34"/>
    </row>
    <row r="48" spans="1:57" s="2" customFormat="1" ht="6.95" customHeight="1">
      <c r="A48" s="34"/>
      <c r="B48" s="35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5"/>
      <c r="BE48" s="34"/>
    </row>
    <row r="49" spans="1:57" s="2" customFormat="1" ht="15.2" customHeight="1">
      <c r="A49" s="34"/>
      <c r="B49" s="35"/>
      <c r="C49" s="28" t="s">
        <v>31</v>
      </c>
      <c r="D49" s="34"/>
      <c r="E49" s="34"/>
      <c r="F49" s="34"/>
      <c r="G49" s="34"/>
      <c r="H49" s="34"/>
      <c r="I49" s="34"/>
      <c r="J49" s="34"/>
      <c r="K49" s="34"/>
      <c r="L49" s="4" t="str">
        <f>IF(E11="","",E11)</f>
        <v>Správa a údržba silnic Plzeňského kraje p.o.</v>
      </c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28" t="s">
        <v>38</v>
      </c>
      <c r="AJ49" s="34"/>
      <c r="AK49" s="34"/>
      <c r="AL49" s="34"/>
      <c r="AM49" s="285" t="str">
        <f>IF(E17="","",E17)</f>
        <v>U-Projekt DOS s.r.o.</v>
      </c>
      <c r="AN49" s="286"/>
      <c r="AO49" s="286"/>
      <c r="AP49" s="286"/>
      <c r="AQ49" s="34"/>
      <c r="AR49" s="35"/>
      <c r="AS49" s="287" t="s">
        <v>59</v>
      </c>
      <c r="AT49" s="288"/>
      <c r="AU49" s="53"/>
      <c r="AV49" s="53"/>
      <c r="AW49" s="53"/>
      <c r="AX49" s="53"/>
      <c r="AY49" s="53"/>
      <c r="AZ49" s="53"/>
      <c r="BA49" s="53"/>
      <c r="BB49" s="53"/>
      <c r="BC49" s="53"/>
      <c r="BD49" s="54"/>
      <c r="BE49" s="34"/>
    </row>
    <row r="50" spans="1:57" s="2" customFormat="1" ht="15.2" customHeight="1">
      <c r="A50" s="34"/>
      <c r="B50" s="35"/>
      <c r="C50" s="28" t="s">
        <v>36</v>
      </c>
      <c r="D50" s="34"/>
      <c r="E50" s="34"/>
      <c r="F50" s="34"/>
      <c r="G50" s="34"/>
      <c r="H50" s="34"/>
      <c r="I50" s="34"/>
      <c r="J50" s="34"/>
      <c r="K50" s="34"/>
      <c r="L50" s="4" t="str">
        <f>IF(E14="Vyplň údaj","",E14)</f>
        <v/>
      </c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28" t="s">
        <v>42</v>
      </c>
      <c r="AJ50" s="34"/>
      <c r="AK50" s="34"/>
      <c r="AL50" s="34"/>
      <c r="AM50" s="285" t="str">
        <f>IF(E20="","",E20)</f>
        <v>U-Projekt DOS s.r.o.</v>
      </c>
      <c r="AN50" s="286"/>
      <c r="AO50" s="286"/>
      <c r="AP50" s="286"/>
      <c r="AQ50" s="34"/>
      <c r="AR50" s="35"/>
      <c r="AS50" s="289"/>
      <c r="AT50" s="290"/>
      <c r="AU50" s="55"/>
      <c r="AV50" s="55"/>
      <c r="AW50" s="55"/>
      <c r="AX50" s="55"/>
      <c r="AY50" s="55"/>
      <c r="AZ50" s="55"/>
      <c r="BA50" s="55"/>
      <c r="BB50" s="55"/>
      <c r="BC50" s="55"/>
      <c r="BD50" s="56"/>
      <c r="BE50" s="34"/>
    </row>
    <row r="51" spans="1:57" s="2" customFormat="1" ht="10.9" customHeight="1">
      <c r="A51" s="34"/>
      <c r="B51" s="35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5"/>
      <c r="AS51" s="289"/>
      <c r="AT51" s="290"/>
      <c r="AU51" s="55"/>
      <c r="AV51" s="55"/>
      <c r="AW51" s="55"/>
      <c r="AX51" s="55"/>
      <c r="AY51" s="55"/>
      <c r="AZ51" s="55"/>
      <c r="BA51" s="55"/>
      <c r="BB51" s="55"/>
      <c r="BC51" s="55"/>
      <c r="BD51" s="56"/>
      <c r="BE51" s="34"/>
    </row>
    <row r="52" spans="1:57" s="2" customFormat="1" ht="29.25" customHeight="1">
      <c r="A52" s="34"/>
      <c r="B52" s="35"/>
      <c r="C52" s="291" t="s">
        <v>60</v>
      </c>
      <c r="D52" s="292"/>
      <c r="E52" s="292"/>
      <c r="F52" s="292"/>
      <c r="G52" s="292"/>
      <c r="H52" s="57"/>
      <c r="I52" s="294" t="s">
        <v>61</v>
      </c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3" t="s">
        <v>62</v>
      </c>
      <c r="AH52" s="292"/>
      <c r="AI52" s="292"/>
      <c r="AJ52" s="292"/>
      <c r="AK52" s="292"/>
      <c r="AL52" s="292"/>
      <c r="AM52" s="292"/>
      <c r="AN52" s="294" t="s">
        <v>63</v>
      </c>
      <c r="AO52" s="292"/>
      <c r="AP52" s="292"/>
      <c r="AQ52" s="58" t="s">
        <v>64</v>
      </c>
      <c r="AR52" s="35"/>
      <c r="AS52" s="59" t="s">
        <v>65</v>
      </c>
      <c r="AT52" s="60" t="s">
        <v>66</v>
      </c>
      <c r="AU52" s="60" t="s">
        <v>67</v>
      </c>
      <c r="AV52" s="60" t="s">
        <v>68</v>
      </c>
      <c r="AW52" s="60" t="s">
        <v>69</v>
      </c>
      <c r="AX52" s="60" t="s">
        <v>70</v>
      </c>
      <c r="AY52" s="60" t="s">
        <v>71</v>
      </c>
      <c r="AZ52" s="60" t="s">
        <v>72</v>
      </c>
      <c r="BA52" s="60" t="s">
        <v>73</v>
      </c>
      <c r="BB52" s="60" t="s">
        <v>74</v>
      </c>
      <c r="BC52" s="60" t="s">
        <v>75</v>
      </c>
      <c r="BD52" s="61" t="s">
        <v>76</v>
      </c>
      <c r="BE52" s="34"/>
    </row>
    <row r="53" spans="1:57" s="2" customFormat="1" ht="10.9" customHeight="1">
      <c r="A53" s="34"/>
      <c r="B53" s="35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5"/>
      <c r="AS53" s="62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4"/>
      <c r="BE53" s="34"/>
    </row>
    <row r="54" spans="2:90" s="6" customFormat="1" ht="32.45" customHeight="1">
      <c r="B54" s="65"/>
      <c r="C54" s="66" t="s">
        <v>77</v>
      </c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298">
        <f>ROUND(SUM(AG55:AG58),2)</f>
        <v>0</v>
      </c>
      <c r="AH54" s="298"/>
      <c r="AI54" s="298"/>
      <c r="AJ54" s="298"/>
      <c r="AK54" s="298"/>
      <c r="AL54" s="298"/>
      <c r="AM54" s="298"/>
      <c r="AN54" s="299">
        <f>SUM(AG54,AT54)</f>
        <v>0</v>
      </c>
      <c r="AO54" s="299"/>
      <c r="AP54" s="299"/>
      <c r="AQ54" s="69" t="s">
        <v>3</v>
      </c>
      <c r="AR54" s="65"/>
      <c r="AS54" s="70">
        <f>ROUND(SUM(AS55:AS58),2)</f>
        <v>0</v>
      </c>
      <c r="AT54" s="71">
        <f>ROUND(SUM(AV54:AW54),2)</f>
        <v>0</v>
      </c>
      <c r="AU54" s="72">
        <f>ROUND(SUM(AU55:AU58),5)</f>
        <v>0</v>
      </c>
      <c r="AV54" s="71">
        <f>ROUND(AZ54*L29,2)</f>
        <v>0</v>
      </c>
      <c r="AW54" s="71">
        <f>ROUND(BA54*L30,2)</f>
        <v>0</v>
      </c>
      <c r="AX54" s="71">
        <f>ROUND(BB54*L29,2)</f>
        <v>0</v>
      </c>
      <c r="AY54" s="71">
        <f>ROUND(BC54*L30,2)</f>
        <v>0</v>
      </c>
      <c r="AZ54" s="71">
        <f>ROUND(SUM(AZ55:AZ58),2)</f>
        <v>0</v>
      </c>
      <c r="BA54" s="71">
        <f>ROUND(SUM(BA55:BA58),2)</f>
        <v>0</v>
      </c>
      <c r="BB54" s="71">
        <f>ROUND(SUM(BB55:BB58),2)</f>
        <v>0</v>
      </c>
      <c r="BC54" s="71">
        <f>ROUND(SUM(BC55:BC58),2)</f>
        <v>0</v>
      </c>
      <c r="BD54" s="73">
        <f>ROUND(SUM(BD55:BD58),2)</f>
        <v>0</v>
      </c>
      <c r="BS54" s="74" t="s">
        <v>78</v>
      </c>
      <c r="BT54" s="74" t="s">
        <v>79</v>
      </c>
      <c r="BU54" s="75" t="s">
        <v>80</v>
      </c>
      <c r="BV54" s="74" t="s">
        <v>81</v>
      </c>
      <c r="BW54" s="74" t="s">
        <v>5</v>
      </c>
      <c r="BX54" s="74" t="s">
        <v>82</v>
      </c>
      <c r="CL54" s="74" t="s">
        <v>20</v>
      </c>
    </row>
    <row r="55" spans="1:91" s="7" customFormat="1" ht="16.5" customHeight="1">
      <c r="A55" s="76" t="s">
        <v>83</v>
      </c>
      <c r="B55" s="77"/>
      <c r="C55" s="78"/>
      <c r="D55" s="295" t="s">
        <v>84</v>
      </c>
      <c r="E55" s="295"/>
      <c r="F55" s="295"/>
      <c r="G55" s="295"/>
      <c r="H55" s="295"/>
      <c r="I55" s="79"/>
      <c r="J55" s="295" t="s">
        <v>85</v>
      </c>
      <c r="K55" s="295"/>
      <c r="L55" s="295"/>
      <c r="M55" s="295"/>
      <c r="N55" s="295"/>
      <c r="O55" s="295"/>
      <c r="P55" s="295"/>
      <c r="Q55" s="295"/>
      <c r="R55" s="295"/>
      <c r="S55" s="295"/>
      <c r="T55" s="295"/>
      <c r="U55" s="295"/>
      <c r="V55" s="295"/>
      <c r="W55" s="295"/>
      <c r="X55" s="295"/>
      <c r="Y55" s="295"/>
      <c r="Z55" s="295"/>
      <c r="AA55" s="295"/>
      <c r="AB55" s="295"/>
      <c r="AC55" s="295"/>
      <c r="AD55" s="295"/>
      <c r="AE55" s="295"/>
      <c r="AF55" s="295"/>
      <c r="AG55" s="296">
        <f>'SO 101 - KOMUNIKACE'!J30</f>
        <v>0</v>
      </c>
      <c r="AH55" s="297"/>
      <c r="AI55" s="297"/>
      <c r="AJ55" s="297"/>
      <c r="AK55" s="297"/>
      <c r="AL55" s="297"/>
      <c r="AM55" s="297"/>
      <c r="AN55" s="296">
        <f>SUM(AG55,AT55)</f>
        <v>0</v>
      </c>
      <c r="AO55" s="297"/>
      <c r="AP55" s="297"/>
      <c r="AQ55" s="80" t="s">
        <v>86</v>
      </c>
      <c r="AR55" s="77"/>
      <c r="AS55" s="81">
        <v>0</v>
      </c>
      <c r="AT55" s="82">
        <f>ROUND(SUM(AV55:AW55),2)</f>
        <v>0</v>
      </c>
      <c r="AU55" s="83">
        <f>'SO 101 - KOMUNIKACE'!P91</f>
        <v>0</v>
      </c>
      <c r="AV55" s="82">
        <f>'SO 101 - KOMUNIKACE'!J33</f>
        <v>0</v>
      </c>
      <c r="AW55" s="82">
        <f>'SO 101 - KOMUNIKACE'!J34</f>
        <v>0</v>
      </c>
      <c r="AX55" s="82">
        <f>'SO 101 - KOMUNIKACE'!J35</f>
        <v>0</v>
      </c>
      <c r="AY55" s="82">
        <f>'SO 101 - KOMUNIKACE'!J36</f>
        <v>0</v>
      </c>
      <c r="AZ55" s="82">
        <f>'SO 101 - KOMUNIKACE'!F33</f>
        <v>0</v>
      </c>
      <c r="BA55" s="82">
        <f>'SO 101 - KOMUNIKACE'!F34</f>
        <v>0</v>
      </c>
      <c r="BB55" s="82">
        <f>'SO 101 - KOMUNIKACE'!F35</f>
        <v>0</v>
      </c>
      <c r="BC55" s="82">
        <f>'SO 101 - KOMUNIKACE'!F36</f>
        <v>0</v>
      </c>
      <c r="BD55" s="84">
        <f>'SO 101 - KOMUNIKACE'!F37</f>
        <v>0</v>
      </c>
      <c r="BT55" s="85" t="s">
        <v>87</v>
      </c>
      <c r="BV55" s="85" t="s">
        <v>81</v>
      </c>
      <c r="BW55" s="85" t="s">
        <v>88</v>
      </c>
      <c r="BX55" s="85" t="s">
        <v>5</v>
      </c>
      <c r="CL55" s="85" t="s">
        <v>20</v>
      </c>
      <c r="CM55" s="85" t="s">
        <v>89</v>
      </c>
    </row>
    <row r="56" spans="1:91" s="7" customFormat="1" ht="16.5" customHeight="1">
      <c r="A56" s="76" t="s">
        <v>83</v>
      </c>
      <c r="B56" s="77"/>
      <c r="C56" s="78"/>
      <c r="D56" s="295" t="s">
        <v>90</v>
      </c>
      <c r="E56" s="295"/>
      <c r="F56" s="295"/>
      <c r="G56" s="295"/>
      <c r="H56" s="295"/>
      <c r="I56" s="79"/>
      <c r="J56" s="295" t="s">
        <v>91</v>
      </c>
      <c r="K56" s="295"/>
      <c r="L56" s="295"/>
      <c r="M56" s="295"/>
      <c r="N56" s="295"/>
      <c r="O56" s="295"/>
      <c r="P56" s="295"/>
      <c r="Q56" s="295"/>
      <c r="R56" s="295"/>
      <c r="S56" s="295"/>
      <c r="T56" s="295"/>
      <c r="U56" s="295"/>
      <c r="V56" s="295"/>
      <c r="W56" s="295"/>
      <c r="X56" s="295"/>
      <c r="Y56" s="295"/>
      <c r="Z56" s="295"/>
      <c r="AA56" s="295"/>
      <c r="AB56" s="295"/>
      <c r="AC56" s="295"/>
      <c r="AD56" s="295"/>
      <c r="AE56" s="295"/>
      <c r="AF56" s="295"/>
      <c r="AG56" s="296">
        <f>'SO 141 - Zásady organizac...'!J30</f>
        <v>0</v>
      </c>
      <c r="AH56" s="297"/>
      <c r="AI56" s="297"/>
      <c r="AJ56" s="297"/>
      <c r="AK56" s="297"/>
      <c r="AL56" s="297"/>
      <c r="AM56" s="297"/>
      <c r="AN56" s="296">
        <f>SUM(AG56,AT56)</f>
        <v>0</v>
      </c>
      <c r="AO56" s="297"/>
      <c r="AP56" s="297"/>
      <c r="AQ56" s="80" t="s">
        <v>86</v>
      </c>
      <c r="AR56" s="77"/>
      <c r="AS56" s="81">
        <v>0</v>
      </c>
      <c r="AT56" s="82">
        <f>ROUND(SUM(AV56:AW56),2)</f>
        <v>0</v>
      </c>
      <c r="AU56" s="83">
        <f>'SO 141 - Zásady organizac...'!P80</f>
        <v>0</v>
      </c>
      <c r="AV56" s="82">
        <f>'SO 141 - Zásady organizac...'!J33</f>
        <v>0</v>
      </c>
      <c r="AW56" s="82">
        <f>'SO 141 - Zásady organizac...'!J34</f>
        <v>0</v>
      </c>
      <c r="AX56" s="82">
        <f>'SO 141 - Zásady organizac...'!J35</f>
        <v>0</v>
      </c>
      <c r="AY56" s="82">
        <f>'SO 141 - Zásady organizac...'!J36</f>
        <v>0</v>
      </c>
      <c r="AZ56" s="82">
        <f>'SO 141 - Zásady organizac...'!F33</f>
        <v>0</v>
      </c>
      <c r="BA56" s="82">
        <f>'SO 141 - Zásady organizac...'!F34</f>
        <v>0</v>
      </c>
      <c r="BB56" s="82">
        <f>'SO 141 - Zásady organizac...'!F35</f>
        <v>0</v>
      </c>
      <c r="BC56" s="82">
        <f>'SO 141 - Zásady organizac...'!F36</f>
        <v>0</v>
      </c>
      <c r="BD56" s="84">
        <f>'SO 141 - Zásady organizac...'!F37</f>
        <v>0</v>
      </c>
      <c r="BT56" s="85" t="s">
        <v>87</v>
      </c>
      <c r="BV56" s="85" t="s">
        <v>81</v>
      </c>
      <c r="BW56" s="85" t="s">
        <v>92</v>
      </c>
      <c r="BX56" s="85" t="s">
        <v>5</v>
      </c>
      <c r="CL56" s="85" t="s">
        <v>20</v>
      </c>
      <c r="CM56" s="85" t="s">
        <v>89</v>
      </c>
    </row>
    <row r="57" spans="1:91" s="7" customFormat="1" ht="16.5" customHeight="1">
      <c r="A57" s="76" t="s">
        <v>83</v>
      </c>
      <c r="B57" s="77"/>
      <c r="C57" s="78"/>
      <c r="D57" s="295" t="s">
        <v>93</v>
      </c>
      <c r="E57" s="295"/>
      <c r="F57" s="295"/>
      <c r="G57" s="295"/>
      <c r="H57" s="295"/>
      <c r="I57" s="79"/>
      <c r="J57" s="295" t="s">
        <v>94</v>
      </c>
      <c r="K57" s="295"/>
      <c r="L57" s="295"/>
      <c r="M57" s="295"/>
      <c r="N57" s="295"/>
      <c r="O57" s="295"/>
      <c r="P57" s="295"/>
      <c r="Q57" s="295"/>
      <c r="R57" s="295"/>
      <c r="S57" s="295"/>
      <c r="T57" s="295"/>
      <c r="U57" s="295"/>
      <c r="V57" s="295"/>
      <c r="W57" s="295"/>
      <c r="X57" s="295"/>
      <c r="Y57" s="295"/>
      <c r="Z57" s="295"/>
      <c r="AA57" s="295"/>
      <c r="AB57" s="295"/>
      <c r="AC57" s="295"/>
      <c r="AD57" s="295"/>
      <c r="AE57" s="295"/>
      <c r="AF57" s="295"/>
      <c r="AG57" s="296">
        <f>'SO 201 - MOST EV. Č. 177-002'!J30</f>
        <v>0</v>
      </c>
      <c r="AH57" s="297"/>
      <c r="AI57" s="297"/>
      <c r="AJ57" s="297"/>
      <c r="AK57" s="297"/>
      <c r="AL57" s="297"/>
      <c r="AM57" s="297"/>
      <c r="AN57" s="296">
        <f>SUM(AG57,AT57)</f>
        <v>0</v>
      </c>
      <c r="AO57" s="297"/>
      <c r="AP57" s="297"/>
      <c r="AQ57" s="80" t="s">
        <v>86</v>
      </c>
      <c r="AR57" s="77"/>
      <c r="AS57" s="81">
        <v>0</v>
      </c>
      <c r="AT57" s="82">
        <f>ROUND(SUM(AV57:AW57),2)</f>
        <v>0</v>
      </c>
      <c r="AU57" s="83">
        <f>'SO 201 - MOST EV. Č. 177-002'!P88</f>
        <v>0</v>
      </c>
      <c r="AV57" s="82">
        <f>'SO 201 - MOST EV. Č. 177-002'!J33</f>
        <v>0</v>
      </c>
      <c r="AW57" s="82">
        <f>'SO 201 - MOST EV. Č. 177-002'!J34</f>
        <v>0</v>
      </c>
      <c r="AX57" s="82">
        <f>'SO 201 - MOST EV. Č. 177-002'!J35</f>
        <v>0</v>
      </c>
      <c r="AY57" s="82">
        <f>'SO 201 - MOST EV. Č. 177-002'!J36</f>
        <v>0</v>
      </c>
      <c r="AZ57" s="82">
        <f>'SO 201 - MOST EV. Č. 177-002'!F33</f>
        <v>0</v>
      </c>
      <c r="BA57" s="82">
        <f>'SO 201 - MOST EV. Č. 177-002'!F34</f>
        <v>0</v>
      </c>
      <c r="BB57" s="82">
        <f>'SO 201 - MOST EV. Č. 177-002'!F35</f>
        <v>0</v>
      </c>
      <c r="BC57" s="82">
        <f>'SO 201 - MOST EV. Č. 177-002'!F36</f>
        <v>0</v>
      </c>
      <c r="BD57" s="84">
        <f>'SO 201 - MOST EV. Č. 177-002'!F37</f>
        <v>0</v>
      </c>
      <c r="BT57" s="85" t="s">
        <v>87</v>
      </c>
      <c r="BV57" s="85" t="s">
        <v>81</v>
      </c>
      <c r="BW57" s="85" t="s">
        <v>95</v>
      </c>
      <c r="BX57" s="85" t="s">
        <v>5</v>
      </c>
      <c r="CL57" s="85" t="s">
        <v>20</v>
      </c>
      <c r="CM57" s="85" t="s">
        <v>89</v>
      </c>
    </row>
    <row r="58" spans="1:91" s="7" customFormat="1" ht="16.5" customHeight="1">
      <c r="A58" s="76" t="s">
        <v>83</v>
      </c>
      <c r="B58" s="77"/>
      <c r="C58" s="78"/>
      <c r="D58" s="295" t="s">
        <v>96</v>
      </c>
      <c r="E58" s="295"/>
      <c r="F58" s="295"/>
      <c r="G58" s="295"/>
      <c r="H58" s="295"/>
      <c r="I58" s="79"/>
      <c r="J58" s="295" t="s">
        <v>97</v>
      </c>
      <c r="K58" s="295"/>
      <c r="L58" s="295"/>
      <c r="M58" s="295"/>
      <c r="N58" s="295"/>
      <c r="O58" s="295"/>
      <c r="P58" s="295"/>
      <c r="Q58" s="295"/>
      <c r="R58" s="295"/>
      <c r="S58" s="295"/>
      <c r="T58" s="295"/>
      <c r="U58" s="295"/>
      <c r="V58" s="295"/>
      <c r="W58" s="295"/>
      <c r="X58" s="295"/>
      <c r="Y58" s="295"/>
      <c r="Z58" s="295"/>
      <c r="AA58" s="295"/>
      <c r="AB58" s="295"/>
      <c r="AC58" s="295"/>
      <c r="AD58" s="295"/>
      <c r="AE58" s="295"/>
      <c r="AF58" s="295"/>
      <c r="AG58" s="296">
        <f>'VRN - Vedlejší rozpočtové...'!J30</f>
        <v>0</v>
      </c>
      <c r="AH58" s="297"/>
      <c r="AI58" s="297"/>
      <c r="AJ58" s="297"/>
      <c r="AK58" s="297"/>
      <c r="AL58" s="297"/>
      <c r="AM58" s="297"/>
      <c r="AN58" s="296">
        <f>SUM(AG58,AT58)</f>
        <v>0</v>
      </c>
      <c r="AO58" s="297"/>
      <c r="AP58" s="297"/>
      <c r="AQ58" s="80" t="s">
        <v>86</v>
      </c>
      <c r="AR58" s="77"/>
      <c r="AS58" s="86">
        <v>0</v>
      </c>
      <c r="AT58" s="87">
        <f>ROUND(SUM(AV58:AW58),2)</f>
        <v>0</v>
      </c>
      <c r="AU58" s="88">
        <f>'VRN - Vedlejší rozpočtové...'!P84</f>
        <v>0</v>
      </c>
      <c r="AV58" s="87">
        <f>'VRN - Vedlejší rozpočtové...'!J33</f>
        <v>0</v>
      </c>
      <c r="AW58" s="87">
        <f>'VRN - Vedlejší rozpočtové...'!J34</f>
        <v>0</v>
      </c>
      <c r="AX58" s="87">
        <f>'VRN - Vedlejší rozpočtové...'!J35</f>
        <v>0</v>
      </c>
      <c r="AY58" s="87">
        <f>'VRN - Vedlejší rozpočtové...'!J36</f>
        <v>0</v>
      </c>
      <c r="AZ58" s="87">
        <f>'VRN - Vedlejší rozpočtové...'!F33</f>
        <v>0</v>
      </c>
      <c r="BA58" s="87">
        <f>'VRN - Vedlejší rozpočtové...'!F34</f>
        <v>0</v>
      </c>
      <c r="BB58" s="87">
        <f>'VRN - Vedlejší rozpočtové...'!F35</f>
        <v>0</v>
      </c>
      <c r="BC58" s="87">
        <f>'VRN - Vedlejší rozpočtové...'!F36</f>
        <v>0</v>
      </c>
      <c r="BD58" s="89">
        <f>'VRN - Vedlejší rozpočtové...'!F37</f>
        <v>0</v>
      </c>
      <c r="BT58" s="85" t="s">
        <v>87</v>
      </c>
      <c r="BV58" s="85" t="s">
        <v>81</v>
      </c>
      <c r="BW58" s="85" t="s">
        <v>98</v>
      </c>
      <c r="BX58" s="85" t="s">
        <v>5</v>
      </c>
      <c r="CL58" s="85" t="s">
        <v>20</v>
      </c>
      <c r="CM58" s="85" t="s">
        <v>89</v>
      </c>
    </row>
    <row r="59" spans="1:57" s="2" customFormat="1" ht="30" customHeight="1">
      <c r="A59" s="34"/>
      <c r="B59" s="35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5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</row>
    <row r="60" spans="1:57" s="2" customFormat="1" ht="6.95" customHeight="1">
      <c r="A60" s="34"/>
      <c r="B60" s="44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35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</row>
  </sheetData>
  <mergeCells count="54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58:AP58"/>
    <mergeCell ref="AG58:AM58"/>
    <mergeCell ref="D58:H58"/>
    <mergeCell ref="J58:AF58"/>
    <mergeCell ref="AG54:AM54"/>
    <mergeCell ref="AN54:AP54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L45:AO45"/>
    <mergeCell ref="AM47:AN47"/>
    <mergeCell ref="AM49:AP49"/>
    <mergeCell ref="AS49:AT51"/>
    <mergeCell ref="AM50:AP50"/>
  </mergeCells>
  <hyperlinks>
    <hyperlink ref="A55" location="'SO 101 - KOMUNIKACE'!C2" display="/"/>
    <hyperlink ref="A56" location="'SO 141 - Zásady organizac...'!C2" display="/"/>
    <hyperlink ref="A57" location="'SO 201 - MOST EV. Č. 177-002'!C2" display="/"/>
    <hyperlink ref="A58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5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19" t="s">
        <v>6</v>
      </c>
      <c r="M2" s="304"/>
      <c r="N2" s="304"/>
      <c r="O2" s="304"/>
      <c r="P2" s="304"/>
      <c r="Q2" s="304"/>
      <c r="R2" s="304"/>
      <c r="S2" s="304"/>
      <c r="T2" s="304"/>
      <c r="U2" s="304"/>
      <c r="V2" s="304"/>
      <c r="AT2" s="18" t="s">
        <v>88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89</v>
      </c>
    </row>
    <row r="4" spans="2:46" s="1" customFormat="1" ht="24.95" customHeight="1">
      <c r="B4" s="21"/>
      <c r="D4" s="22" t="s">
        <v>99</v>
      </c>
      <c r="L4" s="21"/>
      <c r="M4" s="90" t="s">
        <v>11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20" t="str">
        <f>'Rekapitulace stavby'!K6</f>
        <v>Most ev.č. 177-002 Nové Mitrovice</v>
      </c>
      <c r="F7" s="321"/>
      <c r="G7" s="321"/>
      <c r="H7" s="321"/>
      <c r="L7" s="21"/>
    </row>
    <row r="8" spans="1:31" s="2" customFormat="1" ht="12" customHeight="1">
      <c r="A8" s="34"/>
      <c r="B8" s="35"/>
      <c r="C8" s="34"/>
      <c r="D8" s="28" t="s">
        <v>100</v>
      </c>
      <c r="E8" s="34"/>
      <c r="F8" s="34"/>
      <c r="G8" s="34"/>
      <c r="H8" s="34"/>
      <c r="I8" s="34"/>
      <c r="J8" s="34"/>
      <c r="K8" s="34"/>
      <c r="L8" s="9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5"/>
      <c r="C9" s="34"/>
      <c r="D9" s="34"/>
      <c r="E9" s="282" t="s">
        <v>101</v>
      </c>
      <c r="F9" s="322"/>
      <c r="G9" s="322"/>
      <c r="H9" s="322"/>
      <c r="I9" s="34"/>
      <c r="J9" s="34"/>
      <c r="K9" s="34"/>
      <c r="L9" s="9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9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5"/>
      <c r="C11" s="34"/>
      <c r="D11" s="28" t="s">
        <v>19</v>
      </c>
      <c r="E11" s="34"/>
      <c r="F11" s="26" t="s">
        <v>20</v>
      </c>
      <c r="G11" s="34"/>
      <c r="H11" s="34"/>
      <c r="I11" s="28" t="s">
        <v>21</v>
      </c>
      <c r="J11" s="26" t="s">
        <v>3</v>
      </c>
      <c r="K11" s="34"/>
      <c r="L11" s="9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5"/>
      <c r="C12" s="34"/>
      <c r="D12" s="28" t="s">
        <v>23</v>
      </c>
      <c r="E12" s="34"/>
      <c r="F12" s="26" t="s">
        <v>24</v>
      </c>
      <c r="G12" s="34"/>
      <c r="H12" s="34"/>
      <c r="I12" s="28" t="s">
        <v>25</v>
      </c>
      <c r="J12" s="52" t="str">
        <f>'Rekapitulace stavby'!AN8</f>
        <v>12. 7. 2023</v>
      </c>
      <c r="K12" s="34"/>
      <c r="L12" s="9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9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8" t="s">
        <v>31</v>
      </c>
      <c r="E14" s="34"/>
      <c r="F14" s="34"/>
      <c r="G14" s="34"/>
      <c r="H14" s="34"/>
      <c r="I14" s="28" t="s">
        <v>32</v>
      </c>
      <c r="J14" s="26" t="s">
        <v>33</v>
      </c>
      <c r="K14" s="34"/>
      <c r="L14" s="9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5"/>
      <c r="C15" s="34"/>
      <c r="D15" s="34"/>
      <c r="E15" s="26" t="s">
        <v>34</v>
      </c>
      <c r="F15" s="34"/>
      <c r="G15" s="34"/>
      <c r="H15" s="34"/>
      <c r="I15" s="28" t="s">
        <v>35</v>
      </c>
      <c r="J15" s="26" t="s">
        <v>33</v>
      </c>
      <c r="K15" s="34"/>
      <c r="L15" s="9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9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5"/>
      <c r="C17" s="34"/>
      <c r="D17" s="28" t="s">
        <v>36</v>
      </c>
      <c r="E17" s="34"/>
      <c r="F17" s="34"/>
      <c r="G17" s="34"/>
      <c r="H17" s="34"/>
      <c r="I17" s="28" t="s">
        <v>32</v>
      </c>
      <c r="J17" s="29" t="str">
        <f>'Rekapitulace stavby'!AN13</f>
        <v>Vyplň údaj</v>
      </c>
      <c r="K17" s="34"/>
      <c r="L17" s="9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5"/>
      <c r="C18" s="34"/>
      <c r="D18" s="34"/>
      <c r="E18" s="323" t="str">
        <f>'Rekapitulace stavby'!E14</f>
        <v>Vyplň údaj</v>
      </c>
      <c r="F18" s="303"/>
      <c r="G18" s="303"/>
      <c r="H18" s="303"/>
      <c r="I18" s="28" t="s">
        <v>35</v>
      </c>
      <c r="J18" s="29" t="str">
        <f>'Rekapitulace stavby'!AN14</f>
        <v>Vyplň údaj</v>
      </c>
      <c r="K18" s="34"/>
      <c r="L18" s="9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9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5"/>
      <c r="C20" s="34"/>
      <c r="D20" s="28" t="s">
        <v>38</v>
      </c>
      <c r="E20" s="34"/>
      <c r="F20" s="34"/>
      <c r="G20" s="34"/>
      <c r="H20" s="34"/>
      <c r="I20" s="28" t="s">
        <v>32</v>
      </c>
      <c r="J20" s="26" t="s">
        <v>39</v>
      </c>
      <c r="K20" s="34"/>
      <c r="L20" s="9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5"/>
      <c r="C21" s="34"/>
      <c r="D21" s="34"/>
      <c r="E21" s="26" t="s">
        <v>40</v>
      </c>
      <c r="F21" s="34"/>
      <c r="G21" s="34"/>
      <c r="H21" s="34"/>
      <c r="I21" s="28" t="s">
        <v>35</v>
      </c>
      <c r="J21" s="26" t="s">
        <v>39</v>
      </c>
      <c r="K21" s="34"/>
      <c r="L21" s="9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9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5"/>
      <c r="C23" s="34"/>
      <c r="D23" s="28" t="s">
        <v>42</v>
      </c>
      <c r="E23" s="34"/>
      <c r="F23" s="34"/>
      <c r="G23" s="34"/>
      <c r="H23" s="34"/>
      <c r="I23" s="28" t="s">
        <v>32</v>
      </c>
      <c r="J23" s="26" t="s">
        <v>39</v>
      </c>
      <c r="K23" s="34"/>
      <c r="L23" s="9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5"/>
      <c r="C24" s="34"/>
      <c r="D24" s="34"/>
      <c r="E24" s="26" t="s">
        <v>40</v>
      </c>
      <c r="F24" s="34"/>
      <c r="G24" s="34"/>
      <c r="H24" s="34"/>
      <c r="I24" s="28" t="s">
        <v>35</v>
      </c>
      <c r="J24" s="26" t="s">
        <v>39</v>
      </c>
      <c r="K24" s="34"/>
      <c r="L24" s="9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9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5"/>
      <c r="C26" s="34"/>
      <c r="D26" s="28" t="s">
        <v>43</v>
      </c>
      <c r="E26" s="34"/>
      <c r="F26" s="34"/>
      <c r="G26" s="34"/>
      <c r="H26" s="34"/>
      <c r="I26" s="34"/>
      <c r="J26" s="34"/>
      <c r="K26" s="34"/>
      <c r="L26" s="9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92"/>
      <c r="B27" s="93"/>
      <c r="C27" s="92"/>
      <c r="D27" s="92"/>
      <c r="E27" s="308" t="s">
        <v>3</v>
      </c>
      <c r="F27" s="308"/>
      <c r="G27" s="308"/>
      <c r="H27" s="308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9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5"/>
      <c r="C29" s="34"/>
      <c r="D29" s="63"/>
      <c r="E29" s="63"/>
      <c r="F29" s="63"/>
      <c r="G29" s="63"/>
      <c r="H29" s="63"/>
      <c r="I29" s="63"/>
      <c r="J29" s="63"/>
      <c r="K29" s="63"/>
      <c r="L29" s="9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5"/>
      <c r="C30" s="34"/>
      <c r="D30" s="95" t="s">
        <v>45</v>
      </c>
      <c r="E30" s="34"/>
      <c r="F30" s="34"/>
      <c r="G30" s="34"/>
      <c r="H30" s="34"/>
      <c r="I30" s="34"/>
      <c r="J30" s="68">
        <f>ROUND(J91,2)</f>
        <v>0</v>
      </c>
      <c r="K30" s="34"/>
      <c r="L30" s="9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5"/>
      <c r="C32" s="34"/>
      <c r="D32" s="34"/>
      <c r="E32" s="34"/>
      <c r="F32" s="38" t="s">
        <v>47</v>
      </c>
      <c r="G32" s="34"/>
      <c r="H32" s="34"/>
      <c r="I32" s="38" t="s">
        <v>46</v>
      </c>
      <c r="J32" s="38" t="s">
        <v>48</v>
      </c>
      <c r="K32" s="34"/>
      <c r="L32" s="9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5"/>
      <c r="C33" s="34"/>
      <c r="D33" s="96" t="s">
        <v>49</v>
      </c>
      <c r="E33" s="28" t="s">
        <v>50</v>
      </c>
      <c r="F33" s="97">
        <f>ROUND((SUM(BE91:BE249)),2)</f>
        <v>0</v>
      </c>
      <c r="G33" s="34"/>
      <c r="H33" s="34"/>
      <c r="I33" s="98">
        <v>0.21</v>
      </c>
      <c r="J33" s="97">
        <f>ROUND(((SUM(BE91:BE249))*I33),2)</f>
        <v>0</v>
      </c>
      <c r="K33" s="34"/>
      <c r="L33" s="9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5"/>
      <c r="C34" s="34"/>
      <c r="D34" s="34"/>
      <c r="E34" s="28" t="s">
        <v>51</v>
      </c>
      <c r="F34" s="97">
        <f>ROUND((SUM(BF91:BF249)),2)</f>
        <v>0</v>
      </c>
      <c r="G34" s="34"/>
      <c r="H34" s="34"/>
      <c r="I34" s="98">
        <v>0.15</v>
      </c>
      <c r="J34" s="97">
        <f>ROUND(((SUM(BF91:BF249))*I34),2)</f>
        <v>0</v>
      </c>
      <c r="K34" s="34"/>
      <c r="L34" s="9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5"/>
      <c r="C35" s="34"/>
      <c r="D35" s="34"/>
      <c r="E35" s="28" t="s">
        <v>52</v>
      </c>
      <c r="F35" s="97">
        <f>ROUND((SUM(BG91:BG249)),2)</f>
        <v>0</v>
      </c>
      <c r="G35" s="34"/>
      <c r="H35" s="34"/>
      <c r="I35" s="98">
        <v>0.21</v>
      </c>
      <c r="J35" s="97">
        <f>0</f>
        <v>0</v>
      </c>
      <c r="K35" s="34"/>
      <c r="L35" s="9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5"/>
      <c r="C36" s="34"/>
      <c r="D36" s="34"/>
      <c r="E36" s="28" t="s">
        <v>53</v>
      </c>
      <c r="F36" s="97">
        <f>ROUND((SUM(BH91:BH249)),2)</f>
        <v>0</v>
      </c>
      <c r="G36" s="34"/>
      <c r="H36" s="34"/>
      <c r="I36" s="98">
        <v>0.15</v>
      </c>
      <c r="J36" s="97">
        <f>0</f>
        <v>0</v>
      </c>
      <c r="K36" s="34"/>
      <c r="L36" s="9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5"/>
      <c r="C37" s="34"/>
      <c r="D37" s="34"/>
      <c r="E37" s="28" t="s">
        <v>54</v>
      </c>
      <c r="F37" s="97">
        <f>ROUND((SUM(BI91:BI249)),2)</f>
        <v>0</v>
      </c>
      <c r="G37" s="34"/>
      <c r="H37" s="34"/>
      <c r="I37" s="98">
        <v>0</v>
      </c>
      <c r="J37" s="97">
        <f>0</f>
        <v>0</v>
      </c>
      <c r="K37" s="34"/>
      <c r="L37" s="9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9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5"/>
      <c r="C39" s="99"/>
      <c r="D39" s="100" t="s">
        <v>55</v>
      </c>
      <c r="E39" s="57"/>
      <c r="F39" s="57"/>
      <c r="G39" s="101" t="s">
        <v>56</v>
      </c>
      <c r="H39" s="102" t="s">
        <v>57</v>
      </c>
      <c r="I39" s="57"/>
      <c r="J39" s="103">
        <f>SUM(J30:J37)</f>
        <v>0</v>
      </c>
      <c r="K39" s="104"/>
      <c r="L39" s="9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9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46"/>
      <c r="C44" s="47"/>
      <c r="D44" s="47"/>
      <c r="E44" s="47"/>
      <c r="F44" s="47"/>
      <c r="G44" s="47"/>
      <c r="H44" s="47"/>
      <c r="I44" s="47"/>
      <c r="J44" s="47"/>
      <c r="K44" s="47"/>
      <c r="L44" s="91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2" t="s">
        <v>102</v>
      </c>
      <c r="D45" s="34"/>
      <c r="E45" s="34"/>
      <c r="F45" s="34"/>
      <c r="G45" s="34"/>
      <c r="H45" s="34"/>
      <c r="I45" s="34"/>
      <c r="J45" s="34"/>
      <c r="K45" s="34"/>
      <c r="L45" s="91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91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8" t="s">
        <v>17</v>
      </c>
      <c r="D47" s="34"/>
      <c r="E47" s="34"/>
      <c r="F47" s="34"/>
      <c r="G47" s="34"/>
      <c r="H47" s="34"/>
      <c r="I47" s="34"/>
      <c r="J47" s="34"/>
      <c r="K47" s="34"/>
      <c r="L47" s="91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4"/>
      <c r="D48" s="34"/>
      <c r="E48" s="320" t="str">
        <f>E7</f>
        <v>Most ev.č. 177-002 Nové Mitrovice</v>
      </c>
      <c r="F48" s="321"/>
      <c r="G48" s="321"/>
      <c r="H48" s="321"/>
      <c r="I48" s="34"/>
      <c r="J48" s="34"/>
      <c r="K48" s="34"/>
      <c r="L48" s="91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8" t="s">
        <v>100</v>
      </c>
      <c r="D49" s="34"/>
      <c r="E49" s="34"/>
      <c r="F49" s="34"/>
      <c r="G49" s="34"/>
      <c r="H49" s="34"/>
      <c r="I49" s="34"/>
      <c r="J49" s="34"/>
      <c r="K49" s="34"/>
      <c r="L49" s="91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4"/>
      <c r="D50" s="34"/>
      <c r="E50" s="282" t="str">
        <f>E9</f>
        <v>SO 101 - KOMUNIKACE</v>
      </c>
      <c r="F50" s="322"/>
      <c r="G50" s="322"/>
      <c r="H50" s="322"/>
      <c r="I50" s="34"/>
      <c r="J50" s="34"/>
      <c r="K50" s="34"/>
      <c r="L50" s="91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4"/>
      <c r="D51" s="34"/>
      <c r="E51" s="34"/>
      <c r="F51" s="34"/>
      <c r="G51" s="34"/>
      <c r="H51" s="34"/>
      <c r="I51" s="34"/>
      <c r="J51" s="34"/>
      <c r="K51" s="34"/>
      <c r="L51" s="91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8" t="s">
        <v>23</v>
      </c>
      <c r="D52" s="34"/>
      <c r="E52" s="34"/>
      <c r="F52" s="26" t="str">
        <f>F12</f>
        <v>Nové Mitrovice</v>
      </c>
      <c r="G52" s="34"/>
      <c r="H52" s="34"/>
      <c r="I52" s="28" t="s">
        <v>25</v>
      </c>
      <c r="J52" s="52" t="str">
        <f>IF(J12="","",J12)</f>
        <v>12. 7. 2023</v>
      </c>
      <c r="K52" s="34"/>
      <c r="L52" s="91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4"/>
      <c r="D53" s="34"/>
      <c r="E53" s="34"/>
      <c r="F53" s="34"/>
      <c r="G53" s="34"/>
      <c r="H53" s="34"/>
      <c r="I53" s="34"/>
      <c r="J53" s="34"/>
      <c r="K53" s="34"/>
      <c r="L53" s="91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2" customHeight="1">
      <c r="A54" s="34"/>
      <c r="B54" s="35"/>
      <c r="C54" s="28" t="s">
        <v>31</v>
      </c>
      <c r="D54" s="34"/>
      <c r="E54" s="34"/>
      <c r="F54" s="26" t="str">
        <f>E15</f>
        <v>Správa a údržba silnic Plzeňského kraje p.o.</v>
      </c>
      <c r="G54" s="34"/>
      <c r="H54" s="34"/>
      <c r="I54" s="28" t="s">
        <v>38</v>
      </c>
      <c r="J54" s="32" t="str">
        <f>E21</f>
        <v>U-Projekt DOS s.r.o.</v>
      </c>
      <c r="K54" s="34"/>
      <c r="L54" s="91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8" t="s">
        <v>36</v>
      </c>
      <c r="D55" s="34"/>
      <c r="E55" s="34"/>
      <c r="F55" s="26" t="str">
        <f>IF(E18="","",E18)</f>
        <v>Vyplň údaj</v>
      </c>
      <c r="G55" s="34"/>
      <c r="H55" s="34"/>
      <c r="I55" s="28" t="s">
        <v>42</v>
      </c>
      <c r="J55" s="32" t="str">
        <f>E24</f>
        <v>U-Projekt DOS s.r.o.</v>
      </c>
      <c r="K55" s="34"/>
      <c r="L55" s="91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4"/>
      <c r="D56" s="34"/>
      <c r="E56" s="34"/>
      <c r="F56" s="34"/>
      <c r="G56" s="34"/>
      <c r="H56" s="34"/>
      <c r="I56" s="34"/>
      <c r="J56" s="34"/>
      <c r="K56" s="34"/>
      <c r="L56" s="91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05" t="s">
        <v>103</v>
      </c>
      <c r="D57" s="99"/>
      <c r="E57" s="99"/>
      <c r="F57" s="99"/>
      <c r="G57" s="99"/>
      <c r="H57" s="99"/>
      <c r="I57" s="99"/>
      <c r="J57" s="106" t="s">
        <v>104</v>
      </c>
      <c r="K57" s="99"/>
      <c r="L57" s="91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4"/>
      <c r="D58" s="34"/>
      <c r="E58" s="34"/>
      <c r="F58" s="34"/>
      <c r="G58" s="34"/>
      <c r="H58" s="34"/>
      <c r="I58" s="34"/>
      <c r="J58" s="34"/>
      <c r="K58" s="34"/>
      <c r="L58" s="91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07" t="s">
        <v>77</v>
      </c>
      <c r="D59" s="34"/>
      <c r="E59" s="34"/>
      <c r="F59" s="34"/>
      <c r="G59" s="34"/>
      <c r="H59" s="34"/>
      <c r="I59" s="34"/>
      <c r="J59" s="68">
        <f>J91</f>
        <v>0</v>
      </c>
      <c r="K59" s="34"/>
      <c r="L59" s="91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8" t="s">
        <v>105</v>
      </c>
    </row>
    <row r="60" spans="2:12" s="9" customFormat="1" ht="24.95" customHeight="1">
      <c r="B60" s="108"/>
      <c r="D60" s="109" t="s">
        <v>106</v>
      </c>
      <c r="E60" s="110"/>
      <c r="F60" s="110"/>
      <c r="G60" s="110"/>
      <c r="H60" s="110"/>
      <c r="I60" s="110"/>
      <c r="J60" s="111">
        <f>J92</f>
        <v>0</v>
      </c>
      <c r="L60" s="108"/>
    </row>
    <row r="61" spans="2:12" s="10" customFormat="1" ht="19.9" customHeight="1">
      <c r="B61" s="112"/>
      <c r="D61" s="113" t="s">
        <v>107</v>
      </c>
      <c r="E61" s="114"/>
      <c r="F61" s="114"/>
      <c r="G61" s="114"/>
      <c r="H61" s="114"/>
      <c r="I61" s="114"/>
      <c r="J61" s="115">
        <f>J93</f>
        <v>0</v>
      </c>
      <c r="L61" s="112"/>
    </row>
    <row r="62" spans="2:12" s="10" customFormat="1" ht="19.9" customHeight="1">
      <c r="B62" s="112"/>
      <c r="D62" s="113" t="s">
        <v>108</v>
      </c>
      <c r="E62" s="114"/>
      <c r="F62" s="114"/>
      <c r="G62" s="114"/>
      <c r="H62" s="114"/>
      <c r="I62" s="114"/>
      <c r="J62" s="115">
        <f>J141</f>
        <v>0</v>
      </c>
      <c r="L62" s="112"/>
    </row>
    <row r="63" spans="2:12" s="10" customFormat="1" ht="19.9" customHeight="1">
      <c r="B63" s="112"/>
      <c r="D63" s="113" t="s">
        <v>109</v>
      </c>
      <c r="E63" s="114"/>
      <c r="F63" s="114"/>
      <c r="G63" s="114"/>
      <c r="H63" s="114"/>
      <c r="I63" s="114"/>
      <c r="J63" s="115">
        <f>J142</f>
        <v>0</v>
      </c>
      <c r="L63" s="112"/>
    </row>
    <row r="64" spans="2:12" s="10" customFormat="1" ht="19.9" customHeight="1">
      <c r="B64" s="112"/>
      <c r="D64" s="113" t="s">
        <v>110</v>
      </c>
      <c r="E64" s="114"/>
      <c r="F64" s="114"/>
      <c r="G64" s="114"/>
      <c r="H64" s="114"/>
      <c r="I64" s="114"/>
      <c r="J64" s="115">
        <f>J146</f>
        <v>0</v>
      </c>
      <c r="L64" s="112"/>
    </row>
    <row r="65" spans="2:12" s="10" customFormat="1" ht="19.9" customHeight="1">
      <c r="B65" s="112"/>
      <c r="D65" s="113" t="s">
        <v>111</v>
      </c>
      <c r="E65" s="114"/>
      <c r="F65" s="114"/>
      <c r="G65" s="114"/>
      <c r="H65" s="114"/>
      <c r="I65" s="114"/>
      <c r="J65" s="115">
        <f>J152</f>
        <v>0</v>
      </c>
      <c r="L65" s="112"/>
    </row>
    <row r="66" spans="2:12" s="10" customFormat="1" ht="19.9" customHeight="1">
      <c r="B66" s="112"/>
      <c r="D66" s="113" t="s">
        <v>112</v>
      </c>
      <c r="E66" s="114"/>
      <c r="F66" s="114"/>
      <c r="G66" s="114"/>
      <c r="H66" s="114"/>
      <c r="I66" s="114"/>
      <c r="J66" s="115">
        <f>J156</f>
        <v>0</v>
      </c>
      <c r="L66" s="112"/>
    </row>
    <row r="67" spans="2:12" s="10" customFormat="1" ht="19.9" customHeight="1">
      <c r="B67" s="112"/>
      <c r="D67" s="113" t="s">
        <v>113</v>
      </c>
      <c r="E67" s="114"/>
      <c r="F67" s="114"/>
      <c r="G67" s="114"/>
      <c r="H67" s="114"/>
      <c r="I67" s="114"/>
      <c r="J67" s="115">
        <f>J190</f>
        <v>0</v>
      </c>
      <c r="L67" s="112"/>
    </row>
    <row r="68" spans="2:12" s="10" customFormat="1" ht="19.9" customHeight="1">
      <c r="B68" s="112"/>
      <c r="D68" s="113" t="s">
        <v>114</v>
      </c>
      <c r="E68" s="114"/>
      <c r="F68" s="114"/>
      <c r="G68" s="114"/>
      <c r="H68" s="114"/>
      <c r="I68" s="114"/>
      <c r="J68" s="115">
        <f>J231</f>
        <v>0</v>
      </c>
      <c r="L68" s="112"/>
    </row>
    <row r="69" spans="2:12" s="10" customFormat="1" ht="19.9" customHeight="1">
      <c r="B69" s="112"/>
      <c r="D69" s="113" t="s">
        <v>115</v>
      </c>
      <c r="E69" s="114"/>
      <c r="F69" s="114"/>
      <c r="G69" s="114"/>
      <c r="H69" s="114"/>
      <c r="I69" s="114"/>
      <c r="J69" s="115">
        <f>J241</f>
        <v>0</v>
      </c>
      <c r="L69" s="112"/>
    </row>
    <row r="70" spans="2:12" s="9" customFormat="1" ht="24.95" customHeight="1">
      <c r="B70" s="108"/>
      <c r="D70" s="109" t="s">
        <v>116</v>
      </c>
      <c r="E70" s="110"/>
      <c r="F70" s="110"/>
      <c r="G70" s="110"/>
      <c r="H70" s="110"/>
      <c r="I70" s="110"/>
      <c r="J70" s="111">
        <f>J245</f>
        <v>0</v>
      </c>
      <c r="L70" s="108"/>
    </row>
    <row r="71" spans="2:12" s="10" customFormat="1" ht="19.9" customHeight="1">
      <c r="B71" s="112"/>
      <c r="D71" s="113" t="s">
        <v>117</v>
      </c>
      <c r="E71" s="114"/>
      <c r="F71" s="114"/>
      <c r="G71" s="114"/>
      <c r="H71" s="114"/>
      <c r="I71" s="114"/>
      <c r="J71" s="115">
        <f>J246</f>
        <v>0</v>
      </c>
      <c r="L71" s="112"/>
    </row>
    <row r="72" spans="1:31" s="2" customFormat="1" ht="21.75" customHeight="1">
      <c r="A72" s="34"/>
      <c r="B72" s="35"/>
      <c r="C72" s="34"/>
      <c r="D72" s="34"/>
      <c r="E72" s="34"/>
      <c r="F72" s="34"/>
      <c r="G72" s="34"/>
      <c r="H72" s="34"/>
      <c r="I72" s="34"/>
      <c r="J72" s="34"/>
      <c r="K72" s="34"/>
      <c r="L72" s="91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6.95" customHeight="1">
      <c r="A73" s="34"/>
      <c r="B73" s="44"/>
      <c r="C73" s="45"/>
      <c r="D73" s="45"/>
      <c r="E73" s="45"/>
      <c r="F73" s="45"/>
      <c r="G73" s="45"/>
      <c r="H73" s="45"/>
      <c r="I73" s="45"/>
      <c r="J73" s="45"/>
      <c r="K73" s="45"/>
      <c r="L73" s="91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7" spans="1:31" s="2" customFormat="1" ht="6.95" customHeight="1">
      <c r="A77" s="34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9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24.95" customHeight="1">
      <c r="A78" s="34"/>
      <c r="B78" s="35"/>
      <c r="C78" s="22" t="s">
        <v>118</v>
      </c>
      <c r="D78" s="34"/>
      <c r="E78" s="34"/>
      <c r="F78" s="34"/>
      <c r="G78" s="34"/>
      <c r="H78" s="34"/>
      <c r="I78" s="34"/>
      <c r="J78" s="34"/>
      <c r="K78" s="34"/>
      <c r="L78" s="91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6.95" customHeight="1">
      <c r="A79" s="34"/>
      <c r="B79" s="35"/>
      <c r="C79" s="34"/>
      <c r="D79" s="34"/>
      <c r="E79" s="34"/>
      <c r="F79" s="34"/>
      <c r="G79" s="34"/>
      <c r="H79" s="34"/>
      <c r="I79" s="34"/>
      <c r="J79" s="34"/>
      <c r="K79" s="34"/>
      <c r="L79" s="91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2" customHeight="1">
      <c r="A80" s="34"/>
      <c r="B80" s="35"/>
      <c r="C80" s="28" t="s">
        <v>17</v>
      </c>
      <c r="D80" s="34"/>
      <c r="E80" s="34"/>
      <c r="F80" s="34"/>
      <c r="G80" s="34"/>
      <c r="H80" s="34"/>
      <c r="I80" s="34"/>
      <c r="J80" s="34"/>
      <c r="K80" s="34"/>
      <c r="L80" s="91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6.5" customHeight="1">
      <c r="A81" s="34"/>
      <c r="B81" s="35"/>
      <c r="C81" s="34"/>
      <c r="D81" s="34"/>
      <c r="E81" s="320" t="str">
        <f>E7</f>
        <v>Most ev.č. 177-002 Nové Mitrovice</v>
      </c>
      <c r="F81" s="321"/>
      <c r="G81" s="321"/>
      <c r="H81" s="321"/>
      <c r="I81" s="34"/>
      <c r="J81" s="34"/>
      <c r="K81" s="34"/>
      <c r="L81" s="9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2" customHeight="1">
      <c r="A82" s="34"/>
      <c r="B82" s="35"/>
      <c r="C82" s="28" t="s">
        <v>100</v>
      </c>
      <c r="D82" s="34"/>
      <c r="E82" s="34"/>
      <c r="F82" s="34"/>
      <c r="G82" s="34"/>
      <c r="H82" s="34"/>
      <c r="I82" s="34"/>
      <c r="J82" s="34"/>
      <c r="K82" s="34"/>
      <c r="L82" s="9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6.5" customHeight="1">
      <c r="A83" s="34"/>
      <c r="B83" s="35"/>
      <c r="C83" s="34"/>
      <c r="D83" s="34"/>
      <c r="E83" s="282" t="str">
        <f>E9</f>
        <v>SO 101 - KOMUNIKACE</v>
      </c>
      <c r="F83" s="322"/>
      <c r="G83" s="322"/>
      <c r="H83" s="322"/>
      <c r="I83" s="34"/>
      <c r="J83" s="34"/>
      <c r="K83" s="34"/>
      <c r="L83" s="9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6.95" customHeight="1">
      <c r="A84" s="34"/>
      <c r="B84" s="35"/>
      <c r="C84" s="34"/>
      <c r="D84" s="34"/>
      <c r="E84" s="34"/>
      <c r="F84" s="34"/>
      <c r="G84" s="34"/>
      <c r="H84" s="34"/>
      <c r="I84" s="34"/>
      <c r="J84" s="34"/>
      <c r="K84" s="34"/>
      <c r="L84" s="9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2" customHeight="1">
      <c r="A85" s="34"/>
      <c r="B85" s="35"/>
      <c r="C85" s="28" t="s">
        <v>23</v>
      </c>
      <c r="D85" s="34"/>
      <c r="E85" s="34"/>
      <c r="F85" s="26" t="str">
        <f>F12</f>
        <v>Nové Mitrovice</v>
      </c>
      <c r="G85" s="34"/>
      <c r="H85" s="34"/>
      <c r="I85" s="28" t="s">
        <v>25</v>
      </c>
      <c r="J85" s="52" t="str">
        <f>IF(J12="","",J12)</f>
        <v>12. 7. 2023</v>
      </c>
      <c r="K85" s="34"/>
      <c r="L85" s="9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6.95" customHeight="1">
      <c r="A86" s="34"/>
      <c r="B86" s="35"/>
      <c r="C86" s="34"/>
      <c r="D86" s="34"/>
      <c r="E86" s="34"/>
      <c r="F86" s="34"/>
      <c r="G86" s="34"/>
      <c r="H86" s="34"/>
      <c r="I86" s="34"/>
      <c r="J86" s="34"/>
      <c r="K86" s="34"/>
      <c r="L86" s="9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5.2" customHeight="1">
      <c r="A87" s="34"/>
      <c r="B87" s="35"/>
      <c r="C87" s="28" t="s">
        <v>31</v>
      </c>
      <c r="D87" s="34"/>
      <c r="E87" s="34"/>
      <c r="F87" s="26" t="str">
        <f>E15</f>
        <v>Správa a údržba silnic Plzeňského kraje p.o.</v>
      </c>
      <c r="G87" s="34"/>
      <c r="H87" s="34"/>
      <c r="I87" s="28" t="s">
        <v>38</v>
      </c>
      <c r="J87" s="32" t="str">
        <f>E21</f>
        <v>U-Projekt DOS s.r.o.</v>
      </c>
      <c r="K87" s="34"/>
      <c r="L87" s="9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5.2" customHeight="1">
      <c r="A88" s="34"/>
      <c r="B88" s="35"/>
      <c r="C88" s="28" t="s">
        <v>36</v>
      </c>
      <c r="D88" s="34"/>
      <c r="E88" s="34"/>
      <c r="F88" s="26" t="str">
        <f>IF(E18="","",E18)</f>
        <v>Vyplň údaj</v>
      </c>
      <c r="G88" s="34"/>
      <c r="H88" s="34"/>
      <c r="I88" s="28" t="s">
        <v>42</v>
      </c>
      <c r="J88" s="32" t="str">
        <f>E24</f>
        <v>U-Projekt DOS s.r.o.</v>
      </c>
      <c r="K88" s="34"/>
      <c r="L88" s="9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0.35" customHeight="1">
      <c r="A89" s="34"/>
      <c r="B89" s="35"/>
      <c r="C89" s="34"/>
      <c r="D89" s="34"/>
      <c r="E89" s="34"/>
      <c r="F89" s="34"/>
      <c r="G89" s="34"/>
      <c r="H89" s="34"/>
      <c r="I89" s="34"/>
      <c r="J89" s="34"/>
      <c r="K89" s="34"/>
      <c r="L89" s="9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11" customFormat="1" ht="29.25" customHeight="1">
      <c r="A90" s="116"/>
      <c r="B90" s="117"/>
      <c r="C90" s="118" t="s">
        <v>119</v>
      </c>
      <c r="D90" s="119" t="s">
        <v>64</v>
      </c>
      <c r="E90" s="119" t="s">
        <v>60</v>
      </c>
      <c r="F90" s="119" t="s">
        <v>61</v>
      </c>
      <c r="G90" s="119" t="s">
        <v>120</v>
      </c>
      <c r="H90" s="119" t="s">
        <v>121</v>
      </c>
      <c r="I90" s="119" t="s">
        <v>122</v>
      </c>
      <c r="J90" s="119" t="s">
        <v>104</v>
      </c>
      <c r="K90" s="120" t="s">
        <v>123</v>
      </c>
      <c r="L90" s="121"/>
      <c r="M90" s="59" t="s">
        <v>3</v>
      </c>
      <c r="N90" s="60" t="s">
        <v>49</v>
      </c>
      <c r="O90" s="60" t="s">
        <v>124</v>
      </c>
      <c r="P90" s="60" t="s">
        <v>125</v>
      </c>
      <c r="Q90" s="60" t="s">
        <v>126</v>
      </c>
      <c r="R90" s="60" t="s">
        <v>127</v>
      </c>
      <c r="S90" s="60" t="s">
        <v>128</v>
      </c>
      <c r="T90" s="61" t="s">
        <v>129</v>
      </c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</row>
    <row r="91" spans="1:63" s="2" customFormat="1" ht="22.9" customHeight="1">
      <c r="A91" s="34"/>
      <c r="B91" s="35"/>
      <c r="C91" s="66" t="s">
        <v>130</v>
      </c>
      <c r="D91" s="34"/>
      <c r="E91" s="34"/>
      <c r="F91" s="34"/>
      <c r="G91" s="34"/>
      <c r="H91" s="34"/>
      <c r="I91" s="34"/>
      <c r="J91" s="122">
        <f>BK91</f>
        <v>0</v>
      </c>
      <c r="K91" s="34"/>
      <c r="L91" s="35"/>
      <c r="M91" s="62"/>
      <c r="N91" s="53"/>
      <c r="O91" s="63"/>
      <c r="P91" s="123">
        <f>P92+P245</f>
        <v>0</v>
      </c>
      <c r="Q91" s="63"/>
      <c r="R91" s="123">
        <f>R92+R245</f>
        <v>1060.61800748361</v>
      </c>
      <c r="S91" s="63"/>
      <c r="T91" s="124">
        <f>T92+T245</f>
        <v>349.3819</v>
      </c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T91" s="18" t="s">
        <v>78</v>
      </c>
      <c r="AU91" s="18" t="s">
        <v>105</v>
      </c>
      <c r="BK91" s="125">
        <f>BK92+BK245</f>
        <v>0</v>
      </c>
    </row>
    <row r="92" spans="2:63" s="12" customFormat="1" ht="25.9" customHeight="1">
      <c r="B92" s="126"/>
      <c r="D92" s="127" t="s">
        <v>78</v>
      </c>
      <c r="E92" s="128" t="s">
        <v>131</v>
      </c>
      <c r="F92" s="128" t="s">
        <v>132</v>
      </c>
      <c r="I92" s="129"/>
      <c r="J92" s="130">
        <f>BK92</f>
        <v>0</v>
      </c>
      <c r="L92" s="126"/>
      <c r="M92" s="131"/>
      <c r="N92" s="132"/>
      <c r="O92" s="132"/>
      <c r="P92" s="133">
        <f>P93+P141+P142+P146+P152+P156+P190+P231+P241</f>
        <v>0</v>
      </c>
      <c r="Q92" s="132"/>
      <c r="R92" s="133">
        <f>R93+R141+R142+R146+R152+R156+R190+R231+R241</f>
        <v>1060.60763873361</v>
      </c>
      <c r="S92" s="132"/>
      <c r="T92" s="134">
        <f>T93+T141+T142+T146+T152+T156+T190+T231+T241</f>
        <v>349.3819</v>
      </c>
      <c r="AR92" s="127" t="s">
        <v>87</v>
      </c>
      <c r="AT92" s="135" t="s">
        <v>78</v>
      </c>
      <c r="AU92" s="135" t="s">
        <v>79</v>
      </c>
      <c r="AY92" s="127" t="s">
        <v>133</v>
      </c>
      <c r="BK92" s="136">
        <f>BK93+BK141+BK142+BK146+BK152+BK156+BK190+BK231+BK241</f>
        <v>0</v>
      </c>
    </row>
    <row r="93" spans="2:63" s="12" customFormat="1" ht="22.9" customHeight="1">
      <c r="B93" s="126"/>
      <c r="D93" s="127" t="s">
        <v>78</v>
      </c>
      <c r="E93" s="137" t="s">
        <v>87</v>
      </c>
      <c r="F93" s="137" t="s">
        <v>134</v>
      </c>
      <c r="I93" s="129"/>
      <c r="J93" s="138">
        <f>BK93</f>
        <v>0</v>
      </c>
      <c r="L93" s="126"/>
      <c r="M93" s="131"/>
      <c r="N93" s="132"/>
      <c r="O93" s="132"/>
      <c r="P93" s="133">
        <f>SUM(P94:P140)</f>
        <v>0</v>
      </c>
      <c r="Q93" s="132"/>
      <c r="R93" s="133">
        <f>SUM(R94:R140)</f>
        <v>84.89577392670999</v>
      </c>
      <c r="S93" s="132"/>
      <c r="T93" s="134">
        <f>SUM(T94:T140)</f>
        <v>345.47778999999997</v>
      </c>
      <c r="AR93" s="127" t="s">
        <v>87</v>
      </c>
      <c r="AT93" s="135" t="s">
        <v>78</v>
      </c>
      <c r="AU93" s="135" t="s">
        <v>87</v>
      </c>
      <c r="AY93" s="127" t="s">
        <v>133</v>
      </c>
      <c r="BK93" s="136">
        <f>SUM(BK94:BK140)</f>
        <v>0</v>
      </c>
    </row>
    <row r="94" spans="1:65" s="2" customFormat="1" ht="24.2" customHeight="1">
      <c r="A94" s="34"/>
      <c r="B94" s="139"/>
      <c r="C94" s="140" t="s">
        <v>87</v>
      </c>
      <c r="D94" s="140" t="s">
        <v>135</v>
      </c>
      <c r="E94" s="141" t="s">
        <v>136</v>
      </c>
      <c r="F94" s="142" t="s">
        <v>137</v>
      </c>
      <c r="G94" s="143" t="s">
        <v>138</v>
      </c>
      <c r="H94" s="144">
        <v>356.107</v>
      </c>
      <c r="I94" s="145"/>
      <c r="J94" s="146">
        <f>ROUND(I94*H94,2)</f>
        <v>0</v>
      </c>
      <c r="K94" s="142" t="s">
        <v>139</v>
      </c>
      <c r="L94" s="35"/>
      <c r="M94" s="147" t="s">
        <v>3</v>
      </c>
      <c r="N94" s="148" t="s">
        <v>50</v>
      </c>
      <c r="O94" s="55"/>
      <c r="P94" s="149">
        <f>O94*H94</f>
        <v>0</v>
      </c>
      <c r="Q94" s="149">
        <v>0</v>
      </c>
      <c r="R94" s="149">
        <f>Q94*H94</f>
        <v>0</v>
      </c>
      <c r="S94" s="149">
        <v>0.58</v>
      </c>
      <c r="T94" s="150">
        <f>S94*H94</f>
        <v>206.54206</v>
      </c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R94" s="151" t="s">
        <v>140</v>
      </c>
      <c r="AT94" s="151" t="s">
        <v>135</v>
      </c>
      <c r="AU94" s="151" t="s">
        <v>89</v>
      </c>
      <c r="AY94" s="18" t="s">
        <v>133</v>
      </c>
      <c r="BE94" s="152">
        <f>IF(N94="základní",J94,0)</f>
        <v>0</v>
      </c>
      <c r="BF94" s="152">
        <f>IF(N94="snížená",J94,0)</f>
        <v>0</v>
      </c>
      <c r="BG94" s="152">
        <f>IF(N94="zákl. přenesená",J94,0)</f>
        <v>0</v>
      </c>
      <c r="BH94" s="152">
        <f>IF(N94="sníž. přenesená",J94,0)</f>
        <v>0</v>
      </c>
      <c r="BI94" s="152">
        <f>IF(N94="nulová",J94,0)</f>
        <v>0</v>
      </c>
      <c r="BJ94" s="18" t="s">
        <v>87</v>
      </c>
      <c r="BK94" s="152">
        <f>ROUND(I94*H94,2)</f>
        <v>0</v>
      </c>
      <c r="BL94" s="18" t="s">
        <v>140</v>
      </c>
      <c r="BM94" s="151" t="s">
        <v>141</v>
      </c>
    </row>
    <row r="95" spans="1:47" s="2" customFormat="1" ht="39">
      <c r="A95" s="34"/>
      <c r="B95" s="35"/>
      <c r="C95" s="34"/>
      <c r="D95" s="153" t="s">
        <v>142</v>
      </c>
      <c r="E95" s="34"/>
      <c r="F95" s="154" t="s">
        <v>143</v>
      </c>
      <c r="G95" s="34"/>
      <c r="H95" s="34"/>
      <c r="I95" s="155"/>
      <c r="J95" s="34"/>
      <c r="K95" s="34"/>
      <c r="L95" s="35"/>
      <c r="M95" s="156"/>
      <c r="N95" s="157"/>
      <c r="O95" s="55"/>
      <c r="P95" s="55"/>
      <c r="Q95" s="55"/>
      <c r="R95" s="55"/>
      <c r="S95" s="55"/>
      <c r="T95" s="56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T95" s="18" t="s">
        <v>142</v>
      </c>
      <c r="AU95" s="18" t="s">
        <v>89</v>
      </c>
    </row>
    <row r="96" spans="1:47" s="2" customFormat="1" ht="11.25">
      <c r="A96" s="34"/>
      <c r="B96" s="35"/>
      <c r="C96" s="34"/>
      <c r="D96" s="158" t="s">
        <v>144</v>
      </c>
      <c r="E96" s="34"/>
      <c r="F96" s="159" t="s">
        <v>145</v>
      </c>
      <c r="G96" s="34"/>
      <c r="H96" s="34"/>
      <c r="I96" s="155"/>
      <c r="J96" s="34"/>
      <c r="K96" s="34"/>
      <c r="L96" s="35"/>
      <c r="M96" s="156"/>
      <c r="N96" s="157"/>
      <c r="O96" s="55"/>
      <c r="P96" s="55"/>
      <c r="Q96" s="55"/>
      <c r="R96" s="55"/>
      <c r="S96" s="55"/>
      <c r="T96" s="56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T96" s="18" t="s">
        <v>144</v>
      </c>
      <c r="AU96" s="18" t="s">
        <v>89</v>
      </c>
    </row>
    <row r="97" spans="1:65" s="2" customFormat="1" ht="24.2" customHeight="1">
      <c r="A97" s="34"/>
      <c r="B97" s="139"/>
      <c r="C97" s="140" t="s">
        <v>89</v>
      </c>
      <c r="D97" s="140" t="s">
        <v>135</v>
      </c>
      <c r="E97" s="141" t="s">
        <v>146</v>
      </c>
      <c r="F97" s="142" t="s">
        <v>147</v>
      </c>
      <c r="G97" s="143" t="s">
        <v>138</v>
      </c>
      <c r="H97" s="144">
        <v>21.65</v>
      </c>
      <c r="I97" s="145"/>
      <c r="J97" s="146">
        <f>ROUND(I97*H97,2)</f>
        <v>0</v>
      </c>
      <c r="K97" s="142" t="s">
        <v>139</v>
      </c>
      <c r="L97" s="35"/>
      <c r="M97" s="147" t="s">
        <v>3</v>
      </c>
      <c r="N97" s="148" t="s">
        <v>50</v>
      </c>
      <c r="O97" s="55"/>
      <c r="P97" s="149">
        <f>O97*H97</f>
        <v>0</v>
      </c>
      <c r="Q97" s="149">
        <v>0</v>
      </c>
      <c r="R97" s="149">
        <f>Q97*H97</f>
        <v>0</v>
      </c>
      <c r="S97" s="149">
        <v>0.44</v>
      </c>
      <c r="T97" s="150">
        <f>S97*H97</f>
        <v>9.526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R97" s="151" t="s">
        <v>140</v>
      </c>
      <c r="AT97" s="151" t="s">
        <v>135</v>
      </c>
      <c r="AU97" s="151" t="s">
        <v>89</v>
      </c>
      <c r="AY97" s="18" t="s">
        <v>133</v>
      </c>
      <c r="BE97" s="152">
        <f>IF(N97="základní",J97,0)</f>
        <v>0</v>
      </c>
      <c r="BF97" s="152">
        <f>IF(N97="snížená",J97,0)</f>
        <v>0</v>
      </c>
      <c r="BG97" s="152">
        <f>IF(N97="zákl. přenesená",J97,0)</f>
        <v>0</v>
      </c>
      <c r="BH97" s="152">
        <f>IF(N97="sníž. přenesená",J97,0)</f>
        <v>0</v>
      </c>
      <c r="BI97" s="152">
        <f>IF(N97="nulová",J97,0)</f>
        <v>0</v>
      </c>
      <c r="BJ97" s="18" t="s">
        <v>87</v>
      </c>
      <c r="BK97" s="152">
        <f>ROUND(I97*H97,2)</f>
        <v>0</v>
      </c>
      <c r="BL97" s="18" t="s">
        <v>140</v>
      </c>
      <c r="BM97" s="151" t="s">
        <v>148</v>
      </c>
    </row>
    <row r="98" spans="1:47" s="2" customFormat="1" ht="39">
      <c r="A98" s="34"/>
      <c r="B98" s="35"/>
      <c r="C98" s="34"/>
      <c r="D98" s="153" t="s">
        <v>142</v>
      </c>
      <c r="E98" s="34"/>
      <c r="F98" s="154" t="s">
        <v>149</v>
      </c>
      <c r="G98" s="34"/>
      <c r="H98" s="34"/>
      <c r="I98" s="155"/>
      <c r="J98" s="34"/>
      <c r="K98" s="34"/>
      <c r="L98" s="35"/>
      <c r="M98" s="156"/>
      <c r="N98" s="157"/>
      <c r="O98" s="55"/>
      <c r="P98" s="55"/>
      <c r="Q98" s="55"/>
      <c r="R98" s="55"/>
      <c r="S98" s="55"/>
      <c r="T98" s="56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T98" s="18" t="s">
        <v>142</v>
      </c>
      <c r="AU98" s="18" t="s">
        <v>89</v>
      </c>
    </row>
    <row r="99" spans="1:47" s="2" customFormat="1" ht="11.25">
      <c r="A99" s="34"/>
      <c r="B99" s="35"/>
      <c r="C99" s="34"/>
      <c r="D99" s="158" t="s">
        <v>144</v>
      </c>
      <c r="E99" s="34"/>
      <c r="F99" s="159" t="s">
        <v>150</v>
      </c>
      <c r="G99" s="34"/>
      <c r="H99" s="34"/>
      <c r="I99" s="155"/>
      <c r="J99" s="34"/>
      <c r="K99" s="34"/>
      <c r="L99" s="35"/>
      <c r="M99" s="156"/>
      <c r="N99" s="157"/>
      <c r="O99" s="55"/>
      <c r="P99" s="55"/>
      <c r="Q99" s="55"/>
      <c r="R99" s="55"/>
      <c r="S99" s="55"/>
      <c r="T99" s="56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T99" s="18" t="s">
        <v>144</v>
      </c>
      <c r="AU99" s="18" t="s">
        <v>89</v>
      </c>
    </row>
    <row r="100" spans="1:65" s="2" customFormat="1" ht="33" customHeight="1">
      <c r="A100" s="34"/>
      <c r="B100" s="139"/>
      <c r="C100" s="140" t="s">
        <v>151</v>
      </c>
      <c r="D100" s="140" t="s">
        <v>135</v>
      </c>
      <c r="E100" s="141" t="s">
        <v>152</v>
      </c>
      <c r="F100" s="142" t="s">
        <v>153</v>
      </c>
      <c r="G100" s="143" t="s">
        <v>138</v>
      </c>
      <c r="H100" s="144">
        <v>413.088</v>
      </c>
      <c r="I100" s="145"/>
      <c r="J100" s="146">
        <f>ROUND(I100*H100,2)</f>
        <v>0</v>
      </c>
      <c r="K100" s="142" t="s">
        <v>139</v>
      </c>
      <c r="L100" s="35"/>
      <c r="M100" s="147" t="s">
        <v>3</v>
      </c>
      <c r="N100" s="148" t="s">
        <v>50</v>
      </c>
      <c r="O100" s="55"/>
      <c r="P100" s="149">
        <f>O100*H100</f>
        <v>0</v>
      </c>
      <c r="Q100" s="149">
        <v>8.764E-05</v>
      </c>
      <c r="R100" s="149">
        <f>Q100*H100</f>
        <v>0.03620303232</v>
      </c>
      <c r="S100" s="149">
        <v>0.115</v>
      </c>
      <c r="T100" s="150">
        <f>S100*H100</f>
        <v>47.505120000000005</v>
      </c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R100" s="151" t="s">
        <v>140</v>
      </c>
      <c r="AT100" s="151" t="s">
        <v>135</v>
      </c>
      <c r="AU100" s="151" t="s">
        <v>89</v>
      </c>
      <c r="AY100" s="18" t="s">
        <v>133</v>
      </c>
      <c r="BE100" s="152">
        <f>IF(N100="základní",J100,0)</f>
        <v>0</v>
      </c>
      <c r="BF100" s="152">
        <f>IF(N100="snížená",J100,0)</f>
        <v>0</v>
      </c>
      <c r="BG100" s="152">
        <f>IF(N100="zákl. přenesená",J100,0)</f>
        <v>0</v>
      </c>
      <c r="BH100" s="152">
        <f>IF(N100="sníž. přenesená",J100,0)</f>
        <v>0</v>
      </c>
      <c r="BI100" s="152">
        <f>IF(N100="nulová",J100,0)</f>
        <v>0</v>
      </c>
      <c r="BJ100" s="18" t="s">
        <v>87</v>
      </c>
      <c r="BK100" s="152">
        <f>ROUND(I100*H100,2)</f>
        <v>0</v>
      </c>
      <c r="BL100" s="18" t="s">
        <v>140</v>
      </c>
      <c r="BM100" s="151" t="s">
        <v>154</v>
      </c>
    </row>
    <row r="101" spans="1:47" s="2" customFormat="1" ht="29.25">
      <c r="A101" s="34"/>
      <c r="B101" s="35"/>
      <c r="C101" s="34"/>
      <c r="D101" s="153" t="s">
        <v>142</v>
      </c>
      <c r="E101" s="34"/>
      <c r="F101" s="154" t="s">
        <v>155</v>
      </c>
      <c r="G101" s="34"/>
      <c r="H101" s="34"/>
      <c r="I101" s="155"/>
      <c r="J101" s="34"/>
      <c r="K101" s="34"/>
      <c r="L101" s="35"/>
      <c r="M101" s="156"/>
      <c r="N101" s="157"/>
      <c r="O101" s="55"/>
      <c r="P101" s="55"/>
      <c r="Q101" s="55"/>
      <c r="R101" s="55"/>
      <c r="S101" s="55"/>
      <c r="T101" s="56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T101" s="18" t="s">
        <v>142</v>
      </c>
      <c r="AU101" s="18" t="s">
        <v>89</v>
      </c>
    </row>
    <row r="102" spans="1:47" s="2" customFormat="1" ht="11.25">
      <c r="A102" s="34"/>
      <c r="B102" s="35"/>
      <c r="C102" s="34"/>
      <c r="D102" s="158" t="s">
        <v>144</v>
      </c>
      <c r="E102" s="34"/>
      <c r="F102" s="159" t="s">
        <v>156</v>
      </c>
      <c r="G102" s="34"/>
      <c r="H102" s="34"/>
      <c r="I102" s="155"/>
      <c r="J102" s="34"/>
      <c r="K102" s="34"/>
      <c r="L102" s="35"/>
      <c r="M102" s="156"/>
      <c r="N102" s="157"/>
      <c r="O102" s="55"/>
      <c r="P102" s="55"/>
      <c r="Q102" s="55"/>
      <c r="R102" s="55"/>
      <c r="S102" s="55"/>
      <c r="T102" s="56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T102" s="18" t="s">
        <v>144</v>
      </c>
      <c r="AU102" s="18" t="s">
        <v>89</v>
      </c>
    </row>
    <row r="103" spans="1:65" s="2" customFormat="1" ht="33" customHeight="1">
      <c r="A103" s="34"/>
      <c r="B103" s="139"/>
      <c r="C103" s="140" t="s">
        <v>140</v>
      </c>
      <c r="D103" s="140" t="s">
        <v>135</v>
      </c>
      <c r="E103" s="141" t="s">
        <v>157</v>
      </c>
      <c r="F103" s="142" t="s">
        <v>158</v>
      </c>
      <c r="G103" s="143" t="s">
        <v>138</v>
      </c>
      <c r="H103" s="144">
        <v>356.107</v>
      </c>
      <c r="I103" s="145"/>
      <c r="J103" s="146">
        <f>ROUND(I103*H103,2)</f>
        <v>0</v>
      </c>
      <c r="K103" s="142" t="s">
        <v>139</v>
      </c>
      <c r="L103" s="35"/>
      <c r="M103" s="147" t="s">
        <v>3</v>
      </c>
      <c r="N103" s="148" t="s">
        <v>50</v>
      </c>
      <c r="O103" s="55"/>
      <c r="P103" s="149">
        <f>O103*H103</f>
        <v>0</v>
      </c>
      <c r="Q103" s="149">
        <v>0.00015677</v>
      </c>
      <c r="R103" s="149">
        <f>Q103*H103</f>
        <v>0.055826894390000006</v>
      </c>
      <c r="S103" s="149">
        <v>0.23</v>
      </c>
      <c r="T103" s="150">
        <f>S103*H103</f>
        <v>81.90461</v>
      </c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R103" s="151" t="s">
        <v>140</v>
      </c>
      <c r="AT103" s="151" t="s">
        <v>135</v>
      </c>
      <c r="AU103" s="151" t="s">
        <v>89</v>
      </c>
      <c r="AY103" s="18" t="s">
        <v>133</v>
      </c>
      <c r="BE103" s="152">
        <f>IF(N103="základní",J103,0)</f>
        <v>0</v>
      </c>
      <c r="BF103" s="152">
        <f>IF(N103="snížená",J103,0)</f>
        <v>0</v>
      </c>
      <c r="BG103" s="152">
        <f>IF(N103="zákl. přenesená",J103,0)</f>
        <v>0</v>
      </c>
      <c r="BH103" s="152">
        <f>IF(N103="sníž. přenesená",J103,0)</f>
        <v>0</v>
      </c>
      <c r="BI103" s="152">
        <f>IF(N103="nulová",J103,0)</f>
        <v>0</v>
      </c>
      <c r="BJ103" s="18" t="s">
        <v>87</v>
      </c>
      <c r="BK103" s="152">
        <f>ROUND(I103*H103,2)</f>
        <v>0</v>
      </c>
      <c r="BL103" s="18" t="s">
        <v>140</v>
      </c>
      <c r="BM103" s="151" t="s">
        <v>159</v>
      </c>
    </row>
    <row r="104" spans="1:47" s="2" customFormat="1" ht="29.25">
      <c r="A104" s="34"/>
      <c r="B104" s="35"/>
      <c r="C104" s="34"/>
      <c r="D104" s="153" t="s">
        <v>142</v>
      </c>
      <c r="E104" s="34"/>
      <c r="F104" s="154" t="s">
        <v>160</v>
      </c>
      <c r="G104" s="34"/>
      <c r="H104" s="34"/>
      <c r="I104" s="155"/>
      <c r="J104" s="34"/>
      <c r="K104" s="34"/>
      <c r="L104" s="35"/>
      <c r="M104" s="156"/>
      <c r="N104" s="157"/>
      <c r="O104" s="55"/>
      <c r="P104" s="55"/>
      <c r="Q104" s="55"/>
      <c r="R104" s="55"/>
      <c r="S104" s="55"/>
      <c r="T104" s="56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T104" s="18" t="s">
        <v>142</v>
      </c>
      <c r="AU104" s="18" t="s">
        <v>89</v>
      </c>
    </row>
    <row r="105" spans="1:47" s="2" customFormat="1" ht="11.25">
      <c r="A105" s="34"/>
      <c r="B105" s="35"/>
      <c r="C105" s="34"/>
      <c r="D105" s="158" t="s">
        <v>144</v>
      </c>
      <c r="E105" s="34"/>
      <c r="F105" s="159" t="s">
        <v>161</v>
      </c>
      <c r="G105" s="34"/>
      <c r="H105" s="34"/>
      <c r="I105" s="155"/>
      <c r="J105" s="34"/>
      <c r="K105" s="34"/>
      <c r="L105" s="35"/>
      <c r="M105" s="156"/>
      <c r="N105" s="157"/>
      <c r="O105" s="55"/>
      <c r="P105" s="55"/>
      <c r="Q105" s="55"/>
      <c r="R105" s="55"/>
      <c r="S105" s="55"/>
      <c r="T105" s="56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T105" s="18" t="s">
        <v>144</v>
      </c>
      <c r="AU105" s="18" t="s">
        <v>89</v>
      </c>
    </row>
    <row r="106" spans="1:65" s="2" customFormat="1" ht="37.9" customHeight="1">
      <c r="A106" s="34"/>
      <c r="B106" s="139"/>
      <c r="C106" s="140" t="s">
        <v>162</v>
      </c>
      <c r="D106" s="140" t="s">
        <v>135</v>
      </c>
      <c r="E106" s="141" t="s">
        <v>163</v>
      </c>
      <c r="F106" s="142" t="s">
        <v>164</v>
      </c>
      <c r="G106" s="143" t="s">
        <v>165</v>
      </c>
      <c r="H106" s="144">
        <v>30.24</v>
      </c>
      <c r="I106" s="145"/>
      <c r="J106" s="146">
        <f>ROUND(I106*H106,2)</f>
        <v>0</v>
      </c>
      <c r="K106" s="142" t="s">
        <v>139</v>
      </c>
      <c r="L106" s="35"/>
      <c r="M106" s="147" t="s">
        <v>3</v>
      </c>
      <c r="N106" s="148" t="s">
        <v>50</v>
      </c>
      <c r="O106" s="55"/>
      <c r="P106" s="149">
        <f>O106*H106</f>
        <v>0</v>
      </c>
      <c r="Q106" s="149">
        <v>0</v>
      </c>
      <c r="R106" s="149">
        <f>Q106*H106</f>
        <v>0</v>
      </c>
      <c r="S106" s="149">
        <v>0</v>
      </c>
      <c r="T106" s="150">
        <f>S106*H106</f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51" t="s">
        <v>140</v>
      </c>
      <c r="AT106" s="151" t="s">
        <v>135</v>
      </c>
      <c r="AU106" s="151" t="s">
        <v>89</v>
      </c>
      <c r="AY106" s="18" t="s">
        <v>133</v>
      </c>
      <c r="BE106" s="152">
        <f>IF(N106="základní",J106,0)</f>
        <v>0</v>
      </c>
      <c r="BF106" s="152">
        <f>IF(N106="snížená",J106,0)</f>
        <v>0</v>
      </c>
      <c r="BG106" s="152">
        <f>IF(N106="zákl. přenesená",J106,0)</f>
        <v>0</v>
      </c>
      <c r="BH106" s="152">
        <f>IF(N106="sníž. přenesená",J106,0)</f>
        <v>0</v>
      </c>
      <c r="BI106" s="152">
        <f>IF(N106="nulová",J106,0)</f>
        <v>0</v>
      </c>
      <c r="BJ106" s="18" t="s">
        <v>87</v>
      </c>
      <c r="BK106" s="152">
        <f>ROUND(I106*H106,2)</f>
        <v>0</v>
      </c>
      <c r="BL106" s="18" t="s">
        <v>140</v>
      </c>
      <c r="BM106" s="151" t="s">
        <v>166</v>
      </c>
    </row>
    <row r="107" spans="1:47" s="2" customFormat="1" ht="19.5">
      <c r="A107" s="34"/>
      <c r="B107" s="35"/>
      <c r="C107" s="34"/>
      <c r="D107" s="153" t="s">
        <v>142</v>
      </c>
      <c r="E107" s="34"/>
      <c r="F107" s="154" t="s">
        <v>167</v>
      </c>
      <c r="G107" s="34"/>
      <c r="H107" s="34"/>
      <c r="I107" s="155"/>
      <c r="J107" s="34"/>
      <c r="K107" s="34"/>
      <c r="L107" s="35"/>
      <c r="M107" s="156"/>
      <c r="N107" s="157"/>
      <c r="O107" s="55"/>
      <c r="P107" s="55"/>
      <c r="Q107" s="55"/>
      <c r="R107" s="55"/>
      <c r="S107" s="55"/>
      <c r="T107" s="56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T107" s="18" t="s">
        <v>142</v>
      </c>
      <c r="AU107" s="18" t="s">
        <v>89</v>
      </c>
    </row>
    <row r="108" spans="1:47" s="2" customFormat="1" ht="11.25">
      <c r="A108" s="34"/>
      <c r="B108" s="35"/>
      <c r="C108" s="34"/>
      <c r="D108" s="158" t="s">
        <v>144</v>
      </c>
      <c r="E108" s="34"/>
      <c r="F108" s="159" t="s">
        <v>168</v>
      </c>
      <c r="G108" s="34"/>
      <c r="H108" s="34"/>
      <c r="I108" s="155"/>
      <c r="J108" s="34"/>
      <c r="K108" s="34"/>
      <c r="L108" s="35"/>
      <c r="M108" s="156"/>
      <c r="N108" s="157"/>
      <c r="O108" s="55"/>
      <c r="P108" s="55"/>
      <c r="Q108" s="55"/>
      <c r="R108" s="55"/>
      <c r="S108" s="55"/>
      <c r="T108" s="56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T108" s="18" t="s">
        <v>144</v>
      </c>
      <c r="AU108" s="18" t="s">
        <v>89</v>
      </c>
    </row>
    <row r="109" spans="1:65" s="2" customFormat="1" ht="37.9" customHeight="1">
      <c r="A109" s="34"/>
      <c r="B109" s="139"/>
      <c r="C109" s="140" t="s">
        <v>169</v>
      </c>
      <c r="D109" s="140" t="s">
        <v>135</v>
      </c>
      <c r="E109" s="141" t="s">
        <v>170</v>
      </c>
      <c r="F109" s="142" t="s">
        <v>171</v>
      </c>
      <c r="G109" s="143" t="s">
        <v>165</v>
      </c>
      <c r="H109" s="144">
        <v>178.053</v>
      </c>
      <c r="I109" s="145"/>
      <c r="J109" s="146">
        <f>ROUND(I109*H109,2)</f>
        <v>0</v>
      </c>
      <c r="K109" s="142" t="s">
        <v>139</v>
      </c>
      <c r="L109" s="35"/>
      <c r="M109" s="147" t="s">
        <v>3</v>
      </c>
      <c r="N109" s="148" t="s">
        <v>50</v>
      </c>
      <c r="O109" s="55"/>
      <c r="P109" s="149">
        <f>O109*H109</f>
        <v>0</v>
      </c>
      <c r="Q109" s="149">
        <v>0</v>
      </c>
      <c r="R109" s="149">
        <f>Q109*H109</f>
        <v>0</v>
      </c>
      <c r="S109" s="149">
        <v>0</v>
      </c>
      <c r="T109" s="150">
        <f>S109*H109</f>
        <v>0</v>
      </c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R109" s="151" t="s">
        <v>140</v>
      </c>
      <c r="AT109" s="151" t="s">
        <v>135</v>
      </c>
      <c r="AU109" s="151" t="s">
        <v>89</v>
      </c>
      <c r="AY109" s="18" t="s">
        <v>133</v>
      </c>
      <c r="BE109" s="152">
        <f>IF(N109="základní",J109,0)</f>
        <v>0</v>
      </c>
      <c r="BF109" s="152">
        <f>IF(N109="snížená",J109,0)</f>
        <v>0</v>
      </c>
      <c r="BG109" s="152">
        <f>IF(N109="zákl. přenesená",J109,0)</f>
        <v>0</v>
      </c>
      <c r="BH109" s="152">
        <f>IF(N109="sníž. přenesená",J109,0)</f>
        <v>0</v>
      </c>
      <c r="BI109" s="152">
        <f>IF(N109="nulová",J109,0)</f>
        <v>0</v>
      </c>
      <c r="BJ109" s="18" t="s">
        <v>87</v>
      </c>
      <c r="BK109" s="152">
        <f>ROUND(I109*H109,2)</f>
        <v>0</v>
      </c>
      <c r="BL109" s="18" t="s">
        <v>140</v>
      </c>
      <c r="BM109" s="151" t="s">
        <v>172</v>
      </c>
    </row>
    <row r="110" spans="1:47" s="2" customFormat="1" ht="19.5">
      <c r="A110" s="34"/>
      <c r="B110" s="35"/>
      <c r="C110" s="34"/>
      <c r="D110" s="153" t="s">
        <v>142</v>
      </c>
      <c r="E110" s="34"/>
      <c r="F110" s="154" t="s">
        <v>173</v>
      </c>
      <c r="G110" s="34"/>
      <c r="H110" s="34"/>
      <c r="I110" s="155"/>
      <c r="J110" s="34"/>
      <c r="K110" s="34"/>
      <c r="L110" s="35"/>
      <c r="M110" s="156"/>
      <c r="N110" s="157"/>
      <c r="O110" s="55"/>
      <c r="P110" s="55"/>
      <c r="Q110" s="55"/>
      <c r="R110" s="55"/>
      <c r="S110" s="55"/>
      <c r="T110" s="56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T110" s="18" t="s">
        <v>142</v>
      </c>
      <c r="AU110" s="18" t="s">
        <v>89</v>
      </c>
    </row>
    <row r="111" spans="1:47" s="2" customFormat="1" ht="11.25">
      <c r="A111" s="34"/>
      <c r="B111" s="35"/>
      <c r="C111" s="34"/>
      <c r="D111" s="158" t="s">
        <v>144</v>
      </c>
      <c r="E111" s="34"/>
      <c r="F111" s="159" t="s">
        <v>174</v>
      </c>
      <c r="G111" s="34"/>
      <c r="H111" s="34"/>
      <c r="I111" s="155"/>
      <c r="J111" s="34"/>
      <c r="K111" s="34"/>
      <c r="L111" s="35"/>
      <c r="M111" s="156"/>
      <c r="N111" s="157"/>
      <c r="O111" s="55"/>
      <c r="P111" s="55"/>
      <c r="Q111" s="55"/>
      <c r="R111" s="55"/>
      <c r="S111" s="55"/>
      <c r="T111" s="56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T111" s="18" t="s">
        <v>144</v>
      </c>
      <c r="AU111" s="18" t="s">
        <v>89</v>
      </c>
    </row>
    <row r="112" spans="1:65" s="2" customFormat="1" ht="33" customHeight="1">
      <c r="A112" s="34"/>
      <c r="B112" s="139"/>
      <c r="C112" s="140" t="s">
        <v>175</v>
      </c>
      <c r="D112" s="140" t="s">
        <v>135</v>
      </c>
      <c r="E112" s="141" t="s">
        <v>176</v>
      </c>
      <c r="F112" s="142" t="s">
        <v>177</v>
      </c>
      <c r="G112" s="143" t="s">
        <v>165</v>
      </c>
      <c r="H112" s="144">
        <v>16.233</v>
      </c>
      <c r="I112" s="145"/>
      <c r="J112" s="146">
        <f>ROUND(I112*H112,2)</f>
        <v>0</v>
      </c>
      <c r="K112" s="142" t="s">
        <v>139</v>
      </c>
      <c r="L112" s="35"/>
      <c r="M112" s="147" t="s">
        <v>3</v>
      </c>
      <c r="N112" s="148" t="s">
        <v>50</v>
      </c>
      <c r="O112" s="55"/>
      <c r="P112" s="149">
        <f>O112*H112</f>
        <v>0</v>
      </c>
      <c r="Q112" s="149">
        <v>0</v>
      </c>
      <c r="R112" s="149">
        <f>Q112*H112</f>
        <v>0</v>
      </c>
      <c r="S112" s="149">
        <v>0</v>
      </c>
      <c r="T112" s="150">
        <f>S112*H112</f>
        <v>0</v>
      </c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R112" s="151" t="s">
        <v>178</v>
      </c>
      <c r="AT112" s="151" t="s">
        <v>135</v>
      </c>
      <c r="AU112" s="151" t="s">
        <v>89</v>
      </c>
      <c r="AY112" s="18" t="s">
        <v>133</v>
      </c>
      <c r="BE112" s="152">
        <f>IF(N112="základní",J112,0)</f>
        <v>0</v>
      </c>
      <c r="BF112" s="152">
        <f>IF(N112="snížená",J112,0)</f>
        <v>0</v>
      </c>
      <c r="BG112" s="152">
        <f>IF(N112="zákl. přenesená",J112,0)</f>
        <v>0</v>
      </c>
      <c r="BH112" s="152">
        <f>IF(N112="sníž. přenesená",J112,0)</f>
        <v>0</v>
      </c>
      <c r="BI112" s="152">
        <f>IF(N112="nulová",J112,0)</f>
        <v>0</v>
      </c>
      <c r="BJ112" s="18" t="s">
        <v>87</v>
      </c>
      <c r="BK112" s="152">
        <f>ROUND(I112*H112,2)</f>
        <v>0</v>
      </c>
      <c r="BL112" s="18" t="s">
        <v>178</v>
      </c>
      <c r="BM112" s="151" t="s">
        <v>179</v>
      </c>
    </row>
    <row r="113" spans="1:47" s="2" customFormat="1" ht="29.25">
      <c r="A113" s="34"/>
      <c r="B113" s="35"/>
      <c r="C113" s="34"/>
      <c r="D113" s="153" t="s">
        <v>142</v>
      </c>
      <c r="E113" s="34"/>
      <c r="F113" s="154" t="s">
        <v>180</v>
      </c>
      <c r="G113" s="34"/>
      <c r="H113" s="34"/>
      <c r="I113" s="155"/>
      <c r="J113" s="34"/>
      <c r="K113" s="34"/>
      <c r="L113" s="35"/>
      <c r="M113" s="156"/>
      <c r="N113" s="157"/>
      <c r="O113" s="55"/>
      <c r="P113" s="55"/>
      <c r="Q113" s="55"/>
      <c r="R113" s="55"/>
      <c r="S113" s="55"/>
      <c r="T113" s="56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T113" s="18" t="s">
        <v>142</v>
      </c>
      <c r="AU113" s="18" t="s">
        <v>89</v>
      </c>
    </row>
    <row r="114" spans="1:47" s="2" customFormat="1" ht="11.25">
      <c r="A114" s="34"/>
      <c r="B114" s="35"/>
      <c r="C114" s="34"/>
      <c r="D114" s="158" t="s">
        <v>144</v>
      </c>
      <c r="E114" s="34"/>
      <c r="F114" s="159" t="s">
        <v>181</v>
      </c>
      <c r="G114" s="34"/>
      <c r="H114" s="34"/>
      <c r="I114" s="155"/>
      <c r="J114" s="34"/>
      <c r="K114" s="34"/>
      <c r="L114" s="35"/>
      <c r="M114" s="156"/>
      <c r="N114" s="157"/>
      <c r="O114" s="55"/>
      <c r="P114" s="55"/>
      <c r="Q114" s="55"/>
      <c r="R114" s="55"/>
      <c r="S114" s="55"/>
      <c r="T114" s="56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T114" s="18" t="s">
        <v>144</v>
      </c>
      <c r="AU114" s="18" t="s">
        <v>89</v>
      </c>
    </row>
    <row r="115" spans="1:65" s="2" customFormat="1" ht="16.5" customHeight="1">
      <c r="A115" s="34"/>
      <c r="B115" s="139"/>
      <c r="C115" s="160" t="s">
        <v>182</v>
      </c>
      <c r="D115" s="160" t="s">
        <v>183</v>
      </c>
      <c r="E115" s="161" t="s">
        <v>184</v>
      </c>
      <c r="F115" s="162" t="s">
        <v>185</v>
      </c>
      <c r="G115" s="163" t="s">
        <v>186</v>
      </c>
      <c r="H115" s="164">
        <v>29.21</v>
      </c>
      <c r="I115" s="165"/>
      <c r="J115" s="166">
        <f>ROUND(I115*H115,2)</f>
        <v>0</v>
      </c>
      <c r="K115" s="162" t="s">
        <v>139</v>
      </c>
      <c r="L115" s="167"/>
      <c r="M115" s="168" t="s">
        <v>3</v>
      </c>
      <c r="N115" s="169" t="s">
        <v>50</v>
      </c>
      <c r="O115" s="55"/>
      <c r="P115" s="149">
        <f>O115*H115</f>
        <v>0</v>
      </c>
      <c r="Q115" s="149">
        <v>1</v>
      </c>
      <c r="R115" s="149">
        <f>Q115*H115</f>
        <v>29.21</v>
      </c>
      <c r="S115" s="149">
        <v>0</v>
      </c>
      <c r="T115" s="150">
        <f>S115*H115</f>
        <v>0</v>
      </c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R115" s="151" t="s">
        <v>187</v>
      </c>
      <c r="AT115" s="151" t="s">
        <v>183</v>
      </c>
      <c r="AU115" s="151" t="s">
        <v>89</v>
      </c>
      <c r="AY115" s="18" t="s">
        <v>133</v>
      </c>
      <c r="BE115" s="152">
        <f>IF(N115="základní",J115,0)</f>
        <v>0</v>
      </c>
      <c r="BF115" s="152">
        <f>IF(N115="snížená",J115,0)</f>
        <v>0</v>
      </c>
      <c r="BG115" s="152">
        <f>IF(N115="zákl. přenesená",J115,0)</f>
        <v>0</v>
      </c>
      <c r="BH115" s="152">
        <f>IF(N115="sníž. přenesená",J115,0)</f>
        <v>0</v>
      </c>
      <c r="BI115" s="152">
        <f>IF(N115="nulová",J115,0)</f>
        <v>0</v>
      </c>
      <c r="BJ115" s="18" t="s">
        <v>87</v>
      </c>
      <c r="BK115" s="152">
        <f>ROUND(I115*H115,2)</f>
        <v>0</v>
      </c>
      <c r="BL115" s="18" t="s">
        <v>178</v>
      </c>
      <c r="BM115" s="151" t="s">
        <v>188</v>
      </c>
    </row>
    <row r="116" spans="1:47" s="2" customFormat="1" ht="11.25">
      <c r="A116" s="34"/>
      <c r="B116" s="35"/>
      <c r="C116" s="34"/>
      <c r="D116" s="153" t="s">
        <v>142</v>
      </c>
      <c r="E116" s="34"/>
      <c r="F116" s="154" t="s">
        <v>185</v>
      </c>
      <c r="G116" s="34"/>
      <c r="H116" s="34"/>
      <c r="I116" s="155"/>
      <c r="J116" s="34"/>
      <c r="K116" s="34"/>
      <c r="L116" s="35"/>
      <c r="M116" s="156"/>
      <c r="N116" s="157"/>
      <c r="O116" s="55"/>
      <c r="P116" s="55"/>
      <c r="Q116" s="55"/>
      <c r="R116" s="55"/>
      <c r="S116" s="55"/>
      <c r="T116" s="56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T116" s="18" t="s">
        <v>142</v>
      </c>
      <c r="AU116" s="18" t="s">
        <v>89</v>
      </c>
    </row>
    <row r="117" spans="1:65" s="2" customFormat="1" ht="24.2" customHeight="1">
      <c r="A117" s="34"/>
      <c r="B117" s="139"/>
      <c r="C117" s="140" t="s">
        <v>189</v>
      </c>
      <c r="D117" s="140" t="s">
        <v>135</v>
      </c>
      <c r="E117" s="141" t="s">
        <v>190</v>
      </c>
      <c r="F117" s="142" t="s">
        <v>191</v>
      </c>
      <c r="G117" s="143" t="s">
        <v>165</v>
      </c>
      <c r="H117" s="144">
        <v>10.5</v>
      </c>
      <c r="I117" s="145"/>
      <c r="J117" s="146">
        <f>ROUND(I117*H117,2)</f>
        <v>0</v>
      </c>
      <c r="K117" s="142" t="s">
        <v>139</v>
      </c>
      <c r="L117" s="35"/>
      <c r="M117" s="147" t="s">
        <v>3</v>
      </c>
      <c r="N117" s="148" t="s">
        <v>50</v>
      </c>
      <c r="O117" s="55"/>
      <c r="P117" s="149">
        <f>O117*H117</f>
        <v>0</v>
      </c>
      <c r="Q117" s="149">
        <v>0</v>
      </c>
      <c r="R117" s="149">
        <f>Q117*H117</f>
        <v>0</v>
      </c>
      <c r="S117" s="149">
        <v>0</v>
      </c>
      <c r="T117" s="150">
        <f>S117*H117</f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R117" s="151" t="s">
        <v>140</v>
      </c>
      <c r="AT117" s="151" t="s">
        <v>135</v>
      </c>
      <c r="AU117" s="151" t="s">
        <v>89</v>
      </c>
      <c r="AY117" s="18" t="s">
        <v>133</v>
      </c>
      <c r="BE117" s="152">
        <f>IF(N117="základní",J117,0)</f>
        <v>0</v>
      </c>
      <c r="BF117" s="152">
        <f>IF(N117="snížená",J117,0)</f>
        <v>0</v>
      </c>
      <c r="BG117" s="152">
        <f>IF(N117="zákl. přenesená",J117,0)</f>
        <v>0</v>
      </c>
      <c r="BH117" s="152">
        <f>IF(N117="sníž. přenesená",J117,0)</f>
        <v>0</v>
      </c>
      <c r="BI117" s="152">
        <f>IF(N117="nulová",J117,0)</f>
        <v>0</v>
      </c>
      <c r="BJ117" s="18" t="s">
        <v>87</v>
      </c>
      <c r="BK117" s="152">
        <f>ROUND(I117*H117,2)</f>
        <v>0</v>
      </c>
      <c r="BL117" s="18" t="s">
        <v>140</v>
      </c>
      <c r="BM117" s="151" t="s">
        <v>192</v>
      </c>
    </row>
    <row r="118" spans="1:47" s="2" customFormat="1" ht="29.25">
      <c r="A118" s="34"/>
      <c r="B118" s="35"/>
      <c r="C118" s="34"/>
      <c r="D118" s="153" t="s">
        <v>142</v>
      </c>
      <c r="E118" s="34"/>
      <c r="F118" s="154" t="s">
        <v>193</v>
      </c>
      <c r="G118" s="34"/>
      <c r="H118" s="34"/>
      <c r="I118" s="155"/>
      <c r="J118" s="34"/>
      <c r="K118" s="34"/>
      <c r="L118" s="35"/>
      <c r="M118" s="156"/>
      <c r="N118" s="157"/>
      <c r="O118" s="55"/>
      <c r="P118" s="55"/>
      <c r="Q118" s="55"/>
      <c r="R118" s="55"/>
      <c r="S118" s="55"/>
      <c r="T118" s="56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T118" s="18" t="s">
        <v>142</v>
      </c>
      <c r="AU118" s="18" t="s">
        <v>89</v>
      </c>
    </row>
    <row r="119" spans="1:47" s="2" customFormat="1" ht="11.25">
      <c r="A119" s="34"/>
      <c r="B119" s="35"/>
      <c r="C119" s="34"/>
      <c r="D119" s="158" t="s">
        <v>144</v>
      </c>
      <c r="E119" s="34"/>
      <c r="F119" s="159" t="s">
        <v>194</v>
      </c>
      <c r="G119" s="34"/>
      <c r="H119" s="34"/>
      <c r="I119" s="155"/>
      <c r="J119" s="34"/>
      <c r="K119" s="34"/>
      <c r="L119" s="35"/>
      <c r="M119" s="156"/>
      <c r="N119" s="157"/>
      <c r="O119" s="55"/>
      <c r="P119" s="55"/>
      <c r="Q119" s="55"/>
      <c r="R119" s="55"/>
      <c r="S119" s="55"/>
      <c r="T119" s="56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T119" s="18" t="s">
        <v>144</v>
      </c>
      <c r="AU119" s="18" t="s">
        <v>89</v>
      </c>
    </row>
    <row r="120" spans="1:65" s="2" customFormat="1" ht="16.5" customHeight="1">
      <c r="A120" s="34"/>
      <c r="B120" s="139"/>
      <c r="C120" s="160" t="s">
        <v>195</v>
      </c>
      <c r="D120" s="160" t="s">
        <v>183</v>
      </c>
      <c r="E120" s="161" t="s">
        <v>196</v>
      </c>
      <c r="F120" s="162" t="s">
        <v>197</v>
      </c>
      <c r="G120" s="163" t="s">
        <v>186</v>
      </c>
      <c r="H120" s="164">
        <v>18.9</v>
      </c>
      <c r="I120" s="165"/>
      <c r="J120" s="166">
        <f>ROUND(I120*H120,2)</f>
        <v>0</v>
      </c>
      <c r="K120" s="162" t="s">
        <v>139</v>
      </c>
      <c r="L120" s="167"/>
      <c r="M120" s="168" t="s">
        <v>3</v>
      </c>
      <c r="N120" s="169" t="s">
        <v>50</v>
      </c>
      <c r="O120" s="55"/>
      <c r="P120" s="149">
        <f>O120*H120</f>
        <v>0</v>
      </c>
      <c r="Q120" s="149">
        <v>1</v>
      </c>
      <c r="R120" s="149">
        <f>Q120*H120</f>
        <v>18.9</v>
      </c>
      <c r="S120" s="149">
        <v>0</v>
      </c>
      <c r="T120" s="150">
        <f>S120*H120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151" t="s">
        <v>182</v>
      </c>
      <c r="AT120" s="151" t="s">
        <v>183</v>
      </c>
      <c r="AU120" s="151" t="s">
        <v>89</v>
      </c>
      <c r="AY120" s="18" t="s">
        <v>133</v>
      </c>
      <c r="BE120" s="152">
        <f>IF(N120="základní",J120,0)</f>
        <v>0</v>
      </c>
      <c r="BF120" s="152">
        <f>IF(N120="snížená",J120,0)</f>
        <v>0</v>
      </c>
      <c r="BG120" s="152">
        <f>IF(N120="zákl. přenesená",J120,0)</f>
        <v>0</v>
      </c>
      <c r="BH120" s="152">
        <f>IF(N120="sníž. přenesená",J120,0)</f>
        <v>0</v>
      </c>
      <c r="BI120" s="152">
        <f>IF(N120="nulová",J120,0)</f>
        <v>0</v>
      </c>
      <c r="BJ120" s="18" t="s">
        <v>87</v>
      </c>
      <c r="BK120" s="152">
        <f>ROUND(I120*H120,2)</f>
        <v>0</v>
      </c>
      <c r="BL120" s="18" t="s">
        <v>140</v>
      </c>
      <c r="BM120" s="151" t="s">
        <v>198</v>
      </c>
    </row>
    <row r="121" spans="1:47" s="2" customFormat="1" ht="11.25">
      <c r="A121" s="34"/>
      <c r="B121" s="35"/>
      <c r="C121" s="34"/>
      <c r="D121" s="153" t="s">
        <v>142</v>
      </c>
      <c r="E121" s="34"/>
      <c r="F121" s="154" t="s">
        <v>197</v>
      </c>
      <c r="G121" s="34"/>
      <c r="H121" s="34"/>
      <c r="I121" s="155"/>
      <c r="J121" s="34"/>
      <c r="K121" s="34"/>
      <c r="L121" s="35"/>
      <c r="M121" s="156"/>
      <c r="N121" s="157"/>
      <c r="O121" s="55"/>
      <c r="P121" s="55"/>
      <c r="Q121" s="55"/>
      <c r="R121" s="55"/>
      <c r="S121" s="55"/>
      <c r="T121" s="56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T121" s="18" t="s">
        <v>142</v>
      </c>
      <c r="AU121" s="18" t="s">
        <v>89</v>
      </c>
    </row>
    <row r="122" spans="1:65" s="2" customFormat="1" ht="24.2" customHeight="1">
      <c r="A122" s="34"/>
      <c r="B122" s="139"/>
      <c r="C122" s="140" t="s">
        <v>199</v>
      </c>
      <c r="D122" s="140" t="s">
        <v>135</v>
      </c>
      <c r="E122" s="141" t="s">
        <v>200</v>
      </c>
      <c r="F122" s="142" t="s">
        <v>201</v>
      </c>
      <c r="G122" s="143" t="s">
        <v>138</v>
      </c>
      <c r="H122" s="144">
        <v>377.757</v>
      </c>
      <c r="I122" s="145"/>
      <c r="J122" s="146">
        <f>ROUND(I122*H122,2)</f>
        <v>0</v>
      </c>
      <c r="K122" s="142" t="s">
        <v>139</v>
      </c>
      <c r="L122" s="35"/>
      <c r="M122" s="147" t="s">
        <v>3</v>
      </c>
      <c r="N122" s="148" t="s">
        <v>50</v>
      </c>
      <c r="O122" s="55"/>
      <c r="P122" s="149">
        <f>O122*H122</f>
        <v>0</v>
      </c>
      <c r="Q122" s="149">
        <v>0</v>
      </c>
      <c r="R122" s="149">
        <f>Q122*H122</f>
        <v>0</v>
      </c>
      <c r="S122" s="149">
        <v>0</v>
      </c>
      <c r="T122" s="150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51" t="s">
        <v>140</v>
      </c>
      <c r="AT122" s="151" t="s">
        <v>135</v>
      </c>
      <c r="AU122" s="151" t="s">
        <v>89</v>
      </c>
      <c r="AY122" s="18" t="s">
        <v>133</v>
      </c>
      <c r="BE122" s="152">
        <f>IF(N122="základní",J122,0)</f>
        <v>0</v>
      </c>
      <c r="BF122" s="152">
        <f>IF(N122="snížená",J122,0)</f>
        <v>0</v>
      </c>
      <c r="BG122" s="152">
        <f>IF(N122="zákl. přenesená",J122,0)</f>
        <v>0</v>
      </c>
      <c r="BH122" s="152">
        <f>IF(N122="sníž. přenesená",J122,0)</f>
        <v>0</v>
      </c>
      <c r="BI122" s="152">
        <f>IF(N122="nulová",J122,0)</f>
        <v>0</v>
      </c>
      <c r="BJ122" s="18" t="s">
        <v>87</v>
      </c>
      <c r="BK122" s="152">
        <f>ROUND(I122*H122,2)</f>
        <v>0</v>
      </c>
      <c r="BL122" s="18" t="s">
        <v>140</v>
      </c>
      <c r="BM122" s="151" t="s">
        <v>202</v>
      </c>
    </row>
    <row r="123" spans="1:47" s="2" customFormat="1" ht="19.5">
      <c r="A123" s="34"/>
      <c r="B123" s="35"/>
      <c r="C123" s="34"/>
      <c r="D123" s="153" t="s">
        <v>142</v>
      </c>
      <c r="E123" s="34"/>
      <c r="F123" s="154" t="s">
        <v>203</v>
      </c>
      <c r="G123" s="34"/>
      <c r="H123" s="34"/>
      <c r="I123" s="155"/>
      <c r="J123" s="34"/>
      <c r="K123" s="34"/>
      <c r="L123" s="35"/>
      <c r="M123" s="156"/>
      <c r="N123" s="157"/>
      <c r="O123" s="55"/>
      <c r="P123" s="55"/>
      <c r="Q123" s="55"/>
      <c r="R123" s="55"/>
      <c r="S123" s="55"/>
      <c r="T123" s="56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8" t="s">
        <v>142</v>
      </c>
      <c r="AU123" s="18" t="s">
        <v>89</v>
      </c>
    </row>
    <row r="124" spans="1:47" s="2" customFormat="1" ht="11.25">
      <c r="A124" s="34"/>
      <c r="B124" s="35"/>
      <c r="C124" s="34"/>
      <c r="D124" s="158" t="s">
        <v>144</v>
      </c>
      <c r="E124" s="34"/>
      <c r="F124" s="159" t="s">
        <v>204</v>
      </c>
      <c r="G124" s="34"/>
      <c r="H124" s="34"/>
      <c r="I124" s="155"/>
      <c r="J124" s="34"/>
      <c r="K124" s="34"/>
      <c r="L124" s="35"/>
      <c r="M124" s="156"/>
      <c r="N124" s="157"/>
      <c r="O124" s="55"/>
      <c r="P124" s="55"/>
      <c r="Q124" s="55"/>
      <c r="R124" s="55"/>
      <c r="S124" s="55"/>
      <c r="T124" s="56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8" t="s">
        <v>144</v>
      </c>
      <c r="AU124" s="18" t="s">
        <v>89</v>
      </c>
    </row>
    <row r="125" spans="1:65" s="2" customFormat="1" ht="24.2" customHeight="1">
      <c r="A125" s="34"/>
      <c r="B125" s="139"/>
      <c r="C125" s="140" t="s">
        <v>205</v>
      </c>
      <c r="D125" s="140" t="s">
        <v>135</v>
      </c>
      <c r="E125" s="141" t="s">
        <v>206</v>
      </c>
      <c r="F125" s="142" t="s">
        <v>207</v>
      </c>
      <c r="G125" s="143" t="s">
        <v>138</v>
      </c>
      <c r="H125" s="144">
        <v>187.177</v>
      </c>
      <c r="I125" s="145"/>
      <c r="J125" s="146">
        <f>ROUND(I125*H125,2)</f>
        <v>0</v>
      </c>
      <c r="K125" s="142" t="s">
        <v>139</v>
      </c>
      <c r="L125" s="35"/>
      <c r="M125" s="147" t="s">
        <v>3</v>
      </c>
      <c r="N125" s="148" t="s">
        <v>50</v>
      </c>
      <c r="O125" s="55"/>
      <c r="P125" s="149">
        <f>O125*H125</f>
        <v>0</v>
      </c>
      <c r="Q125" s="149">
        <v>0</v>
      </c>
      <c r="R125" s="149">
        <f>Q125*H125</f>
        <v>0</v>
      </c>
      <c r="S125" s="149">
        <v>0</v>
      </c>
      <c r="T125" s="150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51" t="s">
        <v>140</v>
      </c>
      <c r="AT125" s="151" t="s">
        <v>135</v>
      </c>
      <c r="AU125" s="151" t="s">
        <v>89</v>
      </c>
      <c r="AY125" s="18" t="s">
        <v>133</v>
      </c>
      <c r="BE125" s="152">
        <f>IF(N125="základní",J125,0)</f>
        <v>0</v>
      </c>
      <c r="BF125" s="152">
        <f>IF(N125="snížená",J125,0)</f>
        <v>0</v>
      </c>
      <c r="BG125" s="152">
        <f>IF(N125="zákl. přenesená",J125,0)</f>
        <v>0</v>
      </c>
      <c r="BH125" s="152">
        <f>IF(N125="sníž. přenesená",J125,0)</f>
        <v>0</v>
      </c>
      <c r="BI125" s="152">
        <f>IF(N125="nulová",J125,0)</f>
        <v>0</v>
      </c>
      <c r="BJ125" s="18" t="s">
        <v>87</v>
      </c>
      <c r="BK125" s="152">
        <f>ROUND(I125*H125,2)</f>
        <v>0</v>
      </c>
      <c r="BL125" s="18" t="s">
        <v>140</v>
      </c>
      <c r="BM125" s="151" t="s">
        <v>208</v>
      </c>
    </row>
    <row r="126" spans="1:47" s="2" customFormat="1" ht="19.5">
      <c r="A126" s="34"/>
      <c r="B126" s="35"/>
      <c r="C126" s="34"/>
      <c r="D126" s="153" t="s">
        <v>142</v>
      </c>
      <c r="E126" s="34"/>
      <c r="F126" s="154" t="s">
        <v>209</v>
      </c>
      <c r="G126" s="34"/>
      <c r="H126" s="34"/>
      <c r="I126" s="155"/>
      <c r="J126" s="34"/>
      <c r="K126" s="34"/>
      <c r="L126" s="35"/>
      <c r="M126" s="156"/>
      <c r="N126" s="157"/>
      <c r="O126" s="55"/>
      <c r="P126" s="55"/>
      <c r="Q126" s="55"/>
      <c r="R126" s="55"/>
      <c r="S126" s="55"/>
      <c r="T126" s="56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8" t="s">
        <v>142</v>
      </c>
      <c r="AU126" s="18" t="s">
        <v>89</v>
      </c>
    </row>
    <row r="127" spans="1:47" s="2" customFormat="1" ht="11.25">
      <c r="A127" s="34"/>
      <c r="B127" s="35"/>
      <c r="C127" s="34"/>
      <c r="D127" s="158" t="s">
        <v>144</v>
      </c>
      <c r="E127" s="34"/>
      <c r="F127" s="159" t="s">
        <v>210</v>
      </c>
      <c r="G127" s="34"/>
      <c r="H127" s="34"/>
      <c r="I127" s="155"/>
      <c r="J127" s="34"/>
      <c r="K127" s="34"/>
      <c r="L127" s="35"/>
      <c r="M127" s="156"/>
      <c r="N127" s="157"/>
      <c r="O127" s="55"/>
      <c r="P127" s="55"/>
      <c r="Q127" s="55"/>
      <c r="R127" s="55"/>
      <c r="S127" s="55"/>
      <c r="T127" s="56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8" t="s">
        <v>144</v>
      </c>
      <c r="AU127" s="18" t="s">
        <v>89</v>
      </c>
    </row>
    <row r="128" spans="1:65" s="2" customFormat="1" ht="16.5" customHeight="1">
      <c r="A128" s="34"/>
      <c r="B128" s="139"/>
      <c r="C128" s="160" t="s">
        <v>211</v>
      </c>
      <c r="D128" s="160" t="s">
        <v>183</v>
      </c>
      <c r="E128" s="161" t="s">
        <v>212</v>
      </c>
      <c r="F128" s="162" t="s">
        <v>213</v>
      </c>
      <c r="G128" s="163" t="s">
        <v>214</v>
      </c>
      <c r="H128" s="164">
        <v>3.744</v>
      </c>
      <c r="I128" s="165"/>
      <c r="J128" s="166">
        <f>ROUND(I128*H128,2)</f>
        <v>0</v>
      </c>
      <c r="K128" s="162" t="s">
        <v>139</v>
      </c>
      <c r="L128" s="167"/>
      <c r="M128" s="168" t="s">
        <v>3</v>
      </c>
      <c r="N128" s="169" t="s">
        <v>50</v>
      </c>
      <c r="O128" s="55"/>
      <c r="P128" s="149">
        <f>O128*H128</f>
        <v>0</v>
      </c>
      <c r="Q128" s="149">
        <v>0.001</v>
      </c>
      <c r="R128" s="149">
        <f>Q128*H128</f>
        <v>0.0037440000000000004</v>
      </c>
      <c r="S128" s="149">
        <v>0</v>
      </c>
      <c r="T128" s="150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51" t="s">
        <v>182</v>
      </c>
      <c r="AT128" s="151" t="s">
        <v>183</v>
      </c>
      <c r="AU128" s="151" t="s">
        <v>89</v>
      </c>
      <c r="AY128" s="18" t="s">
        <v>133</v>
      </c>
      <c r="BE128" s="152">
        <f>IF(N128="základní",J128,0)</f>
        <v>0</v>
      </c>
      <c r="BF128" s="152">
        <f>IF(N128="snížená",J128,0)</f>
        <v>0</v>
      </c>
      <c r="BG128" s="152">
        <f>IF(N128="zákl. přenesená",J128,0)</f>
        <v>0</v>
      </c>
      <c r="BH128" s="152">
        <f>IF(N128="sníž. přenesená",J128,0)</f>
        <v>0</v>
      </c>
      <c r="BI128" s="152">
        <f>IF(N128="nulová",J128,0)</f>
        <v>0</v>
      </c>
      <c r="BJ128" s="18" t="s">
        <v>87</v>
      </c>
      <c r="BK128" s="152">
        <f>ROUND(I128*H128,2)</f>
        <v>0</v>
      </c>
      <c r="BL128" s="18" t="s">
        <v>140</v>
      </c>
      <c r="BM128" s="151" t="s">
        <v>215</v>
      </c>
    </row>
    <row r="129" spans="1:47" s="2" customFormat="1" ht="11.25">
      <c r="A129" s="34"/>
      <c r="B129" s="35"/>
      <c r="C129" s="34"/>
      <c r="D129" s="153" t="s">
        <v>142</v>
      </c>
      <c r="E129" s="34"/>
      <c r="F129" s="154" t="s">
        <v>213</v>
      </c>
      <c r="G129" s="34"/>
      <c r="H129" s="34"/>
      <c r="I129" s="155"/>
      <c r="J129" s="34"/>
      <c r="K129" s="34"/>
      <c r="L129" s="35"/>
      <c r="M129" s="156"/>
      <c r="N129" s="157"/>
      <c r="O129" s="55"/>
      <c r="P129" s="55"/>
      <c r="Q129" s="55"/>
      <c r="R129" s="55"/>
      <c r="S129" s="55"/>
      <c r="T129" s="56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T129" s="18" t="s">
        <v>142</v>
      </c>
      <c r="AU129" s="18" t="s">
        <v>89</v>
      </c>
    </row>
    <row r="130" spans="1:65" s="2" customFormat="1" ht="33" customHeight="1">
      <c r="A130" s="34"/>
      <c r="B130" s="139"/>
      <c r="C130" s="140" t="s">
        <v>216</v>
      </c>
      <c r="D130" s="140" t="s">
        <v>135</v>
      </c>
      <c r="E130" s="141" t="s">
        <v>217</v>
      </c>
      <c r="F130" s="142" t="s">
        <v>218</v>
      </c>
      <c r="G130" s="143" t="s">
        <v>138</v>
      </c>
      <c r="H130" s="144">
        <v>187.177</v>
      </c>
      <c r="I130" s="145"/>
      <c r="J130" s="146">
        <f>ROUND(I130*H130,2)</f>
        <v>0</v>
      </c>
      <c r="K130" s="142" t="s">
        <v>139</v>
      </c>
      <c r="L130" s="35"/>
      <c r="M130" s="147" t="s">
        <v>3</v>
      </c>
      <c r="N130" s="148" t="s">
        <v>50</v>
      </c>
      <c r="O130" s="55"/>
      <c r="P130" s="149">
        <f>O130*H130</f>
        <v>0</v>
      </c>
      <c r="Q130" s="149">
        <v>0</v>
      </c>
      <c r="R130" s="149">
        <f>Q130*H130</f>
        <v>0</v>
      </c>
      <c r="S130" s="149">
        <v>0</v>
      </c>
      <c r="T130" s="150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51" t="s">
        <v>140</v>
      </c>
      <c r="AT130" s="151" t="s">
        <v>135</v>
      </c>
      <c r="AU130" s="151" t="s">
        <v>89</v>
      </c>
      <c r="AY130" s="18" t="s">
        <v>133</v>
      </c>
      <c r="BE130" s="152">
        <f>IF(N130="základní",J130,0)</f>
        <v>0</v>
      </c>
      <c r="BF130" s="152">
        <f>IF(N130="snížená",J130,0)</f>
        <v>0</v>
      </c>
      <c r="BG130" s="152">
        <f>IF(N130="zákl. přenesená",J130,0)</f>
        <v>0</v>
      </c>
      <c r="BH130" s="152">
        <f>IF(N130="sníž. přenesená",J130,0)</f>
        <v>0</v>
      </c>
      <c r="BI130" s="152">
        <f>IF(N130="nulová",J130,0)</f>
        <v>0</v>
      </c>
      <c r="BJ130" s="18" t="s">
        <v>87</v>
      </c>
      <c r="BK130" s="152">
        <f>ROUND(I130*H130,2)</f>
        <v>0</v>
      </c>
      <c r="BL130" s="18" t="s">
        <v>140</v>
      </c>
      <c r="BM130" s="151" t="s">
        <v>219</v>
      </c>
    </row>
    <row r="131" spans="1:47" s="2" customFormat="1" ht="29.25">
      <c r="A131" s="34"/>
      <c r="B131" s="35"/>
      <c r="C131" s="34"/>
      <c r="D131" s="153" t="s">
        <v>142</v>
      </c>
      <c r="E131" s="34"/>
      <c r="F131" s="154" t="s">
        <v>220</v>
      </c>
      <c r="G131" s="34"/>
      <c r="H131" s="34"/>
      <c r="I131" s="155"/>
      <c r="J131" s="34"/>
      <c r="K131" s="34"/>
      <c r="L131" s="35"/>
      <c r="M131" s="156"/>
      <c r="N131" s="157"/>
      <c r="O131" s="55"/>
      <c r="P131" s="55"/>
      <c r="Q131" s="55"/>
      <c r="R131" s="55"/>
      <c r="S131" s="55"/>
      <c r="T131" s="56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8" t="s">
        <v>142</v>
      </c>
      <c r="AU131" s="18" t="s">
        <v>89</v>
      </c>
    </row>
    <row r="132" spans="1:47" s="2" customFormat="1" ht="11.25">
      <c r="A132" s="34"/>
      <c r="B132" s="35"/>
      <c r="C132" s="34"/>
      <c r="D132" s="158" t="s">
        <v>144</v>
      </c>
      <c r="E132" s="34"/>
      <c r="F132" s="159" t="s">
        <v>221</v>
      </c>
      <c r="G132" s="34"/>
      <c r="H132" s="34"/>
      <c r="I132" s="155"/>
      <c r="J132" s="34"/>
      <c r="K132" s="34"/>
      <c r="L132" s="35"/>
      <c r="M132" s="156"/>
      <c r="N132" s="157"/>
      <c r="O132" s="55"/>
      <c r="P132" s="55"/>
      <c r="Q132" s="55"/>
      <c r="R132" s="55"/>
      <c r="S132" s="55"/>
      <c r="T132" s="56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T132" s="18" t="s">
        <v>144</v>
      </c>
      <c r="AU132" s="18" t="s">
        <v>89</v>
      </c>
    </row>
    <row r="133" spans="1:65" s="2" customFormat="1" ht="16.5" customHeight="1">
      <c r="A133" s="34"/>
      <c r="B133" s="139"/>
      <c r="C133" s="160" t="s">
        <v>9</v>
      </c>
      <c r="D133" s="160" t="s">
        <v>183</v>
      </c>
      <c r="E133" s="161" t="s">
        <v>222</v>
      </c>
      <c r="F133" s="162" t="s">
        <v>223</v>
      </c>
      <c r="G133" s="163" t="s">
        <v>186</v>
      </c>
      <c r="H133" s="164">
        <v>36.69</v>
      </c>
      <c r="I133" s="165"/>
      <c r="J133" s="166">
        <f>ROUND(I133*H133,2)</f>
        <v>0</v>
      </c>
      <c r="K133" s="162" t="s">
        <v>139</v>
      </c>
      <c r="L133" s="167"/>
      <c r="M133" s="168" t="s">
        <v>3</v>
      </c>
      <c r="N133" s="169" t="s">
        <v>50</v>
      </c>
      <c r="O133" s="55"/>
      <c r="P133" s="149">
        <f>O133*H133</f>
        <v>0</v>
      </c>
      <c r="Q133" s="149">
        <v>1</v>
      </c>
      <c r="R133" s="149">
        <f>Q133*H133</f>
        <v>36.69</v>
      </c>
      <c r="S133" s="149">
        <v>0</v>
      </c>
      <c r="T133" s="150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51" t="s">
        <v>224</v>
      </c>
      <c r="AT133" s="151" t="s">
        <v>183</v>
      </c>
      <c r="AU133" s="151" t="s">
        <v>89</v>
      </c>
      <c r="AY133" s="18" t="s">
        <v>133</v>
      </c>
      <c r="BE133" s="152">
        <f>IF(N133="základní",J133,0)</f>
        <v>0</v>
      </c>
      <c r="BF133" s="152">
        <f>IF(N133="snížená",J133,0)</f>
        <v>0</v>
      </c>
      <c r="BG133" s="152">
        <f>IF(N133="zákl. přenesená",J133,0)</f>
        <v>0</v>
      </c>
      <c r="BH133" s="152">
        <f>IF(N133="sníž. přenesená",J133,0)</f>
        <v>0</v>
      </c>
      <c r="BI133" s="152">
        <f>IF(N133="nulová",J133,0)</f>
        <v>0</v>
      </c>
      <c r="BJ133" s="18" t="s">
        <v>87</v>
      </c>
      <c r="BK133" s="152">
        <f>ROUND(I133*H133,2)</f>
        <v>0</v>
      </c>
      <c r="BL133" s="18" t="s">
        <v>224</v>
      </c>
      <c r="BM133" s="151" t="s">
        <v>225</v>
      </c>
    </row>
    <row r="134" spans="1:47" s="2" customFormat="1" ht="11.25">
      <c r="A134" s="34"/>
      <c r="B134" s="35"/>
      <c r="C134" s="34"/>
      <c r="D134" s="153" t="s">
        <v>142</v>
      </c>
      <c r="E134" s="34"/>
      <c r="F134" s="154" t="s">
        <v>223</v>
      </c>
      <c r="G134" s="34"/>
      <c r="H134" s="34"/>
      <c r="I134" s="155"/>
      <c r="J134" s="34"/>
      <c r="K134" s="34"/>
      <c r="L134" s="35"/>
      <c r="M134" s="156"/>
      <c r="N134" s="157"/>
      <c r="O134" s="55"/>
      <c r="P134" s="55"/>
      <c r="Q134" s="55"/>
      <c r="R134" s="55"/>
      <c r="S134" s="55"/>
      <c r="T134" s="56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T134" s="18" t="s">
        <v>142</v>
      </c>
      <c r="AU134" s="18" t="s">
        <v>89</v>
      </c>
    </row>
    <row r="135" spans="1:65" s="2" customFormat="1" ht="33" customHeight="1">
      <c r="A135" s="34"/>
      <c r="B135" s="139"/>
      <c r="C135" s="140" t="s">
        <v>226</v>
      </c>
      <c r="D135" s="140" t="s">
        <v>135</v>
      </c>
      <c r="E135" s="141" t="s">
        <v>227</v>
      </c>
      <c r="F135" s="142" t="s">
        <v>228</v>
      </c>
      <c r="G135" s="143" t="s">
        <v>138</v>
      </c>
      <c r="H135" s="144">
        <v>187.177</v>
      </c>
      <c r="I135" s="145"/>
      <c r="J135" s="146">
        <f>ROUND(I135*H135,2)</f>
        <v>0</v>
      </c>
      <c r="K135" s="142" t="s">
        <v>139</v>
      </c>
      <c r="L135" s="35"/>
      <c r="M135" s="147" t="s">
        <v>3</v>
      </c>
      <c r="N135" s="148" t="s">
        <v>50</v>
      </c>
      <c r="O135" s="55"/>
      <c r="P135" s="149">
        <f>O135*H135</f>
        <v>0</v>
      </c>
      <c r="Q135" s="149">
        <v>0</v>
      </c>
      <c r="R135" s="149">
        <f>Q135*H135</f>
        <v>0</v>
      </c>
      <c r="S135" s="149">
        <v>0</v>
      </c>
      <c r="T135" s="150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51" t="s">
        <v>140</v>
      </c>
      <c r="AT135" s="151" t="s">
        <v>135</v>
      </c>
      <c r="AU135" s="151" t="s">
        <v>89</v>
      </c>
      <c r="AY135" s="18" t="s">
        <v>133</v>
      </c>
      <c r="BE135" s="152">
        <f>IF(N135="základní",J135,0)</f>
        <v>0</v>
      </c>
      <c r="BF135" s="152">
        <f>IF(N135="snížená",J135,0)</f>
        <v>0</v>
      </c>
      <c r="BG135" s="152">
        <f>IF(N135="zákl. přenesená",J135,0)</f>
        <v>0</v>
      </c>
      <c r="BH135" s="152">
        <f>IF(N135="sníž. přenesená",J135,0)</f>
        <v>0</v>
      </c>
      <c r="BI135" s="152">
        <f>IF(N135="nulová",J135,0)</f>
        <v>0</v>
      </c>
      <c r="BJ135" s="18" t="s">
        <v>87</v>
      </c>
      <c r="BK135" s="152">
        <f>ROUND(I135*H135,2)</f>
        <v>0</v>
      </c>
      <c r="BL135" s="18" t="s">
        <v>140</v>
      </c>
      <c r="BM135" s="151" t="s">
        <v>229</v>
      </c>
    </row>
    <row r="136" spans="1:47" s="2" customFormat="1" ht="11.25">
      <c r="A136" s="34"/>
      <c r="B136" s="35"/>
      <c r="C136" s="34"/>
      <c r="D136" s="153" t="s">
        <v>142</v>
      </c>
      <c r="E136" s="34"/>
      <c r="F136" s="154" t="s">
        <v>230</v>
      </c>
      <c r="G136" s="34"/>
      <c r="H136" s="34"/>
      <c r="I136" s="155"/>
      <c r="J136" s="34"/>
      <c r="K136" s="34"/>
      <c r="L136" s="35"/>
      <c r="M136" s="156"/>
      <c r="N136" s="157"/>
      <c r="O136" s="55"/>
      <c r="P136" s="55"/>
      <c r="Q136" s="55"/>
      <c r="R136" s="55"/>
      <c r="S136" s="55"/>
      <c r="T136" s="56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T136" s="18" t="s">
        <v>142</v>
      </c>
      <c r="AU136" s="18" t="s">
        <v>89</v>
      </c>
    </row>
    <row r="137" spans="1:47" s="2" customFormat="1" ht="11.25">
      <c r="A137" s="34"/>
      <c r="B137" s="35"/>
      <c r="C137" s="34"/>
      <c r="D137" s="158" t="s">
        <v>144</v>
      </c>
      <c r="E137" s="34"/>
      <c r="F137" s="159" t="s">
        <v>231</v>
      </c>
      <c r="G137" s="34"/>
      <c r="H137" s="34"/>
      <c r="I137" s="155"/>
      <c r="J137" s="34"/>
      <c r="K137" s="34"/>
      <c r="L137" s="35"/>
      <c r="M137" s="156"/>
      <c r="N137" s="157"/>
      <c r="O137" s="55"/>
      <c r="P137" s="55"/>
      <c r="Q137" s="55"/>
      <c r="R137" s="55"/>
      <c r="S137" s="55"/>
      <c r="T137" s="56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T137" s="18" t="s">
        <v>144</v>
      </c>
      <c r="AU137" s="18" t="s">
        <v>89</v>
      </c>
    </row>
    <row r="138" spans="1:65" s="2" customFormat="1" ht="16.5" customHeight="1">
      <c r="A138" s="34"/>
      <c r="B138" s="139"/>
      <c r="C138" s="140" t="s">
        <v>232</v>
      </c>
      <c r="D138" s="140" t="s">
        <v>135</v>
      </c>
      <c r="E138" s="141" t="s">
        <v>233</v>
      </c>
      <c r="F138" s="142" t="s">
        <v>234</v>
      </c>
      <c r="G138" s="143" t="s">
        <v>165</v>
      </c>
      <c r="H138" s="144">
        <v>2</v>
      </c>
      <c r="I138" s="145"/>
      <c r="J138" s="146">
        <f>ROUND(I138*H138,2)</f>
        <v>0</v>
      </c>
      <c r="K138" s="142" t="s">
        <v>139</v>
      </c>
      <c r="L138" s="35"/>
      <c r="M138" s="147" t="s">
        <v>3</v>
      </c>
      <c r="N138" s="148" t="s">
        <v>50</v>
      </c>
      <c r="O138" s="55"/>
      <c r="P138" s="149">
        <f>O138*H138</f>
        <v>0</v>
      </c>
      <c r="Q138" s="149">
        <v>0</v>
      </c>
      <c r="R138" s="149">
        <f>Q138*H138</f>
        <v>0</v>
      </c>
      <c r="S138" s="149">
        <v>0</v>
      </c>
      <c r="T138" s="150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51" t="s">
        <v>140</v>
      </c>
      <c r="AT138" s="151" t="s">
        <v>135</v>
      </c>
      <c r="AU138" s="151" t="s">
        <v>89</v>
      </c>
      <c r="AY138" s="18" t="s">
        <v>133</v>
      </c>
      <c r="BE138" s="152">
        <f>IF(N138="základní",J138,0)</f>
        <v>0</v>
      </c>
      <c r="BF138" s="152">
        <f>IF(N138="snížená",J138,0)</f>
        <v>0</v>
      </c>
      <c r="BG138" s="152">
        <f>IF(N138="zákl. přenesená",J138,0)</f>
        <v>0</v>
      </c>
      <c r="BH138" s="152">
        <f>IF(N138="sníž. přenesená",J138,0)</f>
        <v>0</v>
      </c>
      <c r="BI138" s="152">
        <f>IF(N138="nulová",J138,0)</f>
        <v>0</v>
      </c>
      <c r="BJ138" s="18" t="s">
        <v>87</v>
      </c>
      <c r="BK138" s="152">
        <f>ROUND(I138*H138,2)</f>
        <v>0</v>
      </c>
      <c r="BL138" s="18" t="s">
        <v>140</v>
      </c>
      <c r="BM138" s="151" t="s">
        <v>235</v>
      </c>
    </row>
    <row r="139" spans="1:47" s="2" customFormat="1" ht="11.25">
      <c r="A139" s="34"/>
      <c r="B139" s="35"/>
      <c r="C139" s="34"/>
      <c r="D139" s="153" t="s">
        <v>142</v>
      </c>
      <c r="E139" s="34"/>
      <c r="F139" s="154" t="s">
        <v>236</v>
      </c>
      <c r="G139" s="34"/>
      <c r="H139" s="34"/>
      <c r="I139" s="155"/>
      <c r="J139" s="34"/>
      <c r="K139" s="34"/>
      <c r="L139" s="35"/>
      <c r="M139" s="156"/>
      <c r="N139" s="157"/>
      <c r="O139" s="55"/>
      <c r="P139" s="55"/>
      <c r="Q139" s="55"/>
      <c r="R139" s="55"/>
      <c r="S139" s="55"/>
      <c r="T139" s="56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T139" s="18" t="s">
        <v>142</v>
      </c>
      <c r="AU139" s="18" t="s">
        <v>89</v>
      </c>
    </row>
    <row r="140" spans="1:47" s="2" customFormat="1" ht="11.25">
      <c r="A140" s="34"/>
      <c r="B140" s="35"/>
      <c r="C140" s="34"/>
      <c r="D140" s="158" t="s">
        <v>144</v>
      </c>
      <c r="E140" s="34"/>
      <c r="F140" s="159" t="s">
        <v>237</v>
      </c>
      <c r="G140" s="34"/>
      <c r="H140" s="34"/>
      <c r="I140" s="155"/>
      <c r="J140" s="34"/>
      <c r="K140" s="34"/>
      <c r="L140" s="35"/>
      <c r="M140" s="156"/>
      <c r="N140" s="157"/>
      <c r="O140" s="55"/>
      <c r="P140" s="55"/>
      <c r="Q140" s="55"/>
      <c r="R140" s="55"/>
      <c r="S140" s="55"/>
      <c r="T140" s="56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T140" s="18" t="s">
        <v>144</v>
      </c>
      <c r="AU140" s="18" t="s">
        <v>89</v>
      </c>
    </row>
    <row r="141" spans="2:63" s="12" customFormat="1" ht="22.9" customHeight="1">
      <c r="B141" s="126"/>
      <c r="D141" s="127" t="s">
        <v>78</v>
      </c>
      <c r="E141" s="137" t="s">
        <v>199</v>
      </c>
      <c r="F141" s="137" t="s">
        <v>238</v>
      </c>
      <c r="I141" s="129"/>
      <c r="J141" s="138">
        <f>BK141</f>
        <v>0</v>
      </c>
      <c r="L141" s="126"/>
      <c r="M141" s="131"/>
      <c r="N141" s="132"/>
      <c r="O141" s="132"/>
      <c r="P141" s="133">
        <v>0</v>
      </c>
      <c r="Q141" s="132"/>
      <c r="R141" s="133">
        <v>0</v>
      </c>
      <c r="S141" s="132"/>
      <c r="T141" s="134">
        <v>0</v>
      </c>
      <c r="AR141" s="127" t="s">
        <v>87</v>
      </c>
      <c r="AT141" s="135" t="s">
        <v>78</v>
      </c>
      <c r="AU141" s="135" t="s">
        <v>87</v>
      </c>
      <c r="AY141" s="127" t="s">
        <v>133</v>
      </c>
      <c r="BK141" s="136">
        <v>0</v>
      </c>
    </row>
    <row r="142" spans="2:63" s="12" customFormat="1" ht="22.9" customHeight="1">
      <c r="B142" s="126"/>
      <c r="D142" s="127" t="s">
        <v>78</v>
      </c>
      <c r="E142" s="137" t="s">
        <v>89</v>
      </c>
      <c r="F142" s="137" t="s">
        <v>239</v>
      </c>
      <c r="I142" s="129"/>
      <c r="J142" s="138">
        <f>BK142</f>
        <v>0</v>
      </c>
      <c r="L142" s="126"/>
      <c r="M142" s="131"/>
      <c r="N142" s="132"/>
      <c r="O142" s="132"/>
      <c r="P142" s="133">
        <f>SUM(P143:P145)</f>
        <v>0</v>
      </c>
      <c r="Q142" s="132"/>
      <c r="R142" s="133">
        <f>SUM(R143:R145)</f>
        <v>3.61658</v>
      </c>
      <c r="S142" s="132"/>
      <c r="T142" s="134">
        <f>SUM(T143:T145)</f>
        <v>0</v>
      </c>
      <c r="AR142" s="127" t="s">
        <v>87</v>
      </c>
      <c r="AT142" s="135" t="s">
        <v>78</v>
      </c>
      <c r="AU142" s="135" t="s">
        <v>87</v>
      </c>
      <c r="AY142" s="127" t="s">
        <v>133</v>
      </c>
      <c r="BK142" s="136">
        <f>SUM(BK143:BK145)</f>
        <v>0</v>
      </c>
    </row>
    <row r="143" spans="1:65" s="2" customFormat="1" ht="37.9" customHeight="1">
      <c r="A143" s="34"/>
      <c r="B143" s="139"/>
      <c r="C143" s="140" t="s">
        <v>240</v>
      </c>
      <c r="D143" s="140" t="s">
        <v>135</v>
      </c>
      <c r="E143" s="141" t="s">
        <v>241</v>
      </c>
      <c r="F143" s="142" t="s">
        <v>242</v>
      </c>
      <c r="G143" s="143" t="s">
        <v>243</v>
      </c>
      <c r="H143" s="144">
        <v>25</v>
      </c>
      <c r="I143" s="145"/>
      <c r="J143" s="146">
        <f>ROUND(I143*H143,2)</f>
        <v>0</v>
      </c>
      <c r="K143" s="142" t="s">
        <v>139</v>
      </c>
      <c r="L143" s="35"/>
      <c r="M143" s="147" t="s">
        <v>3</v>
      </c>
      <c r="N143" s="148" t="s">
        <v>50</v>
      </c>
      <c r="O143" s="55"/>
      <c r="P143" s="149">
        <f>O143*H143</f>
        <v>0</v>
      </c>
      <c r="Q143" s="149">
        <v>0.1446632</v>
      </c>
      <c r="R143" s="149">
        <f>Q143*H143</f>
        <v>3.61658</v>
      </c>
      <c r="S143" s="149">
        <v>0</v>
      </c>
      <c r="T143" s="150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51" t="s">
        <v>140</v>
      </c>
      <c r="AT143" s="151" t="s">
        <v>135</v>
      </c>
      <c r="AU143" s="151" t="s">
        <v>89</v>
      </c>
      <c r="AY143" s="18" t="s">
        <v>133</v>
      </c>
      <c r="BE143" s="152">
        <f>IF(N143="základní",J143,0)</f>
        <v>0</v>
      </c>
      <c r="BF143" s="152">
        <f>IF(N143="snížená",J143,0)</f>
        <v>0</v>
      </c>
      <c r="BG143" s="152">
        <f>IF(N143="zákl. přenesená",J143,0)</f>
        <v>0</v>
      </c>
      <c r="BH143" s="152">
        <f>IF(N143="sníž. přenesená",J143,0)</f>
        <v>0</v>
      </c>
      <c r="BI143" s="152">
        <f>IF(N143="nulová",J143,0)</f>
        <v>0</v>
      </c>
      <c r="BJ143" s="18" t="s">
        <v>87</v>
      </c>
      <c r="BK143" s="152">
        <f>ROUND(I143*H143,2)</f>
        <v>0</v>
      </c>
      <c r="BL143" s="18" t="s">
        <v>140</v>
      </c>
      <c r="BM143" s="151" t="s">
        <v>244</v>
      </c>
    </row>
    <row r="144" spans="1:47" s="2" customFormat="1" ht="39">
      <c r="A144" s="34"/>
      <c r="B144" s="35"/>
      <c r="C144" s="34"/>
      <c r="D144" s="153" t="s">
        <v>142</v>
      </c>
      <c r="E144" s="34"/>
      <c r="F144" s="154" t="s">
        <v>245</v>
      </c>
      <c r="G144" s="34"/>
      <c r="H144" s="34"/>
      <c r="I144" s="155"/>
      <c r="J144" s="34"/>
      <c r="K144" s="34"/>
      <c r="L144" s="35"/>
      <c r="M144" s="156"/>
      <c r="N144" s="157"/>
      <c r="O144" s="55"/>
      <c r="P144" s="55"/>
      <c r="Q144" s="55"/>
      <c r="R144" s="55"/>
      <c r="S144" s="55"/>
      <c r="T144" s="56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T144" s="18" t="s">
        <v>142</v>
      </c>
      <c r="AU144" s="18" t="s">
        <v>89</v>
      </c>
    </row>
    <row r="145" spans="1:47" s="2" customFormat="1" ht="11.25">
      <c r="A145" s="34"/>
      <c r="B145" s="35"/>
      <c r="C145" s="34"/>
      <c r="D145" s="158" t="s">
        <v>144</v>
      </c>
      <c r="E145" s="34"/>
      <c r="F145" s="159" t="s">
        <v>246</v>
      </c>
      <c r="G145" s="34"/>
      <c r="H145" s="34"/>
      <c r="I145" s="155"/>
      <c r="J145" s="34"/>
      <c r="K145" s="34"/>
      <c r="L145" s="35"/>
      <c r="M145" s="156"/>
      <c r="N145" s="157"/>
      <c r="O145" s="55"/>
      <c r="P145" s="55"/>
      <c r="Q145" s="55"/>
      <c r="R145" s="55"/>
      <c r="S145" s="55"/>
      <c r="T145" s="56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T145" s="18" t="s">
        <v>144</v>
      </c>
      <c r="AU145" s="18" t="s">
        <v>89</v>
      </c>
    </row>
    <row r="146" spans="2:63" s="12" customFormat="1" ht="22.9" customHeight="1">
      <c r="B146" s="126"/>
      <c r="D146" s="127" t="s">
        <v>78</v>
      </c>
      <c r="E146" s="137" t="s">
        <v>151</v>
      </c>
      <c r="F146" s="137" t="s">
        <v>247</v>
      </c>
      <c r="I146" s="129"/>
      <c r="J146" s="138">
        <f>BK146</f>
        <v>0</v>
      </c>
      <c r="L146" s="126"/>
      <c r="M146" s="131"/>
      <c r="N146" s="132"/>
      <c r="O146" s="132"/>
      <c r="P146" s="133">
        <f>SUM(P147:P151)</f>
        <v>0</v>
      </c>
      <c r="Q146" s="132"/>
      <c r="R146" s="133">
        <f>SUM(R147:R151)</f>
        <v>14.888944799999999</v>
      </c>
      <c r="S146" s="132"/>
      <c r="T146" s="134">
        <f>SUM(T147:T151)</f>
        <v>0</v>
      </c>
      <c r="AR146" s="127" t="s">
        <v>87</v>
      </c>
      <c r="AT146" s="135" t="s">
        <v>78</v>
      </c>
      <c r="AU146" s="135" t="s">
        <v>87</v>
      </c>
      <c r="AY146" s="127" t="s">
        <v>133</v>
      </c>
      <c r="BK146" s="136">
        <f>SUM(BK147:BK151)</f>
        <v>0</v>
      </c>
    </row>
    <row r="147" spans="1:65" s="2" customFormat="1" ht="24.2" customHeight="1">
      <c r="A147" s="34"/>
      <c r="B147" s="139"/>
      <c r="C147" s="140" t="s">
        <v>248</v>
      </c>
      <c r="D147" s="140" t="s">
        <v>135</v>
      </c>
      <c r="E147" s="141" t="s">
        <v>249</v>
      </c>
      <c r="F147" s="142" t="s">
        <v>250</v>
      </c>
      <c r="G147" s="143" t="s">
        <v>243</v>
      </c>
      <c r="H147" s="144">
        <v>21</v>
      </c>
      <c r="I147" s="145"/>
      <c r="J147" s="146">
        <f>ROUND(I147*H147,2)</f>
        <v>0</v>
      </c>
      <c r="K147" s="142" t="s">
        <v>139</v>
      </c>
      <c r="L147" s="35"/>
      <c r="M147" s="147" t="s">
        <v>3</v>
      </c>
      <c r="N147" s="148" t="s">
        <v>50</v>
      </c>
      <c r="O147" s="55"/>
      <c r="P147" s="149">
        <f>O147*H147</f>
        <v>0</v>
      </c>
      <c r="Q147" s="149">
        <v>0.2975688</v>
      </c>
      <c r="R147" s="149">
        <f>Q147*H147</f>
        <v>6.2489448</v>
      </c>
      <c r="S147" s="149">
        <v>0</v>
      </c>
      <c r="T147" s="150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51" t="s">
        <v>140</v>
      </c>
      <c r="AT147" s="151" t="s">
        <v>135</v>
      </c>
      <c r="AU147" s="151" t="s">
        <v>89</v>
      </c>
      <c r="AY147" s="18" t="s">
        <v>133</v>
      </c>
      <c r="BE147" s="152">
        <f>IF(N147="základní",J147,0)</f>
        <v>0</v>
      </c>
      <c r="BF147" s="152">
        <f>IF(N147="snížená",J147,0)</f>
        <v>0</v>
      </c>
      <c r="BG147" s="152">
        <f>IF(N147="zákl. přenesená",J147,0)</f>
        <v>0</v>
      </c>
      <c r="BH147" s="152">
        <f>IF(N147="sníž. přenesená",J147,0)</f>
        <v>0</v>
      </c>
      <c r="BI147" s="152">
        <f>IF(N147="nulová",J147,0)</f>
        <v>0</v>
      </c>
      <c r="BJ147" s="18" t="s">
        <v>87</v>
      </c>
      <c r="BK147" s="152">
        <f>ROUND(I147*H147,2)</f>
        <v>0</v>
      </c>
      <c r="BL147" s="18" t="s">
        <v>140</v>
      </c>
      <c r="BM147" s="151" t="s">
        <v>251</v>
      </c>
    </row>
    <row r="148" spans="1:47" s="2" customFormat="1" ht="19.5">
      <c r="A148" s="34"/>
      <c r="B148" s="35"/>
      <c r="C148" s="34"/>
      <c r="D148" s="153" t="s">
        <v>142</v>
      </c>
      <c r="E148" s="34"/>
      <c r="F148" s="154" t="s">
        <v>252</v>
      </c>
      <c r="G148" s="34"/>
      <c r="H148" s="34"/>
      <c r="I148" s="155"/>
      <c r="J148" s="34"/>
      <c r="K148" s="34"/>
      <c r="L148" s="35"/>
      <c r="M148" s="156"/>
      <c r="N148" s="157"/>
      <c r="O148" s="55"/>
      <c r="P148" s="55"/>
      <c r="Q148" s="55"/>
      <c r="R148" s="55"/>
      <c r="S148" s="55"/>
      <c r="T148" s="56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T148" s="18" t="s">
        <v>142</v>
      </c>
      <c r="AU148" s="18" t="s">
        <v>89</v>
      </c>
    </row>
    <row r="149" spans="1:47" s="2" customFormat="1" ht="11.25">
      <c r="A149" s="34"/>
      <c r="B149" s="35"/>
      <c r="C149" s="34"/>
      <c r="D149" s="158" t="s">
        <v>144</v>
      </c>
      <c r="E149" s="34"/>
      <c r="F149" s="159" t="s">
        <v>253</v>
      </c>
      <c r="G149" s="34"/>
      <c r="H149" s="34"/>
      <c r="I149" s="155"/>
      <c r="J149" s="34"/>
      <c r="K149" s="34"/>
      <c r="L149" s="35"/>
      <c r="M149" s="156"/>
      <c r="N149" s="157"/>
      <c r="O149" s="55"/>
      <c r="P149" s="55"/>
      <c r="Q149" s="55"/>
      <c r="R149" s="55"/>
      <c r="S149" s="55"/>
      <c r="T149" s="56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T149" s="18" t="s">
        <v>144</v>
      </c>
      <c r="AU149" s="18" t="s">
        <v>89</v>
      </c>
    </row>
    <row r="150" spans="1:65" s="2" customFormat="1" ht="24.2" customHeight="1">
      <c r="A150" s="34"/>
      <c r="B150" s="139"/>
      <c r="C150" s="160" t="s">
        <v>254</v>
      </c>
      <c r="D150" s="160" t="s">
        <v>183</v>
      </c>
      <c r="E150" s="161" t="s">
        <v>255</v>
      </c>
      <c r="F150" s="162" t="s">
        <v>256</v>
      </c>
      <c r="G150" s="163" t="s">
        <v>257</v>
      </c>
      <c r="H150" s="164">
        <v>120</v>
      </c>
      <c r="I150" s="165"/>
      <c r="J150" s="166">
        <f>ROUND(I150*H150,2)</f>
        <v>0</v>
      </c>
      <c r="K150" s="162" t="s">
        <v>139</v>
      </c>
      <c r="L150" s="167"/>
      <c r="M150" s="168" t="s">
        <v>3</v>
      </c>
      <c r="N150" s="169" t="s">
        <v>50</v>
      </c>
      <c r="O150" s="55"/>
      <c r="P150" s="149">
        <f>O150*H150</f>
        <v>0</v>
      </c>
      <c r="Q150" s="149">
        <v>0.072</v>
      </c>
      <c r="R150" s="149">
        <f>Q150*H150</f>
        <v>8.639999999999999</v>
      </c>
      <c r="S150" s="149">
        <v>0</v>
      </c>
      <c r="T150" s="150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51" t="s">
        <v>182</v>
      </c>
      <c r="AT150" s="151" t="s">
        <v>183</v>
      </c>
      <c r="AU150" s="151" t="s">
        <v>89</v>
      </c>
      <c r="AY150" s="18" t="s">
        <v>133</v>
      </c>
      <c r="BE150" s="152">
        <f>IF(N150="základní",J150,0)</f>
        <v>0</v>
      </c>
      <c r="BF150" s="152">
        <f>IF(N150="snížená",J150,0)</f>
        <v>0</v>
      </c>
      <c r="BG150" s="152">
        <f>IF(N150="zákl. přenesená",J150,0)</f>
        <v>0</v>
      </c>
      <c r="BH150" s="152">
        <f>IF(N150="sníž. přenesená",J150,0)</f>
        <v>0</v>
      </c>
      <c r="BI150" s="152">
        <f>IF(N150="nulová",J150,0)</f>
        <v>0</v>
      </c>
      <c r="BJ150" s="18" t="s">
        <v>87</v>
      </c>
      <c r="BK150" s="152">
        <f>ROUND(I150*H150,2)</f>
        <v>0</v>
      </c>
      <c r="BL150" s="18" t="s">
        <v>140</v>
      </c>
      <c r="BM150" s="151" t="s">
        <v>258</v>
      </c>
    </row>
    <row r="151" spans="1:47" s="2" customFormat="1" ht="11.25">
      <c r="A151" s="34"/>
      <c r="B151" s="35"/>
      <c r="C151" s="34"/>
      <c r="D151" s="153" t="s">
        <v>142</v>
      </c>
      <c r="E151" s="34"/>
      <c r="F151" s="154" t="s">
        <v>256</v>
      </c>
      <c r="G151" s="34"/>
      <c r="H151" s="34"/>
      <c r="I151" s="155"/>
      <c r="J151" s="34"/>
      <c r="K151" s="34"/>
      <c r="L151" s="35"/>
      <c r="M151" s="156"/>
      <c r="N151" s="157"/>
      <c r="O151" s="55"/>
      <c r="P151" s="55"/>
      <c r="Q151" s="55"/>
      <c r="R151" s="55"/>
      <c r="S151" s="55"/>
      <c r="T151" s="56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T151" s="18" t="s">
        <v>142</v>
      </c>
      <c r="AU151" s="18" t="s">
        <v>89</v>
      </c>
    </row>
    <row r="152" spans="2:63" s="12" customFormat="1" ht="22.9" customHeight="1">
      <c r="B152" s="126"/>
      <c r="D152" s="127" t="s">
        <v>78</v>
      </c>
      <c r="E152" s="137" t="s">
        <v>140</v>
      </c>
      <c r="F152" s="137" t="s">
        <v>259</v>
      </c>
      <c r="I152" s="129"/>
      <c r="J152" s="138">
        <f>BK152</f>
        <v>0</v>
      </c>
      <c r="L152" s="126"/>
      <c r="M152" s="131"/>
      <c r="N152" s="132"/>
      <c r="O152" s="132"/>
      <c r="P152" s="133">
        <f>SUM(P153:P155)</f>
        <v>0</v>
      </c>
      <c r="Q152" s="132"/>
      <c r="R152" s="133">
        <f>SUM(R153:R155)</f>
        <v>27.614520000000002</v>
      </c>
      <c r="S152" s="132"/>
      <c r="T152" s="134">
        <f>SUM(T153:T155)</f>
        <v>0</v>
      </c>
      <c r="AR152" s="127" t="s">
        <v>87</v>
      </c>
      <c r="AT152" s="135" t="s">
        <v>78</v>
      </c>
      <c r="AU152" s="135" t="s">
        <v>87</v>
      </c>
      <c r="AY152" s="127" t="s">
        <v>133</v>
      </c>
      <c r="BK152" s="136">
        <f>SUM(BK153:BK155)</f>
        <v>0</v>
      </c>
    </row>
    <row r="153" spans="1:65" s="2" customFormat="1" ht="16.5" customHeight="1">
      <c r="A153" s="34"/>
      <c r="B153" s="139"/>
      <c r="C153" s="140" t="s">
        <v>8</v>
      </c>
      <c r="D153" s="140" t="s">
        <v>135</v>
      </c>
      <c r="E153" s="141" t="s">
        <v>260</v>
      </c>
      <c r="F153" s="142" t="s">
        <v>261</v>
      </c>
      <c r="G153" s="143" t="s">
        <v>165</v>
      </c>
      <c r="H153" s="144">
        <v>11.364</v>
      </c>
      <c r="I153" s="145"/>
      <c r="J153" s="146">
        <f>ROUND(I153*H153,2)</f>
        <v>0</v>
      </c>
      <c r="K153" s="142" t="s">
        <v>139</v>
      </c>
      <c r="L153" s="35"/>
      <c r="M153" s="147" t="s">
        <v>3</v>
      </c>
      <c r="N153" s="148" t="s">
        <v>50</v>
      </c>
      <c r="O153" s="55"/>
      <c r="P153" s="149">
        <f>O153*H153</f>
        <v>0</v>
      </c>
      <c r="Q153" s="149">
        <v>2.43</v>
      </c>
      <c r="R153" s="149">
        <f>Q153*H153</f>
        <v>27.614520000000002</v>
      </c>
      <c r="S153" s="149">
        <v>0</v>
      </c>
      <c r="T153" s="150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51" t="s">
        <v>140</v>
      </c>
      <c r="AT153" s="151" t="s">
        <v>135</v>
      </c>
      <c r="AU153" s="151" t="s">
        <v>89</v>
      </c>
      <c r="AY153" s="18" t="s">
        <v>133</v>
      </c>
      <c r="BE153" s="152">
        <f>IF(N153="základní",J153,0)</f>
        <v>0</v>
      </c>
      <c r="BF153" s="152">
        <f>IF(N153="snížená",J153,0)</f>
        <v>0</v>
      </c>
      <c r="BG153" s="152">
        <f>IF(N153="zákl. přenesená",J153,0)</f>
        <v>0</v>
      </c>
      <c r="BH153" s="152">
        <f>IF(N153="sníž. přenesená",J153,0)</f>
        <v>0</v>
      </c>
      <c r="BI153" s="152">
        <f>IF(N153="nulová",J153,0)</f>
        <v>0</v>
      </c>
      <c r="BJ153" s="18" t="s">
        <v>87</v>
      </c>
      <c r="BK153" s="152">
        <f>ROUND(I153*H153,2)</f>
        <v>0</v>
      </c>
      <c r="BL153" s="18" t="s">
        <v>140</v>
      </c>
      <c r="BM153" s="151" t="s">
        <v>262</v>
      </c>
    </row>
    <row r="154" spans="1:47" s="2" customFormat="1" ht="11.25">
      <c r="A154" s="34"/>
      <c r="B154" s="35"/>
      <c r="C154" s="34"/>
      <c r="D154" s="153" t="s">
        <v>142</v>
      </c>
      <c r="E154" s="34"/>
      <c r="F154" s="154" t="s">
        <v>263</v>
      </c>
      <c r="G154" s="34"/>
      <c r="H154" s="34"/>
      <c r="I154" s="155"/>
      <c r="J154" s="34"/>
      <c r="K154" s="34"/>
      <c r="L154" s="35"/>
      <c r="M154" s="156"/>
      <c r="N154" s="157"/>
      <c r="O154" s="55"/>
      <c r="P154" s="55"/>
      <c r="Q154" s="55"/>
      <c r="R154" s="55"/>
      <c r="S154" s="55"/>
      <c r="T154" s="56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T154" s="18" t="s">
        <v>142</v>
      </c>
      <c r="AU154" s="18" t="s">
        <v>89</v>
      </c>
    </row>
    <row r="155" spans="1:47" s="2" customFormat="1" ht="11.25">
      <c r="A155" s="34"/>
      <c r="B155" s="35"/>
      <c r="C155" s="34"/>
      <c r="D155" s="158" t="s">
        <v>144</v>
      </c>
      <c r="E155" s="34"/>
      <c r="F155" s="159" t="s">
        <v>264</v>
      </c>
      <c r="G155" s="34"/>
      <c r="H155" s="34"/>
      <c r="I155" s="155"/>
      <c r="J155" s="34"/>
      <c r="K155" s="34"/>
      <c r="L155" s="35"/>
      <c r="M155" s="156"/>
      <c r="N155" s="157"/>
      <c r="O155" s="55"/>
      <c r="P155" s="55"/>
      <c r="Q155" s="55"/>
      <c r="R155" s="55"/>
      <c r="S155" s="55"/>
      <c r="T155" s="56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T155" s="18" t="s">
        <v>144</v>
      </c>
      <c r="AU155" s="18" t="s">
        <v>89</v>
      </c>
    </row>
    <row r="156" spans="2:63" s="12" customFormat="1" ht="22.9" customHeight="1">
      <c r="B156" s="126"/>
      <c r="D156" s="127" t="s">
        <v>78</v>
      </c>
      <c r="E156" s="137" t="s">
        <v>162</v>
      </c>
      <c r="F156" s="137" t="s">
        <v>265</v>
      </c>
      <c r="I156" s="129"/>
      <c r="J156" s="138">
        <f>BK156</f>
        <v>0</v>
      </c>
      <c r="L156" s="126"/>
      <c r="M156" s="131"/>
      <c r="N156" s="132"/>
      <c r="O156" s="132"/>
      <c r="P156" s="133">
        <f>SUM(P157:P189)</f>
        <v>0</v>
      </c>
      <c r="Q156" s="132"/>
      <c r="R156" s="133">
        <f>SUM(R157:R189)</f>
        <v>917.6420978</v>
      </c>
      <c r="S156" s="132"/>
      <c r="T156" s="134">
        <f>SUM(T157:T189)</f>
        <v>0</v>
      </c>
      <c r="AR156" s="127" t="s">
        <v>87</v>
      </c>
      <c r="AT156" s="135" t="s">
        <v>78</v>
      </c>
      <c r="AU156" s="135" t="s">
        <v>87</v>
      </c>
      <c r="AY156" s="127" t="s">
        <v>133</v>
      </c>
      <c r="BK156" s="136">
        <f>SUM(BK157:BK189)</f>
        <v>0</v>
      </c>
    </row>
    <row r="157" spans="1:65" s="2" customFormat="1" ht="24.2" customHeight="1">
      <c r="A157" s="34"/>
      <c r="B157" s="139"/>
      <c r="C157" s="140" t="s">
        <v>266</v>
      </c>
      <c r="D157" s="140" t="s">
        <v>135</v>
      </c>
      <c r="E157" s="141" t="s">
        <v>267</v>
      </c>
      <c r="F157" s="142" t="s">
        <v>268</v>
      </c>
      <c r="G157" s="143" t="s">
        <v>138</v>
      </c>
      <c r="H157" s="144">
        <v>21.65</v>
      </c>
      <c r="I157" s="145"/>
      <c r="J157" s="146">
        <f>ROUND(I157*H157,2)</f>
        <v>0</v>
      </c>
      <c r="K157" s="142" t="s">
        <v>139</v>
      </c>
      <c r="L157" s="35"/>
      <c r="M157" s="147" t="s">
        <v>3</v>
      </c>
      <c r="N157" s="148" t="s">
        <v>50</v>
      </c>
      <c r="O157" s="55"/>
      <c r="P157" s="149">
        <f>O157*H157</f>
        <v>0</v>
      </c>
      <c r="Q157" s="149">
        <v>0.345</v>
      </c>
      <c r="R157" s="149">
        <f>Q157*H157</f>
        <v>7.469249999999999</v>
      </c>
      <c r="S157" s="149">
        <v>0</v>
      </c>
      <c r="T157" s="150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51" t="s">
        <v>140</v>
      </c>
      <c r="AT157" s="151" t="s">
        <v>135</v>
      </c>
      <c r="AU157" s="151" t="s">
        <v>89</v>
      </c>
      <c r="AY157" s="18" t="s">
        <v>133</v>
      </c>
      <c r="BE157" s="152">
        <f>IF(N157="základní",J157,0)</f>
        <v>0</v>
      </c>
      <c r="BF157" s="152">
        <f>IF(N157="snížená",J157,0)</f>
        <v>0</v>
      </c>
      <c r="BG157" s="152">
        <f>IF(N157="zákl. přenesená",J157,0)</f>
        <v>0</v>
      </c>
      <c r="BH157" s="152">
        <f>IF(N157="sníž. přenesená",J157,0)</f>
        <v>0</v>
      </c>
      <c r="BI157" s="152">
        <f>IF(N157="nulová",J157,0)</f>
        <v>0</v>
      </c>
      <c r="BJ157" s="18" t="s">
        <v>87</v>
      </c>
      <c r="BK157" s="152">
        <f>ROUND(I157*H157,2)</f>
        <v>0</v>
      </c>
      <c r="BL157" s="18" t="s">
        <v>140</v>
      </c>
      <c r="BM157" s="151" t="s">
        <v>269</v>
      </c>
    </row>
    <row r="158" spans="1:47" s="2" customFormat="1" ht="19.5">
      <c r="A158" s="34"/>
      <c r="B158" s="35"/>
      <c r="C158" s="34"/>
      <c r="D158" s="153" t="s">
        <v>142</v>
      </c>
      <c r="E158" s="34"/>
      <c r="F158" s="154" t="s">
        <v>270</v>
      </c>
      <c r="G158" s="34"/>
      <c r="H158" s="34"/>
      <c r="I158" s="155"/>
      <c r="J158" s="34"/>
      <c r="K158" s="34"/>
      <c r="L158" s="35"/>
      <c r="M158" s="156"/>
      <c r="N158" s="157"/>
      <c r="O158" s="55"/>
      <c r="P158" s="55"/>
      <c r="Q158" s="55"/>
      <c r="R158" s="55"/>
      <c r="S158" s="55"/>
      <c r="T158" s="56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T158" s="18" t="s">
        <v>142</v>
      </c>
      <c r="AU158" s="18" t="s">
        <v>89</v>
      </c>
    </row>
    <row r="159" spans="1:47" s="2" customFormat="1" ht="11.25">
      <c r="A159" s="34"/>
      <c r="B159" s="35"/>
      <c r="C159" s="34"/>
      <c r="D159" s="158" t="s">
        <v>144</v>
      </c>
      <c r="E159" s="34"/>
      <c r="F159" s="159" t="s">
        <v>271</v>
      </c>
      <c r="G159" s="34"/>
      <c r="H159" s="34"/>
      <c r="I159" s="155"/>
      <c r="J159" s="34"/>
      <c r="K159" s="34"/>
      <c r="L159" s="35"/>
      <c r="M159" s="156"/>
      <c r="N159" s="157"/>
      <c r="O159" s="55"/>
      <c r="P159" s="55"/>
      <c r="Q159" s="55"/>
      <c r="R159" s="55"/>
      <c r="S159" s="55"/>
      <c r="T159" s="56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T159" s="18" t="s">
        <v>144</v>
      </c>
      <c r="AU159" s="18" t="s">
        <v>89</v>
      </c>
    </row>
    <row r="160" spans="1:65" s="2" customFormat="1" ht="24.2" customHeight="1">
      <c r="A160" s="34"/>
      <c r="B160" s="139"/>
      <c r="C160" s="140" t="s">
        <v>272</v>
      </c>
      <c r="D160" s="140" t="s">
        <v>135</v>
      </c>
      <c r="E160" s="141" t="s">
        <v>273</v>
      </c>
      <c r="F160" s="142" t="s">
        <v>274</v>
      </c>
      <c r="G160" s="143" t="s">
        <v>138</v>
      </c>
      <c r="H160" s="144">
        <v>396.999</v>
      </c>
      <c r="I160" s="145"/>
      <c r="J160" s="146">
        <f>ROUND(I160*H160,2)</f>
        <v>0</v>
      </c>
      <c r="K160" s="142" t="s">
        <v>139</v>
      </c>
      <c r="L160" s="35"/>
      <c r="M160" s="147" t="s">
        <v>3</v>
      </c>
      <c r="N160" s="148" t="s">
        <v>50</v>
      </c>
      <c r="O160" s="55"/>
      <c r="P160" s="149">
        <f>O160*H160</f>
        <v>0</v>
      </c>
      <c r="Q160" s="149">
        <v>0.46</v>
      </c>
      <c r="R160" s="149">
        <f>Q160*H160</f>
        <v>182.61954000000003</v>
      </c>
      <c r="S160" s="149">
        <v>0</v>
      </c>
      <c r="T160" s="150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51" t="s">
        <v>140</v>
      </c>
      <c r="AT160" s="151" t="s">
        <v>135</v>
      </c>
      <c r="AU160" s="151" t="s">
        <v>89</v>
      </c>
      <c r="AY160" s="18" t="s">
        <v>133</v>
      </c>
      <c r="BE160" s="152">
        <f>IF(N160="základní",J160,0)</f>
        <v>0</v>
      </c>
      <c r="BF160" s="152">
        <f>IF(N160="snížená",J160,0)</f>
        <v>0</v>
      </c>
      <c r="BG160" s="152">
        <f>IF(N160="zákl. přenesená",J160,0)</f>
        <v>0</v>
      </c>
      <c r="BH160" s="152">
        <f>IF(N160="sníž. přenesená",J160,0)</f>
        <v>0</v>
      </c>
      <c r="BI160" s="152">
        <f>IF(N160="nulová",J160,0)</f>
        <v>0</v>
      </c>
      <c r="BJ160" s="18" t="s">
        <v>87</v>
      </c>
      <c r="BK160" s="152">
        <f>ROUND(I160*H160,2)</f>
        <v>0</v>
      </c>
      <c r="BL160" s="18" t="s">
        <v>140</v>
      </c>
      <c r="BM160" s="151" t="s">
        <v>275</v>
      </c>
    </row>
    <row r="161" spans="1:47" s="2" customFormat="1" ht="19.5">
      <c r="A161" s="34"/>
      <c r="B161" s="35"/>
      <c r="C161" s="34"/>
      <c r="D161" s="153" t="s">
        <v>142</v>
      </c>
      <c r="E161" s="34"/>
      <c r="F161" s="154" t="s">
        <v>276</v>
      </c>
      <c r="G161" s="34"/>
      <c r="H161" s="34"/>
      <c r="I161" s="155"/>
      <c r="J161" s="34"/>
      <c r="K161" s="34"/>
      <c r="L161" s="35"/>
      <c r="M161" s="156"/>
      <c r="N161" s="157"/>
      <c r="O161" s="55"/>
      <c r="P161" s="55"/>
      <c r="Q161" s="55"/>
      <c r="R161" s="55"/>
      <c r="S161" s="55"/>
      <c r="T161" s="56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T161" s="18" t="s">
        <v>142</v>
      </c>
      <c r="AU161" s="18" t="s">
        <v>89</v>
      </c>
    </row>
    <row r="162" spans="1:47" s="2" customFormat="1" ht="11.25">
      <c r="A162" s="34"/>
      <c r="B162" s="35"/>
      <c r="C162" s="34"/>
      <c r="D162" s="158" t="s">
        <v>144</v>
      </c>
      <c r="E162" s="34"/>
      <c r="F162" s="159" t="s">
        <v>277</v>
      </c>
      <c r="G162" s="34"/>
      <c r="H162" s="34"/>
      <c r="I162" s="155"/>
      <c r="J162" s="34"/>
      <c r="K162" s="34"/>
      <c r="L162" s="35"/>
      <c r="M162" s="156"/>
      <c r="N162" s="157"/>
      <c r="O162" s="55"/>
      <c r="P162" s="55"/>
      <c r="Q162" s="55"/>
      <c r="R162" s="55"/>
      <c r="S162" s="55"/>
      <c r="T162" s="56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T162" s="18" t="s">
        <v>144</v>
      </c>
      <c r="AU162" s="18" t="s">
        <v>89</v>
      </c>
    </row>
    <row r="163" spans="1:65" s="2" customFormat="1" ht="24.2" customHeight="1">
      <c r="A163" s="34"/>
      <c r="B163" s="139"/>
      <c r="C163" s="140" t="s">
        <v>278</v>
      </c>
      <c r="D163" s="140" t="s">
        <v>135</v>
      </c>
      <c r="E163" s="141" t="s">
        <v>279</v>
      </c>
      <c r="F163" s="142" t="s">
        <v>280</v>
      </c>
      <c r="G163" s="143" t="s">
        <v>138</v>
      </c>
      <c r="H163" s="144">
        <v>793.998</v>
      </c>
      <c r="I163" s="145"/>
      <c r="J163" s="146">
        <f>ROUND(I163*H163,2)</f>
        <v>0</v>
      </c>
      <c r="K163" s="142" t="s">
        <v>139</v>
      </c>
      <c r="L163" s="35"/>
      <c r="M163" s="147" t="s">
        <v>3</v>
      </c>
      <c r="N163" s="148" t="s">
        <v>50</v>
      </c>
      <c r="O163" s="55"/>
      <c r="P163" s="149">
        <f>O163*H163</f>
        <v>0</v>
      </c>
      <c r="Q163" s="149">
        <v>0.575</v>
      </c>
      <c r="R163" s="149">
        <f>Q163*H163</f>
        <v>456.54885</v>
      </c>
      <c r="S163" s="149">
        <v>0</v>
      </c>
      <c r="T163" s="150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51" t="s">
        <v>140</v>
      </c>
      <c r="AT163" s="151" t="s">
        <v>135</v>
      </c>
      <c r="AU163" s="151" t="s">
        <v>89</v>
      </c>
      <c r="AY163" s="18" t="s">
        <v>133</v>
      </c>
      <c r="BE163" s="152">
        <f>IF(N163="základní",J163,0)</f>
        <v>0</v>
      </c>
      <c r="BF163" s="152">
        <f>IF(N163="snížená",J163,0)</f>
        <v>0</v>
      </c>
      <c r="BG163" s="152">
        <f>IF(N163="zákl. přenesená",J163,0)</f>
        <v>0</v>
      </c>
      <c r="BH163" s="152">
        <f>IF(N163="sníž. přenesená",J163,0)</f>
        <v>0</v>
      </c>
      <c r="BI163" s="152">
        <f>IF(N163="nulová",J163,0)</f>
        <v>0</v>
      </c>
      <c r="BJ163" s="18" t="s">
        <v>87</v>
      </c>
      <c r="BK163" s="152">
        <f>ROUND(I163*H163,2)</f>
        <v>0</v>
      </c>
      <c r="BL163" s="18" t="s">
        <v>140</v>
      </c>
      <c r="BM163" s="151" t="s">
        <v>281</v>
      </c>
    </row>
    <row r="164" spans="1:47" s="2" customFormat="1" ht="19.5">
      <c r="A164" s="34"/>
      <c r="B164" s="35"/>
      <c r="C164" s="34"/>
      <c r="D164" s="153" t="s">
        <v>142</v>
      </c>
      <c r="E164" s="34"/>
      <c r="F164" s="154" t="s">
        <v>282</v>
      </c>
      <c r="G164" s="34"/>
      <c r="H164" s="34"/>
      <c r="I164" s="155"/>
      <c r="J164" s="34"/>
      <c r="K164" s="34"/>
      <c r="L164" s="35"/>
      <c r="M164" s="156"/>
      <c r="N164" s="157"/>
      <c r="O164" s="55"/>
      <c r="P164" s="55"/>
      <c r="Q164" s="55"/>
      <c r="R164" s="55"/>
      <c r="S164" s="55"/>
      <c r="T164" s="56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T164" s="18" t="s">
        <v>142</v>
      </c>
      <c r="AU164" s="18" t="s">
        <v>89</v>
      </c>
    </row>
    <row r="165" spans="1:47" s="2" customFormat="1" ht="11.25">
      <c r="A165" s="34"/>
      <c r="B165" s="35"/>
      <c r="C165" s="34"/>
      <c r="D165" s="158" t="s">
        <v>144</v>
      </c>
      <c r="E165" s="34"/>
      <c r="F165" s="159" t="s">
        <v>283</v>
      </c>
      <c r="G165" s="34"/>
      <c r="H165" s="34"/>
      <c r="I165" s="155"/>
      <c r="J165" s="34"/>
      <c r="K165" s="34"/>
      <c r="L165" s="35"/>
      <c r="M165" s="156"/>
      <c r="N165" s="157"/>
      <c r="O165" s="55"/>
      <c r="P165" s="55"/>
      <c r="Q165" s="55"/>
      <c r="R165" s="55"/>
      <c r="S165" s="55"/>
      <c r="T165" s="56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T165" s="18" t="s">
        <v>144</v>
      </c>
      <c r="AU165" s="18" t="s">
        <v>89</v>
      </c>
    </row>
    <row r="166" spans="1:65" s="2" customFormat="1" ht="21.75" customHeight="1">
      <c r="A166" s="34"/>
      <c r="B166" s="139"/>
      <c r="C166" s="140" t="s">
        <v>284</v>
      </c>
      <c r="D166" s="140" t="s">
        <v>135</v>
      </c>
      <c r="E166" s="141" t="s">
        <v>285</v>
      </c>
      <c r="F166" s="142" t="s">
        <v>286</v>
      </c>
      <c r="G166" s="143" t="s">
        <v>138</v>
      </c>
      <c r="H166" s="144">
        <v>21.65</v>
      </c>
      <c r="I166" s="145"/>
      <c r="J166" s="146">
        <f>ROUND(I166*H166,2)</f>
        <v>0</v>
      </c>
      <c r="K166" s="142" t="s">
        <v>139</v>
      </c>
      <c r="L166" s="35"/>
      <c r="M166" s="147" t="s">
        <v>3</v>
      </c>
      <c r="N166" s="148" t="s">
        <v>50</v>
      </c>
      <c r="O166" s="55"/>
      <c r="P166" s="149">
        <f>O166*H166</f>
        <v>0</v>
      </c>
      <c r="Q166" s="149">
        <v>0.24</v>
      </c>
      <c r="R166" s="149">
        <f>Q166*H166</f>
        <v>5.196</v>
      </c>
      <c r="S166" s="149">
        <v>0</v>
      </c>
      <c r="T166" s="150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51" t="s">
        <v>140</v>
      </c>
      <c r="AT166" s="151" t="s">
        <v>135</v>
      </c>
      <c r="AU166" s="151" t="s">
        <v>89</v>
      </c>
      <c r="AY166" s="18" t="s">
        <v>133</v>
      </c>
      <c r="BE166" s="152">
        <f>IF(N166="základní",J166,0)</f>
        <v>0</v>
      </c>
      <c r="BF166" s="152">
        <f>IF(N166="snížená",J166,0)</f>
        <v>0</v>
      </c>
      <c r="BG166" s="152">
        <f>IF(N166="zákl. přenesená",J166,0)</f>
        <v>0</v>
      </c>
      <c r="BH166" s="152">
        <f>IF(N166="sníž. přenesená",J166,0)</f>
        <v>0</v>
      </c>
      <c r="BI166" s="152">
        <f>IF(N166="nulová",J166,0)</f>
        <v>0</v>
      </c>
      <c r="BJ166" s="18" t="s">
        <v>87</v>
      </c>
      <c r="BK166" s="152">
        <f>ROUND(I166*H166,2)</f>
        <v>0</v>
      </c>
      <c r="BL166" s="18" t="s">
        <v>140</v>
      </c>
      <c r="BM166" s="151" t="s">
        <v>287</v>
      </c>
    </row>
    <row r="167" spans="1:47" s="2" customFormat="1" ht="19.5">
      <c r="A167" s="34"/>
      <c r="B167" s="35"/>
      <c r="C167" s="34"/>
      <c r="D167" s="153" t="s">
        <v>142</v>
      </c>
      <c r="E167" s="34"/>
      <c r="F167" s="154" t="s">
        <v>288</v>
      </c>
      <c r="G167" s="34"/>
      <c r="H167" s="34"/>
      <c r="I167" s="155"/>
      <c r="J167" s="34"/>
      <c r="K167" s="34"/>
      <c r="L167" s="35"/>
      <c r="M167" s="156"/>
      <c r="N167" s="157"/>
      <c r="O167" s="55"/>
      <c r="P167" s="55"/>
      <c r="Q167" s="55"/>
      <c r="R167" s="55"/>
      <c r="S167" s="55"/>
      <c r="T167" s="56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T167" s="18" t="s">
        <v>142</v>
      </c>
      <c r="AU167" s="18" t="s">
        <v>89</v>
      </c>
    </row>
    <row r="168" spans="1:47" s="2" customFormat="1" ht="11.25">
      <c r="A168" s="34"/>
      <c r="B168" s="35"/>
      <c r="C168" s="34"/>
      <c r="D168" s="158" t="s">
        <v>144</v>
      </c>
      <c r="E168" s="34"/>
      <c r="F168" s="159" t="s">
        <v>289</v>
      </c>
      <c r="G168" s="34"/>
      <c r="H168" s="34"/>
      <c r="I168" s="155"/>
      <c r="J168" s="34"/>
      <c r="K168" s="34"/>
      <c r="L168" s="35"/>
      <c r="M168" s="156"/>
      <c r="N168" s="157"/>
      <c r="O168" s="55"/>
      <c r="P168" s="55"/>
      <c r="Q168" s="55"/>
      <c r="R168" s="55"/>
      <c r="S168" s="55"/>
      <c r="T168" s="56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T168" s="18" t="s">
        <v>144</v>
      </c>
      <c r="AU168" s="18" t="s">
        <v>89</v>
      </c>
    </row>
    <row r="169" spans="1:65" s="2" customFormat="1" ht="24.2" customHeight="1">
      <c r="A169" s="34"/>
      <c r="B169" s="139"/>
      <c r="C169" s="140" t="s">
        <v>290</v>
      </c>
      <c r="D169" s="140" t="s">
        <v>135</v>
      </c>
      <c r="E169" s="141" t="s">
        <v>291</v>
      </c>
      <c r="F169" s="142" t="s">
        <v>292</v>
      </c>
      <c r="G169" s="143" t="s">
        <v>138</v>
      </c>
      <c r="H169" s="144">
        <v>365.135</v>
      </c>
      <c r="I169" s="145"/>
      <c r="J169" s="146">
        <f>ROUND(I169*H169,2)</f>
        <v>0</v>
      </c>
      <c r="K169" s="142" t="s">
        <v>139</v>
      </c>
      <c r="L169" s="35"/>
      <c r="M169" s="147" t="s">
        <v>3</v>
      </c>
      <c r="N169" s="148" t="s">
        <v>50</v>
      </c>
      <c r="O169" s="55"/>
      <c r="P169" s="149">
        <f>O169*H169</f>
        <v>0</v>
      </c>
      <c r="Q169" s="149">
        <v>0.371904</v>
      </c>
      <c r="R169" s="149">
        <f>Q169*H169</f>
        <v>135.79516704</v>
      </c>
      <c r="S169" s="149">
        <v>0</v>
      </c>
      <c r="T169" s="150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51" t="s">
        <v>140</v>
      </c>
      <c r="AT169" s="151" t="s">
        <v>135</v>
      </c>
      <c r="AU169" s="151" t="s">
        <v>89</v>
      </c>
      <c r="AY169" s="18" t="s">
        <v>133</v>
      </c>
      <c r="BE169" s="152">
        <f>IF(N169="základní",J169,0)</f>
        <v>0</v>
      </c>
      <c r="BF169" s="152">
        <f>IF(N169="snížená",J169,0)</f>
        <v>0</v>
      </c>
      <c r="BG169" s="152">
        <f>IF(N169="zákl. přenesená",J169,0)</f>
        <v>0</v>
      </c>
      <c r="BH169" s="152">
        <f>IF(N169="sníž. přenesená",J169,0)</f>
        <v>0</v>
      </c>
      <c r="BI169" s="152">
        <f>IF(N169="nulová",J169,0)</f>
        <v>0</v>
      </c>
      <c r="BJ169" s="18" t="s">
        <v>87</v>
      </c>
      <c r="BK169" s="152">
        <f>ROUND(I169*H169,2)</f>
        <v>0</v>
      </c>
      <c r="BL169" s="18" t="s">
        <v>140</v>
      </c>
      <c r="BM169" s="151" t="s">
        <v>293</v>
      </c>
    </row>
    <row r="170" spans="1:47" s="2" customFormat="1" ht="19.5">
      <c r="A170" s="34"/>
      <c r="B170" s="35"/>
      <c r="C170" s="34"/>
      <c r="D170" s="153" t="s">
        <v>142</v>
      </c>
      <c r="E170" s="34"/>
      <c r="F170" s="154" t="s">
        <v>294</v>
      </c>
      <c r="G170" s="34"/>
      <c r="H170" s="34"/>
      <c r="I170" s="155"/>
      <c r="J170" s="34"/>
      <c r="K170" s="34"/>
      <c r="L170" s="35"/>
      <c r="M170" s="156"/>
      <c r="N170" s="157"/>
      <c r="O170" s="55"/>
      <c r="P170" s="55"/>
      <c r="Q170" s="55"/>
      <c r="R170" s="55"/>
      <c r="S170" s="55"/>
      <c r="T170" s="56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T170" s="18" t="s">
        <v>142</v>
      </c>
      <c r="AU170" s="18" t="s">
        <v>89</v>
      </c>
    </row>
    <row r="171" spans="1:47" s="2" customFormat="1" ht="11.25">
      <c r="A171" s="34"/>
      <c r="B171" s="35"/>
      <c r="C171" s="34"/>
      <c r="D171" s="158" t="s">
        <v>144</v>
      </c>
      <c r="E171" s="34"/>
      <c r="F171" s="159" t="s">
        <v>295</v>
      </c>
      <c r="G171" s="34"/>
      <c r="H171" s="34"/>
      <c r="I171" s="155"/>
      <c r="J171" s="34"/>
      <c r="K171" s="34"/>
      <c r="L171" s="35"/>
      <c r="M171" s="156"/>
      <c r="N171" s="157"/>
      <c r="O171" s="55"/>
      <c r="P171" s="55"/>
      <c r="Q171" s="55"/>
      <c r="R171" s="55"/>
      <c r="S171" s="55"/>
      <c r="T171" s="56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T171" s="18" t="s">
        <v>144</v>
      </c>
      <c r="AU171" s="18" t="s">
        <v>89</v>
      </c>
    </row>
    <row r="172" spans="1:65" s="2" customFormat="1" ht="33" customHeight="1">
      <c r="A172" s="34"/>
      <c r="B172" s="139"/>
      <c r="C172" s="140" t="s">
        <v>296</v>
      </c>
      <c r="D172" s="140" t="s">
        <v>135</v>
      </c>
      <c r="E172" s="141" t="s">
        <v>297</v>
      </c>
      <c r="F172" s="142" t="s">
        <v>298</v>
      </c>
      <c r="G172" s="143" t="s">
        <v>138</v>
      </c>
      <c r="H172" s="144">
        <v>359.132</v>
      </c>
      <c r="I172" s="145"/>
      <c r="J172" s="146">
        <f>ROUND(I172*H172,2)</f>
        <v>0</v>
      </c>
      <c r="K172" s="142" t="s">
        <v>139</v>
      </c>
      <c r="L172" s="35"/>
      <c r="M172" s="147" t="s">
        <v>3</v>
      </c>
      <c r="N172" s="148" t="s">
        <v>50</v>
      </c>
      <c r="O172" s="55"/>
      <c r="P172" s="149">
        <f>O172*H172</f>
        <v>0</v>
      </c>
      <c r="Q172" s="149">
        <v>0.211</v>
      </c>
      <c r="R172" s="149">
        <f>Q172*H172</f>
        <v>75.776852</v>
      </c>
      <c r="S172" s="149">
        <v>0</v>
      </c>
      <c r="T172" s="150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51" t="s">
        <v>140</v>
      </c>
      <c r="AT172" s="151" t="s">
        <v>135</v>
      </c>
      <c r="AU172" s="151" t="s">
        <v>89</v>
      </c>
      <c r="AY172" s="18" t="s">
        <v>133</v>
      </c>
      <c r="BE172" s="152">
        <f>IF(N172="základní",J172,0)</f>
        <v>0</v>
      </c>
      <c r="BF172" s="152">
        <f>IF(N172="snížená",J172,0)</f>
        <v>0</v>
      </c>
      <c r="BG172" s="152">
        <f>IF(N172="zákl. přenesená",J172,0)</f>
        <v>0</v>
      </c>
      <c r="BH172" s="152">
        <f>IF(N172="sníž. přenesená",J172,0)</f>
        <v>0</v>
      </c>
      <c r="BI172" s="152">
        <f>IF(N172="nulová",J172,0)</f>
        <v>0</v>
      </c>
      <c r="BJ172" s="18" t="s">
        <v>87</v>
      </c>
      <c r="BK172" s="152">
        <f>ROUND(I172*H172,2)</f>
        <v>0</v>
      </c>
      <c r="BL172" s="18" t="s">
        <v>140</v>
      </c>
      <c r="BM172" s="151" t="s">
        <v>299</v>
      </c>
    </row>
    <row r="173" spans="1:47" s="2" customFormat="1" ht="29.25">
      <c r="A173" s="34"/>
      <c r="B173" s="35"/>
      <c r="C173" s="34"/>
      <c r="D173" s="153" t="s">
        <v>142</v>
      </c>
      <c r="E173" s="34"/>
      <c r="F173" s="154" t="s">
        <v>300</v>
      </c>
      <c r="G173" s="34"/>
      <c r="H173" s="34"/>
      <c r="I173" s="155"/>
      <c r="J173" s="34"/>
      <c r="K173" s="34"/>
      <c r="L173" s="35"/>
      <c r="M173" s="156"/>
      <c r="N173" s="157"/>
      <c r="O173" s="55"/>
      <c r="P173" s="55"/>
      <c r="Q173" s="55"/>
      <c r="R173" s="55"/>
      <c r="S173" s="55"/>
      <c r="T173" s="56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T173" s="18" t="s">
        <v>142</v>
      </c>
      <c r="AU173" s="18" t="s">
        <v>89</v>
      </c>
    </row>
    <row r="174" spans="1:47" s="2" customFormat="1" ht="11.25">
      <c r="A174" s="34"/>
      <c r="B174" s="35"/>
      <c r="C174" s="34"/>
      <c r="D174" s="158" t="s">
        <v>144</v>
      </c>
      <c r="E174" s="34"/>
      <c r="F174" s="159" t="s">
        <v>301</v>
      </c>
      <c r="G174" s="34"/>
      <c r="H174" s="34"/>
      <c r="I174" s="155"/>
      <c r="J174" s="34"/>
      <c r="K174" s="34"/>
      <c r="L174" s="35"/>
      <c r="M174" s="156"/>
      <c r="N174" s="157"/>
      <c r="O174" s="55"/>
      <c r="P174" s="55"/>
      <c r="Q174" s="55"/>
      <c r="R174" s="55"/>
      <c r="S174" s="55"/>
      <c r="T174" s="56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T174" s="18" t="s">
        <v>144</v>
      </c>
      <c r="AU174" s="18" t="s">
        <v>89</v>
      </c>
    </row>
    <row r="175" spans="1:65" s="2" customFormat="1" ht="16.5" customHeight="1">
      <c r="A175" s="34"/>
      <c r="B175" s="139"/>
      <c r="C175" s="140" t="s">
        <v>302</v>
      </c>
      <c r="D175" s="140" t="s">
        <v>135</v>
      </c>
      <c r="E175" s="141" t="s">
        <v>303</v>
      </c>
      <c r="F175" s="142" t="s">
        <v>304</v>
      </c>
      <c r="G175" s="143" t="s">
        <v>138</v>
      </c>
      <c r="H175" s="144">
        <v>44.168</v>
      </c>
      <c r="I175" s="145"/>
      <c r="J175" s="146">
        <f>ROUND(I175*H175,2)</f>
        <v>0</v>
      </c>
      <c r="K175" s="142" t="s">
        <v>139</v>
      </c>
      <c r="L175" s="35"/>
      <c r="M175" s="147" t="s">
        <v>3</v>
      </c>
      <c r="N175" s="148" t="s">
        <v>50</v>
      </c>
      <c r="O175" s="55"/>
      <c r="P175" s="149">
        <f>O175*H175</f>
        <v>0</v>
      </c>
      <c r="Q175" s="149">
        <v>0.345</v>
      </c>
      <c r="R175" s="149">
        <f>Q175*H175</f>
        <v>15.23796</v>
      </c>
      <c r="S175" s="149">
        <v>0</v>
      </c>
      <c r="T175" s="150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51" t="s">
        <v>140</v>
      </c>
      <c r="AT175" s="151" t="s">
        <v>135</v>
      </c>
      <c r="AU175" s="151" t="s">
        <v>89</v>
      </c>
      <c r="AY175" s="18" t="s">
        <v>133</v>
      </c>
      <c r="BE175" s="152">
        <f>IF(N175="základní",J175,0)</f>
        <v>0</v>
      </c>
      <c r="BF175" s="152">
        <f>IF(N175="snížená",J175,0)</f>
        <v>0</v>
      </c>
      <c r="BG175" s="152">
        <f>IF(N175="zákl. přenesená",J175,0)</f>
        <v>0</v>
      </c>
      <c r="BH175" s="152">
        <f>IF(N175="sníž. přenesená",J175,0)</f>
        <v>0</v>
      </c>
      <c r="BI175" s="152">
        <f>IF(N175="nulová",J175,0)</f>
        <v>0</v>
      </c>
      <c r="BJ175" s="18" t="s">
        <v>87</v>
      </c>
      <c r="BK175" s="152">
        <f>ROUND(I175*H175,2)</f>
        <v>0</v>
      </c>
      <c r="BL175" s="18" t="s">
        <v>140</v>
      </c>
      <c r="BM175" s="151" t="s">
        <v>305</v>
      </c>
    </row>
    <row r="176" spans="1:47" s="2" customFormat="1" ht="19.5">
      <c r="A176" s="34"/>
      <c r="B176" s="35"/>
      <c r="C176" s="34"/>
      <c r="D176" s="153" t="s">
        <v>142</v>
      </c>
      <c r="E176" s="34"/>
      <c r="F176" s="154" t="s">
        <v>306</v>
      </c>
      <c r="G176" s="34"/>
      <c r="H176" s="34"/>
      <c r="I176" s="155"/>
      <c r="J176" s="34"/>
      <c r="K176" s="34"/>
      <c r="L176" s="35"/>
      <c r="M176" s="156"/>
      <c r="N176" s="157"/>
      <c r="O176" s="55"/>
      <c r="P176" s="55"/>
      <c r="Q176" s="55"/>
      <c r="R176" s="55"/>
      <c r="S176" s="55"/>
      <c r="T176" s="56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T176" s="18" t="s">
        <v>142</v>
      </c>
      <c r="AU176" s="18" t="s">
        <v>89</v>
      </c>
    </row>
    <row r="177" spans="1:47" s="2" customFormat="1" ht="11.25">
      <c r="A177" s="34"/>
      <c r="B177" s="35"/>
      <c r="C177" s="34"/>
      <c r="D177" s="158" t="s">
        <v>144</v>
      </c>
      <c r="E177" s="34"/>
      <c r="F177" s="159" t="s">
        <v>307</v>
      </c>
      <c r="G177" s="34"/>
      <c r="H177" s="34"/>
      <c r="I177" s="155"/>
      <c r="J177" s="34"/>
      <c r="K177" s="34"/>
      <c r="L177" s="35"/>
      <c r="M177" s="156"/>
      <c r="N177" s="157"/>
      <c r="O177" s="55"/>
      <c r="P177" s="55"/>
      <c r="Q177" s="55"/>
      <c r="R177" s="55"/>
      <c r="S177" s="55"/>
      <c r="T177" s="56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T177" s="18" t="s">
        <v>144</v>
      </c>
      <c r="AU177" s="18" t="s">
        <v>89</v>
      </c>
    </row>
    <row r="178" spans="1:65" s="2" customFormat="1" ht="21.75" customHeight="1">
      <c r="A178" s="34"/>
      <c r="B178" s="139"/>
      <c r="C178" s="140" t="s">
        <v>308</v>
      </c>
      <c r="D178" s="140" t="s">
        <v>135</v>
      </c>
      <c r="E178" s="141" t="s">
        <v>309</v>
      </c>
      <c r="F178" s="142" t="s">
        <v>310</v>
      </c>
      <c r="G178" s="143" t="s">
        <v>138</v>
      </c>
      <c r="H178" s="144">
        <v>357.083</v>
      </c>
      <c r="I178" s="145"/>
      <c r="J178" s="146">
        <f>ROUND(I178*H178,2)</f>
        <v>0</v>
      </c>
      <c r="K178" s="142" t="s">
        <v>139</v>
      </c>
      <c r="L178" s="35"/>
      <c r="M178" s="147" t="s">
        <v>3</v>
      </c>
      <c r="N178" s="148" t="s">
        <v>50</v>
      </c>
      <c r="O178" s="55"/>
      <c r="P178" s="149">
        <f>O178*H178</f>
        <v>0</v>
      </c>
      <c r="Q178" s="149">
        <v>0.00031</v>
      </c>
      <c r="R178" s="149">
        <f>Q178*H178</f>
        <v>0.11069573</v>
      </c>
      <c r="S178" s="149">
        <v>0</v>
      </c>
      <c r="T178" s="150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51" t="s">
        <v>140</v>
      </c>
      <c r="AT178" s="151" t="s">
        <v>135</v>
      </c>
      <c r="AU178" s="151" t="s">
        <v>89</v>
      </c>
      <c r="AY178" s="18" t="s">
        <v>133</v>
      </c>
      <c r="BE178" s="152">
        <f>IF(N178="základní",J178,0)</f>
        <v>0</v>
      </c>
      <c r="BF178" s="152">
        <f>IF(N178="snížená",J178,0)</f>
        <v>0</v>
      </c>
      <c r="BG178" s="152">
        <f>IF(N178="zákl. přenesená",J178,0)</f>
        <v>0</v>
      </c>
      <c r="BH178" s="152">
        <f>IF(N178="sníž. přenesená",J178,0)</f>
        <v>0</v>
      </c>
      <c r="BI178" s="152">
        <f>IF(N178="nulová",J178,0)</f>
        <v>0</v>
      </c>
      <c r="BJ178" s="18" t="s">
        <v>87</v>
      </c>
      <c r="BK178" s="152">
        <f>ROUND(I178*H178,2)</f>
        <v>0</v>
      </c>
      <c r="BL178" s="18" t="s">
        <v>140</v>
      </c>
      <c r="BM178" s="151" t="s">
        <v>311</v>
      </c>
    </row>
    <row r="179" spans="1:47" s="2" customFormat="1" ht="19.5">
      <c r="A179" s="34"/>
      <c r="B179" s="35"/>
      <c r="C179" s="34"/>
      <c r="D179" s="153" t="s">
        <v>142</v>
      </c>
      <c r="E179" s="34"/>
      <c r="F179" s="154" t="s">
        <v>312</v>
      </c>
      <c r="G179" s="34"/>
      <c r="H179" s="34"/>
      <c r="I179" s="155"/>
      <c r="J179" s="34"/>
      <c r="K179" s="34"/>
      <c r="L179" s="35"/>
      <c r="M179" s="156"/>
      <c r="N179" s="157"/>
      <c r="O179" s="55"/>
      <c r="P179" s="55"/>
      <c r="Q179" s="55"/>
      <c r="R179" s="55"/>
      <c r="S179" s="55"/>
      <c r="T179" s="56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T179" s="18" t="s">
        <v>142</v>
      </c>
      <c r="AU179" s="18" t="s">
        <v>89</v>
      </c>
    </row>
    <row r="180" spans="1:47" s="2" customFormat="1" ht="11.25">
      <c r="A180" s="34"/>
      <c r="B180" s="35"/>
      <c r="C180" s="34"/>
      <c r="D180" s="158" t="s">
        <v>144</v>
      </c>
      <c r="E180" s="34"/>
      <c r="F180" s="159" t="s">
        <v>313</v>
      </c>
      <c r="G180" s="34"/>
      <c r="H180" s="34"/>
      <c r="I180" s="155"/>
      <c r="J180" s="34"/>
      <c r="K180" s="34"/>
      <c r="L180" s="35"/>
      <c r="M180" s="156"/>
      <c r="N180" s="157"/>
      <c r="O180" s="55"/>
      <c r="P180" s="55"/>
      <c r="Q180" s="55"/>
      <c r="R180" s="55"/>
      <c r="S180" s="55"/>
      <c r="T180" s="56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T180" s="18" t="s">
        <v>144</v>
      </c>
      <c r="AU180" s="18" t="s">
        <v>89</v>
      </c>
    </row>
    <row r="181" spans="1:65" s="2" customFormat="1" ht="21.75" customHeight="1">
      <c r="A181" s="34"/>
      <c r="B181" s="139"/>
      <c r="C181" s="140" t="s">
        <v>314</v>
      </c>
      <c r="D181" s="140" t="s">
        <v>135</v>
      </c>
      <c r="E181" s="141" t="s">
        <v>315</v>
      </c>
      <c r="F181" s="142" t="s">
        <v>316</v>
      </c>
      <c r="G181" s="143" t="s">
        <v>138</v>
      </c>
      <c r="H181" s="144">
        <v>359.62</v>
      </c>
      <c r="I181" s="145"/>
      <c r="J181" s="146">
        <f>ROUND(I181*H181,2)</f>
        <v>0</v>
      </c>
      <c r="K181" s="142" t="s">
        <v>139</v>
      </c>
      <c r="L181" s="35"/>
      <c r="M181" s="147" t="s">
        <v>3</v>
      </c>
      <c r="N181" s="148" t="s">
        <v>50</v>
      </c>
      <c r="O181" s="55"/>
      <c r="P181" s="149">
        <f>O181*H181</f>
        <v>0</v>
      </c>
      <c r="Q181" s="149">
        <v>0.00061</v>
      </c>
      <c r="R181" s="149">
        <f>Q181*H181</f>
        <v>0.21936819999999999</v>
      </c>
      <c r="S181" s="149">
        <v>0</v>
      </c>
      <c r="T181" s="150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51" t="s">
        <v>140</v>
      </c>
      <c r="AT181" s="151" t="s">
        <v>135</v>
      </c>
      <c r="AU181" s="151" t="s">
        <v>89</v>
      </c>
      <c r="AY181" s="18" t="s">
        <v>133</v>
      </c>
      <c r="BE181" s="152">
        <f>IF(N181="základní",J181,0)</f>
        <v>0</v>
      </c>
      <c r="BF181" s="152">
        <f>IF(N181="snížená",J181,0)</f>
        <v>0</v>
      </c>
      <c r="BG181" s="152">
        <f>IF(N181="zákl. přenesená",J181,0)</f>
        <v>0</v>
      </c>
      <c r="BH181" s="152">
        <f>IF(N181="sníž. přenesená",J181,0)</f>
        <v>0</v>
      </c>
      <c r="BI181" s="152">
        <f>IF(N181="nulová",J181,0)</f>
        <v>0</v>
      </c>
      <c r="BJ181" s="18" t="s">
        <v>87</v>
      </c>
      <c r="BK181" s="152">
        <f>ROUND(I181*H181,2)</f>
        <v>0</v>
      </c>
      <c r="BL181" s="18" t="s">
        <v>140</v>
      </c>
      <c r="BM181" s="151" t="s">
        <v>317</v>
      </c>
    </row>
    <row r="182" spans="1:47" s="2" customFormat="1" ht="19.5">
      <c r="A182" s="34"/>
      <c r="B182" s="35"/>
      <c r="C182" s="34"/>
      <c r="D182" s="153" t="s">
        <v>142</v>
      </c>
      <c r="E182" s="34"/>
      <c r="F182" s="154" t="s">
        <v>318</v>
      </c>
      <c r="G182" s="34"/>
      <c r="H182" s="34"/>
      <c r="I182" s="155"/>
      <c r="J182" s="34"/>
      <c r="K182" s="34"/>
      <c r="L182" s="35"/>
      <c r="M182" s="156"/>
      <c r="N182" s="157"/>
      <c r="O182" s="55"/>
      <c r="P182" s="55"/>
      <c r="Q182" s="55"/>
      <c r="R182" s="55"/>
      <c r="S182" s="55"/>
      <c r="T182" s="56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T182" s="18" t="s">
        <v>142</v>
      </c>
      <c r="AU182" s="18" t="s">
        <v>89</v>
      </c>
    </row>
    <row r="183" spans="1:47" s="2" customFormat="1" ht="11.25">
      <c r="A183" s="34"/>
      <c r="B183" s="35"/>
      <c r="C183" s="34"/>
      <c r="D183" s="158" t="s">
        <v>144</v>
      </c>
      <c r="E183" s="34"/>
      <c r="F183" s="159" t="s">
        <v>319</v>
      </c>
      <c r="G183" s="34"/>
      <c r="H183" s="34"/>
      <c r="I183" s="155"/>
      <c r="J183" s="34"/>
      <c r="K183" s="34"/>
      <c r="L183" s="35"/>
      <c r="M183" s="156"/>
      <c r="N183" s="157"/>
      <c r="O183" s="55"/>
      <c r="P183" s="55"/>
      <c r="Q183" s="55"/>
      <c r="R183" s="55"/>
      <c r="S183" s="55"/>
      <c r="T183" s="56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T183" s="18" t="s">
        <v>144</v>
      </c>
      <c r="AU183" s="18" t="s">
        <v>89</v>
      </c>
    </row>
    <row r="184" spans="1:65" s="2" customFormat="1" ht="33" customHeight="1">
      <c r="A184" s="34"/>
      <c r="B184" s="139"/>
      <c r="C184" s="140" t="s">
        <v>320</v>
      </c>
      <c r="D184" s="140" t="s">
        <v>135</v>
      </c>
      <c r="E184" s="141" t="s">
        <v>321</v>
      </c>
      <c r="F184" s="142" t="s">
        <v>322</v>
      </c>
      <c r="G184" s="143" t="s">
        <v>138</v>
      </c>
      <c r="H184" s="144">
        <v>365.595</v>
      </c>
      <c r="I184" s="145"/>
      <c r="J184" s="146">
        <f>ROUND(I184*H184,2)</f>
        <v>0</v>
      </c>
      <c r="K184" s="142" t="s">
        <v>139</v>
      </c>
      <c r="L184" s="35"/>
      <c r="M184" s="147" t="s">
        <v>3</v>
      </c>
      <c r="N184" s="148" t="s">
        <v>50</v>
      </c>
      <c r="O184" s="55"/>
      <c r="P184" s="149">
        <f>O184*H184</f>
        <v>0</v>
      </c>
      <c r="Q184" s="149">
        <v>0.10373</v>
      </c>
      <c r="R184" s="149">
        <f>Q184*H184</f>
        <v>37.92316935</v>
      </c>
      <c r="S184" s="149">
        <v>0</v>
      </c>
      <c r="T184" s="150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51" t="s">
        <v>140</v>
      </c>
      <c r="AT184" s="151" t="s">
        <v>135</v>
      </c>
      <c r="AU184" s="151" t="s">
        <v>89</v>
      </c>
      <c r="AY184" s="18" t="s">
        <v>133</v>
      </c>
      <c r="BE184" s="152">
        <f>IF(N184="základní",J184,0)</f>
        <v>0</v>
      </c>
      <c r="BF184" s="152">
        <f>IF(N184="snížená",J184,0)</f>
        <v>0</v>
      </c>
      <c r="BG184" s="152">
        <f>IF(N184="zákl. přenesená",J184,0)</f>
        <v>0</v>
      </c>
      <c r="BH184" s="152">
        <f>IF(N184="sníž. přenesená",J184,0)</f>
        <v>0</v>
      </c>
      <c r="BI184" s="152">
        <f>IF(N184="nulová",J184,0)</f>
        <v>0</v>
      </c>
      <c r="BJ184" s="18" t="s">
        <v>87</v>
      </c>
      <c r="BK184" s="152">
        <f>ROUND(I184*H184,2)</f>
        <v>0</v>
      </c>
      <c r="BL184" s="18" t="s">
        <v>140</v>
      </c>
      <c r="BM184" s="151" t="s">
        <v>323</v>
      </c>
    </row>
    <row r="185" spans="1:47" s="2" customFormat="1" ht="29.25">
      <c r="A185" s="34"/>
      <c r="B185" s="35"/>
      <c r="C185" s="34"/>
      <c r="D185" s="153" t="s">
        <v>142</v>
      </c>
      <c r="E185" s="34"/>
      <c r="F185" s="154" t="s">
        <v>324</v>
      </c>
      <c r="G185" s="34"/>
      <c r="H185" s="34"/>
      <c r="I185" s="155"/>
      <c r="J185" s="34"/>
      <c r="K185" s="34"/>
      <c r="L185" s="35"/>
      <c r="M185" s="156"/>
      <c r="N185" s="157"/>
      <c r="O185" s="55"/>
      <c r="P185" s="55"/>
      <c r="Q185" s="55"/>
      <c r="R185" s="55"/>
      <c r="S185" s="55"/>
      <c r="T185" s="56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T185" s="18" t="s">
        <v>142</v>
      </c>
      <c r="AU185" s="18" t="s">
        <v>89</v>
      </c>
    </row>
    <row r="186" spans="1:47" s="2" customFormat="1" ht="11.25">
      <c r="A186" s="34"/>
      <c r="B186" s="35"/>
      <c r="C186" s="34"/>
      <c r="D186" s="158" t="s">
        <v>144</v>
      </c>
      <c r="E186" s="34"/>
      <c r="F186" s="159" t="s">
        <v>325</v>
      </c>
      <c r="G186" s="34"/>
      <c r="H186" s="34"/>
      <c r="I186" s="155"/>
      <c r="J186" s="34"/>
      <c r="K186" s="34"/>
      <c r="L186" s="35"/>
      <c r="M186" s="156"/>
      <c r="N186" s="157"/>
      <c r="O186" s="55"/>
      <c r="P186" s="55"/>
      <c r="Q186" s="55"/>
      <c r="R186" s="55"/>
      <c r="S186" s="55"/>
      <c r="T186" s="56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T186" s="18" t="s">
        <v>144</v>
      </c>
      <c r="AU186" s="18" t="s">
        <v>89</v>
      </c>
    </row>
    <row r="187" spans="1:65" s="2" customFormat="1" ht="24.2" customHeight="1">
      <c r="A187" s="34"/>
      <c r="B187" s="139"/>
      <c r="C187" s="140" t="s">
        <v>326</v>
      </c>
      <c r="D187" s="140" t="s">
        <v>135</v>
      </c>
      <c r="E187" s="141" t="s">
        <v>327</v>
      </c>
      <c r="F187" s="142" t="s">
        <v>328</v>
      </c>
      <c r="G187" s="143" t="s">
        <v>138</v>
      </c>
      <c r="H187" s="144">
        <v>0.87</v>
      </c>
      <c r="I187" s="145"/>
      <c r="J187" s="146">
        <f>ROUND(I187*H187,2)</f>
        <v>0</v>
      </c>
      <c r="K187" s="142" t="s">
        <v>139</v>
      </c>
      <c r="L187" s="35"/>
      <c r="M187" s="147" t="s">
        <v>3</v>
      </c>
      <c r="N187" s="148" t="s">
        <v>50</v>
      </c>
      <c r="O187" s="55"/>
      <c r="P187" s="149">
        <f>O187*H187</f>
        <v>0</v>
      </c>
      <c r="Q187" s="149">
        <v>0.856604</v>
      </c>
      <c r="R187" s="149">
        <f>Q187*H187</f>
        <v>0.74524548</v>
      </c>
      <c r="S187" s="149">
        <v>0</v>
      </c>
      <c r="T187" s="150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51" t="s">
        <v>140</v>
      </c>
      <c r="AT187" s="151" t="s">
        <v>135</v>
      </c>
      <c r="AU187" s="151" t="s">
        <v>89</v>
      </c>
      <c r="AY187" s="18" t="s">
        <v>133</v>
      </c>
      <c r="BE187" s="152">
        <f>IF(N187="základní",J187,0)</f>
        <v>0</v>
      </c>
      <c r="BF187" s="152">
        <f>IF(N187="snížená",J187,0)</f>
        <v>0</v>
      </c>
      <c r="BG187" s="152">
        <f>IF(N187="zákl. přenesená",J187,0)</f>
        <v>0</v>
      </c>
      <c r="BH187" s="152">
        <f>IF(N187="sníž. přenesená",J187,0)</f>
        <v>0</v>
      </c>
      <c r="BI187" s="152">
        <f>IF(N187="nulová",J187,0)</f>
        <v>0</v>
      </c>
      <c r="BJ187" s="18" t="s">
        <v>87</v>
      </c>
      <c r="BK187" s="152">
        <f>ROUND(I187*H187,2)</f>
        <v>0</v>
      </c>
      <c r="BL187" s="18" t="s">
        <v>140</v>
      </c>
      <c r="BM187" s="151" t="s">
        <v>329</v>
      </c>
    </row>
    <row r="188" spans="1:47" s="2" customFormat="1" ht="29.25">
      <c r="A188" s="34"/>
      <c r="B188" s="35"/>
      <c r="C188" s="34"/>
      <c r="D188" s="153" t="s">
        <v>142</v>
      </c>
      <c r="E188" s="34"/>
      <c r="F188" s="154" t="s">
        <v>330</v>
      </c>
      <c r="G188" s="34"/>
      <c r="H188" s="34"/>
      <c r="I188" s="155"/>
      <c r="J188" s="34"/>
      <c r="K188" s="34"/>
      <c r="L188" s="35"/>
      <c r="M188" s="156"/>
      <c r="N188" s="157"/>
      <c r="O188" s="55"/>
      <c r="P188" s="55"/>
      <c r="Q188" s="55"/>
      <c r="R188" s="55"/>
      <c r="S188" s="55"/>
      <c r="T188" s="56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T188" s="18" t="s">
        <v>142</v>
      </c>
      <c r="AU188" s="18" t="s">
        <v>89</v>
      </c>
    </row>
    <row r="189" spans="1:47" s="2" customFormat="1" ht="11.25">
      <c r="A189" s="34"/>
      <c r="B189" s="35"/>
      <c r="C189" s="34"/>
      <c r="D189" s="158" t="s">
        <v>144</v>
      </c>
      <c r="E189" s="34"/>
      <c r="F189" s="159" t="s">
        <v>331</v>
      </c>
      <c r="G189" s="34"/>
      <c r="H189" s="34"/>
      <c r="I189" s="155"/>
      <c r="J189" s="34"/>
      <c r="K189" s="34"/>
      <c r="L189" s="35"/>
      <c r="M189" s="156"/>
      <c r="N189" s="157"/>
      <c r="O189" s="55"/>
      <c r="P189" s="55"/>
      <c r="Q189" s="55"/>
      <c r="R189" s="55"/>
      <c r="S189" s="55"/>
      <c r="T189" s="56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T189" s="18" t="s">
        <v>144</v>
      </c>
      <c r="AU189" s="18" t="s">
        <v>89</v>
      </c>
    </row>
    <row r="190" spans="2:63" s="12" customFormat="1" ht="22.9" customHeight="1">
      <c r="B190" s="126"/>
      <c r="D190" s="127" t="s">
        <v>78</v>
      </c>
      <c r="E190" s="137" t="s">
        <v>189</v>
      </c>
      <c r="F190" s="137" t="s">
        <v>332</v>
      </c>
      <c r="I190" s="129"/>
      <c r="J190" s="138">
        <f>BK190</f>
        <v>0</v>
      </c>
      <c r="L190" s="126"/>
      <c r="M190" s="131"/>
      <c r="N190" s="132"/>
      <c r="O190" s="132"/>
      <c r="P190" s="133">
        <f>SUM(P191:P230)</f>
        <v>0</v>
      </c>
      <c r="Q190" s="132"/>
      <c r="R190" s="133">
        <f>SUM(R191:R230)</f>
        <v>11.949722206899999</v>
      </c>
      <c r="S190" s="132"/>
      <c r="T190" s="134">
        <f>SUM(T191:T230)</f>
        <v>3.9041099999999997</v>
      </c>
      <c r="AR190" s="127" t="s">
        <v>87</v>
      </c>
      <c r="AT190" s="135" t="s">
        <v>78</v>
      </c>
      <c r="AU190" s="135" t="s">
        <v>87</v>
      </c>
      <c r="AY190" s="127" t="s">
        <v>133</v>
      </c>
      <c r="BK190" s="136">
        <f>SUM(BK191:BK230)</f>
        <v>0</v>
      </c>
    </row>
    <row r="191" spans="1:65" s="2" customFormat="1" ht="24.2" customHeight="1">
      <c r="A191" s="34"/>
      <c r="B191" s="139"/>
      <c r="C191" s="140" t="s">
        <v>333</v>
      </c>
      <c r="D191" s="140" t="s">
        <v>135</v>
      </c>
      <c r="E191" s="141" t="s">
        <v>334</v>
      </c>
      <c r="F191" s="142" t="s">
        <v>335</v>
      </c>
      <c r="G191" s="143" t="s">
        <v>257</v>
      </c>
      <c r="H191" s="144">
        <v>2</v>
      </c>
      <c r="I191" s="145"/>
      <c r="J191" s="146">
        <f>ROUND(I191*H191,2)</f>
        <v>0</v>
      </c>
      <c r="K191" s="142" t="s">
        <v>139</v>
      </c>
      <c r="L191" s="35"/>
      <c r="M191" s="147" t="s">
        <v>3</v>
      </c>
      <c r="N191" s="148" t="s">
        <v>50</v>
      </c>
      <c r="O191" s="55"/>
      <c r="P191" s="149">
        <f>O191*H191</f>
        <v>0</v>
      </c>
      <c r="Q191" s="149">
        <v>0</v>
      </c>
      <c r="R191" s="149">
        <f>Q191*H191</f>
        <v>0</v>
      </c>
      <c r="S191" s="149">
        <v>0</v>
      </c>
      <c r="T191" s="150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51" t="s">
        <v>140</v>
      </c>
      <c r="AT191" s="151" t="s">
        <v>135</v>
      </c>
      <c r="AU191" s="151" t="s">
        <v>89</v>
      </c>
      <c r="AY191" s="18" t="s">
        <v>133</v>
      </c>
      <c r="BE191" s="152">
        <f>IF(N191="základní",J191,0)</f>
        <v>0</v>
      </c>
      <c r="BF191" s="152">
        <f>IF(N191="snížená",J191,0)</f>
        <v>0</v>
      </c>
      <c r="BG191" s="152">
        <f>IF(N191="zákl. přenesená",J191,0)</f>
        <v>0</v>
      </c>
      <c r="BH191" s="152">
        <f>IF(N191="sníž. přenesená",J191,0)</f>
        <v>0</v>
      </c>
      <c r="BI191" s="152">
        <f>IF(N191="nulová",J191,0)</f>
        <v>0</v>
      </c>
      <c r="BJ191" s="18" t="s">
        <v>87</v>
      </c>
      <c r="BK191" s="152">
        <f>ROUND(I191*H191,2)</f>
        <v>0</v>
      </c>
      <c r="BL191" s="18" t="s">
        <v>140</v>
      </c>
      <c r="BM191" s="151" t="s">
        <v>336</v>
      </c>
    </row>
    <row r="192" spans="1:47" s="2" customFormat="1" ht="19.5">
      <c r="A192" s="34"/>
      <c r="B192" s="35"/>
      <c r="C192" s="34"/>
      <c r="D192" s="153" t="s">
        <v>142</v>
      </c>
      <c r="E192" s="34"/>
      <c r="F192" s="154" t="s">
        <v>337</v>
      </c>
      <c r="G192" s="34"/>
      <c r="H192" s="34"/>
      <c r="I192" s="155"/>
      <c r="J192" s="34"/>
      <c r="K192" s="34"/>
      <c r="L192" s="35"/>
      <c r="M192" s="156"/>
      <c r="N192" s="157"/>
      <c r="O192" s="55"/>
      <c r="P192" s="55"/>
      <c r="Q192" s="55"/>
      <c r="R192" s="55"/>
      <c r="S192" s="55"/>
      <c r="T192" s="56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T192" s="18" t="s">
        <v>142</v>
      </c>
      <c r="AU192" s="18" t="s">
        <v>89</v>
      </c>
    </row>
    <row r="193" spans="1:47" s="2" customFormat="1" ht="11.25">
      <c r="A193" s="34"/>
      <c r="B193" s="35"/>
      <c r="C193" s="34"/>
      <c r="D193" s="158" t="s">
        <v>144</v>
      </c>
      <c r="E193" s="34"/>
      <c r="F193" s="159" t="s">
        <v>338</v>
      </c>
      <c r="G193" s="34"/>
      <c r="H193" s="34"/>
      <c r="I193" s="155"/>
      <c r="J193" s="34"/>
      <c r="K193" s="34"/>
      <c r="L193" s="35"/>
      <c r="M193" s="156"/>
      <c r="N193" s="157"/>
      <c r="O193" s="55"/>
      <c r="P193" s="55"/>
      <c r="Q193" s="55"/>
      <c r="R193" s="55"/>
      <c r="S193" s="55"/>
      <c r="T193" s="56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T193" s="18" t="s">
        <v>144</v>
      </c>
      <c r="AU193" s="18" t="s">
        <v>89</v>
      </c>
    </row>
    <row r="194" spans="1:65" s="2" customFormat="1" ht="16.5" customHeight="1">
      <c r="A194" s="34"/>
      <c r="B194" s="139"/>
      <c r="C194" s="160" t="s">
        <v>339</v>
      </c>
      <c r="D194" s="160" t="s">
        <v>183</v>
      </c>
      <c r="E194" s="161" t="s">
        <v>340</v>
      </c>
      <c r="F194" s="162" t="s">
        <v>341</v>
      </c>
      <c r="G194" s="163" t="s">
        <v>257</v>
      </c>
      <c r="H194" s="164">
        <v>2</v>
      </c>
      <c r="I194" s="165"/>
      <c r="J194" s="166">
        <f>ROUND(I194*H194,2)</f>
        <v>0</v>
      </c>
      <c r="K194" s="162" t="s">
        <v>139</v>
      </c>
      <c r="L194" s="167"/>
      <c r="M194" s="168" t="s">
        <v>3</v>
      </c>
      <c r="N194" s="169" t="s">
        <v>50</v>
      </c>
      <c r="O194" s="55"/>
      <c r="P194" s="149">
        <f>O194*H194</f>
        <v>0</v>
      </c>
      <c r="Q194" s="149">
        <v>0.0063</v>
      </c>
      <c r="R194" s="149">
        <f>Q194*H194</f>
        <v>0.0126</v>
      </c>
      <c r="S194" s="149">
        <v>0</v>
      </c>
      <c r="T194" s="150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51" t="s">
        <v>182</v>
      </c>
      <c r="AT194" s="151" t="s">
        <v>183</v>
      </c>
      <c r="AU194" s="151" t="s">
        <v>89</v>
      </c>
      <c r="AY194" s="18" t="s">
        <v>133</v>
      </c>
      <c r="BE194" s="152">
        <f>IF(N194="základní",J194,0)</f>
        <v>0</v>
      </c>
      <c r="BF194" s="152">
        <f>IF(N194="snížená",J194,0)</f>
        <v>0</v>
      </c>
      <c r="BG194" s="152">
        <f>IF(N194="zákl. přenesená",J194,0)</f>
        <v>0</v>
      </c>
      <c r="BH194" s="152">
        <f>IF(N194="sníž. přenesená",J194,0)</f>
        <v>0</v>
      </c>
      <c r="BI194" s="152">
        <f>IF(N194="nulová",J194,0)</f>
        <v>0</v>
      </c>
      <c r="BJ194" s="18" t="s">
        <v>87</v>
      </c>
      <c r="BK194" s="152">
        <f>ROUND(I194*H194,2)</f>
        <v>0</v>
      </c>
      <c r="BL194" s="18" t="s">
        <v>140</v>
      </c>
      <c r="BM194" s="151" t="s">
        <v>342</v>
      </c>
    </row>
    <row r="195" spans="1:47" s="2" customFormat="1" ht="11.25">
      <c r="A195" s="34"/>
      <c r="B195" s="35"/>
      <c r="C195" s="34"/>
      <c r="D195" s="153" t="s">
        <v>142</v>
      </c>
      <c r="E195" s="34"/>
      <c r="F195" s="154" t="s">
        <v>341</v>
      </c>
      <c r="G195" s="34"/>
      <c r="H195" s="34"/>
      <c r="I195" s="155"/>
      <c r="J195" s="34"/>
      <c r="K195" s="34"/>
      <c r="L195" s="35"/>
      <c r="M195" s="156"/>
      <c r="N195" s="157"/>
      <c r="O195" s="55"/>
      <c r="P195" s="55"/>
      <c r="Q195" s="55"/>
      <c r="R195" s="55"/>
      <c r="S195" s="55"/>
      <c r="T195" s="56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T195" s="18" t="s">
        <v>142</v>
      </c>
      <c r="AU195" s="18" t="s">
        <v>89</v>
      </c>
    </row>
    <row r="196" spans="1:65" s="2" customFormat="1" ht="24.2" customHeight="1">
      <c r="A196" s="34"/>
      <c r="B196" s="139"/>
      <c r="C196" s="140" t="s">
        <v>343</v>
      </c>
      <c r="D196" s="140" t="s">
        <v>135</v>
      </c>
      <c r="E196" s="141" t="s">
        <v>344</v>
      </c>
      <c r="F196" s="142" t="s">
        <v>345</v>
      </c>
      <c r="G196" s="143" t="s">
        <v>243</v>
      </c>
      <c r="H196" s="144">
        <v>107.51</v>
      </c>
      <c r="I196" s="145"/>
      <c r="J196" s="146">
        <f>ROUND(I196*H196,2)</f>
        <v>0</v>
      </c>
      <c r="K196" s="142" t="s">
        <v>139</v>
      </c>
      <c r="L196" s="35"/>
      <c r="M196" s="147" t="s">
        <v>3</v>
      </c>
      <c r="N196" s="148" t="s">
        <v>50</v>
      </c>
      <c r="O196" s="55"/>
      <c r="P196" s="149">
        <f>O196*H196</f>
        <v>0</v>
      </c>
      <c r="Q196" s="149">
        <v>0.0002</v>
      </c>
      <c r="R196" s="149">
        <f>Q196*H196</f>
        <v>0.021502000000000004</v>
      </c>
      <c r="S196" s="149">
        <v>0</v>
      </c>
      <c r="T196" s="150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51" t="s">
        <v>140</v>
      </c>
      <c r="AT196" s="151" t="s">
        <v>135</v>
      </c>
      <c r="AU196" s="151" t="s">
        <v>89</v>
      </c>
      <c r="AY196" s="18" t="s">
        <v>133</v>
      </c>
      <c r="BE196" s="152">
        <f>IF(N196="základní",J196,0)</f>
        <v>0</v>
      </c>
      <c r="BF196" s="152">
        <f>IF(N196="snížená",J196,0)</f>
        <v>0</v>
      </c>
      <c r="BG196" s="152">
        <f>IF(N196="zákl. přenesená",J196,0)</f>
        <v>0</v>
      </c>
      <c r="BH196" s="152">
        <f>IF(N196="sníž. přenesená",J196,0)</f>
        <v>0</v>
      </c>
      <c r="BI196" s="152">
        <f>IF(N196="nulová",J196,0)</f>
        <v>0</v>
      </c>
      <c r="BJ196" s="18" t="s">
        <v>87</v>
      </c>
      <c r="BK196" s="152">
        <f>ROUND(I196*H196,2)</f>
        <v>0</v>
      </c>
      <c r="BL196" s="18" t="s">
        <v>140</v>
      </c>
      <c r="BM196" s="151" t="s">
        <v>346</v>
      </c>
    </row>
    <row r="197" spans="1:47" s="2" customFormat="1" ht="19.5">
      <c r="A197" s="34"/>
      <c r="B197" s="35"/>
      <c r="C197" s="34"/>
      <c r="D197" s="153" t="s">
        <v>142</v>
      </c>
      <c r="E197" s="34"/>
      <c r="F197" s="154" t="s">
        <v>347</v>
      </c>
      <c r="G197" s="34"/>
      <c r="H197" s="34"/>
      <c r="I197" s="155"/>
      <c r="J197" s="34"/>
      <c r="K197" s="34"/>
      <c r="L197" s="35"/>
      <c r="M197" s="156"/>
      <c r="N197" s="157"/>
      <c r="O197" s="55"/>
      <c r="P197" s="55"/>
      <c r="Q197" s="55"/>
      <c r="R197" s="55"/>
      <c r="S197" s="55"/>
      <c r="T197" s="56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T197" s="18" t="s">
        <v>142</v>
      </c>
      <c r="AU197" s="18" t="s">
        <v>89</v>
      </c>
    </row>
    <row r="198" spans="1:47" s="2" customFormat="1" ht="11.25">
      <c r="A198" s="34"/>
      <c r="B198" s="35"/>
      <c r="C198" s="34"/>
      <c r="D198" s="158" t="s">
        <v>144</v>
      </c>
      <c r="E198" s="34"/>
      <c r="F198" s="159" t="s">
        <v>348</v>
      </c>
      <c r="G198" s="34"/>
      <c r="H198" s="34"/>
      <c r="I198" s="155"/>
      <c r="J198" s="34"/>
      <c r="K198" s="34"/>
      <c r="L198" s="35"/>
      <c r="M198" s="156"/>
      <c r="N198" s="157"/>
      <c r="O198" s="55"/>
      <c r="P198" s="55"/>
      <c r="Q198" s="55"/>
      <c r="R198" s="55"/>
      <c r="S198" s="55"/>
      <c r="T198" s="56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T198" s="18" t="s">
        <v>144</v>
      </c>
      <c r="AU198" s="18" t="s">
        <v>89</v>
      </c>
    </row>
    <row r="199" spans="1:65" s="2" customFormat="1" ht="24.2" customHeight="1">
      <c r="A199" s="34"/>
      <c r="B199" s="139"/>
      <c r="C199" s="140" t="s">
        <v>349</v>
      </c>
      <c r="D199" s="140" t="s">
        <v>135</v>
      </c>
      <c r="E199" s="141" t="s">
        <v>350</v>
      </c>
      <c r="F199" s="142" t="s">
        <v>351</v>
      </c>
      <c r="G199" s="143" t="s">
        <v>243</v>
      </c>
      <c r="H199" s="144">
        <v>15.833</v>
      </c>
      <c r="I199" s="145"/>
      <c r="J199" s="146">
        <f>ROUND(I199*H199,2)</f>
        <v>0</v>
      </c>
      <c r="K199" s="142" t="s">
        <v>139</v>
      </c>
      <c r="L199" s="35"/>
      <c r="M199" s="147" t="s">
        <v>3</v>
      </c>
      <c r="N199" s="148" t="s">
        <v>50</v>
      </c>
      <c r="O199" s="55"/>
      <c r="P199" s="149">
        <f>O199*H199</f>
        <v>0</v>
      </c>
      <c r="Q199" s="149">
        <v>0.000134</v>
      </c>
      <c r="R199" s="149">
        <f>Q199*H199</f>
        <v>0.002121622</v>
      </c>
      <c r="S199" s="149">
        <v>0</v>
      </c>
      <c r="T199" s="150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51" t="s">
        <v>140</v>
      </c>
      <c r="AT199" s="151" t="s">
        <v>135</v>
      </c>
      <c r="AU199" s="151" t="s">
        <v>89</v>
      </c>
      <c r="AY199" s="18" t="s">
        <v>133</v>
      </c>
      <c r="BE199" s="152">
        <f>IF(N199="základní",J199,0)</f>
        <v>0</v>
      </c>
      <c r="BF199" s="152">
        <f>IF(N199="snížená",J199,0)</f>
        <v>0</v>
      </c>
      <c r="BG199" s="152">
        <f>IF(N199="zákl. přenesená",J199,0)</f>
        <v>0</v>
      </c>
      <c r="BH199" s="152">
        <f>IF(N199="sníž. přenesená",J199,0)</f>
        <v>0</v>
      </c>
      <c r="BI199" s="152">
        <f>IF(N199="nulová",J199,0)</f>
        <v>0</v>
      </c>
      <c r="BJ199" s="18" t="s">
        <v>87</v>
      </c>
      <c r="BK199" s="152">
        <f>ROUND(I199*H199,2)</f>
        <v>0</v>
      </c>
      <c r="BL199" s="18" t="s">
        <v>140</v>
      </c>
      <c r="BM199" s="151" t="s">
        <v>352</v>
      </c>
    </row>
    <row r="200" spans="1:47" s="2" customFormat="1" ht="19.5">
      <c r="A200" s="34"/>
      <c r="B200" s="35"/>
      <c r="C200" s="34"/>
      <c r="D200" s="153" t="s">
        <v>142</v>
      </c>
      <c r="E200" s="34"/>
      <c r="F200" s="154" t="s">
        <v>353</v>
      </c>
      <c r="G200" s="34"/>
      <c r="H200" s="34"/>
      <c r="I200" s="155"/>
      <c r="J200" s="34"/>
      <c r="K200" s="34"/>
      <c r="L200" s="35"/>
      <c r="M200" s="156"/>
      <c r="N200" s="157"/>
      <c r="O200" s="55"/>
      <c r="P200" s="55"/>
      <c r="Q200" s="55"/>
      <c r="R200" s="55"/>
      <c r="S200" s="55"/>
      <c r="T200" s="56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T200" s="18" t="s">
        <v>142</v>
      </c>
      <c r="AU200" s="18" t="s">
        <v>89</v>
      </c>
    </row>
    <row r="201" spans="1:47" s="2" customFormat="1" ht="11.25">
      <c r="A201" s="34"/>
      <c r="B201" s="35"/>
      <c r="C201" s="34"/>
      <c r="D201" s="158" t="s">
        <v>144</v>
      </c>
      <c r="E201" s="34"/>
      <c r="F201" s="159" t="s">
        <v>354</v>
      </c>
      <c r="G201" s="34"/>
      <c r="H201" s="34"/>
      <c r="I201" s="155"/>
      <c r="J201" s="34"/>
      <c r="K201" s="34"/>
      <c r="L201" s="35"/>
      <c r="M201" s="156"/>
      <c r="N201" s="157"/>
      <c r="O201" s="55"/>
      <c r="P201" s="55"/>
      <c r="Q201" s="55"/>
      <c r="R201" s="55"/>
      <c r="S201" s="55"/>
      <c r="T201" s="56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T201" s="18" t="s">
        <v>144</v>
      </c>
      <c r="AU201" s="18" t="s">
        <v>89</v>
      </c>
    </row>
    <row r="202" spans="1:65" s="2" customFormat="1" ht="33" customHeight="1">
      <c r="A202" s="34"/>
      <c r="B202" s="139"/>
      <c r="C202" s="140" t="s">
        <v>355</v>
      </c>
      <c r="D202" s="140" t="s">
        <v>135</v>
      </c>
      <c r="E202" s="141" t="s">
        <v>356</v>
      </c>
      <c r="F202" s="142" t="s">
        <v>357</v>
      </c>
      <c r="G202" s="143" t="s">
        <v>243</v>
      </c>
      <c r="H202" s="144">
        <v>39</v>
      </c>
      <c r="I202" s="145"/>
      <c r="J202" s="146">
        <f>ROUND(I202*H202,2)</f>
        <v>0</v>
      </c>
      <c r="K202" s="142" t="s">
        <v>139</v>
      </c>
      <c r="L202" s="35"/>
      <c r="M202" s="147" t="s">
        <v>3</v>
      </c>
      <c r="N202" s="148" t="s">
        <v>50</v>
      </c>
      <c r="O202" s="55"/>
      <c r="P202" s="149">
        <f>O202*H202</f>
        <v>0</v>
      </c>
      <c r="Q202" s="149">
        <v>0.15539952</v>
      </c>
      <c r="R202" s="149">
        <f>Q202*H202</f>
        <v>6.060581280000001</v>
      </c>
      <c r="S202" s="149">
        <v>0</v>
      </c>
      <c r="T202" s="150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51" t="s">
        <v>140</v>
      </c>
      <c r="AT202" s="151" t="s">
        <v>135</v>
      </c>
      <c r="AU202" s="151" t="s">
        <v>89</v>
      </c>
      <c r="AY202" s="18" t="s">
        <v>133</v>
      </c>
      <c r="BE202" s="152">
        <f>IF(N202="základní",J202,0)</f>
        <v>0</v>
      </c>
      <c r="BF202" s="152">
        <f>IF(N202="snížená",J202,0)</f>
        <v>0</v>
      </c>
      <c r="BG202" s="152">
        <f>IF(N202="zákl. přenesená",J202,0)</f>
        <v>0</v>
      </c>
      <c r="BH202" s="152">
        <f>IF(N202="sníž. přenesená",J202,0)</f>
        <v>0</v>
      </c>
      <c r="BI202" s="152">
        <f>IF(N202="nulová",J202,0)</f>
        <v>0</v>
      </c>
      <c r="BJ202" s="18" t="s">
        <v>87</v>
      </c>
      <c r="BK202" s="152">
        <f>ROUND(I202*H202,2)</f>
        <v>0</v>
      </c>
      <c r="BL202" s="18" t="s">
        <v>140</v>
      </c>
      <c r="BM202" s="151" t="s">
        <v>358</v>
      </c>
    </row>
    <row r="203" spans="1:47" s="2" customFormat="1" ht="29.25">
      <c r="A203" s="34"/>
      <c r="B203" s="35"/>
      <c r="C203" s="34"/>
      <c r="D203" s="153" t="s">
        <v>142</v>
      </c>
      <c r="E203" s="34"/>
      <c r="F203" s="154" t="s">
        <v>359</v>
      </c>
      <c r="G203" s="34"/>
      <c r="H203" s="34"/>
      <c r="I203" s="155"/>
      <c r="J203" s="34"/>
      <c r="K203" s="34"/>
      <c r="L203" s="35"/>
      <c r="M203" s="156"/>
      <c r="N203" s="157"/>
      <c r="O203" s="55"/>
      <c r="P203" s="55"/>
      <c r="Q203" s="55"/>
      <c r="R203" s="55"/>
      <c r="S203" s="55"/>
      <c r="T203" s="56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T203" s="18" t="s">
        <v>142</v>
      </c>
      <c r="AU203" s="18" t="s">
        <v>89</v>
      </c>
    </row>
    <row r="204" spans="1:47" s="2" customFormat="1" ht="11.25">
      <c r="A204" s="34"/>
      <c r="B204" s="35"/>
      <c r="C204" s="34"/>
      <c r="D204" s="158" t="s">
        <v>144</v>
      </c>
      <c r="E204" s="34"/>
      <c r="F204" s="159" t="s">
        <v>360</v>
      </c>
      <c r="G204" s="34"/>
      <c r="H204" s="34"/>
      <c r="I204" s="155"/>
      <c r="J204" s="34"/>
      <c r="K204" s="34"/>
      <c r="L204" s="35"/>
      <c r="M204" s="156"/>
      <c r="N204" s="157"/>
      <c r="O204" s="55"/>
      <c r="P204" s="55"/>
      <c r="Q204" s="55"/>
      <c r="R204" s="55"/>
      <c r="S204" s="55"/>
      <c r="T204" s="56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T204" s="18" t="s">
        <v>144</v>
      </c>
      <c r="AU204" s="18" t="s">
        <v>89</v>
      </c>
    </row>
    <row r="205" spans="1:65" s="2" customFormat="1" ht="16.5" customHeight="1">
      <c r="A205" s="34"/>
      <c r="B205" s="139"/>
      <c r="C205" s="160" t="s">
        <v>361</v>
      </c>
      <c r="D205" s="160" t="s">
        <v>183</v>
      </c>
      <c r="E205" s="161" t="s">
        <v>362</v>
      </c>
      <c r="F205" s="162" t="s">
        <v>363</v>
      </c>
      <c r="G205" s="163" t="s">
        <v>243</v>
      </c>
      <c r="H205" s="164">
        <v>16.32</v>
      </c>
      <c r="I205" s="165"/>
      <c r="J205" s="166">
        <f>ROUND(I205*H205,2)</f>
        <v>0</v>
      </c>
      <c r="K205" s="162" t="s">
        <v>139</v>
      </c>
      <c r="L205" s="167"/>
      <c r="M205" s="168" t="s">
        <v>3</v>
      </c>
      <c r="N205" s="169" t="s">
        <v>50</v>
      </c>
      <c r="O205" s="55"/>
      <c r="P205" s="149">
        <f>O205*H205</f>
        <v>0</v>
      </c>
      <c r="Q205" s="149">
        <v>0.102</v>
      </c>
      <c r="R205" s="149">
        <f>Q205*H205</f>
        <v>1.66464</v>
      </c>
      <c r="S205" s="149">
        <v>0</v>
      </c>
      <c r="T205" s="150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51" t="s">
        <v>182</v>
      </c>
      <c r="AT205" s="151" t="s">
        <v>183</v>
      </c>
      <c r="AU205" s="151" t="s">
        <v>89</v>
      </c>
      <c r="AY205" s="18" t="s">
        <v>133</v>
      </c>
      <c r="BE205" s="152">
        <f>IF(N205="základní",J205,0)</f>
        <v>0</v>
      </c>
      <c r="BF205" s="152">
        <f>IF(N205="snížená",J205,0)</f>
        <v>0</v>
      </c>
      <c r="BG205" s="152">
        <f>IF(N205="zákl. přenesená",J205,0)</f>
        <v>0</v>
      </c>
      <c r="BH205" s="152">
        <f>IF(N205="sníž. přenesená",J205,0)</f>
        <v>0</v>
      </c>
      <c r="BI205" s="152">
        <f>IF(N205="nulová",J205,0)</f>
        <v>0</v>
      </c>
      <c r="BJ205" s="18" t="s">
        <v>87</v>
      </c>
      <c r="BK205" s="152">
        <f>ROUND(I205*H205,2)</f>
        <v>0</v>
      </c>
      <c r="BL205" s="18" t="s">
        <v>140</v>
      </c>
      <c r="BM205" s="151" t="s">
        <v>364</v>
      </c>
    </row>
    <row r="206" spans="1:47" s="2" customFormat="1" ht="11.25">
      <c r="A206" s="34"/>
      <c r="B206" s="35"/>
      <c r="C206" s="34"/>
      <c r="D206" s="153" t="s">
        <v>142</v>
      </c>
      <c r="E206" s="34"/>
      <c r="F206" s="154" t="s">
        <v>363</v>
      </c>
      <c r="G206" s="34"/>
      <c r="H206" s="34"/>
      <c r="I206" s="155"/>
      <c r="J206" s="34"/>
      <c r="K206" s="34"/>
      <c r="L206" s="35"/>
      <c r="M206" s="156"/>
      <c r="N206" s="157"/>
      <c r="O206" s="55"/>
      <c r="P206" s="55"/>
      <c r="Q206" s="55"/>
      <c r="R206" s="55"/>
      <c r="S206" s="55"/>
      <c r="T206" s="56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T206" s="18" t="s">
        <v>142</v>
      </c>
      <c r="AU206" s="18" t="s">
        <v>89</v>
      </c>
    </row>
    <row r="207" spans="1:65" s="2" customFormat="1" ht="24.2" customHeight="1">
      <c r="A207" s="34"/>
      <c r="B207" s="139"/>
      <c r="C207" s="160" t="s">
        <v>365</v>
      </c>
      <c r="D207" s="160" t="s">
        <v>183</v>
      </c>
      <c r="E207" s="161" t="s">
        <v>366</v>
      </c>
      <c r="F207" s="162" t="s">
        <v>367</v>
      </c>
      <c r="G207" s="163" t="s">
        <v>243</v>
      </c>
      <c r="H207" s="164">
        <v>12.24</v>
      </c>
      <c r="I207" s="165"/>
      <c r="J207" s="166">
        <f>ROUND(I207*H207,2)</f>
        <v>0</v>
      </c>
      <c r="K207" s="162" t="s">
        <v>139</v>
      </c>
      <c r="L207" s="167"/>
      <c r="M207" s="168" t="s">
        <v>3</v>
      </c>
      <c r="N207" s="169" t="s">
        <v>50</v>
      </c>
      <c r="O207" s="55"/>
      <c r="P207" s="149">
        <f>O207*H207</f>
        <v>0</v>
      </c>
      <c r="Q207" s="149">
        <v>0.0483</v>
      </c>
      <c r="R207" s="149">
        <f>Q207*H207</f>
        <v>0.591192</v>
      </c>
      <c r="S207" s="149">
        <v>0</v>
      </c>
      <c r="T207" s="150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51" t="s">
        <v>182</v>
      </c>
      <c r="AT207" s="151" t="s">
        <v>183</v>
      </c>
      <c r="AU207" s="151" t="s">
        <v>89</v>
      </c>
      <c r="AY207" s="18" t="s">
        <v>133</v>
      </c>
      <c r="BE207" s="152">
        <f>IF(N207="základní",J207,0)</f>
        <v>0</v>
      </c>
      <c r="BF207" s="152">
        <f>IF(N207="snížená",J207,0)</f>
        <v>0</v>
      </c>
      <c r="BG207" s="152">
        <f>IF(N207="zákl. přenesená",J207,0)</f>
        <v>0</v>
      </c>
      <c r="BH207" s="152">
        <f>IF(N207="sníž. přenesená",J207,0)</f>
        <v>0</v>
      </c>
      <c r="BI207" s="152">
        <f>IF(N207="nulová",J207,0)</f>
        <v>0</v>
      </c>
      <c r="BJ207" s="18" t="s">
        <v>87</v>
      </c>
      <c r="BK207" s="152">
        <f>ROUND(I207*H207,2)</f>
        <v>0</v>
      </c>
      <c r="BL207" s="18" t="s">
        <v>140</v>
      </c>
      <c r="BM207" s="151" t="s">
        <v>368</v>
      </c>
    </row>
    <row r="208" spans="1:47" s="2" customFormat="1" ht="11.25">
      <c r="A208" s="34"/>
      <c r="B208" s="35"/>
      <c r="C208" s="34"/>
      <c r="D208" s="153" t="s">
        <v>142</v>
      </c>
      <c r="E208" s="34"/>
      <c r="F208" s="154" t="s">
        <v>367</v>
      </c>
      <c r="G208" s="34"/>
      <c r="H208" s="34"/>
      <c r="I208" s="155"/>
      <c r="J208" s="34"/>
      <c r="K208" s="34"/>
      <c r="L208" s="35"/>
      <c r="M208" s="156"/>
      <c r="N208" s="157"/>
      <c r="O208" s="55"/>
      <c r="P208" s="55"/>
      <c r="Q208" s="55"/>
      <c r="R208" s="55"/>
      <c r="S208" s="55"/>
      <c r="T208" s="56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T208" s="18" t="s">
        <v>142</v>
      </c>
      <c r="AU208" s="18" t="s">
        <v>89</v>
      </c>
    </row>
    <row r="209" spans="1:65" s="2" customFormat="1" ht="24.2" customHeight="1">
      <c r="A209" s="34"/>
      <c r="B209" s="139"/>
      <c r="C209" s="160" t="s">
        <v>369</v>
      </c>
      <c r="D209" s="160" t="s">
        <v>183</v>
      </c>
      <c r="E209" s="161" t="s">
        <v>370</v>
      </c>
      <c r="F209" s="162" t="s">
        <v>371</v>
      </c>
      <c r="G209" s="163" t="s">
        <v>243</v>
      </c>
      <c r="H209" s="164">
        <v>4.08</v>
      </c>
      <c r="I209" s="165"/>
      <c r="J209" s="166">
        <f>ROUND(I209*H209,2)</f>
        <v>0</v>
      </c>
      <c r="K209" s="162" t="s">
        <v>139</v>
      </c>
      <c r="L209" s="167"/>
      <c r="M209" s="168" t="s">
        <v>3</v>
      </c>
      <c r="N209" s="169" t="s">
        <v>50</v>
      </c>
      <c r="O209" s="55"/>
      <c r="P209" s="149">
        <f>O209*H209</f>
        <v>0</v>
      </c>
      <c r="Q209" s="149">
        <v>0.06567</v>
      </c>
      <c r="R209" s="149">
        <f>Q209*H209</f>
        <v>0.26793360000000005</v>
      </c>
      <c r="S209" s="149">
        <v>0</v>
      </c>
      <c r="T209" s="150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51" t="s">
        <v>182</v>
      </c>
      <c r="AT209" s="151" t="s">
        <v>183</v>
      </c>
      <c r="AU209" s="151" t="s">
        <v>89</v>
      </c>
      <c r="AY209" s="18" t="s">
        <v>133</v>
      </c>
      <c r="BE209" s="152">
        <f>IF(N209="základní",J209,0)</f>
        <v>0</v>
      </c>
      <c r="BF209" s="152">
        <f>IF(N209="snížená",J209,0)</f>
        <v>0</v>
      </c>
      <c r="BG209" s="152">
        <f>IF(N209="zákl. přenesená",J209,0)</f>
        <v>0</v>
      </c>
      <c r="BH209" s="152">
        <f>IF(N209="sníž. přenesená",J209,0)</f>
        <v>0</v>
      </c>
      <c r="BI209" s="152">
        <f>IF(N209="nulová",J209,0)</f>
        <v>0</v>
      </c>
      <c r="BJ209" s="18" t="s">
        <v>87</v>
      </c>
      <c r="BK209" s="152">
        <f>ROUND(I209*H209,2)</f>
        <v>0</v>
      </c>
      <c r="BL209" s="18" t="s">
        <v>140</v>
      </c>
      <c r="BM209" s="151" t="s">
        <v>372</v>
      </c>
    </row>
    <row r="210" spans="1:47" s="2" customFormat="1" ht="11.25">
      <c r="A210" s="34"/>
      <c r="B210" s="35"/>
      <c r="C210" s="34"/>
      <c r="D210" s="153" t="s">
        <v>142</v>
      </c>
      <c r="E210" s="34"/>
      <c r="F210" s="154" t="s">
        <v>371</v>
      </c>
      <c r="G210" s="34"/>
      <c r="H210" s="34"/>
      <c r="I210" s="155"/>
      <c r="J210" s="34"/>
      <c r="K210" s="34"/>
      <c r="L210" s="35"/>
      <c r="M210" s="156"/>
      <c r="N210" s="157"/>
      <c r="O210" s="55"/>
      <c r="P210" s="55"/>
      <c r="Q210" s="55"/>
      <c r="R210" s="55"/>
      <c r="S210" s="55"/>
      <c r="T210" s="56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T210" s="18" t="s">
        <v>142</v>
      </c>
      <c r="AU210" s="18" t="s">
        <v>89</v>
      </c>
    </row>
    <row r="211" spans="1:65" s="2" customFormat="1" ht="21.75" customHeight="1">
      <c r="A211" s="34"/>
      <c r="B211" s="139"/>
      <c r="C211" s="160" t="s">
        <v>373</v>
      </c>
      <c r="D211" s="160" t="s">
        <v>183</v>
      </c>
      <c r="E211" s="161" t="s">
        <v>374</v>
      </c>
      <c r="F211" s="162" t="s">
        <v>375</v>
      </c>
      <c r="G211" s="163" t="s">
        <v>243</v>
      </c>
      <c r="H211" s="164">
        <v>7.14</v>
      </c>
      <c r="I211" s="165"/>
      <c r="J211" s="166">
        <f>ROUND(I211*H211,2)</f>
        <v>0</v>
      </c>
      <c r="K211" s="162" t="s">
        <v>139</v>
      </c>
      <c r="L211" s="167"/>
      <c r="M211" s="168" t="s">
        <v>3</v>
      </c>
      <c r="N211" s="169" t="s">
        <v>50</v>
      </c>
      <c r="O211" s="55"/>
      <c r="P211" s="149">
        <f>O211*H211</f>
        <v>0</v>
      </c>
      <c r="Q211" s="149">
        <v>0.061</v>
      </c>
      <c r="R211" s="149">
        <f>Q211*H211</f>
        <v>0.43554</v>
      </c>
      <c r="S211" s="149">
        <v>0</v>
      </c>
      <c r="T211" s="150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151" t="s">
        <v>182</v>
      </c>
      <c r="AT211" s="151" t="s">
        <v>183</v>
      </c>
      <c r="AU211" s="151" t="s">
        <v>89</v>
      </c>
      <c r="AY211" s="18" t="s">
        <v>133</v>
      </c>
      <c r="BE211" s="152">
        <f>IF(N211="základní",J211,0)</f>
        <v>0</v>
      </c>
      <c r="BF211" s="152">
        <f>IF(N211="snížená",J211,0)</f>
        <v>0</v>
      </c>
      <c r="BG211" s="152">
        <f>IF(N211="zákl. přenesená",J211,0)</f>
        <v>0</v>
      </c>
      <c r="BH211" s="152">
        <f>IF(N211="sníž. přenesená",J211,0)</f>
        <v>0</v>
      </c>
      <c r="BI211" s="152">
        <f>IF(N211="nulová",J211,0)</f>
        <v>0</v>
      </c>
      <c r="BJ211" s="18" t="s">
        <v>87</v>
      </c>
      <c r="BK211" s="152">
        <f>ROUND(I211*H211,2)</f>
        <v>0</v>
      </c>
      <c r="BL211" s="18" t="s">
        <v>140</v>
      </c>
      <c r="BM211" s="151" t="s">
        <v>376</v>
      </c>
    </row>
    <row r="212" spans="1:47" s="2" customFormat="1" ht="11.25">
      <c r="A212" s="34"/>
      <c r="B212" s="35"/>
      <c r="C212" s="34"/>
      <c r="D212" s="153" t="s">
        <v>142</v>
      </c>
      <c r="E212" s="34"/>
      <c r="F212" s="154" t="s">
        <v>375</v>
      </c>
      <c r="G212" s="34"/>
      <c r="H212" s="34"/>
      <c r="I212" s="155"/>
      <c r="J212" s="34"/>
      <c r="K212" s="34"/>
      <c r="L212" s="35"/>
      <c r="M212" s="156"/>
      <c r="N212" s="157"/>
      <c r="O212" s="55"/>
      <c r="P212" s="55"/>
      <c r="Q212" s="55"/>
      <c r="R212" s="55"/>
      <c r="S212" s="55"/>
      <c r="T212" s="56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T212" s="18" t="s">
        <v>142</v>
      </c>
      <c r="AU212" s="18" t="s">
        <v>89</v>
      </c>
    </row>
    <row r="213" spans="1:65" s="2" customFormat="1" ht="33" customHeight="1">
      <c r="A213" s="34"/>
      <c r="B213" s="139"/>
      <c r="C213" s="140" t="s">
        <v>377</v>
      </c>
      <c r="D213" s="140" t="s">
        <v>135</v>
      </c>
      <c r="E213" s="141" t="s">
        <v>378</v>
      </c>
      <c r="F213" s="142" t="s">
        <v>379</v>
      </c>
      <c r="G213" s="143" t="s">
        <v>243</v>
      </c>
      <c r="H213" s="144">
        <v>1.5</v>
      </c>
      <c r="I213" s="145"/>
      <c r="J213" s="146">
        <f>ROUND(I213*H213,2)</f>
        <v>0</v>
      </c>
      <c r="K213" s="142" t="s">
        <v>139</v>
      </c>
      <c r="L213" s="35"/>
      <c r="M213" s="147" t="s">
        <v>3</v>
      </c>
      <c r="N213" s="148" t="s">
        <v>50</v>
      </c>
      <c r="O213" s="55"/>
      <c r="P213" s="149">
        <f>O213*H213</f>
        <v>0</v>
      </c>
      <c r="Q213" s="149">
        <v>0.1294996</v>
      </c>
      <c r="R213" s="149">
        <f>Q213*H213</f>
        <v>0.1942494</v>
      </c>
      <c r="S213" s="149">
        <v>0</v>
      </c>
      <c r="T213" s="150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51" t="s">
        <v>140</v>
      </c>
      <c r="AT213" s="151" t="s">
        <v>135</v>
      </c>
      <c r="AU213" s="151" t="s">
        <v>89</v>
      </c>
      <c r="AY213" s="18" t="s">
        <v>133</v>
      </c>
      <c r="BE213" s="152">
        <f>IF(N213="základní",J213,0)</f>
        <v>0</v>
      </c>
      <c r="BF213" s="152">
        <f>IF(N213="snížená",J213,0)</f>
        <v>0</v>
      </c>
      <c r="BG213" s="152">
        <f>IF(N213="zákl. přenesená",J213,0)</f>
        <v>0</v>
      </c>
      <c r="BH213" s="152">
        <f>IF(N213="sníž. přenesená",J213,0)</f>
        <v>0</v>
      </c>
      <c r="BI213" s="152">
        <f>IF(N213="nulová",J213,0)</f>
        <v>0</v>
      </c>
      <c r="BJ213" s="18" t="s">
        <v>87</v>
      </c>
      <c r="BK213" s="152">
        <f>ROUND(I213*H213,2)</f>
        <v>0</v>
      </c>
      <c r="BL213" s="18" t="s">
        <v>140</v>
      </c>
      <c r="BM213" s="151" t="s">
        <v>380</v>
      </c>
    </row>
    <row r="214" spans="1:47" s="2" customFormat="1" ht="29.25">
      <c r="A214" s="34"/>
      <c r="B214" s="35"/>
      <c r="C214" s="34"/>
      <c r="D214" s="153" t="s">
        <v>142</v>
      </c>
      <c r="E214" s="34"/>
      <c r="F214" s="154" t="s">
        <v>381</v>
      </c>
      <c r="G214" s="34"/>
      <c r="H214" s="34"/>
      <c r="I214" s="155"/>
      <c r="J214" s="34"/>
      <c r="K214" s="34"/>
      <c r="L214" s="35"/>
      <c r="M214" s="156"/>
      <c r="N214" s="157"/>
      <c r="O214" s="55"/>
      <c r="P214" s="55"/>
      <c r="Q214" s="55"/>
      <c r="R214" s="55"/>
      <c r="S214" s="55"/>
      <c r="T214" s="56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T214" s="18" t="s">
        <v>142</v>
      </c>
      <c r="AU214" s="18" t="s">
        <v>89</v>
      </c>
    </row>
    <row r="215" spans="1:47" s="2" customFormat="1" ht="11.25">
      <c r="A215" s="34"/>
      <c r="B215" s="35"/>
      <c r="C215" s="34"/>
      <c r="D215" s="158" t="s">
        <v>144</v>
      </c>
      <c r="E215" s="34"/>
      <c r="F215" s="159" t="s">
        <v>382</v>
      </c>
      <c r="G215" s="34"/>
      <c r="H215" s="34"/>
      <c r="I215" s="155"/>
      <c r="J215" s="34"/>
      <c r="K215" s="34"/>
      <c r="L215" s="35"/>
      <c r="M215" s="156"/>
      <c r="N215" s="157"/>
      <c r="O215" s="55"/>
      <c r="P215" s="55"/>
      <c r="Q215" s="55"/>
      <c r="R215" s="55"/>
      <c r="S215" s="55"/>
      <c r="T215" s="56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T215" s="18" t="s">
        <v>144</v>
      </c>
      <c r="AU215" s="18" t="s">
        <v>89</v>
      </c>
    </row>
    <row r="216" spans="1:65" s="2" customFormat="1" ht="21.75" customHeight="1">
      <c r="A216" s="34"/>
      <c r="B216" s="139"/>
      <c r="C216" s="160" t="s">
        <v>383</v>
      </c>
      <c r="D216" s="160" t="s">
        <v>183</v>
      </c>
      <c r="E216" s="161" t="s">
        <v>384</v>
      </c>
      <c r="F216" s="162" t="s">
        <v>385</v>
      </c>
      <c r="G216" s="163" t="s">
        <v>243</v>
      </c>
      <c r="H216" s="164">
        <v>1.53</v>
      </c>
      <c r="I216" s="165"/>
      <c r="J216" s="166">
        <f>ROUND(I216*H216,2)</f>
        <v>0</v>
      </c>
      <c r="K216" s="162" t="s">
        <v>139</v>
      </c>
      <c r="L216" s="167"/>
      <c r="M216" s="168" t="s">
        <v>3</v>
      </c>
      <c r="N216" s="169" t="s">
        <v>50</v>
      </c>
      <c r="O216" s="55"/>
      <c r="P216" s="149">
        <f>O216*H216</f>
        <v>0</v>
      </c>
      <c r="Q216" s="149">
        <v>0.048</v>
      </c>
      <c r="R216" s="149">
        <f>Q216*H216</f>
        <v>0.07344</v>
      </c>
      <c r="S216" s="149">
        <v>0</v>
      </c>
      <c r="T216" s="150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51" t="s">
        <v>182</v>
      </c>
      <c r="AT216" s="151" t="s">
        <v>183</v>
      </c>
      <c r="AU216" s="151" t="s">
        <v>89</v>
      </c>
      <c r="AY216" s="18" t="s">
        <v>133</v>
      </c>
      <c r="BE216" s="152">
        <f>IF(N216="základní",J216,0)</f>
        <v>0</v>
      </c>
      <c r="BF216" s="152">
        <f>IF(N216="snížená",J216,0)</f>
        <v>0</v>
      </c>
      <c r="BG216" s="152">
        <f>IF(N216="zákl. přenesená",J216,0)</f>
        <v>0</v>
      </c>
      <c r="BH216" s="152">
        <f>IF(N216="sníž. přenesená",J216,0)</f>
        <v>0</v>
      </c>
      <c r="BI216" s="152">
        <f>IF(N216="nulová",J216,0)</f>
        <v>0</v>
      </c>
      <c r="BJ216" s="18" t="s">
        <v>87</v>
      </c>
      <c r="BK216" s="152">
        <f>ROUND(I216*H216,2)</f>
        <v>0</v>
      </c>
      <c r="BL216" s="18" t="s">
        <v>140</v>
      </c>
      <c r="BM216" s="151" t="s">
        <v>386</v>
      </c>
    </row>
    <row r="217" spans="1:47" s="2" customFormat="1" ht="11.25">
      <c r="A217" s="34"/>
      <c r="B217" s="35"/>
      <c r="C217" s="34"/>
      <c r="D217" s="153" t="s">
        <v>142</v>
      </c>
      <c r="E217" s="34"/>
      <c r="F217" s="154" t="s">
        <v>385</v>
      </c>
      <c r="G217" s="34"/>
      <c r="H217" s="34"/>
      <c r="I217" s="155"/>
      <c r="J217" s="34"/>
      <c r="K217" s="34"/>
      <c r="L217" s="35"/>
      <c r="M217" s="156"/>
      <c r="N217" s="157"/>
      <c r="O217" s="55"/>
      <c r="P217" s="55"/>
      <c r="Q217" s="55"/>
      <c r="R217" s="55"/>
      <c r="S217" s="55"/>
      <c r="T217" s="56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T217" s="18" t="s">
        <v>142</v>
      </c>
      <c r="AU217" s="18" t="s">
        <v>89</v>
      </c>
    </row>
    <row r="218" spans="1:65" s="2" customFormat="1" ht="33" customHeight="1">
      <c r="A218" s="34"/>
      <c r="B218" s="139"/>
      <c r="C218" s="140" t="s">
        <v>387</v>
      </c>
      <c r="D218" s="140" t="s">
        <v>135</v>
      </c>
      <c r="E218" s="141" t="s">
        <v>388</v>
      </c>
      <c r="F218" s="142" t="s">
        <v>389</v>
      </c>
      <c r="G218" s="143" t="s">
        <v>243</v>
      </c>
      <c r="H218" s="144">
        <v>22.3</v>
      </c>
      <c r="I218" s="145"/>
      <c r="J218" s="146">
        <f>ROUND(I218*H218,2)</f>
        <v>0</v>
      </c>
      <c r="K218" s="142" t="s">
        <v>139</v>
      </c>
      <c r="L218" s="35"/>
      <c r="M218" s="147" t="s">
        <v>3</v>
      </c>
      <c r="N218" s="148" t="s">
        <v>50</v>
      </c>
      <c r="O218" s="55"/>
      <c r="P218" s="149">
        <f>O218*H218</f>
        <v>0</v>
      </c>
      <c r="Q218" s="149">
        <v>0.000605063</v>
      </c>
      <c r="R218" s="149">
        <f>Q218*H218</f>
        <v>0.0134929049</v>
      </c>
      <c r="S218" s="149">
        <v>0</v>
      </c>
      <c r="T218" s="150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51" t="s">
        <v>140</v>
      </c>
      <c r="AT218" s="151" t="s">
        <v>135</v>
      </c>
      <c r="AU218" s="151" t="s">
        <v>89</v>
      </c>
      <c r="AY218" s="18" t="s">
        <v>133</v>
      </c>
      <c r="BE218" s="152">
        <f>IF(N218="základní",J218,0)</f>
        <v>0</v>
      </c>
      <c r="BF218" s="152">
        <f>IF(N218="snížená",J218,0)</f>
        <v>0</v>
      </c>
      <c r="BG218" s="152">
        <f>IF(N218="zákl. přenesená",J218,0)</f>
        <v>0</v>
      </c>
      <c r="BH218" s="152">
        <f>IF(N218="sníž. přenesená",J218,0)</f>
        <v>0</v>
      </c>
      <c r="BI218" s="152">
        <f>IF(N218="nulová",J218,0)</f>
        <v>0</v>
      </c>
      <c r="BJ218" s="18" t="s">
        <v>87</v>
      </c>
      <c r="BK218" s="152">
        <f>ROUND(I218*H218,2)</f>
        <v>0</v>
      </c>
      <c r="BL218" s="18" t="s">
        <v>140</v>
      </c>
      <c r="BM218" s="151" t="s">
        <v>390</v>
      </c>
    </row>
    <row r="219" spans="1:47" s="2" customFormat="1" ht="39">
      <c r="A219" s="34"/>
      <c r="B219" s="35"/>
      <c r="C219" s="34"/>
      <c r="D219" s="153" t="s">
        <v>142</v>
      </c>
      <c r="E219" s="34"/>
      <c r="F219" s="154" t="s">
        <v>391</v>
      </c>
      <c r="G219" s="34"/>
      <c r="H219" s="34"/>
      <c r="I219" s="155"/>
      <c r="J219" s="34"/>
      <c r="K219" s="34"/>
      <c r="L219" s="35"/>
      <c r="M219" s="156"/>
      <c r="N219" s="157"/>
      <c r="O219" s="55"/>
      <c r="P219" s="55"/>
      <c r="Q219" s="55"/>
      <c r="R219" s="55"/>
      <c r="S219" s="55"/>
      <c r="T219" s="56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T219" s="18" t="s">
        <v>142</v>
      </c>
      <c r="AU219" s="18" t="s">
        <v>89</v>
      </c>
    </row>
    <row r="220" spans="1:47" s="2" customFormat="1" ht="11.25">
      <c r="A220" s="34"/>
      <c r="B220" s="35"/>
      <c r="C220" s="34"/>
      <c r="D220" s="158" t="s">
        <v>144</v>
      </c>
      <c r="E220" s="34"/>
      <c r="F220" s="159" t="s">
        <v>392</v>
      </c>
      <c r="G220" s="34"/>
      <c r="H220" s="34"/>
      <c r="I220" s="155"/>
      <c r="J220" s="34"/>
      <c r="K220" s="34"/>
      <c r="L220" s="35"/>
      <c r="M220" s="156"/>
      <c r="N220" s="157"/>
      <c r="O220" s="55"/>
      <c r="P220" s="55"/>
      <c r="Q220" s="55"/>
      <c r="R220" s="55"/>
      <c r="S220" s="55"/>
      <c r="T220" s="56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T220" s="18" t="s">
        <v>144</v>
      </c>
      <c r="AU220" s="18" t="s">
        <v>89</v>
      </c>
    </row>
    <row r="221" spans="1:65" s="2" customFormat="1" ht="24.2" customHeight="1">
      <c r="A221" s="34"/>
      <c r="B221" s="139"/>
      <c r="C221" s="140" t="s">
        <v>393</v>
      </c>
      <c r="D221" s="140" t="s">
        <v>135</v>
      </c>
      <c r="E221" s="141" t="s">
        <v>394</v>
      </c>
      <c r="F221" s="142" t="s">
        <v>395</v>
      </c>
      <c r="G221" s="143" t="s">
        <v>243</v>
      </c>
      <c r="H221" s="144">
        <v>6</v>
      </c>
      <c r="I221" s="145"/>
      <c r="J221" s="146">
        <f>ROUND(I221*H221,2)</f>
        <v>0</v>
      </c>
      <c r="K221" s="142" t="s">
        <v>139</v>
      </c>
      <c r="L221" s="35"/>
      <c r="M221" s="147" t="s">
        <v>3</v>
      </c>
      <c r="N221" s="148" t="s">
        <v>50</v>
      </c>
      <c r="O221" s="55"/>
      <c r="P221" s="149">
        <f>O221*H221</f>
        <v>0</v>
      </c>
      <c r="Q221" s="149">
        <v>0.4354049</v>
      </c>
      <c r="R221" s="149">
        <f>Q221*H221</f>
        <v>2.6124294</v>
      </c>
      <c r="S221" s="149">
        <v>0</v>
      </c>
      <c r="T221" s="150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151" t="s">
        <v>140</v>
      </c>
      <c r="AT221" s="151" t="s">
        <v>135</v>
      </c>
      <c r="AU221" s="151" t="s">
        <v>89</v>
      </c>
      <c r="AY221" s="18" t="s">
        <v>133</v>
      </c>
      <c r="BE221" s="152">
        <f>IF(N221="základní",J221,0)</f>
        <v>0</v>
      </c>
      <c r="BF221" s="152">
        <f>IF(N221="snížená",J221,0)</f>
        <v>0</v>
      </c>
      <c r="BG221" s="152">
        <f>IF(N221="zákl. přenesená",J221,0)</f>
        <v>0</v>
      </c>
      <c r="BH221" s="152">
        <f>IF(N221="sníž. přenesená",J221,0)</f>
        <v>0</v>
      </c>
      <c r="BI221" s="152">
        <f>IF(N221="nulová",J221,0)</f>
        <v>0</v>
      </c>
      <c r="BJ221" s="18" t="s">
        <v>87</v>
      </c>
      <c r="BK221" s="152">
        <f>ROUND(I221*H221,2)</f>
        <v>0</v>
      </c>
      <c r="BL221" s="18" t="s">
        <v>140</v>
      </c>
      <c r="BM221" s="151" t="s">
        <v>396</v>
      </c>
    </row>
    <row r="222" spans="1:47" s="2" customFormat="1" ht="19.5">
      <c r="A222" s="34"/>
      <c r="B222" s="35"/>
      <c r="C222" s="34"/>
      <c r="D222" s="153" t="s">
        <v>142</v>
      </c>
      <c r="E222" s="34"/>
      <c r="F222" s="154" t="s">
        <v>397</v>
      </c>
      <c r="G222" s="34"/>
      <c r="H222" s="34"/>
      <c r="I222" s="155"/>
      <c r="J222" s="34"/>
      <c r="K222" s="34"/>
      <c r="L222" s="35"/>
      <c r="M222" s="156"/>
      <c r="N222" s="157"/>
      <c r="O222" s="55"/>
      <c r="P222" s="55"/>
      <c r="Q222" s="55"/>
      <c r="R222" s="55"/>
      <c r="S222" s="55"/>
      <c r="T222" s="56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T222" s="18" t="s">
        <v>142</v>
      </c>
      <c r="AU222" s="18" t="s">
        <v>89</v>
      </c>
    </row>
    <row r="223" spans="1:47" s="2" customFormat="1" ht="11.25">
      <c r="A223" s="34"/>
      <c r="B223" s="35"/>
      <c r="C223" s="34"/>
      <c r="D223" s="158" t="s">
        <v>144</v>
      </c>
      <c r="E223" s="34"/>
      <c r="F223" s="159" t="s">
        <v>398</v>
      </c>
      <c r="G223" s="34"/>
      <c r="H223" s="34"/>
      <c r="I223" s="155"/>
      <c r="J223" s="34"/>
      <c r="K223" s="34"/>
      <c r="L223" s="35"/>
      <c r="M223" s="156"/>
      <c r="N223" s="157"/>
      <c r="O223" s="55"/>
      <c r="P223" s="55"/>
      <c r="Q223" s="55"/>
      <c r="R223" s="55"/>
      <c r="S223" s="55"/>
      <c r="T223" s="56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T223" s="18" t="s">
        <v>144</v>
      </c>
      <c r="AU223" s="18" t="s">
        <v>89</v>
      </c>
    </row>
    <row r="224" spans="1:65" s="2" customFormat="1" ht="16.5" customHeight="1">
      <c r="A224" s="34"/>
      <c r="B224" s="139"/>
      <c r="C224" s="140" t="s">
        <v>399</v>
      </c>
      <c r="D224" s="140" t="s">
        <v>135</v>
      </c>
      <c r="E224" s="141" t="s">
        <v>400</v>
      </c>
      <c r="F224" s="142" t="s">
        <v>401</v>
      </c>
      <c r="G224" s="143" t="s">
        <v>138</v>
      </c>
      <c r="H224" s="144">
        <v>30.985</v>
      </c>
      <c r="I224" s="145"/>
      <c r="J224" s="146">
        <f>ROUND(I224*H224,2)</f>
        <v>0</v>
      </c>
      <c r="K224" s="142" t="s">
        <v>139</v>
      </c>
      <c r="L224" s="35"/>
      <c r="M224" s="147" t="s">
        <v>3</v>
      </c>
      <c r="N224" s="148" t="s">
        <v>50</v>
      </c>
      <c r="O224" s="55"/>
      <c r="P224" s="149">
        <f>O224*H224</f>
        <v>0</v>
      </c>
      <c r="Q224" s="149">
        <v>0</v>
      </c>
      <c r="R224" s="149">
        <f>Q224*H224</f>
        <v>0</v>
      </c>
      <c r="S224" s="149">
        <v>0.126</v>
      </c>
      <c r="T224" s="150">
        <f>S224*H224</f>
        <v>3.9041099999999997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151" t="s">
        <v>140</v>
      </c>
      <c r="AT224" s="151" t="s">
        <v>135</v>
      </c>
      <c r="AU224" s="151" t="s">
        <v>89</v>
      </c>
      <c r="AY224" s="18" t="s">
        <v>133</v>
      </c>
      <c r="BE224" s="152">
        <f>IF(N224="základní",J224,0)</f>
        <v>0</v>
      </c>
      <c r="BF224" s="152">
        <f>IF(N224="snížená",J224,0)</f>
        <v>0</v>
      </c>
      <c r="BG224" s="152">
        <f>IF(N224="zákl. přenesená",J224,0)</f>
        <v>0</v>
      </c>
      <c r="BH224" s="152">
        <f>IF(N224="sníž. přenesená",J224,0)</f>
        <v>0</v>
      </c>
      <c r="BI224" s="152">
        <f>IF(N224="nulová",J224,0)</f>
        <v>0</v>
      </c>
      <c r="BJ224" s="18" t="s">
        <v>87</v>
      </c>
      <c r="BK224" s="152">
        <f>ROUND(I224*H224,2)</f>
        <v>0</v>
      </c>
      <c r="BL224" s="18" t="s">
        <v>140</v>
      </c>
      <c r="BM224" s="151" t="s">
        <v>402</v>
      </c>
    </row>
    <row r="225" spans="1:47" s="2" customFormat="1" ht="39">
      <c r="A225" s="34"/>
      <c r="B225" s="35"/>
      <c r="C225" s="34"/>
      <c r="D225" s="153" t="s">
        <v>142</v>
      </c>
      <c r="E225" s="34"/>
      <c r="F225" s="154" t="s">
        <v>403</v>
      </c>
      <c r="G225" s="34"/>
      <c r="H225" s="34"/>
      <c r="I225" s="155"/>
      <c r="J225" s="34"/>
      <c r="K225" s="34"/>
      <c r="L225" s="35"/>
      <c r="M225" s="156"/>
      <c r="N225" s="157"/>
      <c r="O225" s="55"/>
      <c r="P225" s="55"/>
      <c r="Q225" s="55"/>
      <c r="R225" s="55"/>
      <c r="S225" s="55"/>
      <c r="T225" s="56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T225" s="18" t="s">
        <v>142</v>
      </c>
      <c r="AU225" s="18" t="s">
        <v>89</v>
      </c>
    </row>
    <row r="226" spans="1:47" s="2" customFormat="1" ht="11.25">
      <c r="A226" s="34"/>
      <c r="B226" s="35"/>
      <c r="C226" s="34"/>
      <c r="D226" s="158" t="s">
        <v>144</v>
      </c>
      <c r="E226" s="34"/>
      <c r="F226" s="159" t="s">
        <v>404</v>
      </c>
      <c r="G226" s="34"/>
      <c r="H226" s="34"/>
      <c r="I226" s="155"/>
      <c r="J226" s="34"/>
      <c r="K226" s="34"/>
      <c r="L226" s="35"/>
      <c r="M226" s="156"/>
      <c r="N226" s="157"/>
      <c r="O226" s="55"/>
      <c r="P226" s="55"/>
      <c r="Q226" s="55"/>
      <c r="R226" s="55"/>
      <c r="S226" s="55"/>
      <c r="T226" s="56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T226" s="18" t="s">
        <v>144</v>
      </c>
      <c r="AU226" s="18" t="s">
        <v>89</v>
      </c>
    </row>
    <row r="227" spans="1:65" s="2" customFormat="1" ht="16.5" customHeight="1">
      <c r="A227" s="34"/>
      <c r="B227" s="139"/>
      <c r="C227" s="140" t="s">
        <v>405</v>
      </c>
      <c r="D227" s="140" t="s">
        <v>135</v>
      </c>
      <c r="E227" s="141" t="s">
        <v>406</v>
      </c>
      <c r="F227" s="142" t="s">
        <v>407</v>
      </c>
      <c r="G227" s="143" t="s">
        <v>257</v>
      </c>
      <c r="H227" s="144">
        <v>1</v>
      </c>
      <c r="I227" s="145"/>
      <c r="J227" s="146">
        <f>ROUND(I227*H227,2)</f>
        <v>0</v>
      </c>
      <c r="K227" s="142" t="s">
        <v>3</v>
      </c>
      <c r="L227" s="35"/>
      <c r="M227" s="147" t="s">
        <v>3</v>
      </c>
      <c r="N227" s="148" t="s">
        <v>50</v>
      </c>
      <c r="O227" s="55"/>
      <c r="P227" s="149">
        <f>O227*H227</f>
        <v>0</v>
      </c>
      <c r="Q227" s="149">
        <v>0</v>
      </c>
      <c r="R227" s="149">
        <f>Q227*H227</f>
        <v>0</v>
      </c>
      <c r="S227" s="149">
        <v>0</v>
      </c>
      <c r="T227" s="150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151" t="s">
        <v>140</v>
      </c>
      <c r="AT227" s="151" t="s">
        <v>135</v>
      </c>
      <c r="AU227" s="151" t="s">
        <v>89</v>
      </c>
      <c r="AY227" s="18" t="s">
        <v>133</v>
      </c>
      <c r="BE227" s="152">
        <f>IF(N227="základní",J227,0)</f>
        <v>0</v>
      </c>
      <c r="BF227" s="152">
        <f>IF(N227="snížená",J227,0)</f>
        <v>0</v>
      </c>
      <c r="BG227" s="152">
        <f>IF(N227="zákl. přenesená",J227,0)</f>
        <v>0</v>
      </c>
      <c r="BH227" s="152">
        <f>IF(N227="sníž. přenesená",J227,0)</f>
        <v>0</v>
      </c>
      <c r="BI227" s="152">
        <f>IF(N227="nulová",J227,0)</f>
        <v>0</v>
      </c>
      <c r="BJ227" s="18" t="s">
        <v>87</v>
      </c>
      <c r="BK227" s="152">
        <f>ROUND(I227*H227,2)</f>
        <v>0</v>
      </c>
      <c r="BL227" s="18" t="s">
        <v>140</v>
      </c>
      <c r="BM227" s="151" t="s">
        <v>408</v>
      </c>
    </row>
    <row r="228" spans="1:47" s="2" customFormat="1" ht="11.25">
      <c r="A228" s="34"/>
      <c r="B228" s="35"/>
      <c r="C228" s="34"/>
      <c r="D228" s="153" t="s">
        <v>142</v>
      </c>
      <c r="E228" s="34"/>
      <c r="F228" s="154" t="s">
        <v>407</v>
      </c>
      <c r="G228" s="34"/>
      <c r="H228" s="34"/>
      <c r="I228" s="155"/>
      <c r="J228" s="34"/>
      <c r="K228" s="34"/>
      <c r="L228" s="35"/>
      <c r="M228" s="156"/>
      <c r="N228" s="157"/>
      <c r="O228" s="55"/>
      <c r="P228" s="55"/>
      <c r="Q228" s="55"/>
      <c r="R228" s="55"/>
      <c r="S228" s="55"/>
      <c r="T228" s="56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T228" s="18" t="s">
        <v>142</v>
      </c>
      <c r="AU228" s="18" t="s">
        <v>89</v>
      </c>
    </row>
    <row r="229" spans="2:51" s="13" customFormat="1" ht="11.25">
      <c r="B229" s="170"/>
      <c r="D229" s="153" t="s">
        <v>409</v>
      </c>
      <c r="E229" s="171" t="s">
        <v>3</v>
      </c>
      <c r="F229" s="172" t="s">
        <v>410</v>
      </c>
      <c r="H229" s="171" t="s">
        <v>3</v>
      </c>
      <c r="I229" s="173"/>
      <c r="L229" s="170"/>
      <c r="M229" s="174"/>
      <c r="N229" s="175"/>
      <c r="O229" s="175"/>
      <c r="P229" s="175"/>
      <c r="Q229" s="175"/>
      <c r="R229" s="175"/>
      <c r="S229" s="175"/>
      <c r="T229" s="176"/>
      <c r="AT229" s="171" t="s">
        <v>409</v>
      </c>
      <c r="AU229" s="171" t="s">
        <v>89</v>
      </c>
      <c r="AV229" s="13" t="s">
        <v>87</v>
      </c>
      <c r="AW229" s="13" t="s">
        <v>41</v>
      </c>
      <c r="AX229" s="13" t="s">
        <v>79</v>
      </c>
      <c r="AY229" s="171" t="s">
        <v>133</v>
      </c>
    </row>
    <row r="230" spans="2:51" s="14" customFormat="1" ht="11.25">
      <c r="B230" s="177"/>
      <c r="D230" s="153" t="s">
        <v>409</v>
      </c>
      <c r="E230" s="178" t="s">
        <v>3</v>
      </c>
      <c r="F230" s="179" t="s">
        <v>87</v>
      </c>
      <c r="H230" s="180">
        <v>1</v>
      </c>
      <c r="I230" s="181"/>
      <c r="L230" s="177"/>
      <c r="M230" s="182"/>
      <c r="N230" s="183"/>
      <c r="O230" s="183"/>
      <c r="P230" s="183"/>
      <c r="Q230" s="183"/>
      <c r="R230" s="183"/>
      <c r="S230" s="183"/>
      <c r="T230" s="184"/>
      <c r="AT230" s="178" t="s">
        <v>409</v>
      </c>
      <c r="AU230" s="178" t="s">
        <v>89</v>
      </c>
      <c r="AV230" s="14" t="s">
        <v>89</v>
      </c>
      <c r="AW230" s="14" t="s">
        <v>41</v>
      </c>
      <c r="AX230" s="14" t="s">
        <v>87</v>
      </c>
      <c r="AY230" s="178" t="s">
        <v>133</v>
      </c>
    </row>
    <row r="231" spans="2:63" s="12" customFormat="1" ht="22.9" customHeight="1">
      <c r="B231" s="126"/>
      <c r="D231" s="127" t="s">
        <v>78</v>
      </c>
      <c r="E231" s="137" t="s">
        <v>411</v>
      </c>
      <c r="F231" s="137" t="s">
        <v>412</v>
      </c>
      <c r="I231" s="129"/>
      <c r="J231" s="138">
        <f>BK231</f>
        <v>0</v>
      </c>
      <c r="L231" s="126"/>
      <c r="M231" s="131"/>
      <c r="N231" s="132"/>
      <c r="O231" s="132"/>
      <c r="P231" s="133">
        <f>SUM(P232:P240)</f>
        <v>0</v>
      </c>
      <c r="Q231" s="132"/>
      <c r="R231" s="133">
        <f>SUM(R232:R240)</f>
        <v>0</v>
      </c>
      <c r="S231" s="132"/>
      <c r="T231" s="134">
        <f>SUM(T232:T240)</f>
        <v>0</v>
      </c>
      <c r="AR231" s="127" t="s">
        <v>87</v>
      </c>
      <c r="AT231" s="135" t="s">
        <v>78</v>
      </c>
      <c r="AU231" s="135" t="s">
        <v>87</v>
      </c>
      <c r="AY231" s="127" t="s">
        <v>133</v>
      </c>
      <c r="BK231" s="136">
        <f>SUM(BK232:BK240)</f>
        <v>0</v>
      </c>
    </row>
    <row r="232" spans="1:65" s="2" customFormat="1" ht="21.75" customHeight="1">
      <c r="A232" s="34"/>
      <c r="B232" s="139"/>
      <c r="C232" s="140" t="s">
        <v>413</v>
      </c>
      <c r="D232" s="140" t="s">
        <v>135</v>
      </c>
      <c r="E232" s="141" t="s">
        <v>414</v>
      </c>
      <c r="F232" s="142" t="s">
        <v>415</v>
      </c>
      <c r="G232" s="143" t="s">
        <v>186</v>
      </c>
      <c r="H232" s="144">
        <v>349.382</v>
      </c>
      <c r="I232" s="145"/>
      <c r="J232" s="146">
        <f>ROUND(I232*H232,2)</f>
        <v>0</v>
      </c>
      <c r="K232" s="142" t="s">
        <v>139</v>
      </c>
      <c r="L232" s="35"/>
      <c r="M232" s="147" t="s">
        <v>3</v>
      </c>
      <c r="N232" s="148" t="s">
        <v>50</v>
      </c>
      <c r="O232" s="55"/>
      <c r="P232" s="149">
        <f>O232*H232</f>
        <v>0</v>
      </c>
      <c r="Q232" s="149">
        <v>0</v>
      </c>
      <c r="R232" s="149">
        <f>Q232*H232</f>
        <v>0</v>
      </c>
      <c r="S232" s="149">
        <v>0</v>
      </c>
      <c r="T232" s="150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151" t="s">
        <v>140</v>
      </c>
      <c r="AT232" s="151" t="s">
        <v>135</v>
      </c>
      <c r="AU232" s="151" t="s">
        <v>89</v>
      </c>
      <c r="AY232" s="18" t="s">
        <v>133</v>
      </c>
      <c r="BE232" s="152">
        <f>IF(N232="základní",J232,0)</f>
        <v>0</v>
      </c>
      <c r="BF232" s="152">
        <f>IF(N232="snížená",J232,0)</f>
        <v>0</v>
      </c>
      <c r="BG232" s="152">
        <f>IF(N232="zákl. přenesená",J232,0)</f>
        <v>0</v>
      </c>
      <c r="BH232" s="152">
        <f>IF(N232="sníž. přenesená",J232,0)</f>
        <v>0</v>
      </c>
      <c r="BI232" s="152">
        <f>IF(N232="nulová",J232,0)</f>
        <v>0</v>
      </c>
      <c r="BJ232" s="18" t="s">
        <v>87</v>
      </c>
      <c r="BK232" s="152">
        <f>ROUND(I232*H232,2)</f>
        <v>0</v>
      </c>
      <c r="BL232" s="18" t="s">
        <v>140</v>
      </c>
      <c r="BM232" s="151" t="s">
        <v>416</v>
      </c>
    </row>
    <row r="233" spans="1:47" s="2" customFormat="1" ht="19.5">
      <c r="A233" s="34"/>
      <c r="B233" s="35"/>
      <c r="C233" s="34"/>
      <c r="D233" s="153" t="s">
        <v>142</v>
      </c>
      <c r="E233" s="34"/>
      <c r="F233" s="154" t="s">
        <v>417</v>
      </c>
      <c r="G233" s="34"/>
      <c r="H233" s="34"/>
      <c r="I233" s="155"/>
      <c r="J233" s="34"/>
      <c r="K233" s="34"/>
      <c r="L233" s="35"/>
      <c r="M233" s="156"/>
      <c r="N233" s="157"/>
      <c r="O233" s="55"/>
      <c r="P233" s="55"/>
      <c r="Q233" s="55"/>
      <c r="R233" s="55"/>
      <c r="S233" s="55"/>
      <c r="T233" s="56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T233" s="18" t="s">
        <v>142</v>
      </c>
      <c r="AU233" s="18" t="s">
        <v>89</v>
      </c>
    </row>
    <row r="234" spans="1:47" s="2" customFormat="1" ht="11.25">
      <c r="A234" s="34"/>
      <c r="B234" s="35"/>
      <c r="C234" s="34"/>
      <c r="D234" s="158" t="s">
        <v>144</v>
      </c>
      <c r="E234" s="34"/>
      <c r="F234" s="159" t="s">
        <v>418</v>
      </c>
      <c r="G234" s="34"/>
      <c r="H234" s="34"/>
      <c r="I234" s="155"/>
      <c r="J234" s="34"/>
      <c r="K234" s="34"/>
      <c r="L234" s="35"/>
      <c r="M234" s="156"/>
      <c r="N234" s="157"/>
      <c r="O234" s="55"/>
      <c r="P234" s="55"/>
      <c r="Q234" s="55"/>
      <c r="R234" s="55"/>
      <c r="S234" s="55"/>
      <c r="T234" s="56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T234" s="18" t="s">
        <v>144</v>
      </c>
      <c r="AU234" s="18" t="s">
        <v>89</v>
      </c>
    </row>
    <row r="235" spans="1:65" s="2" customFormat="1" ht="24.2" customHeight="1">
      <c r="A235" s="34"/>
      <c r="B235" s="139"/>
      <c r="C235" s="140" t="s">
        <v>419</v>
      </c>
      <c r="D235" s="140" t="s">
        <v>135</v>
      </c>
      <c r="E235" s="141" t="s">
        <v>420</v>
      </c>
      <c r="F235" s="142" t="s">
        <v>421</v>
      </c>
      <c r="G235" s="143" t="s">
        <v>186</v>
      </c>
      <c r="H235" s="144">
        <v>6638.258</v>
      </c>
      <c r="I235" s="145"/>
      <c r="J235" s="146">
        <f>ROUND(I235*H235,2)</f>
        <v>0</v>
      </c>
      <c r="K235" s="142" t="s">
        <v>139</v>
      </c>
      <c r="L235" s="35"/>
      <c r="M235" s="147" t="s">
        <v>3</v>
      </c>
      <c r="N235" s="148" t="s">
        <v>50</v>
      </c>
      <c r="O235" s="55"/>
      <c r="P235" s="149">
        <f>O235*H235</f>
        <v>0</v>
      </c>
      <c r="Q235" s="149">
        <v>0</v>
      </c>
      <c r="R235" s="149">
        <f>Q235*H235</f>
        <v>0</v>
      </c>
      <c r="S235" s="149">
        <v>0</v>
      </c>
      <c r="T235" s="150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151" t="s">
        <v>140</v>
      </c>
      <c r="AT235" s="151" t="s">
        <v>135</v>
      </c>
      <c r="AU235" s="151" t="s">
        <v>89</v>
      </c>
      <c r="AY235" s="18" t="s">
        <v>133</v>
      </c>
      <c r="BE235" s="152">
        <f>IF(N235="základní",J235,0)</f>
        <v>0</v>
      </c>
      <c r="BF235" s="152">
        <f>IF(N235="snížená",J235,0)</f>
        <v>0</v>
      </c>
      <c r="BG235" s="152">
        <f>IF(N235="zákl. přenesená",J235,0)</f>
        <v>0</v>
      </c>
      <c r="BH235" s="152">
        <f>IF(N235="sníž. přenesená",J235,0)</f>
        <v>0</v>
      </c>
      <c r="BI235" s="152">
        <f>IF(N235="nulová",J235,0)</f>
        <v>0</v>
      </c>
      <c r="BJ235" s="18" t="s">
        <v>87</v>
      </c>
      <c r="BK235" s="152">
        <f>ROUND(I235*H235,2)</f>
        <v>0</v>
      </c>
      <c r="BL235" s="18" t="s">
        <v>140</v>
      </c>
      <c r="BM235" s="151" t="s">
        <v>422</v>
      </c>
    </row>
    <row r="236" spans="1:47" s="2" customFormat="1" ht="29.25">
      <c r="A236" s="34"/>
      <c r="B236" s="35"/>
      <c r="C236" s="34"/>
      <c r="D236" s="153" t="s">
        <v>142</v>
      </c>
      <c r="E236" s="34"/>
      <c r="F236" s="154" t="s">
        <v>423</v>
      </c>
      <c r="G236" s="34"/>
      <c r="H236" s="34"/>
      <c r="I236" s="155"/>
      <c r="J236" s="34"/>
      <c r="K236" s="34"/>
      <c r="L236" s="35"/>
      <c r="M236" s="156"/>
      <c r="N236" s="157"/>
      <c r="O236" s="55"/>
      <c r="P236" s="55"/>
      <c r="Q236" s="55"/>
      <c r="R236" s="55"/>
      <c r="S236" s="55"/>
      <c r="T236" s="56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T236" s="18" t="s">
        <v>142</v>
      </c>
      <c r="AU236" s="18" t="s">
        <v>89</v>
      </c>
    </row>
    <row r="237" spans="1:47" s="2" customFormat="1" ht="11.25">
      <c r="A237" s="34"/>
      <c r="B237" s="35"/>
      <c r="C237" s="34"/>
      <c r="D237" s="158" t="s">
        <v>144</v>
      </c>
      <c r="E237" s="34"/>
      <c r="F237" s="159" t="s">
        <v>424</v>
      </c>
      <c r="G237" s="34"/>
      <c r="H237" s="34"/>
      <c r="I237" s="155"/>
      <c r="J237" s="34"/>
      <c r="K237" s="34"/>
      <c r="L237" s="35"/>
      <c r="M237" s="156"/>
      <c r="N237" s="157"/>
      <c r="O237" s="55"/>
      <c r="P237" s="55"/>
      <c r="Q237" s="55"/>
      <c r="R237" s="55"/>
      <c r="S237" s="55"/>
      <c r="T237" s="56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T237" s="18" t="s">
        <v>144</v>
      </c>
      <c r="AU237" s="18" t="s">
        <v>89</v>
      </c>
    </row>
    <row r="238" spans="1:65" s="2" customFormat="1" ht="24.2" customHeight="1">
      <c r="A238" s="34"/>
      <c r="B238" s="139"/>
      <c r="C238" s="140" t="s">
        <v>425</v>
      </c>
      <c r="D238" s="140" t="s">
        <v>135</v>
      </c>
      <c r="E238" s="141" t="s">
        <v>426</v>
      </c>
      <c r="F238" s="142" t="s">
        <v>427</v>
      </c>
      <c r="G238" s="143" t="s">
        <v>186</v>
      </c>
      <c r="H238" s="144">
        <v>384.453</v>
      </c>
      <c r="I238" s="145"/>
      <c r="J238" s="146">
        <f>ROUND(I238*H238,2)</f>
        <v>0</v>
      </c>
      <c r="K238" s="142" t="s">
        <v>139</v>
      </c>
      <c r="L238" s="35"/>
      <c r="M238" s="147" t="s">
        <v>3</v>
      </c>
      <c r="N238" s="148" t="s">
        <v>50</v>
      </c>
      <c r="O238" s="55"/>
      <c r="P238" s="149">
        <f>O238*H238</f>
        <v>0</v>
      </c>
      <c r="Q238" s="149">
        <v>0</v>
      </c>
      <c r="R238" s="149">
        <f>Q238*H238</f>
        <v>0</v>
      </c>
      <c r="S238" s="149">
        <v>0</v>
      </c>
      <c r="T238" s="150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151" t="s">
        <v>140</v>
      </c>
      <c r="AT238" s="151" t="s">
        <v>135</v>
      </c>
      <c r="AU238" s="151" t="s">
        <v>89</v>
      </c>
      <c r="AY238" s="18" t="s">
        <v>133</v>
      </c>
      <c r="BE238" s="152">
        <f>IF(N238="základní",J238,0)</f>
        <v>0</v>
      </c>
      <c r="BF238" s="152">
        <f>IF(N238="snížená",J238,0)</f>
        <v>0</v>
      </c>
      <c r="BG238" s="152">
        <f>IF(N238="zákl. přenesená",J238,0)</f>
        <v>0</v>
      </c>
      <c r="BH238" s="152">
        <f>IF(N238="sníž. přenesená",J238,0)</f>
        <v>0</v>
      </c>
      <c r="BI238" s="152">
        <f>IF(N238="nulová",J238,0)</f>
        <v>0</v>
      </c>
      <c r="BJ238" s="18" t="s">
        <v>87</v>
      </c>
      <c r="BK238" s="152">
        <f>ROUND(I238*H238,2)</f>
        <v>0</v>
      </c>
      <c r="BL238" s="18" t="s">
        <v>140</v>
      </c>
      <c r="BM238" s="151" t="s">
        <v>428</v>
      </c>
    </row>
    <row r="239" spans="1:47" s="2" customFormat="1" ht="29.25">
      <c r="A239" s="34"/>
      <c r="B239" s="35"/>
      <c r="C239" s="34"/>
      <c r="D239" s="153" t="s">
        <v>142</v>
      </c>
      <c r="E239" s="34"/>
      <c r="F239" s="154" t="s">
        <v>429</v>
      </c>
      <c r="G239" s="34"/>
      <c r="H239" s="34"/>
      <c r="I239" s="155"/>
      <c r="J239" s="34"/>
      <c r="K239" s="34"/>
      <c r="L239" s="35"/>
      <c r="M239" s="156"/>
      <c r="N239" s="157"/>
      <c r="O239" s="55"/>
      <c r="P239" s="55"/>
      <c r="Q239" s="55"/>
      <c r="R239" s="55"/>
      <c r="S239" s="55"/>
      <c r="T239" s="56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T239" s="18" t="s">
        <v>142</v>
      </c>
      <c r="AU239" s="18" t="s">
        <v>89</v>
      </c>
    </row>
    <row r="240" spans="1:47" s="2" customFormat="1" ht="11.25">
      <c r="A240" s="34"/>
      <c r="B240" s="35"/>
      <c r="C240" s="34"/>
      <c r="D240" s="158" t="s">
        <v>144</v>
      </c>
      <c r="E240" s="34"/>
      <c r="F240" s="159" t="s">
        <v>430</v>
      </c>
      <c r="G240" s="34"/>
      <c r="H240" s="34"/>
      <c r="I240" s="155"/>
      <c r="J240" s="34"/>
      <c r="K240" s="34"/>
      <c r="L240" s="35"/>
      <c r="M240" s="156"/>
      <c r="N240" s="157"/>
      <c r="O240" s="55"/>
      <c r="P240" s="55"/>
      <c r="Q240" s="55"/>
      <c r="R240" s="55"/>
      <c r="S240" s="55"/>
      <c r="T240" s="56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T240" s="18" t="s">
        <v>144</v>
      </c>
      <c r="AU240" s="18" t="s">
        <v>89</v>
      </c>
    </row>
    <row r="241" spans="2:63" s="12" customFormat="1" ht="22.9" customHeight="1">
      <c r="B241" s="126"/>
      <c r="D241" s="127" t="s">
        <v>78</v>
      </c>
      <c r="E241" s="137" t="s">
        <v>431</v>
      </c>
      <c r="F241" s="137" t="s">
        <v>432</v>
      </c>
      <c r="I241" s="129"/>
      <c r="J241" s="138">
        <f>BK241</f>
        <v>0</v>
      </c>
      <c r="L241" s="126"/>
      <c r="M241" s="131"/>
      <c r="N241" s="132"/>
      <c r="O241" s="132"/>
      <c r="P241" s="133">
        <f>SUM(P242:P244)</f>
        <v>0</v>
      </c>
      <c r="Q241" s="132"/>
      <c r="R241" s="133">
        <f>SUM(R242:R244)</f>
        <v>0</v>
      </c>
      <c r="S241" s="132"/>
      <c r="T241" s="134">
        <f>SUM(T242:T244)</f>
        <v>0</v>
      </c>
      <c r="AR241" s="127" t="s">
        <v>87</v>
      </c>
      <c r="AT241" s="135" t="s">
        <v>78</v>
      </c>
      <c r="AU241" s="135" t="s">
        <v>87</v>
      </c>
      <c r="AY241" s="127" t="s">
        <v>133</v>
      </c>
      <c r="BK241" s="136">
        <f>SUM(BK242:BK244)</f>
        <v>0</v>
      </c>
    </row>
    <row r="242" spans="1:65" s="2" customFormat="1" ht="24.2" customHeight="1">
      <c r="A242" s="34"/>
      <c r="B242" s="139"/>
      <c r="C242" s="140" t="s">
        <v>433</v>
      </c>
      <c r="D242" s="140" t="s">
        <v>135</v>
      </c>
      <c r="E242" s="141" t="s">
        <v>434</v>
      </c>
      <c r="F242" s="142" t="s">
        <v>435</v>
      </c>
      <c r="G242" s="143" t="s">
        <v>186</v>
      </c>
      <c r="H242" s="144">
        <v>93.051</v>
      </c>
      <c r="I242" s="145"/>
      <c r="J242" s="146">
        <f>ROUND(I242*H242,2)</f>
        <v>0</v>
      </c>
      <c r="K242" s="142" t="s">
        <v>139</v>
      </c>
      <c r="L242" s="35"/>
      <c r="M242" s="147" t="s">
        <v>3</v>
      </c>
      <c r="N242" s="148" t="s">
        <v>50</v>
      </c>
      <c r="O242" s="55"/>
      <c r="P242" s="149">
        <f>O242*H242</f>
        <v>0</v>
      </c>
      <c r="Q242" s="149">
        <v>0</v>
      </c>
      <c r="R242" s="149">
        <f>Q242*H242</f>
        <v>0</v>
      </c>
      <c r="S242" s="149">
        <v>0</v>
      </c>
      <c r="T242" s="150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151" t="s">
        <v>140</v>
      </c>
      <c r="AT242" s="151" t="s">
        <v>135</v>
      </c>
      <c r="AU242" s="151" t="s">
        <v>89</v>
      </c>
      <c r="AY242" s="18" t="s">
        <v>133</v>
      </c>
      <c r="BE242" s="152">
        <f>IF(N242="základní",J242,0)</f>
        <v>0</v>
      </c>
      <c r="BF242" s="152">
        <f>IF(N242="snížená",J242,0)</f>
        <v>0</v>
      </c>
      <c r="BG242" s="152">
        <f>IF(N242="zákl. přenesená",J242,0)</f>
        <v>0</v>
      </c>
      <c r="BH242" s="152">
        <f>IF(N242="sníž. přenesená",J242,0)</f>
        <v>0</v>
      </c>
      <c r="BI242" s="152">
        <f>IF(N242="nulová",J242,0)</f>
        <v>0</v>
      </c>
      <c r="BJ242" s="18" t="s">
        <v>87</v>
      </c>
      <c r="BK242" s="152">
        <f>ROUND(I242*H242,2)</f>
        <v>0</v>
      </c>
      <c r="BL242" s="18" t="s">
        <v>140</v>
      </c>
      <c r="BM242" s="151" t="s">
        <v>436</v>
      </c>
    </row>
    <row r="243" spans="1:47" s="2" customFormat="1" ht="19.5">
      <c r="A243" s="34"/>
      <c r="B243" s="35"/>
      <c r="C243" s="34"/>
      <c r="D243" s="153" t="s">
        <v>142</v>
      </c>
      <c r="E243" s="34"/>
      <c r="F243" s="154" t="s">
        <v>437</v>
      </c>
      <c r="G243" s="34"/>
      <c r="H243" s="34"/>
      <c r="I243" s="155"/>
      <c r="J243" s="34"/>
      <c r="K243" s="34"/>
      <c r="L243" s="35"/>
      <c r="M243" s="156"/>
      <c r="N243" s="157"/>
      <c r="O243" s="55"/>
      <c r="P243" s="55"/>
      <c r="Q243" s="55"/>
      <c r="R243" s="55"/>
      <c r="S243" s="55"/>
      <c r="T243" s="56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T243" s="18" t="s">
        <v>142</v>
      </c>
      <c r="AU243" s="18" t="s">
        <v>89</v>
      </c>
    </row>
    <row r="244" spans="1:47" s="2" customFormat="1" ht="11.25">
      <c r="A244" s="34"/>
      <c r="B244" s="35"/>
      <c r="C244" s="34"/>
      <c r="D244" s="158" t="s">
        <v>144</v>
      </c>
      <c r="E244" s="34"/>
      <c r="F244" s="159" t="s">
        <v>438</v>
      </c>
      <c r="G244" s="34"/>
      <c r="H244" s="34"/>
      <c r="I244" s="155"/>
      <c r="J244" s="34"/>
      <c r="K244" s="34"/>
      <c r="L244" s="35"/>
      <c r="M244" s="156"/>
      <c r="N244" s="157"/>
      <c r="O244" s="55"/>
      <c r="P244" s="55"/>
      <c r="Q244" s="55"/>
      <c r="R244" s="55"/>
      <c r="S244" s="55"/>
      <c r="T244" s="56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T244" s="18" t="s">
        <v>144</v>
      </c>
      <c r="AU244" s="18" t="s">
        <v>89</v>
      </c>
    </row>
    <row r="245" spans="2:63" s="12" customFormat="1" ht="25.9" customHeight="1">
      <c r="B245" s="126"/>
      <c r="D245" s="127" t="s">
        <v>78</v>
      </c>
      <c r="E245" s="128" t="s">
        <v>439</v>
      </c>
      <c r="F245" s="128" t="s">
        <v>440</v>
      </c>
      <c r="I245" s="129"/>
      <c r="J245" s="130">
        <f>BK245</f>
        <v>0</v>
      </c>
      <c r="L245" s="126"/>
      <c r="M245" s="131"/>
      <c r="N245" s="132"/>
      <c r="O245" s="132"/>
      <c r="P245" s="133">
        <f>P246</f>
        <v>0</v>
      </c>
      <c r="Q245" s="132"/>
      <c r="R245" s="133">
        <f>R246</f>
        <v>0.01036875</v>
      </c>
      <c r="S245" s="132"/>
      <c r="T245" s="134">
        <f>T246</f>
        <v>0</v>
      </c>
      <c r="AR245" s="127" t="s">
        <v>89</v>
      </c>
      <c r="AT245" s="135" t="s">
        <v>78</v>
      </c>
      <c r="AU245" s="135" t="s">
        <v>79</v>
      </c>
      <c r="AY245" s="127" t="s">
        <v>133</v>
      </c>
      <c r="BK245" s="136">
        <f>BK246</f>
        <v>0</v>
      </c>
    </row>
    <row r="246" spans="2:63" s="12" customFormat="1" ht="22.9" customHeight="1">
      <c r="B246" s="126"/>
      <c r="D246" s="127" t="s">
        <v>78</v>
      </c>
      <c r="E246" s="137" t="s">
        <v>441</v>
      </c>
      <c r="F246" s="137" t="s">
        <v>442</v>
      </c>
      <c r="I246" s="129"/>
      <c r="J246" s="138">
        <f>BK246</f>
        <v>0</v>
      </c>
      <c r="L246" s="126"/>
      <c r="M246" s="131"/>
      <c r="N246" s="132"/>
      <c r="O246" s="132"/>
      <c r="P246" s="133">
        <f>SUM(P247:P249)</f>
        <v>0</v>
      </c>
      <c r="Q246" s="132"/>
      <c r="R246" s="133">
        <f>SUM(R247:R249)</f>
        <v>0.01036875</v>
      </c>
      <c r="S246" s="132"/>
      <c r="T246" s="134">
        <f>SUM(T247:T249)</f>
        <v>0</v>
      </c>
      <c r="AR246" s="127" t="s">
        <v>89</v>
      </c>
      <c r="AT246" s="135" t="s">
        <v>78</v>
      </c>
      <c r="AU246" s="135" t="s">
        <v>87</v>
      </c>
      <c r="AY246" s="127" t="s">
        <v>133</v>
      </c>
      <c r="BK246" s="136">
        <f>SUM(BK247:BK249)</f>
        <v>0</v>
      </c>
    </row>
    <row r="247" spans="1:65" s="2" customFormat="1" ht="24.2" customHeight="1">
      <c r="A247" s="34"/>
      <c r="B247" s="139"/>
      <c r="C247" s="140" t="s">
        <v>443</v>
      </c>
      <c r="D247" s="140" t="s">
        <v>135</v>
      </c>
      <c r="E247" s="141" t="s">
        <v>444</v>
      </c>
      <c r="F247" s="142" t="s">
        <v>445</v>
      </c>
      <c r="G247" s="143" t="s">
        <v>138</v>
      </c>
      <c r="H247" s="144">
        <v>26.25</v>
      </c>
      <c r="I247" s="145"/>
      <c r="J247" s="146">
        <f>ROUND(I247*H247,2)</f>
        <v>0</v>
      </c>
      <c r="K247" s="142" t="s">
        <v>139</v>
      </c>
      <c r="L247" s="35"/>
      <c r="M247" s="147" t="s">
        <v>3</v>
      </c>
      <c r="N247" s="148" t="s">
        <v>50</v>
      </c>
      <c r="O247" s="55"/>
      <c r="P247" s="149">
        <f>O247*H247</f>
        <v>0</v>
      </c>
      <c r="Q247" s="149">
        <v>0.000395</v>
      </c>
      <c r="R247" s="149">
        <f>Q247*H247</f>
        <v>0.01036875</v>
      </c>
      <c r="S247" s="149">
        <v>0</v>
      </c>
      <c r="T247" s="150">
        <f>S247*H247</f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151" t="s">
        <v>226</v>
      </c>
      <c r="AT247" s="151" t="s">
        <v>135</v>
      </c>
      <c r="AU247" s="151" t="s">
        <v>89</v>
      </c>
      <c r="AY247" s="18" t="s">
        <v>133</v>
      </c>
      <c r="BE247" s="152">
        <f>IF(N247="základní",J247,0)</f>
        <v>0</v>
      </c>
      <c r="BF247" s="152">
        <f>IF(N247="snížená",J247,0)</f>
        <v>0</v>
      </c>
      <c r="BG247" s="152">
        <f>IF(N247="zákl. přenesená",J247,0)</f>
        <v>0</v>
      </c>
      <c r="BH247" s="152">
        <f>IF(N247="sníž. přenesená",J247,0)</f>
        <v>0</v>
      </c>
      <c r="BI247" s="152">
        <f>IF(N247="nulová",J247,0)</f>
        <v>0</v>
      </c>
      <c r="BJ247" s="18" t="s">
        <v>87</v>
      </c>
      <c r="BK247" s="152">
        <f>ROUND(I247*H247,2)</f>
        <v>0</v>
      </c>
      <c r="BL247" s="18" t="s">
        <v>226</v>
      </c>
      <c r="BM247" s="151" t="s">
        <v>446</v>
      </c>
    </row>
    <row r="248" spans="1:47" s="2" customFormat="1" ht="29.25">
      <c r="A248" s="34"/>
      <c r="B248" s="35"/>
      <c r="C248" s="34"/>
      <c r="D248" s="153" t="s">
        <v>142</v>
      </c>
      <c r="E248" s="34"/>
      <c r="F248" s="154" t="s">
        <v>447</v>
      </c>
      <c r="G248" s="34"/>
      <c r="H248" s="34"/>
      <c r="I248" s="155"/>
      <c r="J248" s="34"/>
      <c r="K248" s="34"/>
      <c r="L248" s="35"/>
      <c r="M248" s="156"/>
      <c r="N248" s="157"/>
      <c r="O248" s="55"/>
      <c r="P248" s="55"/>
      <c r="Q248" s="55"/>
      <c r="R248" s="55"/>
      <c r="S248" s="55"/>
      <c r="T248" s="56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T248" s="18" t="s">
        <v>142</v>
      </c>
      <c r="AU248" s="18" t="s">
        <v>89</v>
      </c>
    </row>
    <row r="249" spans="1:47" s="2" customFormat="1" ht="11.25">
      <c r="A249" s="34"/>
      <c r="B249" s="35"/>
      <c r="C249" s="34"/>
      <c r="D249" s="158" t="s">
        <v>144</v>
      </c>
      <c r="E249" s="34"/>
      <c r="F249" s="159" t="s">
        <v>448</v>
      </c>
      <c r="G249" s="34"/>
      <c r="H249" s="34"/>
      <c r="I249" s="155"/>
      <c r="J249" s="34"/>
      <c r="K249" s="34"/>
      <c r="L249" s="35"/>
      <c r="M249" s="185"/>
      <c r="N249" s="186"/>
      <c r="O249" s="187"/>
      <c r="P249" s="187"/>
      <c r="Q249" s="187"/>
      <c r="R249" s="187"/>
      <c r="S249" s="187"/>
      <c r="T249" s="188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T249" s="18" t="s">
        <v>144</v>
      </c>
      <c r="AU249" s="18" t="s">
        <v>89</v>
      </c>
    </row>
    <row r="250" spans="1:31" s="2" customFormat="1" ht="6.95" customHeight="1">
      <c r="A250" s="34"/>
      <c r="B250" s="44"/>
      <c r="C250" s="45"/>
      <c r="D250" s="45"/>
      <c r="E250" s="45"/>
      <c r="F250" s="45"/>
      <c r="G250" s="45"/>
      <c r="H250" s="45"/>
      <c r="I250" s="45"/>
      <c r="J250" s="45"/>
      <c r="K250" s="45"/>
      <c r="L250" s="35"/>
      <c r="M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</row>
  </sheetData>
  <autoFilter ref="C90:K249"/>
  <mergeCells count="9">
    <mergeCell ref="E50:H50"/>
    <mergeCell ref="E81:H81"/>
    <mergeCell ref="E83:H83"/>
    <mergeCell ref="L2:V2"/>
    <mergeCell ref="E7:H7"/>
    <mergeCell ref="E9:H9"/>
    <mergeCell ref="E18:H18"/>
    <mergeCell ref="E27:H27"/>
    <mergeCell ref="E48:H48"/>
  </mergeCells>
  <hyperlinks>
    <hyperlink ref="F96" r:id="rId1" display="https://podminky.urs.cz/item/CS_URS_2023_02/113107224"/>
    <hyperlink ref="F99" r:id="rId2" display="https://podminky.urs.cz/item/CS_URS_2023_02/113107323"/>
    <hyperlink ref="F102" r:id="rId3" display="https://podminky.urs.cz/item/CS_URS_2023_02/113154263"/>
    <hyperlink ref="F105" r:id="rId4" display="https://podminky.urs.cz/item/CS_URS_2023_02/113154264"/>
    <hyperlink ref="F108" r:id="rId5" display="https://podminky.urs.cz/item/CS_URS_2023_02/122252203"/>
    <hyperlink ref="F111" r:id="rId6" display="https://podminky.urs.cz/item/CS_URS_2023_02/122252204"/>
    <hyperlink ref="F114" r:id="rId7" display="https://podminky.urs.cz/item/CS_URS_2023_02/171112221"/>
    <hyperlink ref="F119" r:id="rId8" display="https://podminky.urs.cz/item/CS_URS_2023_02/174111101"/>
    <hyperlink ref="F124" r:id="rId9" display="https://podminky.urs.cz/item/CS_URS_2023_02/181152302"/>
    <hyperlink ref="F127" r:id="rId10" display="https://podminky.urs.cz/item/CS_URS_2023_02/181411131"/>
    <hyperlink ref="F132" r:id="rId11" display="https://podminky.urs.cz/item/CS_URS_2023_02/181351103"/>
    <hyperlink ref="F137" r:id="rId12" display="https://podminky.urs.cz/item/CS_URS_2023_02/185804215"/>
    <hyperlink ref="F140" r:id="rId13" display="https://podminky.urs.cz/item/CS_URS_2023_02/185804312"/>
    <hyperlink ref="F145" r:id="rId14" display="https://podminky.urs.cz/item/CS_URS_2023_02/212751101"/>
    <hyperlink ref="F149" r:id="rId15" display="https://podminky.urs.cz/item/CS_URS_2023_02/339921133"/>
    <hyperlink ref="F155" r:id="rId16" display="https://podminky.urs.cz/item/CS_URS_2023_02/462511111"/>
    <hyperlink ref="F159" r:id="rId17" display="https://podminky.urs.cz/item/CS_URS_2023_02/564851111"/>
    <hyperlink ref="F162" r:id="rId18" display="https://podminky.urs.cz/item/CS_URS_2023_02/564861111"/>
    <hyperlink ref="F165" r:id="rId19" display="https://podminky.urs.cz/item/CS_URS_2023_02/564871111"/>
    <hyperlink ref="F168" r:id="rId20" display="https://podminky.urs.cz/item/CS_URS_2023_02/564931512"/>
    <hyperlink ref="F171" r:id="rId21" display="https://podminky.urs.cz/item/CS_URS_2023_02/564952111"/>
    <hyperlink ref="F174" r:id="rId22" display="https://podminky.urs.cz/item/CS_URS_2023_02/565165121"/>
    <hyperlink ref="F177" r:id="rId23" display="https://podminky.urs.cz/item/CS_URS_2023_02/569851111"/>
    <hyperlink ref="F180" r:id="rId24" display="https://podminky.urs.cz/item/CS_URS_2023_02/573211107"/>
    <hyperlink ref="F183" r:id="rId25" display="https://podminky.urs.cz/item/CS_URS_2023_02/573211111"/>
    <hyperlink ref="F186" r:id="rId26" display="https://podminky.urs.cz/item/CS_URS_2023_02/577134121"/>
    <hyperlink ref="F189" r:id="rId27" display="https://podminky.urs.cz/item/CS_URS_2023_02/597161111"/>
    <hyperlink ref="F193" r:id="rId28" display="https://podminky.urs.cz/item/CS_URS_2023_02/914431112"/>
    <hyperlink ref="F198" r:id="rId29" display="https://podminky.urs.cz/item/CS_URS_2023_02/915211111"/>
    <hyperlink ref="F201" r:id="rId30" display="https://podminky.urs.cz/item/CS_URS_2023_02/915221121"/>
    <hyperlink ref="F204" r:id="rId31" display="https://podminky.urs.cz/item/CS_URS_2023_02/916131213"/>
    <hyperlink ref="F215" r:id="rId32" display="https://podminky.urs.cz/item/CS_URS_2023_02/916231213"/>
    <hyperlink ref="F220" r:id="rId33" display="https://podminky.urs.cz/item/CS_URS_2023_02/919732211"/>
    <hyperlink ref="F223" r:id="rId34" display="https://podminky.urs.cz/item/CS_URS_2023_02/935932418"/>
    <hyperlink ref="F226" r:id="rId35" display="https://podminky.urs.cz/item/CS_URS_2023_02/938909611"/>
    <hyperlink ref="F234" r:id="rId36" display="https://podminky.urs.cz/item/CS_URS_2023_02/997221551"/>
    <hyperlink ref="F237" r:id="rId37" display="https://podminky.urs.cz/item/CS_URS_2023_02/997221559"/>
    <hyperlink ref="F240" r:id="rId38" display="https://podminky.urs.cz/item/CS_URS_2023_02/997221655"/>
    <hyperlink ref="F244" r:id="rId39" display="https://podminky.urs.cz/item/CS_URS_2023_02/998223011"/>
    <hyperlink ref="F249" r:id="rId40" display="https://podminky.urs.cz/item/CS_URS_2023_02/711161212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4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8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19" t="s">
        <v>6</v>
      </c>
      <c r="M2" s="304"/>
      <c r="N2" s="304"/>
      <c r="O2" s="304"/>
      <c r="P2" s="304"/>
      <c r="Q2" s="304"/>
      <c r="R2" s="304"/>
      <c r="S2" s="304"/>
      <c r="T2" s="304"/>
      <c r="U2" s="304"/>
      <c r="V2" s="304"/>
      <c r="AT2" s="18" t="s">
        <v>92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89</v>
      </c>
    </row>
    <row r="4" spans="2:46" s="1" customFormat="1" ht="24.95" customHeight="1">
      <c r="B4" s="21"/>
      <c r="D4" s="22" t="s">
        <v>99</v>
      </c>
      <c r="L4" s="21"/>
      <c r="M4" s="90" t="s">
        <v>11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20" t="str">
        <f>'Rekapitulace stavby'!K6</f>
        <v>Most ev.č. 177-002 Nové Mitrovice</v>
      </c>
      <c r="F7" s="321"/>
      <c r="G7" s="321"/>
      <c r="H7" s="321"/>
      <c r="L7" s="21"/>
    </row>
    <row r="8" spans="1:31" s="2" customFormat="1" ht="12" customHeight="1">
      <c r="A8" s="34"/>
      <c r="B8" s="35"/>
      <c r="C8" s="34"/>
      <c r="D8" s="28" t="s">
        <v>100</v>
      </c>
      <c r="E8" s="34"/>
      <c r="F8" s="34"/>
      <c r="G8" s="34"/>
      <c r="H8" s="34"/>
      <c r="I8" s="34"/>
      <c r="J8" s="34"/>
      <c r="K8" s="34"/>
      <c r="L8" s="9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5"/>
      <c r="C9" s="34"/>
      <c r="D9" s="34"/>
      <c r="E9" s="282" t="s">
        <v>449</v>
      </c>
      <c r="F9" s="322"/>
      <c r="G9" s="322"/>
      <c r="H9" s="322"/>
      <c r="I9" s="34"/>
      <c r="J9" s="34"/>
      <c r="K9" s="34"/>
      <c r="L9" s="9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9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5"/>
      <c r="C11" s="34"/>
      <c r="D11" s="28" t="s">
        <v>19</v>
      </c>
      <c r="E11" s="34"/>
      <c r="F11" s="26" t="s">
        <v>20</v>
      </c>
      <c r="G11" s="34"/>
      <c r="H11" s="34"/>
      <c r="I11" s="28" t="s">
        <v>21</v>
      </c>
      <c r="J11" s="26" t="s">
        <v>3</v>
      </c>
      <c r="K11" s="34"/>
      <c r="L11" s="9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5"/>
      <c r="C12" s="34"/>
      <c r="D12" s="28" t="s">
        <v>23</v>
      </c>
      <c r="E12" s="34"/>
      <c r="F12" s="26" t="s">
        <v>24</v>
      </c>
      <c r="G12" s="34"/>
      <c r="H12" s="34"/>
      <c r="I12" s="28" t="s">
        <v>25</v>
      </c>
      <c r="J12" s="52" t="str">
        <f>'Rekapitulace stavby'!AN8</f>
        <v>12. 7. 2023</v>
      </c>
      <c r="K12" s="34"/>
      <c r="L12" s="9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9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8" t="s">
        <v>31</v>
      </c>
      <c r="E14" s="34"/>
      <c r="F14" s="34"/>
      <c r="G14" s="34"/>
      <c r="H14" s="34"/>
      <c r="I14" s="28" t="s">
        <v>32</v>
      </c>
      <c r="J14" s="26" t="s">
        <v>33</v>
      </c>
      <c r="K14" s="34"/>
      <c r="L14" s="9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5"/>
      <c r="C15" s="34"/>
      <c r="D15" s="34"/>
      <c r="E15" s="26" t="s">
        <v>34</v>
      </c>
      <c r="F15" s="34"/>
      <c r="G15" s="34"/>
      <c r="H15" s="34"/>
      <c r="I15" s="28" t="s">
        <v>35</v>
      </c>
      <c r="J15" s="26" t="s">
        <v>33</v>
      </c>
      <c r="K15" s="34"/>
      <c r="L15" s="9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9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5"/>
      <c r="C17" s="34"/>
      <c r="D17" s="28" t="s">
        <v>36</v>
      </c>
      <c r="E17" s="34"/>
      <c r="F17" s="34"/>
      <c r="G17" s="34"/>
      <c r="H17" s="34"/>
      <c r="I17" s="28" t="s">
        <v>32</v>
      </c>
      <c r="J17" s="29" t="str">
        <f>'Rekapitulace stavby'!AN13</f>
        <v>Vyplň údaj</v>
      </c>
      <c r="K17" s="34"/>
      <c r="L17" s="9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5"/>
      <c r="C18" s="34"/>
      <c r="D18" s="34"/>
      <c r="E18" s="323" t="str">
        <f>'Rekapitulace stavby'!E14</f>
        <v>Vyplň údaj</v>
      </c>
      <c r="F18" s="303"/>
      <c r="G18" s="303"/>
      <c r="H18" s="303"/>
      <c r="I18" s="28" t="s">
        <v>35</v>
      </c>
      <c r="J18" s="29" t="str">
        <f>'Rekapitulace stavby'!AN14</f>
        <v>Vyplň údaj</v>
      </c>
      <c r="K18" s="34"/>
      <c r="L18" s="9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9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5"/>
      <c r="C20" s="34"/>
      <c r="D20" s="28" t="s">
        <v>38</v>
      </c>
      <c r="E20" s="34"/>
      <c r="F20" s="34"/>
      <c r="G20" s="34"/>
      <c r="H20" s="34"/>
      <c r="I20" s="28" t="s">
        <v>32</v>
      </c>
      <c r="J20" s="26" t="s">
        <v>39</v>
      </c>
      <c r="K20" s="34"/>
      <c r="L20" s="9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5"/>
      <c r="C21" s="34"/>
      <c r="D21" s="34"/>
      <c r="E21" s="26" t="s">
        <v>40</v>
      </c>
      <c r="F21" s="34"/>
      <c r="G21" s="34"/>
      <c r="H21" s="34"/>
      <c r="I21" s="28" t="s">
        <v>35</v>
      </c>
      <c r="J21" s="26" t="s">
        <v>39</v>
      </c>
      <c r="K21" s="34"/>
      <c r="L21" s="9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9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5"/>
      <c r="C23" s="34"/>
      <c r="D23" s="28" t="s">
        <v>42</v>
      </c>
      <c r="E23" s="34"/>
      <c r="F23" s="34"/>
      <c r="G23" s="34"/>
      <c r="H23" s="34"/>
      <c r="I23" s="28" t="s">
        <v>32</v>
      </c>
      <c r="J23" s="26" t="s">
        <v>39</v>
      </c>
      <c r="K23" s="34"/>
      <c r="L23" s="9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5"/>
      <c r="C24" s="34"/>
      <c r="D24" s="34"/>
      <c r="E24" s="26" t="s">
        <v>40</v>
      </c>
      <c r="F24" s="34"/>
      <c r="G24" s="34"/>
      <c r="H24" s="34"/>
      <c r="I24" s="28" t="s">
        <v>35</v>
      </c>
      <c r="J24" s="26" t="s">
        <v>39</v>
      </c>
      <c r="K24" s="34"/>
      <c r="L24" s="9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9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5"/>
      <c r="C26" s="34"/>
      <c r="D26" s="28" t="s">
        <v>43</v>
      </c>
      <c r="E26" s="34"/>
      <c r="F26" s="34"/>
      <c r="G26" s="34"/>
      <c r="H26" s="34"/>
      <c r="I26" s="34"/>
      <c r="J26" s="34"/>
      <c r="K26" s="34"/>
      <c r="L26" s="9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92"/>
      <c r="B27" s="93"/>
      <c r="C27" s="92"/>
      <c r="D27" s="92"/>
      <c r="E27" s="308" t="s">
        <v>3</v>
      </c>
      <c r="F27" s="308"/>
      <c r="G27" s="308"/>
      <c r="H27" s="308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9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5"/>
      <c r="C29" s="34"/>
      <c r="D29" s="63"/>
      <c r="E29" s="63"/>
      <c r="F29" s="63"/>
      <c r="G29" s="63"/>
      <c r="H29" s="63"/>
      <c r="I29" s="63"/>
      <c r="J29" s="63"/>
      <c r="K29" s="63"/>
      <c r="L29" s="9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5"/>
      <c r="C30" s="34"/>
      <c r="D30" s="95" t="s">
        <v>45</v>
      </c>
      <c r="E30" s="34"/>
      <c r="F30" s="34"/>
      <c r="G30" s="34"/>
      <c r="H30" s="34"/>
      <c r="I30" s="34"/>
      <c r="J30" s="68">
        <f>ROUND(J80,2)</f>
        <v>0</v>
      </c>
      <c r="K30" s="34"/>
      <c r="L30" s="9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5"/>
      <c r="C32" s="34"/>
      <c r="D32" s="34"/>
      <c r="E32" s="34"/>
      <c r="F32" s="38" t="s">
        <v>47</v>
      </c>
      <c r="G32" s="34"/>
      <c r="H32" s="34"/>
      <c r="I32" s="38" t="s">
        <v>46</v>
      </c>
      <c r="J32" s="38" t="s">
        <v>48</v>
      </c>
      <c r="K32" s="34"/>
      <c r="L32" s="9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5"/>
      <c r="C33" s="34"/>
      <c r="D33" s="96" t="s">
        <v>49</v>
      </c>
      <c r="E33" s="28" t="s">
        <v>50</v>
      </c>
      <c r="F33" s="97">
        <f>ROUND((SUM(BE80:BE86)),2)</f>
        <v>0</v>
      </c>
      <c r="G33" s="34"/>
      <c r="H33" s="34"/>
      <c r="I33" s="98">
        <v>0.21</v>
      </c>
      <c r="J33" s="97">
        <f>ROUND(((SUM(BE80:BE86))*I33),2)</f>
        <v>0</v>
      </c>
      <c r="K33" s="34"/>
      <c r="L33" s="9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5"/>
      <c r="C34" s="34"/>
      <c r="D34" s="34"/>
      <c r="E34" s="28" t="s">
        <v>51</v>
      </c>
      <c r="F34" s="97">
        <f>ROUND((SUM(BF80:BF86)),2)</f>
        <v>0</v>
      </c>
      <c r="G34" s="34"/>
      <c r="H34" s="34"/>
      <c r="I34" s="98">
        <v>0.15</v>
      </c>
      <c r="J34" s="97">
        <f>ROUND(((SUM(BF80:BF86))*I34),2)</f>
        <v>0</v>
      </c>
      <c r="K34" s="34"/>
      <c r="L34" s="9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5"/>
      <c r="C35" s="34"/>
      <c r="D35" s="34"/>
      <c r="E35" s="28" t="s">
        <v>52</v>
      </c>
      <c r="F35" s="97">
        <f>ROUND((SUM(BG80:BG86)),2)</f>
        <v>0</v>
      </c>
      <c r="G35" s="34"/>
      <c r="H35" s="34"/>
      <c r="I35" s="98">
        <v>0.21</v>
      </c>
      <c r="J35" s="97">
        <f>0</f>
        <v>0</v>
      </c>
      <c r="K35" s="34"/>
      <c r="L35" s="9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5"/>
      <c r="C36" s="34"/>
      <c r="D36" s="34"/>
      <c r="E36" s="28" t="s">
        <v>53</v>
      </c>
      <c r="F36" s="97">
        <f>ROUND((SUM(BH80:BH86)),2)</f>
        <v>0</v>
      </c>
      <c r="G36" s="34"/>
      <c r="H36" s="34"/>
      <c r="I36" s="98">
        <v>0.15</v>
      </c>
      <c r="J36" s="97">
        <f>0</f>
        <v>0</v>
      </c>
      <c r="K36" s="34"/>
      <c r="L36" s="9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5"/>
      <c r="C37" s="34"/>
      <c r="D37" s="34"/>
      <c r="E37" s="28" t="s">
        <v>54</v>
      </c>
      <c r="F37" s="97">
        <f>ROUND((SUM(BI80:BI86)),2)</f>
        <v>0</v>
      </c>
      <c r="G37" s="34"/>
      <c r="H37" s="34"/>
      <c r="I37" s="98">
        <v>0</v>
      </c>
      <c r="J37" s="97">
        <f>0</f>
        <v>0</v>
      </c>
      <c r="K37" s="34"/>
      <c r="L37" s="9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9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5"/>
      <c r="C39" s="99"/>
      <c r="D39" s="100" t="s">
        <v>55</v>
      </c>
      <c r="E39" s="57"/>
      <c r="F39" s="57"/>
      <c r="G39" s="101" t="s">
        <v>56</v>
      </c>
      <c r="H39" s="102" t="s">
        <v>57</v>
      </c>
      <c r="I39" s="57"/>
      <c r="J39" s="103">
        <f>SUM(J30:J37)</f>
        <v>0</v>
      </c>
      <c r="K39" s="104"/>
      <c r="L39" s="9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9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46"/>
      <c r="C44" s="47"/>
      <c r="D44" s="47"/>
      <c r="E44" s="47"/>
      <c r="F44" s="47"/>
      <c r="G44" s="47"/>
      <c r="H44" s="47"/>
      <c r="I44" s="47"/>
      <c r="J44" s="47"/>
      <c r="K44" s="47"/>
      <c r="L44" s="91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2" t="s">
        <v>102</v>
      </c>
      <c r="D45" s="34"/>
      <c r="E45" s="34"/>
      <c r="F45" s="34"/>
      <c r="G45" s="34"/>
      <c r="H45" s="34"/>
      <c r="I45" s="34"/>
      <c r="J45" s="34"/>
      <c r="K45" s="34"/>
      <c r="L45" s="91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91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8" t="s">
        <v>17</v>
      </c>
      <c r="D47" s="34"/>
      <c r="E47" s="34"/>
      <c r="F47" s="34"/>
      <c r="G47" s="34"/>
      <c r="H47" s="34"/>
      <c r="I47" s="34"/>
      <c r="J47" s="34"/>
      <c r="K47" s="34"/>
      <c r="L47" s="91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4"/>
      <c r="D48" s="34"/>
      <c r="E48" s="320" t="str">
        <f>E7</f>
        <v>Most ev.č. 177-002 Nové Mitrovice</v>
      </c>
      <c r="F48" s="321"/>
      <c r="G48" s="321"/>
      <c r="H48" s="321"/>
      <c r="I48" s="34"/>
      <c r="J48" s="34"/>
      <c r="K48" s="34"/>
      <c r="L48" s="91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8" t="s">
        <v>100</v>
      </c>
      <c r="D49" s="34"/>
      <c r="E49" s="34"/>
      <c r="F49" s="34"/>
      <c r="G49" s="34"/>
      <c r="H49" s="34"/>
      <c r="I49" s="34"/>
      <c r="J49" s="34"/>
      <c r="K49" s="34"/>
      <c r="L49" s="91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4"/>
      <c r="D50" s="34"/>
      <c r="E50" s="282" t="str">
        <f>E9</f>
        <v>SO 141 - Zásady organizace výstavby</v>
      </c>
      <c r="F50" s="322"/>
      <c r="G50" s="322"/>
      <c r="H50" s="322"/>
      <c r="I50" s="34"/>
      <c r="J50" s="34"/>
      <c r="K50" s="34"/>
      <c r="L50" s="91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4"/>
      <c r="D51" s="34"/>
      <c r="E51" s="34"/>
      <c r="F51" s="34"/>
      <c r="G51" s="34"/>
      <c r="H51" s="34"/>
      <c r="I51" s="34"/>
      <c r="J51" s="34"/>
      <c r="K51" s="34"/>
      <c r="L51" s="91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8" t="s">
        <v>23</v>
      </c>
      <c r="D52" s="34"/>
      <c r="E52" s="34"/>
      <c r="F52" s="26" t="str">
        <f>F12</f>
        <v>Nové Mitrovice</v>
      </c>
      <c r="G52" s="34"/>
      <c r="H52" s="34"/>
      <c r="I52" s="28" t="s">
        <v>25</v>
      </c>
      <c r="J52" s="52" t="str">
        <f>IF(J12="","",J12)</f>
        <v>12. 7. 2023</v>
      </c>
      <c r="K52" s="34"/>
      <c r="L52" s="91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4"/>
      <c r="D53" s="34"/>
      <c r="E53" s="34"/>
      <c r="F53" s="34"/>
      <c r="G53" s="34"/>
      <c r="H53" s="34"/>
      <c r="I53" s="34"/>
      <c r="J53" s="34"/>
      <c r="K53" s="34"/>
      <c r="L53" s="91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2" customHeight="1">
      <c r="A54" s="34"/>
      <c r="B54" s="35"/>
      <c r="C54" s="28" t="s">
        <v>31</v>
      </c>
      <c r="D54" s="34"/>
      <c r="E54" s="34"/>
      <c r="F54" s="26" t="str">
        <f>E15</f>
        <v>Správa a údržba silnic Plzeňského kraje p.o.</v>
      </c>
      <c r="G54" s="34"/>
      <c r="H54" s="34"/>
      <c r="I54" s="28" t="s">
        <v>38</v>
      </c>
      <c r="J54" s="32" t="str">
        <f>E21</f>
        <v>U-Projekt DOS s.r.o.</v>
      </c>
      <c r="K54" s="34"/>
      <c r="L54" s="91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8" t="s">
        <v>36</v>
      </c>
      <c r="D55" s="34"/>
      <c r="E55" s="34"/>
      <c r="F55" s="26" t="str">
        <f>IF(E18="","",E18)</f>
        <v>Vyplň údaj</v>
      </c>
      <c r="G55" s="34"/>
      <c r="H55" s="34"/>
      <c r="I55" s="28" t="s">
        <v>42</v>
      </c>
      <c r="J55" s="32" t="str">
        <f>E24</f>
        <v>U-Projekt DOS s.r.o.</v>
      </c>
      <c r="K55" s="34"/>
      <c r="L55" s="91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4"/>
      <c r="D56" s="34"/>
      <c r="E56" s="34"/>
      <c r="F56" s="34"/>
      <c r="G56" s="34"/>
      <c r="H56" s="34"/>
      <c r="I56" s="34"/>
      <c r="J56" s="34"/>
      <c r="K56" s="34"/>
      <c r="L56" s="91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05" t="s">
        <v>103</v>
      </c>
      <c r="D57" s="99"/>
      <c r="E57" s="99"/>
      <c r="F57" s="99"/>
      <c r="G57" s="99"/>
      <c r="H57" s="99"/>
      <c r="I57" s="99"/>
      <c r="J57" s="106" t="s">
        <v>104</v>
      </c>
      <c r="K57" s="99"/>
      <c r="L57" s="91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4"/>
      <c r="D58" s="34"/>
      <c r="E58" s="34"/>
      <c r="F58" s="34"/>
      <c r="G58" s="34"/>
      <c r="H58" s="34"/>
      <c r="I58" s="34"/>
      <c r="J58" s="34"/>
      <c r="K58" s="34"/>
      <c r="L58" s="91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07" t="s">
        <v>77</v>
      </c>
      <c r="D59" s="34"/>
      <c r="E59" s="34"/>
      <c r="F59" s="34"/>
      <c r="G59" s="34"/>
      <c r="H59" s="34"/>
      <c r="I59" s="34"/>
      <c r="J59" s="68">
        <f>J80</f>
        <v>0</v>
      </c>
      <c r="K59" s="34"/>
      <c r="L59" s="91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8" t="s">
        <v>105</v>
      </c>
    </row>
    <row r="60" spans="2:12" s="9" customFormat="1" ht="24.95" customHeight="1">
      <c r="B60" s="108"/>
      <c r="D60" s="109" t="s">
        <v>450</v>
      </c>
      <c r="E60" s="110"/>
      <c r="F60" s="110"/>
      <c r="G60" s="110"/>
      <c r="H60" s="110"/>
      <c r="I60" s="110"/>
      <c r="J60" s="111">
        <f>J81</f>
        <v>0</v>
      </c>
      <c r="L60" s="108"/>
    </row>
    <row r="61" spans="1:31" s="2" customFormat="1" ht="21.75" customHeight="1">
      <c r="A61" s="34"/>
      <c r="B61" s="35"/>
      <c r="C61" s="34"/>
      <c r="D61" s="34"/>
      <c r="E61" s="34"/>
      <c r="F61" s="34"/>
      <c r="G61" s="34"/>
      <c r="H61" s="34"/>
      <c r="I61" s="34"/>
      <c r="J61" s="34"/>
      <c r="K61" s="34"/>
      <c r="L61" s="9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s="2" customFormat="1" ht="6.95" customHeight="1">
      <c r="A62" s="34"/>
      <c r="B62" s="44"/>
      <c r="C62" s="45"/>
      <c r="D62" s="45"/>
      <c r="E62" s="45"/>
      <c r="F62" s="45"/>
      <c r="G62" s="45"/>
      <c r="H62" s="45"/>
      <c r="I62" s="45"/>
      <c r="J62" s="45"/>
      <c r="K62" s="45"/>
      <c r="L62" s="91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6" spans="1:31" s="2" customFormat="1" ht="6.95" customHeight="1">
      <c r="A66" s="34"/>
      <c r="B66" s="46"/>
      <c r="C66" s="47"/>
      <c r="D66" s="47"/>
      <c r="E66" s="47"/>
      <c r="F66" s="47"/>
      <c r="G66" s="47"/>
      <c r="H66" s="47"/>
      <c r="I66" s="47"/>
      <c r="J66" s="47"/>
      <c r="K66" s="47"/>
      <c r="L66" s="91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67" spans="1:31" s="2" customFormat="1" ht="24.95" customHeight="1">
      <c r="A67" s="34"/>
      <c r="B67" s="35"/>
      <c r="C67" s="22" t="s">
        <v>118</v>
      </c>
      <c r="D67" s="34"/>
      <c r="E67" s="34"/>
      <c r="F67" s="34"/>
      <c r="G67" s="34"/>
      <c r="H67" s="34"/>
      <c r="I67" s="34"/>
      <c r="J67" s="34"/>
      <c r="K67" s="34"/>
      <c r="L67" s="91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68" spans="1:31" s="2" customFormat="1" ht="6.95" customHeight="1">
      <c r="A68" s="34"/>
      <c r="B68" s="35"/>
      <c r="C68" s="34"/>
      <c r="D68" s="34"/>
      <c r="E68" s="34"/>
      <c r="F68" s="34"/>
      <c r="G68" s="34"/>
      <c r="H68" s="34"/>
      <c r="I68" s="34"/>
      <c r="J68" s="34"/>
      <c r="K68" s="34"/>
      <c r="L68" s="91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12" customHeight="1">
      <c r="A69" s="34"/>
      <c r="B69" s="35"/>
      <c r="C69" s="28" t="s">
        <v>17</v>
      </c>
      <c r="D69" s="34"/>
      <c r="E69" s="34"/>
      <c r="F69" s="34"/>
      <c r="G69" s="34"/>
      <c r="H69" s="34"/>
      <c r="I69" s="34"/>
      <c r="J69" s="34"/>
      <c r="K69" s="34"/>
      <c r="L69" s="91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16.5" customHeight="1">
      <c r="A70" s="34"/>
      <c r="B70" s="35"/>
      <c r="C70" s="34"/>
      <c r="D70" s="34"/>
      <c r="E70" s="320" t="str">
        <f>E7</f>
        <v>Most ev.č. 177-002 Nové Mitrovice</v>
      </c>
      <c r="F70" s="321"/>
      <c r="G70" s="321"/>
      <c r="H70" s="321"/>
      <c r="I70" s="34"/>
      <c r="J70" s="34"/>
      <c r="K70" s="34"/>
      <c r="L70" s="91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12" customHeight="1">
      <c r="A71" s="34"/>
      <c r="B71" s="35"/>
      <c r="C71" s="28" t="s">
        <v>100</v>
      </c>
      <c r="D71" s="34"/>
      <c r="E71" s="34"/>
      <c r="F71" s="34"/>
      <c r="G71" s="34"/>
      <c r="H71" s="34"/>
      <c r="I71" s="34"/>
      <c r="J71" s="34"/>
      <c r="K71" s="34"/>
      <c r="L71" s="91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6.5" customHeight="1">
      <c r="A72" s="34"/>
      <c r="B72" s="35"/>
      <c r="C72" s="34"/>
      <c r="D72" s="34"/>
      <c r="E72" s="282" t="str">
        <f>E9</f>
        <v>SO 141 - Zásady organizace výstavby</v>
      </c>
      <c r="F72" s="322"/>
      <c r="G72" s="322"/>
      <c r="H72" s="322"/>
      <c r="I72" s="34"/>
      <c r="J72" s="34"/>
      <c r="K72" s="34"/>
      <c r="L72" s="91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6.95" customHeight="1">
      <c r="A73" s="34"/>
      <c r="B73" s="35"/>
      <c r="C73" s="34"/>
      <c r="D73" s="34"/>
      <c r="E73" s="34"/>
      <c r="F73" s="34"/>
      <c r="G73" s="34"/>
      <c r="H73" s="34"/>
      <c r="I73" s="34"/>
      <c r="J73" s="34"/>
      <c r="K73" s="34"/>
      <c r="L73" s="91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2" customHeight="1">
      <c r="A74" s="34"/>
      <c r="B74" s="35"/>
      <c r="C74" s="28" t="s">
        <v>23</v>
      </c>
      <c r="D74" s="34"/>
      <c r="E74" s="34"/>
      <c r="F74" s="26" t="str">
        <f>F12</f>
        <v>Nové Mitrovice</v>
      </c>
      <c r="G74" s="34"/>
      <c r="H74" s="34"/>
      <c r="I74" s="28" t="s">
        <v>25</v>
      </c>
      <c r="J74" s="52" t="str">
        <f>IF(J12="","",J12)</f>
        <v>12. 7. 2023</v>
      </c>
      <c r="K74" s="34"/>
      <c r="L74" s="91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6.95" customHeight="1">
      <c r="A75" s="34"/>
      <c r="B75" s="35"/>
      <c r="C75" s="34"/>
      <c r="D75" s="34"/>
      <c r="E75" s="34"/>
      <c r="F75" s="34"/>
      <c r="G75" s="34"/>
      <c r="H75" s="34"/>
      <c r="I75" s="34"/>
      <c r="J75" s="34"/>
      <c r="K75" s="34"/>
      <c r="L75" s="91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5.2" customHeight="1">
      <c r="A76" s="34"/>
      <c r="B76" s="35"/>
      <c r="C76" s="28" t="s">
        <v>31</v>
      </c>
      <c r="D76" s="34"/>
      <c r="E76" s="34"/>
      <c r="F76" s="26" t="str">
        <f>E15</f>
        <v>Správa a údržba silnic Plzeňského kraje p.o.</v>
      </c>
      <c r="G76" s="34"/>
      <c r="H76" s="34"/>
      <c r="I76" s="28" t="s">
        <v>38</v>
      </c>
      <c r="J76" s="32" t="str">
        <f>E21</f>
        <v>U-Projekt DOS s.r.o.</v>
      </c>
      <c r="K76" s="34"/>
      <c r="L76" s="9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5.2" customHeight="1">
      <c r="A77" s="34"/>
      <c r="B77" s="35"/>
      <c r="C77" s="28" t="s">
        <v>36</v>
      </c>
      <c r="D77" s="34"/>
      <c r="E77" s="34"/>
      <c r="F77" s="26" t="str">
        <f>IF(E18="","",E18)</f>
        <v>Vyplň údaj</v>
      </c>
      <c r="G77" s="34"/>
      <c r="H77" s="34"/>
      <c r="I77" s="28" t="s">
        <v>42</v>
      </c>
      <c r="J77" s="32" t="str">
        <f>E24</f>
        <v>U-Projekt DOS s.r.o.</v>
      </c>
      <c r="K77" s="34"/>
      <c r="L77" s="9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0.35" customHeight="1">
      <c r="A78" s="34"/>
      <c r="B78" s="35"/>
      <c r="C78" s="34"/>
      <c r="D78" s="34"/>
      <c r="E78" s="34"/>
      <c r="F78" s="34"/>
      <c r="G78" s="34"/>
      <c r="H78" s="34"/>
      <c r="I78" s="34"/>
      <c r="J78" s="34"/>
      <c r="K78" s="34"/>
      <c r="L78" s="91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11" customFormat="1" ht="29.25" customHeight="1">
      <c r="A79" s="116"/>
      <c r="B79" s="117"/>
      <c r="C79" s="118" t="s">
        <v>119</v>
      </c>
      <c r="D79" s="119" t="s">
        <v>64</v>
      </c>
      <c r="E79" s="119" t="s">
        <v>60</v>
      </c>
      <c r="F79" s="119" t="s">
        <v>61</v>
      </c>
      <c r="G79" s="119" t="s">
        <v>120</v>
      </c>
      <c r="H79" s="119" t="s">
        <v>121</v>
      </c>
      <c r="I79" s="119" t="s">
        <v>122</v>
      </c>
      <c r="J79" s="119" t="s">
        <v>104</v>
      </c>
      <c r="K79" s="120" t="s">
        <v>123</v>
      </c>
      <c r="L79" s="121"/>
      <c r="M79" s="59" t="s">
        <v>3</v>
      </c>
      <c r="N79" s="60" t="s">
        <v>49</v>
      </c>
      <c r="O79" s="60" t="s">
        <v>124</v>
      </c>
      <c r="P79" s="60" t="s">
        <v>125</v>
      </c>
      <c r="Q79" s="60" t="s">
        <v>126</v>
      </c>
      <c r="R79" s="60" t="s">
        <v>127</v>
      </c>
      <c r="S79" s="60" t="s">
        <v>128</v>
      </c>
      <c r="T79" s="61" t="s">
        <v>129</v>
      </c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</row>
    <row r="80" spans="1:63" s="2" customFormat="1" ht="22.9" customHeight="1">
      <c r="A80" s="34"/>
      <c r="B80" s="35"/>
      <c r="C80" s="66" t="s">
        <v>130</v>
      </c>
      <c r="D80" s="34"/>
      <c r="E80" s="34"/>
      <c r="F80" s="34"/>
      <c r="G80" s="34"/>
      <c r="H80" s="34"/>
      <c r="I80" s="34"/>
      <c r="J80" s="122">
        <f>BK80</f>
        <v>0</v>
      </c>
      <c r="K80" s="34"/>
      <c r="L80" s="35"/>
      <c r="M80" s="62"/>
      <c r="N80" s="53"/>
      <c r="O80" s="63"/>
      <c r="P80" s="123">
        <f>P81</f>
        <v>0</v>
      </c>
      <c r="Q80" s="63"/>
      <c r="R80" s="123">
        <f>R81</f>
        <v>0</v>
      </c>
      <c r="S80" s="63"/>
      <c r="T80" s="124">
        <f>T81</f>
        <v>0</v>
      </c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T80" s="18" t="s">
        <v>78</v>
      </c>
      <c r="AU80" s="18" t="s">
        <v>105</v>
      </c>
      <c r="BK80" s="125">
        <f>BK81</f>
        <v>0</v>
      </c>
    </row>
    <row r="81" spans="2:63" s="12" customFormat="1" ht="25.9" customHeight="1">
      <c r="B81" s="126"/>
      <c r="D81" s="127" t="s">
        <v>78</v>
      </c>
      <c r="E81" s="128" t="s">
        <v>96</v>
      </c>
      <c r="F81" s="128" t="s">
        <v>97</v>
      </c>
      <c r="I81" s="129"/>
      <c r="J81" s="130">
        <f>BK81</f>
        <v>0</v>
      </c>
      <c r="L81" s="126"/>
      <c r="M81" s="131"/>
      <c r="N81" s="132"/>
      <c r="O81" s="132"/>
      <c r="P81" s="133">
        <f>SUM(P82:P86)</f>
        <v>0</v>
      </c>
      <c r="Q81" s="132"/>
      <c r="R81" s="133">
        <f>SUM(R82:R86)</f>
        <v>0</v>
      </c>
      <c r="S81" s="132"/>
      <c r="T81" s="134">
        <f>SUM(T82:T86)</f>
        <v>0</v>
      </c>
      <c r="AR81" s="127" t="s">
        <v>140</v>
      </c>
      <c r="AT81" s="135" t="s">
        <v>78</v>
      </c>
      <c r="AU81" s="135" t="s">
        <v>79</v>
      </c>
      <c r="AY81" s="127" t="s">
        <v>133</v>
      </c>
      <c r="BK81" s="136">
        <f>SUM(BK82:BK86)</f>
        <v>0</v>
      </c>
    </row>
    <row r="82" spans="1:65" s="2" customFormat="1" ht="16.5" customHeight="1">
      <c r="A82" s="34"/>
      <c r="B82" s="139"/>
      <c r="C82" s="140" t="s">
        <v>87</v>
      </c>
      <c r="D82" s="140" t="s">
        <v>135</v>
      </c>
      <c r="E82" s="141" t="s">
        <v>451</v>
      </c>
      <c r="F82" s="142" t="s">
        <v>452</v>
      </c>
      <c r="G82" s="143" t="s">
        <v>453</v>
      </c>
      <c r="H82" s="144">
        <v>1</v>
      </c>
      <c r="I82" s="145"/>
      <c r="J82" s="146">
        <f>ROUND(I82*H82,2)</f>
        <v>0</v>
      </c>
      <c r="K82" s="142" t="s">
        <v>3</v>
      </c>
      <c r="L82" s="35"/>
      <c r="M82" s="147" t="s">
        <v>3</v>
      </c>
      <c r="N82" s="148" t="s">
        <v>50</v>
      </c>
      <c r="O82" s="55"/>
      <c r="P82" s="149">
        <f>O82*H82</f>
        <v>0</v>
      </c>
      <c r="Q82" s="149">
        <v>0</v>
      </c>
      <c r="R82" s="149">
        <f>Q82*H82</f>
        <v>0</v>
      </c>
      <c r="S82" s="149">
        <v>0</v>
      </c>
      <c r="T82" s="150">
        <f>S82*H82</f>
        <v>0</v>
      </c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R82" s="151" t="s">
        <v>140</v>
      </c>
      <c r="AT82" s="151" t="s">
        <v>135</v>
      </c>
      <c r="AU82" s="151" t="s">
        <v>87</v>
      </c>
      <c r="AY82" s="18" t="s">
        <v>133</v>
      </c>
      <c r="BE82" s="152">
        <f>IF(N82="základní",J82,0)</f>
        <v>0</v>
      </c>
      <c r="BF82" s="152">
        <f>IF(N82="snížená",J82,0)</f>
        <v>0</v>
      </c>
      <c r="BG82" s="152">
        <f>IF(N82="zákl. přenesená",J82,0)</f>
        <v>0</v>
      </c>
      <c r="BH82" s="152">
        <f>IF(N82="sníž. přenesená",J82,0)</f>
        <v>0</v>
      </c>
      <c r="BI82" s="152">
        <f>IF(N82="nulová",J82,0)</f>
        <v>0</v>
      </c>
      <c r="BJ82" s="18" t="s">
        <v>87</v>
      </c>
      <c r="BK82" s="152">
        <f>ROUND(I82*H82,2)</f>
        <v>0</v>
      </c>
      <c r="BL82" s="18" t="s">
        <v>140</v>
      </c>
      <c r="BM82" s="151" t="s">
        <v>454</v>
      </c>
    </row>
    <row r="83" spans="1:47" s="2" customFormat="1" ht="11.25">
      <c r="A83" s="34"/>
      <c r="B83" s="35"/>
      <c r="C83" s="34"/>
      <c r="D83" s="153" t="s">
        <v>142</v>
      </c>
      <c r="E83" s="34"/>
      <c r="F83" s="154" t="s">
        <v>452</v>
      </c>
      <c r="G83" s="34"/>
      <c r="H83" s="34"/>
      <c r="I83" s="155"/>
      <c r="J83" s="34"/>
      <c r="K83" s="34"/>
      <c r="L83" s="35"/>
      <c r="M83" s="156"/>
      <c r="N83" s="157"/>
      <c r="O83" s="55"/>
      <c r="P83" s="55"/>
      <c r="Q83" s="55"/>
      <c r="R83" s="55"/>
      <c r="S83" s="55"/>
      <c r="T83" s="56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T83" s="18" t="s">
        <v>142</v>
      </c>
      <c r="AU83" s="18" t="s">
        <v>87</v>
      </c>
    </row>
    <row r="84" spans="2:51" s="13" customFormat="1" ht="11.25">
      <c r="B84" s="170"/>
      <c r="D84" s="153" t="s">
        <v>409</v>
      </c>
      <c r="E84" s="171" t="s">
        <v>3</v>
      </c>
      <c r="F84" s="172" t="s">
        <v>455</v>
      </c>
      <c r="H84" s="171" t="s">
        <v>3</v>
      </c>
      <c r="I84" s="173"/>
      <c r="L84" s="170"/>
      <c r="M84" s="174"/>
      <c r="N84" s="175"/>
      <c r="O84" s="175"/>
      <c r="P84" s="175"/>
      <c r="Q84" s="175"/>
      <c r="R84" s="175"/>
      <c r="S84" s="175"/>
      <c r="T84" s="176"/>
      <c r="AT84" s="171" t="s">
        <v>409</v>
      </c>
      <c r="AU84" s="171" t="s">
        <v>87</v>
      </c>
      <c r="AV84" s="13" t="s">
        <v>87</v>
      </c>
      <c r="AW84" s="13" t="s">
        <v>41</v>
      </c>
      <c r="AX84" s="13" t="s">
        <v>79</v>
      </c>
      <c r="AY84" s="171" t="s">
        <v>133</v>
      </c>
    </row>
    <row r="85" spans="2:51" s="14" customFormat="1" ht="11.25">
      <c r="B85" s="177"/>
      <c r="D85" s="153" t="s">
        <v>409</v>
      </c>
      <c r="E85" s="178" t="s">
        <v>3</v>
      </c>
      <c r="F85" s="179" t="s">
        <v>87</v>
      </c>
      <c r="H85" s="180">
        <v>1</v>
      </c>
      <c r="I85" s="181"/>
      <c r="L85" s="177"/>
      <c r="M85" s="182"/>
      <c r="N85" s="183"/>
      <c r="O85" s="183"/>
      <c r="P85" s="183"/>
      <c r="Q85" s="183"/>
      <c r="R85" s="183"/>
      <c r="S85" s="183"/>
      <c r="T85" s="184"/>
      <c r="AT85" s="178" t="s">
        <v>409</v>
      </c>
      <c r="AU85" s="178" t="s">
        <v>87</v>
      </c>
      <c r="AV85" s="14" t="s">
        <v>89</v>
      </c>
      <c r="AW85" s="14" t="s">
        <v>41</v>
      </c>
      <c r="AX85" s="14" t="s">
        <v>79</v>
      </c>
      <c r="AY85" s="178" t="s">
        <v>133</v>
      </c>
    </row>
    <row r="86" spans="2:51" s="15" customFormat="1" ht="11.25">
      <c r="B86" s="189"/>
      <c r="D86" s="153" t="s">
        <v>409</v>
      </c>
      <c r="E86" s="190" t="s">
        <v>3</v>
      </c>
      <c r="F86" s="191" t="s">
        <v>456</v>
      </c>
      <c r="H86" s="192">
        <v>1</v>
      </c>
      <c r="I86" s="193"/>
      <c r="L86" s="189"/>
      <c r="M86" s="194"/>
      <c r="N86" s="195"/>
      <c r="O86" s="195"/>
      <c r="P86" s="195"/>
      <c r="Q86" s="195"/>
      <c r="R86" s="195"/>
      <c r="S86" s="195"/>
      <c r="T86" s="196"/>
      <c r="AT86" s="190" t="s">
        <v>409</v>
      </c>
      <c r="AU86" s="190" t="s">
        <v>87</v>
      </c>
      <c r="AV86" s="15" t="s">
        <v>140</v>
      </c>
      <c r="AW86" s="15" t="s">
        <v>41</v>
      </c>
      <c r="AX86" s="15" t="s">
        <v>87</v>
      </c>
      <c r="AY86" s="190" t="s">
        <v>133</v>
      </c>
    </row>
    <row r="87" spans="1:31" s="2" customFormat="1" ht="6.95" customHeight="1">
      <c r="A87" s="34"/>
      <c r="B87" s="44"/>
      <c r="C87" s="45"/>
      <c r="D87" s="45"/>
      <c r="E87" s="45"/>
      <c r="F87" s="45"/>
      <c r="G87" s="45"/>
      <c r="H87" s="45"/>
      <c r="I87" s="45"/>
      <c r="J87" s="45"/>
      <c r="K87" s="45"/>
      <c r="L87" s="35"/>
      <c r="M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</sheetData>
  <autoFilter ref="C79:K86"/>
  <mergeCells count="9">
    <mergeCell ref="E50:H50"/>
    <mergeCell ref="E70:H70"/>
    <mergeCell ref="E72:H72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64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19" t="s">
        <v>6</v>
      </c>
      <c r="M2" s="304"/>
      <c r="N2" s="304"/>
      <c r="O2" s="304"/>
      <c r="P2" s="304"/>
      <c r="Q2" s="304"/>
      <c r="R2" s="304"/>
      <c r="S2" s="304"/>
      <c r="T2" s="304"/>
      <c r="U2" s="304"/>
      <c r="V2" s="304"/>
      <c r="AT2" s="18" t="s">
        <v>95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89</v>
      </c>
    </row>
    <row r="4" spans="2:46" s="1" customFormat="1" ht="24.95" customHeight="1">
      <c r="B4" s="21"/>
      <c r="D4" s="22" t="s">
        <v>99</v>
      </c>
      <c r="L4" s="21"/>
      <c r="M4" s="90" t="s">
        <v>11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20" t="str">
        <f>'Rekapitulace stavby'!K6</f>
        <v>Most ev.č. 177-002 Nové Mitrovice</v>
      </c>
      <c r="F7" s="321"/>
      <c r="G7" s="321"/>
      <c r="H7" s="321"/>
      <c r="L7" s="21"/>
    </row>
    <row r="8" spans="1:31" s="2" customFormat="1" ht="12" customHeight="1">
      <c r="A8" s="34"/>
      <c r="B8" s="35"/>
      <c r="C8" s="34"/>
      <c r="D8" s="28" t="s">
        <v>100</v>
      </c>
      <c r="E8" s="34"/>
      <c r="F8" s="34"/>
      <c r="G8" s="34"/>
      <c r="H8" s="34"/>
      <c r="I8" s="34"/>
      <c r="J8" s="34"/>
      <c r="K8" s="34"/>
      <c r="L8" s="9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5"/>
      <c r="C9" s="34"/>
      <c r="D9" s="34"/>
      <c r="E9" s="282" t="s">
        <v>457</v>
      </c>
      <c r="F9" s="322"/>
      <c r="G9" s="322"/>
      <c r="H9" s="322"/>
      <c r="I9" s="34"/>
      <c r="J9" s="34"/>
      <c r="K9" s="34"/>
      <c r="L9" s="9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9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5"/>
      <c r="C11" s="34"/>
      <c r="D11" s="28" t="s">
        <v>19</v>
      </c>
      <c r="E11" s="34"/>
      <c r="F11" s="26" t="s">
        <v>20</v>
      </c>
      <c r="G11" s="34"/>
      <c r="H11" s="34"/>
      <c r="I11" s="28" t="s">
        <v>21</v>
      </c>
      <c r="J11" s="26" t="s">
        <v>3</v>
      </c>
      <c r="K11" s="34"/>
      <c r="L11" s="9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5"/>
      <c r="C12" s="34"/>
      <c r="D12" s="28" t="s">
        <v>23</v>
      </c>
      <c r="E12" s="34"/>
      <c r="F12" s="26" t="s">
        <v>24</v>
      </c>
      <c r="G12" s="34"/>
      <c r="H12" s="34"/>
      <c r="I12" s="28" t="s">
        <v>25</v>
      </c>
      <c r="J12" s="52" t="str">
        <f>'Rekapitulace stavby'!AN8</f>
        <v>12. 7. 2023</v>
      </c>
      <c r="K12" s="34"/>
      <c r="L12" s="9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9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8" t="s">
        <v>31</v>
      </c>
      <c r="E14" s="34"/>
      <c r="F14" s="34"/>
      <c r="G14" s="34"/>
      <c r="H14" s="34"/>
      <c r="I14" s="28" t="s">
        <v>32</v>
      </c>
      <c r="J14" s="26" t="s">
        <v>33</v>
      </c>
      <c r="K14" s="34"/>
      <c r="L14" s="9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5"/>
      <c r="C15" s="34"/>
      <c r="D15" s="34"/>
      <c r="E15" s="26" t="s">
        <v>34</v>
      </c>
      <c r="F15" s="34"/>
      <c r="G15" s="34"/>
      <c r="H15" s="34"/>
      <c r="I15" s="28" t="s">
        <v>35</v>
      </c>
      <c r="J15" s="26" t="s">
        <v>33</v>
      </c>
      <c r="K15" s="34"/>
      <c r="L15" s="9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9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5"/>
      <c r="C17" s="34"/>
      <c r="D17" s="28" t="s">
        <v>36</v>
      </c>
      <c r="E17" s="34"/>
      <c r="F17" s="34"/>
      <c r="G17" s="34"/>
      <c r="H17" s="34"/>
      <c r="I17" s="28" t="s">
        <v>32</v>
      </c>
      <c r="J17" s="29" t="str">
        <f>'Rekapitulace stavby'!AN13</f>
        <v>Vyplň údaj</v>
      </c>
      <c r="K17" s="34"/>
      <c r="L17" s="9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5"/>
      <c r="C18" s="34"/>
      <c r="D18" s="34"/>
      <c r="E18" s="323" t="str">
        <f>'Rekapitulace stavby'!E14</f>
        <v>Vyplň údaj</v>
      </c>
      <c r="F18" s="303"/>
      <c r="G18" s="303"/>
      <c r="H18" s="303"/>
      <c r="I18" s="28" t="s">
        <v>35</v>
      </c>
      <c r="J18" s="29" t="str">
        <f>'Rekapitulace stavby'!AN14</f>
        <v>Vyplň údaj</v>
      </c>
      <c r="K18" s="34"/>
      <c r="L18" s="9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9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5"/>
      <c r="C20" s="34"/>
      <c r="D20" s="28" t="s">
        <v>38</v>
      </c>
      <c r="E20" s="34"/>
      <c r="F20" s="34"/>
      <c r="G20" s="34"/>
      <c r="H20" s="34"/>
      <c r="I20" s="28" t="s">
        <v>32</v>
      </c>
      <c r="J20" s="26" t="s">
        <v>39</v>
      </c>
      <c r="K20" s="34"/>
      <c r="L20" s="9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5"/>
      <c r="C21" s="34"/>
      <c r="D21" s="34"/>
      <c r="E21" s="26" t="s">
        <v>40</v>
      </c>
      <c r="F21" s="34"/>
      <c r="G21" s="34"/>
      <c r="H21" s="34"/>
      <c r="I21" s="28" t="s">
        <v>35</v>
      </c>
      <c r="J21" s="26" t="s">
        <v>39</v>
      </c>
      <c r="K21" s="34"/>
      <c r="L21" s="9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9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5"/>
      <c r="C23" s="34"/>
      <c r="D23" s="28" t="s">
        <v>42</v>
      </c>
      <c r="E23" s="34"/>
      <c r="F23" s="34"/>
      <c r="G23" s="34"/>
      <c r="H23" s="34"/>
      <c r="I23" s="28" t="s">
        <v>32</v>
      </c>
      <c r="J23" s="26" t="s">
        <v>39</v>
      </c>
      <c r="K23" s="34"/>
      <c r="L23" s="9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5"/>
      <c r="C24" s="34"/>
      <c r="D24" s="34"/>
      <c r="E24" s="26" t="s">
        <v>40</v>
      </c>
      <c r="F24" s="34"/>
      <c r="G24" s="34"/>
      <c r="H24" s="34"/>
      <c r="I24" s="28" t="s">
        <v>35</v>
      </c>
      <c r="J24" s="26" t="s">
        <v>39</v>
      </c>
      <c r="K24" s="34"/>
      <c r="L24" s="9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9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5"/>
      <c r="C26" s="34"/>
      <c r="D26" s="28" t="s">
        <v>43</v>
      </c>
      <c r="E26" s="34"/>
      <c r="F26" s="34"/>
      <c r="G26" s="34"/>
      <c r="H26" s="34"/>
      <c r="I26" s="34"/>
      <c r="J26" s="34"/>
      <c r="K26" s="34"/>
      <c r="L26" s="9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92"/>
      <c r="B27" s="93"/>
      <c r="C27" s="92"/>
      <c r="D27" s="92"/>
      <c r="E27" s="308" t="s">
        <v>3</v>
      </c>
      <c r="F27" s="308"/>
      <c r="G27" s="308"/>
      <c r="H27" s="308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9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5"/>
      <c r="C29" s="34"/>
      <c r="D29" s="63"/>
      <c r="E29" s="63"/>
      <c r="F29" s="63"/>
      <c r="G29" s="63"/>
      <c r="H29" s="63"/>
      <c r="I29" s="63"/>
      <c r="J29" s="63"/>
      <c r="K29" s="63"/>
      <c r="L29" s="9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5"/>
      <c r="C30" s="34"/>
      <c r="D30" s="95" t="s">
        <v>45</v>
      </c>
      <c r="E30" s="34"/>
      <c r="F30" s="34"/>
      <c r="G30" s="34"/>
      <c r="H30" s="34"/>
      <c r="I30" s="34"/>
      <c r="J30" s="68">
        <f>ROUND(J88,2)</f>
        <v>0</v>
      </c>
      <c r="K30" s="34"/>
      <c r="L30" s="9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5"/>
      <c r="C32" s="34"/>
      <c r="D32" s="34"/>
      <c r="E32" s="34"/>
      <c r="F32" s="38" t="s">
        <v>47</v>
      </c>
      <c r="G32" s="34"/>
      <c r="H32" s="34"/>
      <c r="I32" s="38" t="s">
        <v>46</v>
      </c>
      <c r="J32" s="38" t="s">
        <v>48</v>
      </c>
      <c r="K32" s="34"/>
      <c r="L32" s="9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5"/>
      <c r="C33" s="34"/>
      <c r="D33" s="96" t="s">
        <v>49</v>
      </c>
      <c r="E33" s="28" t="s">
        <v>50</v>
      </c>
      <c r="F33" s="97">
        <f>ROUND((SUM(BE88:BE641)),2)</f>
        <v>0</v>
      </c>
      <c r="G33" s="34"/>
      <c r="H33" s="34"/>
      <c r="I33" s="98">
        <v>0.21</v>
      </c>
      <c r="J33" s="97">
        <f>ROUND(((SUM(BE88:BE641))*I33),2)</f>
        <v>0</v>
      </c>
      <c r="K33" s="34"/>
      <c r="L33" s="9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5"/>
      <c r="C34" s="34"/>
      <c r="D34" s="34"/>
      <c r="E34" s="28" t="s">
        <v>51</v>
      </c>
      <c r="F34" s="97">
        <f>ROUND((SUM(BF88:BF641)),2)</f>
        <v>0</v>
      </c>
      <c r="G34" s="34"/>
      <c r="H34" s="34"/>
      <c r="I34" s="98">
        <v>0.15</v>
      </c>
      <c r="J34" s="97">
        <f>ROUND(((SUM(BF88:BF641))*I34),2)</f>
        <v>0</v>
      </c>
      <c r="K34" s="34"/>
      <c r="L34" s="9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5"/>
      <c r="C35" s="34"/>
      <c r="D35" s="34"/>
      <c r="E35" s="28" t="s">
        <v>52</v>
      </c>
      <c r="F35" s="97">
        <f>ROUND((SUM(BG88:BG641)),2)</f>
        <v>0</v>
      </c>
      <c r="G35" s="34"/>
      <c r="H35" s="34"/>
      <c r="I35" s="98">
        <v>0.21</v>
      </c>
      <c r="J35" s="97">
        <f>0</f>
        <v>0</v>
      </c>
      <c r="K35" s="34"/>
      <c r="L35" s="9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5"/>
      <c r="C36" s="34"/>
      <c r="D36" s="34"/>
      <c r="E36" s="28" t="s">
        <v>53</v>
      </c>
      <c r="F36" s="97">
        <f>ROUND((SUM(BH88:BH641)),2)</f>
        <v>0</v>
      </c>
      <c r="G36" s="34"/>
      <c r="H36" s="34"/>
      <c r="I36" s="98">
        <v>0.15</v>
      </c>
      <c r="J36" s="97">
        <f>0</f>
        <v>0</v>
      </c>
      <c r="K36" s="34"/>
      <c r="L36" s="9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5"/>
      <c r="C37" s="34"/>
      <c r="D37" s="34"/>
      <c r="E37" s="28" t="s">
        <v>54</v>
      </c>
      <c r="F37" s="97">
        <f>ROUND((SUM(BI88:BI641)),2)</f>
        <v>0</v>
      </c>
      <c r="G37" s="34"/>
      <c r="H37" s="34"/>
      <c r="I37" s="98">
        <v>0</v>
      </c>
      <c r="J37" s="97">
        <f>0</f>
        <v>0</v>
      </c>
      <c r="K37" s="34"/>
      <c r="L37" s="9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9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5"/>
      <c r="C39" s="99"/>
      <c r="D39" s="100" t="s">
        <v>55</v>
      </c>
      <c r="E39" s="57"/>
      <c r="F39" s="57"/>
      <c r="G39" s="101" t="s">
        <v>56</v>
      </c>
      <c r="H39" s="102" t="s">
        <v>57</v>
      </c>
      <c r="I39" s="57"/>
      <c r="J39" s="103">
        <f>SUM(J30:J37)</f>
        <v>0</v>
      </c>
      <c r="K39" s="104"/>
      <c r="L39" s="9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9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46"/>
      <c r="C44" s="47"/>
      <c r="D44" s="47"/>
      <c r="E44" s="47"/>
      <c r="F44" s="47"/>
      <c r="G44" s="47"/>
      <c r="H44" s="47"/>
      <c r="I44" s="47"/>
      <c r="J44" s="47"/>
      <c r="K44" s="47"/>
      <c r="L44" s="91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2" t="s">
        <v>102</v>
      </c>
      <c r="D45" s="34"/>
      <c r="E45" s="34"/>
      <c r="F45" s="34"/>
      <c r="G45" s="34"/>
      <c r="H45" s="34"/>
      <c r="I45" s="34"/>
      <c r="J45" s="34"/>
      <c r="K45" s="34"/>
      <c r="L45" s="91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91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8" t="s">
        <v>17</v>
      </c>
      <c r="D47" s="34"/>
      <c r="E47" s="34"/>
      <c r="F47" s="34"/>
      <c r="G47" s="34"/>
      <c r="H47" s="34"/>
      <c r="I47" s="34"/>
      <c r="J47" s="34"/>
      <c r="K47" s="34"/>
      <c r="L47" s="91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4"/>
      <c r="D48" s="34"/>
      <c r="E48" s="320" t="str">
        <f>E7</f>
        <v>Most ev.č. 177-002 Nové Mitrovice</v>
      </c>
      <c r="F48" s="321"/>
      <c r="G48" s="321"/>
      <c r="H48" s="321"/>
      <c r="I48" s="34"/>
      <c r="J48" s="34"/>
      <c r="K48" s="34"/>
      <c r="L48" s="91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8" t="s">
        <v>100</v>
      </c>
      <c r="D49" s="34"/>
      <c r="E49" s="34"/>
      <c r="F49" s="34"/>
      <c r="G49" s="34"/>
      <c r="H49" s="34"/>
      <c r="I49" s="34"/>
      <c r="J49" s="34"/>
      <c r="K49" s="34"/>
      <c r="L49" s="91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4"/>
      <c r="D50" s="34"/>
      <c r="E50" s="282" t="str">
        <f>E9</f>
        <v>SO 201 - MOST EV. Č. 177-002</v>
      </c>
      <c r="F50" s="322"/>
      <c r="G50" s="322"/>
      <c r="H50" s="322"/>
      <c r="I50" s="34"/>
      <c r="J50" s="34"/>
      <c r="K50" s="34"/>
      <c r="L50" s="91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4"/>
      <c r="D51" s="34"/>
      <c r="E51" s="34"/>
      <c r="F51" s="34"/>
      <c r="G51" s="34"/>
      <c r="H51" s="34"/>
      <c r="I51" s="34"/>
      <c r="J51" s="34"/>
      <c r="K51" s="34"/>
      <c r="L51" s="91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8" t="s">
        <v>23</v>
      </c>
      <c r="D52" s="34"/>
      <c r="E52" s="34"/>
      <c r="F52" s="26" t="str">
        <f>F12</f>
        <v>Nové Mitrovice</v>
      </c>
      <c r="G52" s="34"/>
      <c r="H52" s="34"/>
      <c r="I52" s="28" t="s">
        <v>25</v>
      </c>
      <c r="J52" s="52" t="str">
        <f>IF(J12="","",J12)</f>
        <v>12. 7. 2023</v>
      </c>
      <c r="K52" s="34"/>
      <c r="L52" s="91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4"/>
      <c r="D53" s="34"/>
      <c r="E53" s="34"/>
      <c r="F53" s="34"/>
      <c r="G53" s="34"/>
      <c r="H53" s="34"/>
      <c r="I53" s="34"/>
      <c r="J53" s="34"/>
      <c r="K53" s="34"/>
      <c r="L53" s="91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2" customHeight="1">
      <c r="A54" s="34"/>
      <c r="B54" s="35"/>
      <c r="C54" s="28" t="s">
        <v>31</v>
      </c>
      <c r="D54" s="34"/>
      <c r="E54" s="34"/>
      <c r="F54" s="26" t="str">
        <f>E15</f>
        <v>Správa a údržba silnic Plzeňského kraje p.o.</v>
      </c>
      <c r="G54" s="34"/>
      <c r="H54" s="34"/>
      <c r="I54" s="28" t="s">
        <v>38</v>
      </c>
      <c r="J54" s="32" t="str">
        <f>E21</f>
        <v>U-Projekt DOS s.r.o.</v>
      </c>
      <c r="K54" s="34"/>
      <c r="L54" s="91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8" t="s">
        <v>36</v>
      </c>
      <c r="D55" s="34"/>
      <c r="E55" s="34"/>
      <c r="F55" s="26" t="str">
        <f>IF(E18="","",E18)</f>
        <v>Vyplň údaj</v>
      </c>
      <c r="G55" s="34"/>
      <c r="H55" s="34"/>
      <c r="I55" s="28" t="s">
        <v>42</v>
      </c>
      <c r="J55" s="32" t="str">
        <f>E24</f>
        <v>U-Projekt DOS s.r.o.</v>
      </c>
      <c r="K55" s="34"/>
      <c r="L55" s="91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4"/>
      <c r="D56" s="34"/>
      <c r="E56" s="34"/>
      <c r="F56" s="34"/>
      <c r="G56" s="34"/>
      <c r="H56" s="34"/>
      <c r="I56" s="34"/>
      <c r="J56" s="34"/>
      <c r="K56" s="34"/>
      <c r="L56" s="91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05" t="s">
        <v>103</v>
      </c>
      <c r="D57" s="99"/>
      <c r="E57" s="99"/>
      <c r="F57" s="99"/>
      <c r="G57" s="99"/>
      <c r="H57" s="99"/>
      <c r="I57" s="99"/>
      <c r="J57" s="106" t="s">
        <v>104</v>
      </c>
      <c r="K57" s="99"/>
      <c r="L57" s="91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4"/>
      <c r="D58" s="34"/>
      <c r="E58" s="34"/>
      <c r="F58" s="34"/>
      <c r="G58" s="34"/>
      <c r="H58" s="34"/>
      <c r="I58" s="34"/>
      <c r="J58" s="34"/>
      <c r="K58" s="34"/>
      <c r="L58" s="91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07" t="s">
        <v>77</v>
      </c>
      <c r="D59" s="34"/>
      <c r="E59" s="34"/>
      <c r="F59" s="34"/>
      <c r="G59" s="34"/>
      <c r="H59" s="34"/>
      <c r="I59" s="34"/>
      <c r="J59" s="68">
        <f>J88</f>
        <v>0</v>
      </c>
      <c r="K59" s="34"/>
      <c r="L59" s="91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8" t="s">
        <v>105</v>
      </c>
    </row>
    <row r="60" spans="2:12" s="9" customFormat="1" ht="24.95" customHeight="1">
      <c r="B60" s="108"/>
      <c r="D60" s="109" t="s">
        <v>106</v>
      </c>
      <c r="E60" s="110"/>
      <c r="F60" s="110"/>
      <c r="G60" s="110"/>
      <c r="H60" s="110"/>
      <c r="I60" s="110"/>
      <c r="J60" s="111">
        <f>J89</f>
        <v>0</v>
      </c>
      <c r="L60" s="108"/>
    </row>
    <row r="61" spans="2:12" s="10" customFormat="1" ht="19.9" customHeight="1">
      <c r="B61" s="112"/>
      <c r="D61" s="113" t="s">
        <v>458</v>
      </c>
      <c r="E61" s="114"/>
      <c r="F61" s="114"/>
      <c r="G61" s="114"/>
      <c r="H61" s="114"/>
      <c r="I61" s="114"/>
      <c r="J61" s="115">
        <f>J90</f>
        <v>0</v>
      </c>
      <c r="L61" s="112"/>
    </row>
    <row r="62" spans="2:12" s="10" customFormat="1" ht="19.9" customHeight="1">
      <c r="B62" s="112"/>
      <c r="D62" s="113" t="s">
        <v>459</v>
      </c>
      <c r="E62" s="114"/>
      <c r="F62" s="114"/>
      <c r="G62" s="114"/>
      <c r="H62" s="114"/>
      <c r="I62" s="114"/>
      <c r="J62" s="115">
        <f>J182</f>
        <v>0</v>
      </c>
      <c r="L62" s="112"/>
    </row>
    <row r="63" spans="2:12" s="10" customFormat="1" ht="19.9" customHeight="1">
      <c r="B63" s="112"/>
      <c r="D63" s="113" t="s">
        <v>110</v>
      </c>
      <c r="E63" s="114"/>
      <c r="F63" s="114"/>
      <c r="G63" s="114"/>
      <c r="H63" s="114"/>
      <c r="I63" s="114"/>
      <c r="J63" s="115">
        <f>J218</f>
        <v>0</v>
      </c>
      <c r="L63" s="112"/>
    </row>
    <row r="64" spans="2:12" s="10" customFormat="1" ht="19.9" customHeight="1">
      <c r="B64" s="112"/>
      <c r="D64" s="113" t="s">
        <v>111</v>
      </c>
      <c r="E64" s="114"/>
      <c r="F64" s="114"/>
      <c r="G64" s="114"/>
      <c r="H64" s="114"/>
      <c r="I64" s="114"/>
      <c r="J64" s="115">
        <f>J276</f>
        <v>0</v>
      </c>
      <c r="L64" s="112"/>
    </row>
    <row r="65" spans="2:12" s="10" customFormat="1" ht="19.9" customHeight="1">
      <c r="B65" s="112"/>
      <c r="D65" s="113" t="s">
        <v>112</v>
      </c>
      <c r="E65" s="114"/>
      <c r="F65" s="114"/>
      <c r="G65" s="114"/>
      <c r="H65" s="114"/>
      <c r="I65" s="114"/>
      <c r="J65" s="115">
        <f>J321</f>
        <v>0</v>
      </c>
      <c r="L65" s="112"/>
    </row>
    <row r="66" spans="2:12" s="10" customFormat="1" ht="19.9" customHeight="1">
      <c r="B66" s="112"/>
      <c r="D66" s="113" t="s">
        <v>460</v>
      </c>
      <c r="E66" s="114"/>
      <c r="F66" s="114"/>
      <c r="G66" s="114"/>
      <c r="H66" s="114"/>
      <c r="I66" s="114"/>
      <c r="J66" s="115">
        <f>J329</f>
        <v>0</v>
      </c>
      <c r="L66" s="112"/>
    </row>
    <row r="67" spans="2:12" s="10" customFormat="1" ht="19.9" customHeight="1">
      <c r="B67" s="112"/>
      <c r="D67" s="113" t="s">
        <v>461</v>
      </c>
      <c r="E67" s="114"/>
      <c r="F67" s="114"/>
      <c r="G67" s="114"/>
      <c r="H67" s="114"/>
      <c r="I67" s="114"/>
      <c r="J67" s="115">
        <f>J354</f>
        <v>0</v>
      </c>
      <c r="L67" s="112"/>
    </row>
    <row r="68" spans="2:12" s="10" customFormat="1" ht="19.9" customHeight="1">
      <c r="B68" s="112"/>
      <c r="D68" s="113" t="s">
        <v>462</v>
      </c>
      <c r="E68" s="114"/>
      <c r="F68" s="114"/>
      <c r="G68" s="114"/>
      <c r="H68" s="114"/>
      <c r="I68" s="114"/>
      <c r="J68" s="115">
        <f>J384</f>
        <v>0</v>
      </c>
      <c r="L68" s="112"/>
    </row>
    <row r="69" spans="1:31" s="2" customFormat="1" ht="21.75" customHeight="1">
      <c r="A69" s="34"/>
      <c r="B69" s="35"/>
      <c r="C69" s="34"/>
      <c r="D69" s="34"/>
      <c r="E69" s="34"/>
      <c r="F69" s="34"/>
      <c r="G69" s="34"/>
      <c r="H69" s="34"/>
      <c r="I69" s="34"/>
      <c r="J69" s="34"/>
      <c r="K69" s="34"/>
      <c r="L69" s="91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6.95" customHeight="1">
      <c r="A70" s="34"/>
      <c r="B70" s="44"/>
      <c r="C70" s="45"/>
      <c r="D70" s="45"/>
      <c r="E70" s="45"/>
      <c r="F70" s="45"/>
      <c r="G70" s="45"/>
      <c r="H70" s="45"/>
      <c r="I70" s="45"/>
      <c r="J70" s="45"/>
      <c r="K70" s="45"/>
      <c r="L70" s="91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4" spans="1:31" s="2" customFormat="1" ht="6.95" customHeight="1">
      <c r="A74" s="34"/>
      <c r="B74" s="46"/>
      <c r="C74" s="47"/>
      <c r="D74" s="47"/>
      <c r="E74" s="47"/>
      <c r="F74" s="47"/>
      <c r="G74" s="47"/>
      <c r="H74" s="47"/>
      <c r="I74" s="47"/>
      <c r="J74" s="47"/>
      <c r="K74" s="47"/>
      <c r="L74" s="91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24.95" customHeight="1">
      <c r="A75" s="34"/>
      <c r="B75" s="35"/>
      <c r="C75" s="22" t="s">
        <v>118</v>
      </c>
      <c r="D75" s="34"/>
      <c r="E75" s="34"/>
      <c r="F75" s="34"/>
      <c r="G75" s="34"/>
      <c r="H75" s="34"/>
      <c r="I75" s="34"/>
      <c r="J75" s="34"/>
      <c r="K75" s="34"/>
      <c r="L75" s="91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6.95" customHeight="1">
      <c r="A76" s="34"/>
      <c r="B76" s="35"/>
      <c r="C76" s="34"/>
      <c r="D76" s="34"/>
      <c r="E76" s="34"/>
      <c r="F76" s="34"/>
      <c r="G76" s="34"/>
      <c r="H76" s="34"/>
      <c r="I76" s="34"/>
      <c r="J76" s="34"/>
      <c r="K76" s="34"/>
      <c r="L76" s="9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2" customHeight="1">
      <c r="A77" s="34"/>
      <c r="B77" s="35"/>
      <c r="C77" s="28" t="s">
        <v>17</v>
      </c>
      <c r="D77" s="34"/>
      <c r="E77" s="34"/>
      <c r="F77" s="34"/>
      <c r="G77" s="34"/>
      <c r="H77" s="34"/>
      <c r="I77" s="34"/>
      <c r="J77" s="34"/>
      <c r="K77" s="34"/>
      <c r="L77" s="9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6.5" customHeight="1">
      <c r="A78" s="34"/>
      <c r="B78" s="35"/>
      <c r="C78" s="34"/>
      <c r="D78" s="34"/>
      <c r="E78" s="320" t="str">
        <f>E7</f>
        <v>Most ev.č. 177-002 Nové Mitrovice</v>
      </c>
      <c r="F78" s="321"/>
      <c r="G78" s="321"/>
      <c r="H78" s="321"/>
      <c r="I78" s="34"/>
      <c r="J78" s="34"/>
      <c r="K78" s="34"/>
      <c r="L78" s="91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2" customHeight="1">
      <c r="A79" s="34"/>
      <c r="B79" s="35"/>
      <c r="C79" s="28" t="s">
        <v>100</v>
      </c>
      <c r="D79" s="34"/>
      <c r="E79" s="34"/>
      <c r="F79" s="34"/>
      <c r="G79" s="34"/>
      <c r="H79" s="34"/>
      <c r="I79" s="34"/>
      <c r="J79" s="34"/>
      <c r="K79" s="34"/>
      <c r="L79" s="91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6.5" customHeight="1">
      <c r="A80" s="34"/>
      <c r="B80" s="35"/>
      <c r="C80" s="34"/>
      <c r="D80" s="34"/>
      <c r="E80" s="282" t="str">
        <f>E9</f>
        <v>SO 201 - MOST EV. Č. 177-002</v>
      </c>
      <c r="F80" s="322"/>
      <c r="G80" s="322"/>
      <c r="H80" s="322"/>
      <c r="I80" s="34"/>
      <c r="J80" s="34"/>
      <c r="K80" s="34"/>
      <c r="L80" s="91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6.95" customHeight="1">
      <c r="A81" s="34"/>
      <c r="B81" s="35"/>
      <c r="C81" s="34"/>
      <c r="D81" s="34"/>
      <c r="E81" s="34"/>
      <c r="F81" s="34"/>
      <c r="G81" s="34"/>
      <c r="H81" s="34"/>
      <c r="I81" s="34"/>
      <c r="J81" s="34"/>
      <c r="K81" s="34"/>
      <c r="L81" s="9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2" customHeight="1">
      <c r="A82" s="34"/>
      <c r="B82" s="35"/>
      <c r="C82" s="28" t="s">
        <v>23</v>
      </c>
      <c r="D82" s="34"/>
      <c r="E82" s="34"/>
      <c r="F82" s="26" t="str">
        <f>F12</f>
        <v>Nové Mitrovice</v>
      </c>
      <c r="G82" s="34"/>
      <c r="H82" s="34"/>
      <c r="I82" s="28" t="s">
        <v>25</v>
      </c>
      <c r="J82" s="52" t="str">
        <f>IF(J12="","",J12)</f>
        <v>12. 7. 2023</v>
      </c>
      <c r="K82" s="34"/>
      <c r="L82" s="9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9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5.2" customHeight="1">
      <c r="A84" s="34"/>
      <c r="B84" s="35"/>
      <c r="C84" s="28" t="s">
        <v>31</v>
      </c>
      <c r="D84" s="34"/>
      <c r="E84" s="34"/>
      <c r="F84" s="26" t="str">
        <f>E15</f>
        <v>Správa a údržba silnic Plzeňského kraje p.o.</v>
      </c>
      <c r="G84" s="34"/>
      <c r="H84" s="34"/>
      <c r="I84" s="28" t="s">
        <v>38</v>
      </c>
      <c r="J84" s="32" t="str">
        <f>E21</f>
        <v>U-Projekt DOS s.r.o.</v>
      </c>
      <c r="K84" s="34"/>
      <c r="L84" s="9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5.2" customHeight="1">
      <c r="A85" s="34"/>
      <c r="B85" s="35"/>
      <c r="C85" s="28" t="s">
        <v>36</v>
      </c>
      <c r="D85" s="34"/>
      <c r="E85" s="34"/>
      <c r="F85" s="26" t="str">
        <f>IF(E18="","",E18)</f>
        <v>Vyplň údaj</v>
      </c>
      <c r="G85" s="34"/>
      <c r="H85" s="34"/>
      <c r="I85" s="28" t="s">
        <v>42</v>
      </c>
      <c r="J85" s="32" t="str">
        <f>E24</f>
        <v>U-Projekt DOS s.r.o.</v>
      </c>
      <c r="K85" s="34"/>
      <c r="L85" s="9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0.35" customHeight="1">
      <c r="A86" s="34"/>
      <c r="B86" s="35"/>
      <c r="C86" s="34"/>
      <c r="D86" s="34"/>
      <c r="E86" s="34"/>
      <c r="F86" s="34"/>
      <c r="G86" s="34"/>
      <c r="H86" s="34"/>
      <c r="I86" s="34"/>
      <c r="J86" s="34"/>
      <c r="K86" s="34"/>
      <c r="L86" s="9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11" customFormat="1" ht="29.25" customHeight="1">
      <c r="A87" s="116"/>
      <c r="B87" s="117"/>
      <c r="C87" s="118" t="s">
        <v>119</v>
      </c>
      <c r="D87" s="119" t="s">
        <v>64</v>
      </c>
      <c r="E87" s="119" t="s">
        <v>60</v>
      </c>
      <c r="F87" s="119" t="s">
        <v>61</v>
      </c>
      <c r="G87" s="119" t="s">
        <v>120</v>
      </c>
      <c r="H87" s="119" t="s">
        <v>121</v>
      </c>
      <c r="I87" s="119" t="s">
        <v>122</v>
      </c>
      <c r="J87" s="119" t="s">
        <v>104</v>
      </c>
      <c r="K87" s="120" t="s">
        <v>123</v>
      </c>
      <c r="L87" s="121"/>
      <c r="M87" s="59" t="s">
        <v>3</v>
      </c>
      <c r="N87" s="60" t="s">
        <v>49</v>
      </c>
      <c r="O87" s="60" t="s">
        <v>124</v>
      </c>
      <c r="P87" s="60" t="s">
        <v>125</v>
      </c>
      <c r="Q87" s="60" t="s">
        <v>126</v>
      </c>
      <c r="R87" s="60" t="s">
        <v>127</v>
      </c>
      <c r="S87" s="60" t="s">
        <v>128</v>
      </c>
      <c r="T87" s="61" t="s">
        <v>129</v>
      </c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</row>
    <row r="88" spans="1:63" s="2" customFormat="1" ht="22.9" customHeight="1">
      <c r="A88" s="34"/>
      <c r="B88" s="35"/>
      <c r="C88" s="66" t="s">
        <v>130</v>
      </c>
      <c r="D88" s="34"/>
      <c r="E88" s="34"/>
      <c r="F88" s="34"/>
      <c r="G88" s="34"/>
      <c r="H88" s="34"/>
      <c r="I88" s="34"/>
      <c r="J88" s="122">
        <f>BK88</f>
        <v>0</v>
      </c>
      <c r="K88" s="34"/>
      <c r="L88" s="35"/>
      <c r="M88" s="62"/>
      <c r="N88" s="53"/>
      <c r="O88" s="63"/>
      <c r="P88" s="123">
        <f>P89</f>
        <v>0</v>
      </c>
      <c r="Q88" s="63"/>
      <c r="R88" s="123">
        <f>R89</f>
        <v>290.788204969088</v>
      </c>
      <c r="S88" s="63"/>
      <c r="T88" s="124">
        <f>T89</f>
        <v>146.34439999999998</v>
      </c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T88" s="18" t="s">
        <v>78</v>
      </c>
      <c r="AU88" s="18" t="s">
        <v>105</v>
      </c>
      <c r="BK88" s="125">
        <f>BK89</f>
        <v>0</v>
      </c>
    </row>
    <row r="89" spans="2:63" s="12" customFormat="1" ht="25.9" customHeight="1">
      <c r="B89" s="126"/>
      <c r="D89" s="127" t="s">
        <v>78</v>
      </c>
      <c r="E89" s="128" t="s">
        <v>131</v>
      </c>
      <c r="F89" s="128" t="s">
        <v>132</v>
      </c>
      <c r="I89" s="129"/>
      <c r="J89" s="130">
        <f>BK89</f>
        <v>0</v>
      </c>
      <c r="L89" s="126"/>
      <c r="M89" s="131"/>
      <c r="N89" s="132"/>
      <c r="O89" s="132"/>
      <c r="P89" s="133">
        <f>P90+P182+P218+P276+P321+P329+P354+P384</f>
        <v>0</v>
      </c>
      <c r="Q89" s="132"/>
      <c r="R89" s="133">
        <f>R90+R182+R218+R276+R321+R329+R354+R384</f>
        <v>290.788204969088</v>
      </c>
      <c r="S89" s="132"/>
      <c r="T89" s="134">
        <f>T90+T182+T218+T276+T321+T329+T354+T384</f>
        <v>146.34439999999998</v>
      </c>
      <c r="AR89" s="127" t="s">
        <v>87</v>
      </c>
      <c r="AT89" s="135" t="s">
        <v>78</v>
      </c>
      <c r="AU89" s="135" t="s">
        <v>79</v>
      </c>
      <c r="AY89" s="127" t="s">
        <v>133</v>
      </c>
      <c r="BK89" s="136">
        <f>BK90+BK182+BK218+BK276+BK321+BK329+BK354+BK384</f>
        <v>0</v>
      </c>
    </row>
    <row r="90" spans="2:63" s="12" customFormat="1" ht="22.9" customHeight="1">
      <c r="B90" s="126"/>
      <c r="D90" s="127" t="s">
        <v>78</v>
      </c>
      <c r="E90" s="137" t="s">
        <v>87</v>
      </c>
      <c r="F90" s="137" t="s">
        <v>463</v>
      </c>
      <c r="I90" s="129"/>
      <c r="J90" s="138">
        <f>BK90</f>
        <v>0</v>
      </c>
      <c r="L90" s="126"/>
      <c r="M90" s="131"/>
      <c r="N90" s="132"/>
      <c r="O90" s="132"/>
      <c r="P90" s="133">
        <f>SUM(P91:P181)</f>
        <v>0</v>
      </c>
      <c r="Q90" s="132"/>
      <c r="R90" s="133">
        <f>SUM(R91:R181)</f>
        <v>26.830983000000003</v>
      </c>
      <c r="S90" s="132"/>
      <c r="T90" s="134">
        <f>SUM(T91:T181)</f>
        <v>0</v>
      </c>
      <c r="AR90" s="127" t="s">
        <v>140</v>
      </c>
      <c r="AT90" s="135" t="s">
        <v>78</v>
      </c>
      <c r="AU90" s="135" t="s">
        <v>87</v>
      </c>
      <c r="AY90" s="127" t="s">
        <v>133</v>
      </c>
      <c r="BK90" s="136">
        <f>SUM(BK91:BK181)</f>
        <v>0</v>
      </c>
    </row>
    <row r="91" spans="1:65" s="2" customFormat="1" ht="16.5" customHeight="1">
      <c r="A91" s="34"/>
      <c r="B91" s="139"/>
      <c r="C91" s="140" t="s">
        <v>87</v>
      </c>
      <c r="D91" s="140" t="s">
        <v>135</v>
      </c>
      <c r="E91" s="141" t="s">
        <v>464</v>
      </c>
      <c r="F91" s="142" t="s">
        <v>465</v>
      </c>
      <c r="G91" s="143" t="s">
        <v>138</v>
      </c>
      <c r="H91" s="144">
        <v>55</v>
      </c>
      <c r="I91" s="145"/>
      <c r="J91" s="146">
        <f>ROUND(I91*H91,2)</f>
        <v>0</v>
      </c>
      <c r="K91" s="142" t="s">
        <v>139</v>
      </c>
      <c r="L91" s="35"/>
      <c r="M91" s="147" t="s">
        <v>3</v>
      </c>
      <c r="N91" s="148" t="s">
        <v>50</v>
      </c>
      <c r="O91" s="55"/>
      <c r="P91" s="149">
        <f>O91*H91</f>
        <v>0</v>
      </c>
      <c r="Q91" s="149">
        <v>3E-05</v>
      </c>
      <c r="R91" s="149">
        <f>Q91*H91</f>
        <v>0.00165</v>
      </c>
      <c r="S91" s="149">
        <v>0</v>
      </c>
      <c r="T91" s="150">
        <f>S91*H91</f>
        <v>0</v>
      </c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R91" s="151" t="s">
        <v>140</v>
      </c>
      <c r="AT91" s="151" t="s">
        <v>135</v>
      </c>
      <c r="AU91" s="151" t="s">
        <v>89</v>
      </c>
      <c r="AY91" s="18" t="s">
        <v>133</v>
      </c>
      <c r="BE91" s="152">
        <f>IF(N91="základní",J91,0)</f>
        <v>0</v>
      </c>
      <c r="BF91" s="152">
        <f>IF(N91="snížená",J91,0)</f>
        <v>0</v>
      </c>
      <c r="BG91" s="152">
        <f>IF(N91="zákl. přenesená",J91,0)</f>
        <v>0</v>
      </c>
      <c r="BH91" s="152">
        <f>IF(N91="sníž. přenesená",J91,0)</f>
        <v>0</v>
      </c>
      <c r="BI91" s="152">
        <f>IF(N91="nulová",J91,0)</f>
        <v>0</v>
      </c>
      <c r="BJ91" s="18" t="s">
        <v>87</v>
      </c>
      <c r="BK91" s="152">
        <f>ROUND(I91*H91,2)</f>
        <v>0</v>
      </c>
      <c r="BL91" s="18" t="s">
        <v>140</v>
      </c>
      <c r="BM91" s="151" t="s">
        <v>466</v>
      </c>
    </row>
    <row r="92" spans="1:47" s="2" customFormat="1" ht="19.5">
      <c r="A92" s="34"/>
      <c r="B92" s="35"/>
      <c r="C92" s="34"/>
      <c r="D92" s="153" t="s">
        <v>142</v>
      </c>
      <c r="E92" s="34"/>
      <c r="F92" s="154" t="s">
        <v>467</v>
      </c>
      <c r="G92" s="34"/>
      <c r="H92" s="34"/>
      <c r="I92" s="155"/>
      <c r="J92" s="34"/>
      <c r="K92" s="34"/>
      <c r="L92" s="35"/>
      <c r="M92" s="156"/>
      <c r="N92" s="157"/>
      <c r="O92" s="55"/>
      <c r="P92" s="55"/>
      <c r="Q92" s="55"/>
      <c r="R92" s="55"/>
      <c r="S92" s="55"/>
      <c r="T92" s="56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T92" s="18" t="s">
        <v>142</v>
      </c>
      <c r="AU92" s="18" t="s">
        <v>89</v>
      </c>
    </row>
    <row r="93" spans="1:47" s="2" customFormat="1" ht="11.25">
      <c r="A93" s="34"/>
      <c r="B93" s="35"/>
      <c r="C93" s="34"/>
      <c r="D93" s="158" t="s">
        <v>144</v>
      </c>
      <c r="E93" s="34"/>
      <c r="F93" s="159" t="s">
        <v>468</v>
      </c>
      <c r="G93" s="34"/>
      <c r="H93" s="34"/>
      <c r="I93" s="155"/>
      <c r="J93" s="34"/>
      <c r="K93" s="34"/>
      <c r="L93" s="35"/>
      <c r="M93" s="156"/>
      <c r="N93" s="157"/>
      <c r="O93" s="55"/>
      <c r="P93" s="55"/>
      <c r="Q93" s="55"/>
      <c r="R93" s="55"/>
      <c r="S93" s="55"/>
      <c r="T93" s="56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T93" s="18" t="s">
        <v>144</v>
      </c>
      <c r="AU93" s="18" t="s">
        <v>89</v>
      </c>
    </row>
    <row r="94" spans="1:65" s="2" customFormat="1" ht="33" customHeight="1">
      <c r="A94" s="34"/>
      <c r="B94" s="139"/>
      <c r="C94" s="140" t="s">
        <v>89</v>
      </c>
      <c r="D94" s="140" t="s">
        <v>135</v>
      </c>
      <c r="E94" s="141" t="s">
        <v>469</v>
      </c>
      <c r="F94" s="142" t="s">
        <v>470</v>
      </c>
      <c r="G94" s="143" t="s">
        <v>138</v>
      </c>
      <c r="H94" s="144">
        <v>55</v>
      </c>
      <c r="I94" s="145"/>
      <c r="J94" s="146">
        <f>ROUND(I94*H94,2)</f>
        <v>0</v>
      </c>
      <c r="K94" s="142" t="s">
        <v>139</v>
      </c>
      <c r="L94" s="35"/>
      <c r="M94" s="147" t="s">
        <v>3</v>
      </c>
      <c r="N94" s="148" t="s">
        <v>50</v>
      </c>
      <c r="O94" s="55"/>
      <c r="P94" s="149">
        <f>O94*H94</f>
        <v>0</v>
      </c>
      <c r="Q94" s="149">
        <v>0</v>
      </c>
      <c r="R94" s="149">
        <f>Q94*H94</f>
        <v>0</v>
      </c>
      <c r="S94" s="149">
        <v>0</v>
      </c>
      <c r="T94" s="150">
        <f>S94*H94</f>
        <v>0</v>
      </c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R94" s="151" t="s">
        <v>140</v>
      </c>
      <c r="AT94" s="151" t="s">
        <v>135</v>
      </c>
      <c r="AU94" s="151" t="s">
        <v>89</v>
      </c>
      <c r="AY94" s="18" t="s">
        <v>133</v>
      </c>
      <c r="BE94" s="152">
        <f>IF(N94="základní",J94,0)</f>
        <v>0</v>
      </c>
      <c r="BF94" s="152">
        <f>IF(N94="snížená",J94,0)</f>
        <v>0</v>
      </c>
      <c r="BG94" s="152">
        <f>IF(N94="zákl. přenesená",J94,0)</f>
        <v>0</v>
      </c>
      <c r="BH94" s="152">
        <f>IF(N94="sníž. přenesená",J94,0)</f>
        <v>0</v>
      </c>
      <c r="BI94" s="152">
        <f>IF(N94="nulová",J94,0)</f>
        <v>0</v>
      </c>
      <c r="BJ94" s="18" t="s">
        <v>87</v>
      </c>
      <c r="BK94" s="152">
        <f>ROUND(I94*H94,2)</f>
        <v>0</v>
      </c>
      <c r="BL94" s="18" t="s">
        <v>140</v>
      </c>
      <c r="BM94" s="151" t="s">
        <v>471</v>
      </c>
    </row>
    <row r="95" spans="1:47" s="2" customFormat="1" ht="29.25">
      <c r="A95" s="34"/>
      <c r="B95" s="35"/>
      <c r="C95" s="34"/>
      <c r="D95" s="153" t="s">
        <v>142</v>
      </c>
      <c r="E95" s="34"/>
      <c r="F95" s="154" t="s">
        <v>472</v>
      </c>
      <c r="G95" s="34"/>
      <c r="H95" s="34"/>
      <c r="I95" s="155"/>
      <c r="J95" s="34"/>
      <c r="K95" s="34"/>
      <c r="L95" s="35"/>
      <c r="M95" s="156"/>
      <c r="N95" s="157"/>
      <c r="O95" s="55"/>
      <c r="P95" s="55"/>
      <c r="Q95" s="55"/>
      <c r="R95" s="55"/>
      <c r="S95" s="55"/>
      <c r="T95" s="56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T95" s="18" t="s">
        <v>142</v>
      </c>
      <c r="AU95" s="18" t="s">
        <v>89</v>
      </c>
    </row>
    <row r="96" spans="1:47" s="2" customFormat="1" ht="11.25">
      <c r="A96" s="34"/>
      <c r="B96" s="35"/>
      <c r="C96" s="34"/>
      <c r="D96" s="158" t="s">
        <v>144</v>
      </c>
      <c r="E96" s="34"/>
      <c r="F96" s="159" t="s">
        <v>473</v>
      </c>
      <c r="G96" s="34"/>
      <c r="H96" s="34"/>
      <c r="I96" s="155"/>
      <c r="J96" s="34"/>
      <c r="K96" s="34"/>
      <c r="L96" s="35"/>
      <c r="M96" s="156"/>
      <c r="N96" s="157"/>
      <c r="O96" s="55"/>
      <c r="P96" s="55"/>
      <c r="Q96" s="55"/>
      <c r="R96" s="55"/>
      <c r="S96" s="55"/>
      <c r="T96" s="56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T96" s="18" t="s">
        <v>144</v>
      </c>
      <c r="AU96" s="18" t="s">
        <v>89</v>
      </c>
    </row>
    <row r="97" spans="1:65" s="2" customFormat="1" ht="24.2" customHeight="1">
      <c r="A97" s="34"/>
      <c r="B97" s="139"/>
      <c r="C97" s="140" t="s">
        <v>151</v>
      </c>
      <c r="D97" s="140" t="s">
        <v>135</v>
      </c>
      <c r="E97" s="141" t="s">
        <v>474</v>
      </c>
      <c r="F97" s="142" t="s">
        <v>475</v>
      </c>
      <c r="G97" s="143" t="s">
        <v>138</v>
      </c>
      <c r="H97" s="144">
        <v>44</v>
      </c>
      <c r="I97" s="145"/>
      <c r="J97" s="146">
        <f>ROUND(I97*H97,2)</f>
        <v>0</v>
      </c>
      <c r="K97" s="142" t="s">
        <v>139</v>
      </c>
      <c r="L97" s="35"/>
      <c r="M97" s="147" t="s">
        <v>3</v>
      </c>
      <c r="N97" s="148" t="s">
        <v>50</v>
      </c>
      <c r="O97" s="55"/>
      <c r="P97" s="149">
        <f>O97*H97</f>
        <v>0</v>
      </c>
      <c r="Q97" s="149">
        <v>0</v>
      </c>
      <c r="R97" s="149">
        <f>Q97*H97</f>
        <v>0</v>
      </c>
      <c r="S97" s="149">
        <v>0</v>
      </c>
      <c r="T97" s="150">
        <f>S97*H97</f>
        <v>0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R97" s="151" t="s">
        <v>140</v>
      </c>
      <c r="AT97" s="151" t="s">
        <v>135</v>
      </c>
      <c r="AU97" s="151" t="s">
        <v>89</v>
      </c>
      <c r="AY97" s="18" t="s">
        <v>133</v>
      </c>
      <c r="BE97" s="152">
        <f>IF(N97="základní",J97,0)</f>
        <v>0</v>
      </c>
      <c r="BF97" s="152">
        <f>IF(N97="snížená",J97,0)</f>
        <v>0</v>
      </c>
      <c r="BG97" s="152">
        <f>IF(N97="zákl. přenesená",J97,0)</f>
        <v>0</v>
      </c>
      <c r="BH97" s="152">
        <f>IF(N97="sníž. přenesená",J97,0)</f>
        <v>0</v>
      </c>
      <c r="BI97" s="152">
        <f>IF(N97="nulová",J97,0)</f>
        <v>0</v>
      </c>
      <c r="BJ97" s="18" t="s">
        <v>87</v>
      </c>
      <c r="BK97" s="152">
        <f>ROUND(I97*H97,2)</f>
        <v>0</v>
      </c>
      <c r="BL97" s="18" t="s">
        <v>140</v>
      </c>
      <c r="BM97" s="151" t="s">
        <v>476</v>
      </c>
    </row>
    <row r="98" spans="1:47" s="2" customFormat="1" ht="19.5">
      <c r="A98" s="34"/>
      <c r="B98" s="35"/>
      <c r="C98" s="34"/>
      <c r="D98" s="153" t="s">
        <v>142</v>
      </c>
      <c r="E98" s="34"/>
      <c r="F98" s="154" t="s">
        <v>477</v>
      </c>
      <c r="G98" s="34"/>
      <c r="H98" s="34"/>
      <c r="I98" s="155"/>
      <c r="J98" s="34"/>
      <c r="K98" s="34"/>
      <c r="L98" s="35"/>
      <c r="M98" s="156"/>
      <c r="N98" s="157"/>
      <c r="O98" s="55"/>
      <c r="P98" s="55"/>
      <c r="Q98" s="55"/>
      <c r="R98" s="55"/>
      <c r="S98" s="55"/>
      <c r="T98" s="56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T98" s="18" t="s">
        <v>142</v>
      </c>
      <c r="AU98" s="18" t="s">
        <v>89</v>
      </c>
    </row>
    <row r="99" spans="1:47" s="2" customFormat="1" ht="11.25">
      <c r="A99" s="34"/>
      <c r="B99" s="35"/>
      <c r="C99" s="34"/>
      <c r="D99" s="158" t="s">
        <v>144</v>
      </c>
      <c r="E99" s="34"/>
      <c r="F99" s="159" t="s">
        <v>478</v>
      </c>
      <c r="G99" s="34"/>
      <c r="H99" s="34"/>
      <c r="I99" s="155"/>
      <c r="J99" s="34"/>
      <c r="K99" s="34"/>
      <c r="L99" s="35"/>
      <c r="M99" s="156"/>
      <c r="N99" s="157"/>
      <c r="O99" s="55"/>
      <c r="P99" s="55"/>
      <c r="Q99" s="55"/>
      <c r="R99" s="55"/>
      <c r="S99" s="55"/>
      <c r="T99" s="56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T99" s="18" t="s">
        <v>144</v>
      </c>
      <c r="AU99" s="18" t="s">
        <v>89</v>
      </c>
    </row>
    <row r="100" spans="1:65" s="2" customFormat="1" ht="33" customHeight="1">
      <c r="A100" s="34"/>
      <c r="B100" s="139"/>
      <c r="C100" s="140" t="s">
        <v>140</v>
      </c>
      <c r="D100" s="140" t="s">
        <v>135</v>
      </c>
      <c r="E100" s="141" t="s">
        <v>479</v>
      </c>
      <c r="F100" s="142" t="s">
        <v>480</v>
      </c>
      <c r="G100" s="143" t="s">
        <v>165</v>
      </c>
      <c r="H100" s="144">
        <v>20.022</v>
      </c>
      <c r="I100" s="145"/>
      <c r="J100" s="146">
        <f>ROUND(I100*H100,2)</f>
        <v>0</v>
      </c>
      <c r="K100" s="142" t="s">
        <v>139</v>
      </c>
      <c r="L100" s="35"/>
      <c r="M100" s="147" t="s">
        <v>3</v>
      </c>
      <c r="N100" s="148" t="s">
        <v>50</v>
      </c>
      <c r="O100" s="55"/>
      <c r="P100" s="149">
        <f>O100*H100</f>
        <v>0</v>
      </c>
      <c r="Q100" s="149">
        <v>0</v>
      </c>
      <c r="R100" s="149">
        <f>Q100*H100</f>
        <v>0</v>
      </c>
      <c r="S100" s="149">
        <v>0</v>
      </c>
      <c r="T100" s="150">
        <f>S100*H100</f>
        <v>0</v>
      </c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R100" s="151" t="s">
        <v>140</v>
      </c>
      <c r="AT100" s="151" t="s">
        <v>135</v>
      </c>
      <c r="AU100" s="151" t="s">
        <v>89</v>
      </c>
      <c r="AY100" s="18" t="s">
        <v>133</v>
      </c>
      <c r="BE100" s="152">
        <f>IF(N100="základní",J100,0)</f>
        <v>0</v>
      </c>
      <c r="BF100" s="152">
        <f>IF(N100="snížená",J100,0)</f>
        <v>0</v>
      </c>
      <c r="BG100" s="152">
        <f>IF(N100="zákl. přenesená",J100,0)</f>
        <v>0</v>
      </c>
      <c r="BH100" s="152">
        <f>IF(N100="sníž. přenesená",J100,0)</f>
        <v>0</v>
      </c>
      <c r="BI100" s="152">
        <f>IF(N100="nulová",J100,0)</f>
        <v>0</v>
      </c>
      <c r="BJ100" s="18" t="s">
        <v>87</v>
      </c>
      <c r="BK100" s="152">
        <f>ROUND(I100*H100,2)</f>
        <v>0</v>
      </c>
      <c r="BL100" s="18" t="s">
        <v>140</v>
      </c>
      <c r="BM100" s="151" t="s">
        <v>481</v>
      </c>
    </row>
    <row r="101" spans="1:47" s="2" customFormat="1" ht="19.5">
      <c r="A101" s="34"/>
      <c r="B101" s="35"/>
      <c r="C101" s="34"/>
      <c r="D101" s="153" t="s">
        <v>142</v>
      </c>
      <c r="E101" s="34"/>
      <c r="F101" s="154" t="s">
        <v>482</v>
      </c>
      <c r="G101" s="34"/>
      <c r="H101" s="34"/>
      <c r="I101" s="155"/>
      <c r="J101" s="34"/>
      <c r="K101" s="34"/>
      <c r="L101" s="35"/>
      <c r="M101" s="156"/>
      <c r="N101" s="157"/>
      <c r="O101" s="55"/>
      <c r="P101" s="55"/>
      <c r="Q101" s="55"/>
      <c r="R101" s="55"/>
      <c r="S101" s="55"/>
      <c r="T101" s="56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T101" s="18" t="s">
        <v>142</v>
      </c>
      <c r="AU101" s="18" t="s">
        <v>89</v>
      </c>
    </row>
    <row r="102" spans="1:47" s="2" customFormat="1" ht="11.25">
      <c r="A102" s="34"/>
      <c r="B102" s="35"/>
      <c r="C102" s="34"/>
      <c r="D102" s="158" t="s">
        <v>144</v>
      </c>
      <c r="E102" s="34"/>
      <c r="F102" s="159" t="s">
        <v>483</v>
      </c>
      <c r="G102" s="34"/>
      <c r="H102" s="34"/>
      <c r="I102" s="155"/>
      <c r="J102" s="34"/>
      <c r="K102" s="34"/>
      <c r="L102" s="35"/>
      <c r="M102" s="156"/>
      <c r="N102" s="157"/>
      <c r="O102" s="55"/>
      <c r="P102" s="55"/>
      <c r="Q102" s="55"/>
      <c r="R102" s="55"/>
      <c r="S102" s="55"/>
      <c r="T102" s="56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T102" s="18" t="s">
        <v>144</v>
      </c>
      <c r="AU102" s="18" t="s">
        <v>89</v>
      </c>
    </row>
    <row r="103" spans="2:51" s="13" customFormat="1" ht="11.25">
      <c r="B103" s="170"/>
      <c r="D103" s="153" t="s">
        <v>409</v>
      </c>
      <c r="E103" s="171" t="s">
        <v>3</v>
      </c>
      <c r="F103" s="172" t="s">
        <v>484</v>
      </c>
      <c r="H103" s="171" t="s">
        <v>3</v>
      </c>
      <c r="I103" s="173"/>
      <c r="L103" s="170"/>
      <c r="M103" s="174"/>
      <c r="N103" s="175"/>
      <c r="O103" s="175"/>
      <c r="P103" s="175"/>
      <c r="Q103" s="175"/>
      <c r="R103" s="175"/>
      <c r="S103" s="175"/>
      <c r="T103" s="176"/>
      <c r="AT103" s="171" t="s">
        <v>409</v>
      </c>
      <c r="AU103" s="171" t="s">
        <v>89</v>
      </c>
      <c r="AV103" s="13" t="s">
        <v>87</v>
      </c>
      <c r="AW103" s="13" t="s">
        <v>41</v>
      </c>
      <c r="AX103" s="13" t="s">
        <v>79</v>
      </c>
      <c r="AY103" s="171" t="s">
        <v>133</v>
      </c>
    </row>
    <row r="104" spans="2:51" s="13" customFormat="1" ht="11.25">
      <c r="B104" s="170"/>
      <c r="D104" s="153" t="s">
        <v>409</v>
      </c>
      <c r="E104" s="171" t="s">
        <v>3</v>
      </c>
      <c r="F104" s="172" t="s">
        <v>485</v>
      </c>
      <c r="H104" s="171" t="s">
        <v>3</v>
      </c>
      <c r="I104" s="173"/>
      <c r="L104" s="170"/>
      <c r="M104" s="174"/>
      <c r="N104" s="175"/>
      <c r="O104" s="175"/>
      <c r="P104" s="175"/>
      <c r="Q104" s="175"/>
      <c r="R104" s="175"/>
      <c r="S104" s="175"/>
      <c r="T104" s="176"/>
      <c r="AT104" s="171" t="s">
        <v>409</v>
      </c>
      <c r="AU104" s="171" t="s">
        <v>89</v>
      </c>
      <c r="AV104" s="13" t="s">
        <v>87</v>
      </c>
      <c r="AW104" s="13" t="s">
        <v>41</v>
      </c>
      <c r="AX104" s="13" t="s">
        <v>79</v>
      </c>
      <c r="AY104" s="171" t="s">
        <v>133</v>
      </c>
    </row>
    <row r="105" spans="2:51" s="14" customFormat="1" ht="11.25">
      <c r="B105" s="177"/>
      <c r="D105" s="153" t="s">
        <v>409</v>
      </c>
      <c r="E105" s="178" t="s">
        <v>3</v>
      </c>
      <c r="F105" s="179" t="s">
        <v>486</v>
      </c>
      <c r="H105" s="180">
        <v>13.68</v>
      </c>
      <c r="I105" s="181"/>
      <c r="L105" s="177"/>
      <c r="M105" s="182"/>
      <c r="N105" s="183"/>
      <c r="O105" s="183"/>
      <c r="P105" s="183"/>
      <c r="Q105" s="183"/>
      <c r="R105" s="183"/>
      <c r="S105" s="183"/>
      <c r="T105" s="184"/>
      <c r="AT105" s="178" t="s">
        <v>409</v>
      </c>
      <c r="AU105" s="178" t="s">
        <v>89</v>
      </c>
      <c r="AV105" s="14" t="s">
        <v>89</v>
      </c>
      <c r="AW105" s="14" t="s">
        <v>41</v>
      </c>
      <c r="AX105" s="14" t="s">
        <v>79</v>
      </c>
      <c r="AY105" s="178" t="s">
        <v>133</v>
      </c>
    </row>
    <row r="106" spans="2:51" s="13" customFormat="1" ht="11.25">
      <c r="B106" s="170"/>
      <c r="D106" s="153" t="s">
        <v>409</v>
      </c>
      <c r="E106" s="171" t="s">
        <v>3</v>
      </c>
      <c r="F106" s="172" t="s">
        <v>487</v>
      </c>
      <c r="H106" s="171" t="s">
        <v>3</v>
      </c>
      <c r="I106" s="173"/>
      <c r="L106" s="170"/>
      <c r="M106" s="174"/>
      <c r="N106" s="175"/>
      <c r="O106" s="175"/>
      <c r="P106" s="175"/>
      <c r="Q106" s="175"/>
      <c r="R106" s="175"/>
      <c r="S106" s="175"/>
      <c r="T106" s="176"/>
      <c r="AT106" s="171" t="s">
        <v>409</v>
      </c>
      <c r="AU106" s="171" t="s">
        <v>89</v>
      </c>
      <c r="AV106" s="13" t="s">
        <v>87</v>
      </c>
      <c r="AW106" s="13" t="s">
        <v>41</v>
      </c>
      <c r="AX106" s="13" t="s">
        <v>79</v>
      </c>
      <c r="AY106" s="171" t="s">
        <v>133</v>
      </c>
    </row>
    <row r="107" spans="2:51" s="14" customFormat="1" ht="11.25">
      <c r="B107" s="177"/>
      <c r="D107" s="153" t="s">
        <v>409</v>
      </c>
      <c r="E107" s="178" t="s">
        <v>3</v>
      </c>
      <c r="F107" s="179" t="s">
        <v>488</v>
      </c>
      <c r="H107" s="180">
        <v>6.342</v>
      </c>
      <c r="I107" s="181"/>
      <c r="L107" s="177"/>
      <c r="M107" s="182"/>
      <c r="N107" s="183"/>
      <c r="O107" s="183"/>
      <c r="P107" s="183"/>
      <c r="Q107" s="183"/>
      <c r="R107" s="183"/>
      <c r="S107" s="183"/>
      <c r="T107" s="184"/>
      <c r="AT107" s="178" t="s">
        <v>409</v>
      </c>
      <c r="AU107" s="178" t="s">
        <v>89</v>
      </c>
      <c r="AV107" s="14" t="s">
        <v>89</v>
      </c>
      <c r="AW107" s="14" t="s">
        <v>41</v>
      </c>
      <c r="AX107" s="14" t="s">
        <v>79</v>
      </c>
      <c r="AY107" s="178" t="s">
        <v>133</v>
      </c>
    </row>
    <row r="108" spans="2:51" s="15" customFormat="1" ht="11.25">
      <c r="B108" s="189"/>
      <c r="D108" s="153" t="s">
        <v>409</v>
      </c>
      <c r="E108" s="190" t="s">
        <v>3</v>
      </c>
      <c r="F108" s="191" t="s">
        <v>456</v>
      </c>
      <c r="H108" s="192">
        <v>20.022</v>
      </c>
      <c r="I108" s="193"/>
      <c r="L108" s="189"/>
      <c r="M108" s="197"/>
      <c r="N108" s="198"/>
      <c r="O108" s="198"/>
      <c r="P108" s="198"/>
      <c r="Q108" s="198"/>
      <c r="R108" s="198"/>
      <c r="S108" s="198"/>
      <c r="T108" s="199"/>
      <c r="AT108" s="190" t="s">
        <v>409</v>
      </c>
      <c r="AU108" s="190" t="s">
        <v>89</v>
      </c>
      <c r="AV108" s="15" t="s">
        <v>140</v>
      </c>
      <c r="AW108" s="15" t="s">
        <v>41</v>
      </c>
      <c r="AX108" s="15" t="s">
        <v>87</v>
      </c>
      <c r="AY108" s="190" t="s">
        <v>133</v>
      </c>
    </row>
    <row r="109" spans="1:65" s="2" customFormat="1" ht="37.9" customHeight="1">
      <c r="A109" s="34"/>
      <c r="B109" s="139"/>
      <c r="C109" s="140" t="s">
        <v>162</v>
      </c>
      <c r="D109" s="140" t="s">
        <v>135</v>
      </c>
      <c r="E109" s="141" t="s">
        <v>489</v>
      </c>
      <c r="F109" s="142" t="s">
        <v>490</v>
      </c>
      <c r="G109" s="143" t="s">
        <v>165</v>
      </c>
      <c r="H109" s="144">
        <v>36.282</v>
      </c>
      <c r="I109" s="145"/>
      <c r="J109" s="146">
        <f>ROUND(I109*H109,2)</f>
        <v>0</v>
      </c>
      <c r="K109" s="142" t="s">
        <v>139</v>
      </c>
      <c r="L109" s="35"/>
      <c r="M109" s="147" t="s">
        <v>3</v>
      </c>
      <c r="N109" s="148" t="s">
        <v>50</v>
      </c>
      <c r="O109" s="55"/>
      <c r="P109" s="149">
        <f>O109*H109</f>
        <v>0</v>
      </c>
      <c r="Q109" s="149">
        <v>0</v>
      </c>
      <c r="R109" s="149">
        <f>Q109*H109</f>
        <v>0</v>
      </c>
      <c r="S109" s="149">
        <v>0</v>
      </c>
      <c r="T109" s="150">
        <f>S109*H109</f>
        <v>0</v>
      </c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R109" s="151" t="s">
        <v>140</v>
      </c>
      <c r="AT109" s="151" t="s">
        <v>135</v>
      </c>
      <c r="AU109" s="151" t="s">
        <v>89</v>
      </c>
      <c r="AY109" s="18" t="s">
        <v>133</v>
      </c>
      <c r="BE109" s="152">
        <f>IF(N109="základní",J109,0)</f>
        <v>0</v>
      </c>
      <c r="BF109" s="152">
        <f>IF(N109="snížená",J109,0)</f>
        <v>0</v>
      </c>
      <c r="BG109" s="152">
        <f>IF(N109="zákl. přenesená",J109,0)</f>
        <v>0</v>
      </c>
      <c r="BH109" s="152">
        <f>IF(N109="sníž. přenesená",J109,0)</f>
        <v>0</v>
      </c>
      <c r="BI109" s="152">
        <f>IF(N109="nulová",J109,0)</f>
        <v>0</v>
      </c>
      <c r="BJ109" s="18" t="s">
        <v>87</v>
      </c>
      <c r="BK109" s="152">
        <f>ROUND(I109*H109,2)</f>
        <v>0</v>
      </c>
      <c r="BL109" s="18" t="s">
        <v>140</v>
      </c>
      <c r="BM109" s="151" t="s">
        <v>491</v>
      </c>
    </row>
    <row r="110" spans="1:47" s="2" customFormat="1" ht="39">
      <c r="A110" s="34"/>
      <c r="B110" s="35"/>
      <c r="C110" s="34"/>
      <c r="D110" s="153" t="s">
        <v>142</v>
      </c>
      <c r="E110" s="34"/>
      <c r="F110" s="154" t="s">
        <v>492</v>
      </c>
      <c r="G110" s="34"/>
      <c r="H110" s="34"/>
      <c r="I110" s="155"/>
      <c r="J110" s="34"/>
      <c r="K110" s="34"/>
      <c r="L110" s="35"/>
      <c r="M110" s="156"/>
      <c r="N110" s="157"/>
      <c r="O110" s="55"/>
      <c r="P110" s="55"/>
      <c r="Q110" s="55"/>
      <c r="R110" s="55"/>
      <c r="S110" s="55"/>
      <c r="T110" s="56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T110" s="18" t="s">
        <v>142</v>
      </c>
      <c r="AU110" s="18" t="s">
        <v>89</v>
      </c>
    </row>
    <row r="111" spans="1:47" s="2" customFormat="1" ht="11.25">
      <c r="A111" s="34"/>
      <c r="B111" s="35"/>
      <c r="C111" s="34"/>
      <c r="D111" s="158" t="s">
        <v>144</v>
      </c>
      <c r="E111" s="34"/>
      <c r="F111" s="159" t="s">
        <v>493</v>
      </c>
      <c r="G111" s="34"/>
      <c r="H111" s="34"/>
      <c r="I111" s="155"/>
      <c r="J111" s="34"/>
      <c r="K111" s="34"/>
      <c r="L111" s="35"/>
      <c r="M111" s="156"/>
      <c r="N111" s="157"/>
      <c r="O111" s="55"/>
      <c r="P111" s="55"/>
      <c r="Q111" s="55"/>
      <c r="R111" s="55"/>
      <c r="S111" s="55"/>
      <c r="T111" s="56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T111" s="18" t="s">
        <v>144</v>
      </c>
      <c r="AU111" s="18" t="s">
        <v>89</v>
      </c>
    </row>
    <row r="112" spans="2:51" s="13" customFormat="1" ht="11.25">
      <c r="B112" s="170"/>
      <c r="D112" s="153" t="s">
        <v>409</v>
      </c>
      <c r="E112" s="171" t="s">
        <v>3</v>
      </c>
      <c r="F112" s="172" t="s">
        <v>494</v>
      </c>
      <c r="H112" s="171" t="s">
        <v>3</v>
      </c>
      <c r="I112" s="173"/>
      <c r="L112" s="170"/>
      <c r="M112" s="174"/>
      <c r="N112" s="175"/>
      <c r="O112" s="175"/>
      <c r="P112" s="175"/>
      <c r="Q112" s="175"/>
      <c r="R112" s="175"/>
      <c r="S112" s="175"/>
      <c r="T112" s="176"/>
      <c r="AT112" s="171" t="s">
        <v>409</v>
      </c>
      <c r="AU112" s="171" t="s">
        <v>89</v>
      </c>
      <c r="AV112" s="13" t="s">
        <v>87</v>
      </c>
      <c r="AW112" s="13" t="s">
        <v>41</v>
      </c>
      <c r="AX112" s="13" t="s">
        <v>79</v>
      </c>
      <c r="AY112" s="171" t="s">
        <v>133</v>
      </c>
    </row>
    <row r="113" spans="2:51" s="13" customFormat="1" ht="11.25">
      <c r="B113" s="170"/>
      <c r="D113" s="153" t="s">
        <v>409</v>
      </c>
      <c r="E113" s="171" t="s">
        <v>3</v>
      </c>
      <c r="F113" s="172" t="s">
        <v>485</v>
      </c>
      <c r="H113" s="171" t="s">
        <v>3</v>
      </c>
      <c r="I113" s="173"/>
      <c r="L113" s="170"/>
      <c r="M113" s="174"/>
      <c r="N113" s="175"/>
      <c r="O113" s="175"/>
      <c r="P113" s="175"/>
      <c r="Q113" s="175"/>
      <c r="R113" s="175"/>
      <c r="S113" s="175"/>
      <c r="T113" s="176"/>
      <c r="AT113" s="171" t="s">
        <v>409</v>
      </c>
      <c r="AU113" s="171" t="s">
        <v>89</v>
      </c>
      <c r="AV113" s="13" t="s">
        <v>87</v>
      </c>
      <c r="AW113" s="13" t="s">
        <v>41</v>
      </c>
      <c r="AX113" s="13" t="s">
        <v>79</v>
      </c>
      <c r="AY113" s="171" t="s">
        <v>133</v>
      </c>
    </row>
    <row r="114" spans="2:51" s="14" customFormat="1" ht="11.25">
      <c r="B114" s="177"/>
      <c r="D114" s="153" t="s">
        <v>409</v>
      </c>
      <c r="E114" s="178" t="s">
        <v>3</v>
      </c>
      <c r="F114" s="179" t="s">
        <v>486</v>
      </c>
      <c r="H114" s="180">
        <v>13.68</v>
      </c>
      <c r="I114" s="181"/>
      <c r="L114" s="177"/>
      <c r="M114" s="182"/>
      <c r="N114" s="183"/>
      <c r="O114" s="183"/>
      <c r="P114" s="183"/>
      <c r="Q114" s="183"/>
      <c r="R114" s="183"/>
      <c r="S114" s="183"/>
      <c r="T114" s="184"/>
      <c r="AT114" s="178" t="s">
        <v>409</v>
      </c>
      <c r="AU114" s="178" t="s">
        <v>89</v>
      </c>
      <c r="AV114" s="14" t="s">
        <v>89</v>
      </c>
      <c r="AW114" s="14" t="s">
        <v>41</v>
      </c>
      <c r="AX114" s="14" t="s">
        <v>79</v>
      </c>
      <c r="AY114" s="178" t="s">
        <v>133</v>
      </c>
    </row>
    <row r="115" spans="2:51" s="13" customFormat="1" ht="11.25">
      <c r="B115" s="170"/>
      <c r="D115" s="153" t="s">
        <v>409</v>
      </c>
      <c r="E115" s="171" t="s">
        <v>3</v>
      </c>
      <c r="F115" s="172" t="s">
        <v>487</v>
      </c>
      <c r="H115" s="171" t="s">
        <v>3</v>
      </c>
      <c r="I115" s="173"/>
      <c r="L115" s="170"/>
      <c r="M115" s="174"/>
      <c r="N115" s="175"/>
      <c r="O115" s="175"/>
      <c r="P115" s="175"/>
      <c r="Q115" s="175"/>
      <c r="R115" s="175"/>
      <c r="S115" s="175"/>
      <c r="T115" s="176"/>
      <c r="AT115" s="171" t="s">
        <v>409</v>
      </c>
      <c r="AU115" s="171" t="s">
        <v>89</v>
      </c>
      <c r="AV115" s="13" t="s">
        <v>87</v>
      </c>
      <c r="AW115" s="13" t="s">
        <v>41</v>
      </c>
      <c r="AX115" s="13" t="s">
        <v>79</v>
      </c>
      <c r="AY115" s="171" t="s">
        <v>133</v>
      </c>
    </row>
    <row r="116" spans="2:51" s="14" customFormat="1" ht="11.25">
      <c r="B116" s="177"/>
      <c r="D116" s="153" t="s">
        <v>409</v>
      </c>
      <c r="E116" s="178" t="s">
        <v>3</v>
      </c>
      <c r="F116" s="179" t="s">
        <v>488</v>
      </c>
      <c r="H116" s="180">
        <v>6.342</v>
      </c>
      <c r="I116" s="181"/>
      <c r="L116" s="177"/>
      <c r="M116" s="182"/>
      <c r="N116" s="183"/>
      <c r="O116" s="183"/>
      <c r="P116" s="183"/>
      <c r="Q116" s="183"/>
      <c r="R116" s="183"/>
      <c r="S116" s="183"/>
      <c r="T116" s="184"/>
      <c r="AT116" s="178" t="s">
        <v>409</v>
      </c>
      <c r="AU116" s="178" t="s">
        <v>89</v>
      </c>
      <c r="AV116" s="14" t="s">
        <v>89</v>
      </c>
      <c r="AW116" s="14" t="s">
        <v>41</v>
      </c>
      <c r="AX116" s="14" t="s">
        <v>79</v>
      </c>
      <c r="AY116" s="178" t="s">
        <v>133</v>
      </c>
    </row>
    <row r="117" spans="2:51" s="13" customFormat="1" ht="11.25">
      <c r="B117" s="170"/>
      <c r="D117" s="153" t="s">
        <v>409</v>
      </c>
      <c r="E117" s="171" t="s">
        <v>3</v>
      </c>
      <c r="F117" s="172" t="s">
        <v>495</v>
      </c>
      <c r="H117" s="171" t="s">
        <v>3</v>
      </c>
      <c r="I117" s="173"/>
      <c r="L117" s="170"/>
      <c r="M117" s="174"/>
      <c r="N117" s="175"/>
      <c r="O117" s="175"/>
      <c r="P117" s="175"/>
      <c r="Q117" s="175"/>
      <c r="R117" s="175"/>
      <c r="S117" s="175"/>
      <c r="T117" s="176"/>
      <c r="AT117" s="171" t="s">
        <v>409</v>
      </c>
      <c r="AU117" s="171" t="s">
        <v>89</v>
      </c>
      <c r="AV117" s="13" t="s">
        <v>87</v>
      </c>
      <c r="AW117" s="13" t="s">
        <v>41</v>
      </c>
      <c r="AX117" s="13" t="s">
        <v>79</v>
      </c>
      <c r="AY117" s="171" t="s">
        <v>133</v>
      </c>
    </row>
    <row r="118" spans="2:51" s="13" customFormat="1" ht="22.5">
      <c r="B118" s="170"/>
      <c r="D118" s="153" t="s">
        <v>409</v>
      </c>
      <c r="E118" s="171" t="s">
        <v>3</v>
      </c>
      <c r="F118" s="172" t="s">
        <v>496</v>
      </c>
      <c r="H118" s="171" t="s">
        <v>3</v>
      </c>
      <c r="I118" s="173"/>
      <c r="L118" s="170"/>
      <c r="M118" s="174"/>
      <c r="N118" s="175"/>
      <c r="O118" s="175"/>
      <c r="P118" s="175"/>
      <c r="Q118" s="175"/>
      <c r="R118" s="175"/>
      <c r="S118" s="175"/>
      <c r="T118" s="176"/>
      <c r="AT118" s="171" t="s">
        <v>409</v>
      </c>
      <c r="AU118" s="171" t="s">
        <v>89</v>
      </c>
      <c r="AV118" s="13" t="s">
        <v>87</v>
      </c>
      <c r="AW118" s="13" t="s">
        <v>41</v>
      </c>
      <c r="AX118" s="13" t="s">
        <v>79</v>
      </c>
      <c r="AY118" s="171" t="s">
        <v>133</v>
      </c>
    </row>
    <row r="119" spans="2:51" s="14" customFormat="1" ht="33.75">
      <c r="B119" s="177"/>
      <c r="D119" s="153" t="s">
        <v>409</v>
      </c>
      <c r="E119" s="178" t="s">
        <v>3</v>
      </c>
      <c r="F119" s="179" t="s">
        <v>497</v>
      </c>
      <c r="H119" s="180">
        <v>7.14</v>
      </c>
      <c r="I119" s="181"/>
      <c r="L119" s="177"/>
      <c r="M119" s="182"/>
      <c r="N119" s="183"/>
      <c r="O119" s="183"/>
      <c r="P119" s="183"/>
      <c r="Q119" s="183"/>
      <c r="R119" s="183"/>
      <c r="S119" s="183"/>
      <c r="T119" s="184"/>
      <c r="AT119" s="178" t="s">
        <v>409</v>
      </c>
      <c r="AU119" s="178" t="s">
        <v>89</v>
      </c>
      <c r="AV119" s="14" t="s">
        <v>89</v>
      </c>
      <c r="AW119" s="14" t="s">
        <v>41</v>
      </c>
      <c r="AX119" s="14" t="s">
        <v>79</v>
      </c>
      <c r="AY119" s="178" t="s">
        <v>133</v>
      </c>
    </row>
    <row r="120" spans="2:51" s="13" customFormat="1" ht="11.25">
      <c r="B120" s="170"/>
      <c r="D120" s="153" t="s">
        <v>409</v>
      </c>
      <c r="E120" s="171" t="s">
        <v>3</v>
      </c>
      <c r="F120" s="172" t="s">
        <v>498</v>
      </c>
      <c r="H120" s="171" t="s">
        <v>3</v>
      </c>
      <c r="I120" s="173"/>
      <c r="L120" s="170"/>
      <c r="M120" s="174"/>
      <c r="N120" s="175"/>
      <c r="O120" s="175"/>
      <c r="P120" s="175"/>
      <c r="Q120" s="175"/>
      <c r="R120" s="175"/>
      <c r="S120" s="175"/>
      <c r="T120" s="176"/>
      <c r="AT120" s="171" t="s">
        <v>409</v>
      </c>
      <c r="AU120" s="171" t="s">
        <v>89</v>
      </c>
      <c r="AV120" s="13" t="s">
        <v>87</v>
      </c>
      <c r="AW120" s="13" t="s">
        <v>41</v>
      </c>
      <c r="AX120" s="13" t="s">
        <v>79</v>
      </c>
      <c r="AY120" s="171" t="s">
        <v>133</v>
      </c>
    </row>
    <row r="121" spans="2:51" s="14" customFormat="1" ht="11.25">
      <c r="B121" s="177"/>
      <c r="D121" s="153" t="s">
        <v>409</v>
      </c>
      <c r="E121" s="178" t="s">
        <v>3</v>
      </c>
      <c r="F121" s="179" t="s">
        <v>499</v>
      </c>
      <c r="H121" s="180">
        <v>9.12</v>
      </c>
      <c r="I121" s="181"/>
      <c r="L121" s="177"/>
      <c r="M121" s="182"/>
      <c r="N121" s="183"/>
      <c r="O121" s="183"/>
      <c r="P121" s="183"/>
      <c r="Q121" s="183"/>
      <c r="R121" s="183"/>
      <c r="S121" s="183"/>
      <c r="T121" s="184"/>
      <c r="AT121" s="178" t="s">
        <v>409</v>
      </c>
      <c r="AU121" s="178" t="s">
        <v>89</v>
      </c>
      <c r="AV121" s="14" t="s">
        <v>89</v>
      </c>
      <c r="AW121" s="14" t="s">
        <v>41</v>
      </c>
      <c r="AX121" s="14" t="s">
        <v>79</v>
      </c>
      <c r="AY121" s="178" t="s">
        <v>133</v>
      </c>
    </row>
    <row r="122" spans="2:51" s="15" customFormat="1" ht="11.25">
      <c r="B122" s="189"/>
      <c r="D122" s="153" t="s">
        <v>409</v>
      </c>
      <c r="E122" s="190" t="s">
        <v>3</v>
      </c>
      <c r="F122" s="191" t="s">
        <v>456</v>
      </c>
      <c r="H122" s="192">
        <v>36.282</v>
      </c>
      <c r="I122" s="193"/>
      <c r="L122" s="189"/>
      <c r="M122" s="197"/>
      <c r="N122" s="198"/>
      <c r="O122" s="198"/>
      <c r="P122" s="198"/>
      <c r="Q122" s="198"/>
      <c r="R122" s="198"/>
      <c r="S122" s="198"/>
      <c r="T122" s="199"/>
      <c r="AT122" s="190" t="s">
        <v>409</v>
      </c>
      <c r="AU122" s="190" t="s">
        <v>89</v>
      </c>
      <c r="AV122" s="15" t="s">
        <v>140</v>
      </c>
      <c r="AW122" s="15" t="s">
        <v>41</v>
      </c>
      <c r="AX122" s="15" t="s">
        <v>87</v>
      </c>
      <c r="AY122" s="190" t="s">
        <v>133</v>
      </c>
    </row>
    <row r="123" spans="1:65" s="2" customFormat="1" ht="37.9" customHeight="1">
      <c r="A123" s="34"/>
      <c r="B123" s="139"/>
      <c r="C123" s="140" t="s">
        <v>169</v>
      </c>
      <c r="D123" s="140" t="s">
        <v>135</v>
      </c>
      <c r="E123" s="141" t="s">
        <v>500</v>
      </c>
      <c r="F123" s="142" t="s">
        <v>501</v>
      </c>
      <c r="G123" s="143" t="s">
        <v>165</v>
      </c>
      <c r="H123" s="144">
        <v>181.41</v>
      </c>
      <c r="I123" s="145"/>
      <c r="J123" s="146">
        <f>ROUND(I123*H123,2)</f>
        <v>0</v>
      </c>
      <c r="K123" s="142" t="s">
        <v>139</v>
      </c>
      <c r="L123" s="35"/>
      <c r="M123" s="147" t="s">
        <v>3</v>
      </c>
      <c r="N123" s="148" t="s">
        <v>50</v>
      </c>
      <c r="O123" s="55"/>
      <c r="P123" s="149">
        <f>O123*H123</f>
        <v>0</v>
      </c>
      <c r="Q123" s="149">
        <v>0</v>
      </c>
      <c r="R123" s="149">
        <f>Q123*H123</f>
        <v>0</v>
      </c>
      <c r="S123" s="149">
        <v>0</v>
      </c>
      <c r="T123" s="150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51" t="s">
        <v>140</v>
      </c>
      <c r="AT123" s="151" t="s">
        <v>135</v>
      </c>
      <c r="AU123" s="151" t="s">
        <v>89</v>
      </c>
      <c r="AY123" s="18" t="s">
        <v>133</v>
      </c>
      <c r="BE123" s="152">
        <f>IF(N123="základní",J123,0)</f>
        <v>0</v>
      </c>
      <c r="BF123" s="152">
        <f>IF(N123="snížená",J123,0)</f>
        <v>0</v>
      </c>
      <c r="BG123" s="152">
        <f>IF(N123="zákl. přenesená",J123,0)</f>
        <v>0</v>
      </c>
      <c r="BH123" s="152">
        <f>IF(N123="sníž. přenesená",J123,0)</f>
        <v>0</v>
      </c>
      <c r="BI123" s="152">
        <f>IF(N123="nulová",J123,0)</f>
        <v>0</v>
      </c>
      <c r="BJ123" s="18" t="s">
        <v>87</v>
      </c>
      <c r="BK123" s="152">
        <f>ROUND(I123*H123,2)</f>
        <v>0</v>
      </c>
      <c r="BL123" s="18" t="s">
        <v>140</v>
      </c>
      <c r="BM123" s="151" t="s">
        <v>502</v>
      </c>
    </row>
    <row r="124" spans="1:47" s="2" customFormat="1" ht="48.75">
      <c r="A124" s="34"/>
      <c r="B124" s="35"/>
      <c r="C124" s="34"/>
      <c r="D124" s="153" t="s">
        <v>142</v>
      </c>
      <c r="E124" s="34"/>
      <c r="F124" s="154" t="s">
        <v>503</v>
      </c>
      <c r="G124" s="34"/>
      <c r="H124" s="34"/>
      <c r="I124" s="155"/>
      <c r="J124" s="34"/>
      <c r="K124" s="34"/>
      <c r="L124" s="35"/>
      <c r="M124" s="156"/>
      <c r="N124" s="157"/>
      <c r="O124" s="55"/>
      <c r="P124" s="55"/>
      <c r="Q124" s="55"/>
      <c r="R124" s="55"/>
      <c r="S124" s="55"/>
      <c r="T124" s="56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8" t="s">
        <v>142</v>
      </c>
      <c r="AU124" s="18" t="s">
        <v>89</v>
      </c>
    </row>
    <row r="125" spans="1:47" s="2" customFormat="1" ht="11.25">
      <c r="A125" s="34"/>
      <c r="B125" s="35"/>
      <c r="C125" s="34"/>
      <c r="D125" s="158" t="s">
        <v>144</v>
      </c>
      <c r="E125" s="34"/>
      <c r="F125" s="159" t="s">
        <v>504</v>
      </c>
      <c r="G125" s="34"/>
      <c r="H125" s="34"/>
      <c r="I125" s="155"/>
      <c r="J125" s="34"/>
      <c r="K125" s="34"/>
      <c r="L125" s="35"/>
      <c r="M125" s="156"/>
      <c r="N125" s="157"/>
      <c r="O125" s="55"/>
      <c r="P125" s="55"/>
      <c r="Q125" s="55"/>
      <c r="R125" s="55"/>
      <c r="S125" s="55"/>
      <c r="T125" s="56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T125" s="18" t="s">
        <v>144</v>
      </c>
      <c r="AU125" s="18" t="s">
        <v>89</v>
      </c>
    </row>
    <row r="126" spans="2:51" s="13" customFormat="1" ht="11.25">
      <c r="B126" s="170"/>
      <c r="D126" s="153" t="s">
        <v>409</v>
      </c>
      <c r="E126" s="171" t="s">
        <v>3</v>
      </c>
      <c r="F126" s="172" t="s">
        <v>494</v>
      </c>
      <c r="H126" s="171" t="s">
        <v>3</v>
      </c>
      <c r="I126" s="173"/>
      <c r="L126" s="170"/>
      <c r="M126" s="174"/>
      <c r="N126" s="175"/>
      <c r="O126" s="175"/>
      <c r="P126" s="175"/>
      <c r="Q126" s="175"/>
      <c r="R126" s="175"/>
      <c r="S126" s="175"/>
      <c r="T126" s="176"/>
      <c r="AT126" s="171" t="s">
        <v>409</v>
      </c>
      <c r="AU126" s="171" t="s">
        <v>89</v>
      </c>
      <c r="AV126" s="13" t="s">
        <v>87</v>
      </c>
      <c r="AW126" s="13" t="s">
        <v>41</v>
      </c>
      <c r="AX126" s="13" t="s">
        <v>79</v>
      </c>
      <c r="AY126" s="171" t="s">
        <v>133</v>
      </c>
    </row>
    <row r="127" spans="2:51" s="13" customFormat="1" ht="11.25">
      <c r="B127" s="170"/>
      <c r="D127" s="153" t="s">
        <v>409</v>
      </c>
      <c r="E127" s="171" t="s">
        <v>3</v>
      </c>
      <c r="F127" s="172" t="s">
        <v>485</v>
      </c>
      <c r="H127" s="171" t="s">
        <v>3</v>
      </c>
      <c r="I127" s="173"/>
      <c r="L127" s="170"/>
      <c r="M127" s="174"/>
      <c r="N127" s="175"/>
      <c r="O127" s="175"/>
      <c r="P127" s="175"/>
      <c r="Q127" s="175"/>
      <c r="R127" s="175"/>
      <c r="S127" s="175"/>
      <c r="T127" s="176"/>
      <c r="AT127" s="171" t="s">
        <v>409</v>
      </c>
      <c r="AU127" s="171" t="s">
        <v>89</v>
      </c>
      <c r="AV127" s="13" t="s">
        <v>87</v>
      </c>
      <c r="AW127" s="13" t="s">
        <v>41</v>
      </c>
      <c r="AX127" s="13" t="s">
        <v>79</v>
      </c>
      <c r="AY127" s="171" t="s">
        <v>133</v>
      </c>
    </row>
    <row r="128" spans="2:51" s="14" customFormat="1" ht="11.25">
      <c r="B128" s="177"/>
      <c r="D128" s="153" t="s">
        <v>409</v>
      </c>
      <c r="E128" s="178" t="s">
        <v>3</v>
      </c>
      <c r="F128" s="179" t="s">
        <v>505</v>
      </c>
      <c r="H128" s="180">
        <v>68.4</v>
      </c>
      <c r="I128" s="181"/>
      <c r="L128" s="177"/>
      <c r="M128" s="182"/>
      <c r="N128" s="183"/>
      <c r="O128" s="183"/>
      <c r="P128" s="183"/>
      <c r="Q128" s="183"/>
      <c r="R128" s="183"/>
      <c r="S128" s="183"/>
      <c r="T128" s="184"/>
      <c r="AT128" s="178" t="s">
        <v>409</v>
      </c>
      <c r="AU128" s="178" t="s">
        <v>89</v>
      </c>
      <c r="AV128" s="14" t="s">
        <v>89</v>
      </c>
      <c r="AW128" s="14" t="s">
        <v>41</v>
      </c>
      <c r="AX128" s="14" t="s">
        <v>79</v>
      </c>
      <c r="AY128" s="178" t="s">
        <v>133</v>
      </c>
    </row>
    <row r="129" spans="2:51" s="13" customFormat="1" ht="11.25">
      <c r="B129" s="170"/>
      <c r="D129" s="153" t="s">
        <v>409</v>
      </c>
      <c r="E129" s="171" t="s">
        <v>3</v>
      </c>
      <c r="F129" s="172" t="s">
        <v>487</v>
      </c>
      <c r="H129" s="171" t="s">
        <v>3</v>
      </c>
      <c r="I129" s="173"/>
      <c r="L129" s="170"/>
      <c r="M129" s="174"/>
      <c r="N129" s="175"/>
      <c r="O129" s="175"/>
      <c r="P129" s="175"/>
      <c r="Q129" s="175"/>
      <c r="R129" s="175"/>
      <c r="S129" s="175"/>
      <c r="T129" s="176"/>
      <c r="AT129" s="171" t="s">
        <v>409</v>
      </c>
      <c r="AU129" s="171" t="s">
        <v>89</v>
      </c>
      <c r="AV129" s="13" t="s">
        <v>87</v>
      </c>
      <c r="AW129" s="13" t="s">
        <v>41</v>
      </c>
      <c r="AX129" s="13" t="s">
        <v>79</v>
      </c>
      <c r="AY129" s="171" t="s">
        <v>133</v>
      </c>
    </row>
    <row r="130" spans="2:51" s="14" customFormat="1" ht="11.25">
      <c r="B130" s="177"/>
      <c r="D130" s="153" t="s">
        <v>409</v>
      </c>
      <c r="E130" s="178" t="s">
        <v>3</v>
      </c>
      <c r="F130" s="179" t="s">
        <v>506</v>
      </c>
      <c r="H130" s="180">
        <v>31.71</v>
      </c>
      <c r="I130" s="181"/>
      <c r="L130" s="177"/>
      <c r="M130" s="182"/>
      <c r="N130" s="183"/>
      <c r="O130" s="183"/>
      <c r="P130" s="183"/>
      <c r="Q130" s="183"/>
      <c r="R130" s="183"/>
      <c r="S130" s="183"/>
      <c r="T130" s="184"/>
      <c r="AT130" s="178" t="s">
        <v>409</v>
      </c>
      <c r="AU130" s="178" t="s">
        <v>89</v>
      </c>
      <c r="AV130" s="14" t="s">
        <v>89</v>
      </c>
      <c r="AW130" s="14" t="s">
        <v>41</v>
      </c>
      <c r="AX130" s="14" t="s">
        <v>79</v>
      </c>
      <c r="AY130" s="178" t="s">
        <v>133</v>
      </c>
    </row>
    <row r="131" spans="2:51" s="13" customFormat="1" ht="11.25">
      <c r="B131" s="170"/>
      <c r="D131" s="153" t="s">
        <v>409</v>
      </c>
      <c r="E131" s="171" t="s">
        <v>3</v>
      </c>
      <c r="F131" s="172" t="s">
        <v>495</v>
      </c>
      <c r="H131" s="171" t="s">
        <v>3</v>
      </c>
      <c r="I131" s="173"/>
      <c r="L131" s="170"/>
      <c r="M131" s="174"/>
      <c r="N131" s="175"/>
      <c r="O131" s="175"/>
      <c r="P131" s="175"/>
      <c r="Q131" s="175"/>
      <c r="R131" s="175"/>
      <c r="S131" s="175"/>
      <c r="T131" s="176"/>
      <c r="AT131" s="171" t="s">
        <v>409</v>
      </c>
      <c r="AU131" s="171" t="s">
        <v>89</v>
      </c>
      <c r="AV131" s="13" t="s">
        <v>87</v>
      </c>
      <c r="AW131" s="13" t="s">
        <v>41</v>
      </c>
      <c r="AX131" s="13" t="s">
        <v>79</v>
      </c>
      <c r="AY131" s="171" t="s">
        <v>133</v>
      </c>
    </row>
    <row r="132" spans="2:51" s="13" customFormat="1" ht="22.5">
      <c r="B132" s="170"/>
      <c r="D132" s="153" t="s">
        <v>409</v>
      </c>
      <c r="E132" s="171" t="s">
        <v>3</v>
      </c>
      <c r="F132" s="172" t="s">
        <v>496</v>
      </c>
      <c r="H132" s="171" t="s">
        <v>3</v>
      </c>
      <c r="I132" s="173"/>
      <c r="L132" s="170"/>
      <c r="M132" s="174"/>
      <c r="N132" s="175"/>
      <c r="O132" s="175"/>
      <c r="P132" s="175"/>
      <c r="Q132" s="175"/>
      <c r="R132" s="175"/>
      <c r="S132" s="175"/>
      <c r="T132" s="176"/>
      <c r="AT132" s="171" t="s">
        <v>409</v>
      </c>
      <c r="AU132" s="171" t="s">
        <v>89</v>
      </c>
      <c r="AV132" s="13" t="s">
        <v>87</v>
      </c>
      <c r="AW132" s="13" t="s">
        <v>41</v>
      </c>
      <c r="AX132" s="13" t="s">
        <v>79</v>
      </c>
      <c r="AY132" s="171" t="s">
        <v>133</v>
      </c>
    </row>
    <row r="133" spans="2:51" s="14" customFormat="1" ht="33.75">
      <c r="B133" s="177"/>
      <c r="D133" s="153" t="s">
        <v>409</v>
      </c>
      <c r="E133" s="178" t="s">
        <v>3</v>
      </c>
      <c r="F133" s="179" t="s">
        <v>507</v>
      </c>
      <c r="H133" s="180">
        <v>35.7</v>
      </c>
      <c r="I133" s="181"/>
      <c r="L133" s="177"/>
      <c r="M133" s="182"/>
      <c r="N133" s="183"/>
      <c r="O133" s="183"/>
      <c r="P133" s="183"/>
      <c r="Q133" s="183"/>
      <c r="R133" s="183"/>
      <c r="S133" s="183"/>
      <c r="T133" s="184"/>
      <c r="AT133" s="178" t="s">
        <v>409</v>
      </c>
      <c r="AU133" s="178" t="s">
        <v>89</v>
      </c>
      <c r="AV133" s="14" t="s">
        <v>89</v>
      </c>
      <c r="AW133" s="14" t="s">
        <v>41</v>
      </c>
      <c r="AX133" s="14" t="s">
        <v>79</v>
      </c>
      <c r="AY133" s="178" t="s">
        <v>133</v>
      </c>
    </row>
    <row r="134" spans="2:51" s="13" customFormat="1" ht="11.25">
      <c r="B134" s="170"/>
      <c r="D134" s="153" t="s">
        <v>409</v>
      </c>
      <c r="E134" s="171" t="s">
        <v>3</v>
      </c>
      <c r="F134" s="172" t="s">
        <v>498</v>
      </c>
      <c r="H134" s="171" t="s">
        <v>3</v>
      </c>
      <c r="I134" s="173"/>
      <c r="L134" s="170"/>
      <c r="M134" s="174"/>
      <c r="N134" s="175"/>
      <c r="O134" s="175"/>
      <c r="P134" s="175"/>
      <c r="Q134" s="175"/>
      <c r="R134" s="175"/>
      <c r="S134" s="175"/>
      <c r="T134" s="176"/>
      <c r="AT134" s="171" t="s">
        <v>409</v>
      </c>
      <c r="AU134" s="171" t="s">
        <v>89</v>
      </c>
      <c r="AV134" s="13" t="s">
        <v>87</v>
      </c>
      <c r="AW134" s="13" t="s">
        <v>41</v>
      </c>
      <c r="AX134" s="13" t="s">
        <v>79</v>
      </c>
      <c r="AY134" s="171" t="s">
        <v>133</v>
      </c>
    </row>
    <row r="135" spans="2:51" s="14" customFormat="1" ht="11.25">
      <c r="B135" s="177"/>
      <c r="D135" s="153" t="s">
        <v>409</v>
      </c>
      <c r="E135" s="178" t="s">
        <v>3</v>
      </c>
      <c r="F135" s="179" t="s">
        <v>508</v>
      </c>
      <c r="H135" s="180">
        <v>45.6</v>
      </c>
      <c r="I135" s="181"/>
      <c r="L135" s="177"/>
      <c r="M135" s="182"/>
      <c r="N135" s="183"/>
      <c r="O135" s="183"/>
      <c r="P135" s="183"/>
      <c r="Q135" s="183"/>
      <c r="R135" s="183"/>
      <c r="S135" s="183"/>
      <c r="T135" s="184"/>
      <c r="AT135" s="178" t="s">
        <v>409</v>
      </c>
      <c r="AU135" s="178" t="s">
        <v>89</v>
      </c>
      <c r="AV135" s="14" t="s">
        <v>89</v>
      </c>
      <c r="AW135" s="14" t="s">
        <v>41</v>
      </c>
      <c r="AX135" s="14" t="s">
        <v>79</v>
      </c>
      <c r="AY135" s="178" t="s">
        <v>133</v>
      </c>
    </row>
    <row r="136" spans="2:51" s="15" customFormat="1" ht="11.25">
      <c r="B136" s="189"/>
      <c r="D136" s="153" t="s">
        <v>409</v>
      </c>
      <c r="E136" s="190" t="s">
        <v>3</v>
      </c>
      <c r="F136" s="191" t="s">
        <v>456</v>
      </c>
      <c r="H136" s="192">
        <v>181.41</v>
      </c>
      <c r="I136" s="193"/>
      <c r="L136" s="189"/>
      <c r="M136" s="197"/>
      <c r="N136" s="198"/>
      <c r="O136" s="198"/>
      <c r="P136" s="198"/>
      <c r="Q136" s="198"/>
      <c r="R136" s="198"/>
      <c r="S136" s="198"/>
      <c r="T136" s="199"/>
      <c r="AT136" s="190" t="s">
        <v>409</v>
      </c>
      <c r="AU136" s="190" t="s">
        <v>89</v>
      </c>
      <c r="AV136" s="15" t="s">
        <v>140</v>
      </c>
      <c r="AW136" s="15" t="s">
        <v>41</v>
      </c>
      <c r="AX136" s="15" t="s">
        <v>87</v>
      </c>
      <c r="AY136" s="190" t="s">
        <v>133</v>
      </c>
    </row>
    <row r="137" spans="1:65" s="2" customFormat="1" ht="24.2" customHeight="1">
      <c r="A137" s="34"/>
      <c r="B137" s="139"/>
      <c r="C137" s="140" t="s">
        <v>175</v>
      </c>
      <c r="D137" s="140" t="s">
        <v>135</v>
      </c>
      <c r="E137" s="141" t="s">
        <v>509</v>
      </c>
      <c r="F137" s="142" t="s">
        <v>510</v>
      </c>
      <c r="G137" s="143" t="s">
        <v>165</v>
      </c>
      <c r="H137" s="144">
        <v>16.26</v>
      </c>
      <c r="I137" s="145"/>
      <c r="J137" s="146">
        <f>ROUND(I137*H137,2)</f>
        <v>0</v>
      </c>
      <c r="K137" s="142" t="s">
        <v>139</v>
      </c>
      <c r="L137" s="35"/>
      <c r="M137" s="147" t="s">
        <v>3</v>
      </c>
      <c r="N137" s="148" t="s">
        <v>50</v>
      </c>
      <c r="O137" s="55"/>
      <c r="P137" s="149">
        <f>O137*H137</f>
        <v>0</v>
      </c>
      <c r="Q137" s="149">
        <v>0</v>
      </c>
      <c r="R137" s="149">
        <f>Q137*H137</f>
        <v>0</v>
      </c>
      <c r="S137" s="149">
        <v>0</v>
      </c>
      <c r="T137" s="150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51" t="s">
        <v>140</v>
      </c>
      <c r="AT137" s="151" t="s">
        <v>135</v>
      </c>
      <c r="AU137" s="151" t="s">
        <v>89</v>
      </c>
      <c r="AY137" s="18" t="s">
        <v>133</v>
      </c>
      <c r="BE137" s="152">
        <f>IF(N137="základní",J137,0)</f>
        <v>0</v>
      </c>
      <c r="BF137" s="152">
        <f>IF(N137="snížená",J137,0)</f>
        <v>0</v>
      </c>
      <c r="BG137" s="152">
        <f>IF(N137="zákl. přenesená",J137,0)</f>
        <v>0</v>
      </c>
      <c r="BH137" s="152">
        <f>IF(N137="sníž. přenesená",J137,0)</f>
        <v>0</v>
      </c>
      <c r="BI137" s="152">
        <f>IF(N137="nulová",J137,0)</f>
        <v>0</v>
      </c>
      <c r="BJ137" s="18" t="s">
        <v>87</v>
      </c>
      <c r="BK137" s="152">
        <f>ROUND(I137*H137,2)</f>
        <v>0</v>
      </c>
      <c r="BL137" s="18" t="s">
        <v>140</v>
      </c>
      <c r="BM137" s="151" t="s">
        <v>511</v>
      </c>
    </row>
    <row r="138" spans="1:47" s="2" customFormat="1" ht="29.25">
      <c r="A138" s="34"/>
      <c r="B138" s="35"/>
      <c r="C138" s="34"/>
      <c r="D138" s="153" t="s">
        <v>142</v>
      </c>
      <c r="E138" s="34"/>
      <c r="F138" s="154" t="s">
        <v>512</v>
      </c>
      <c r="G138" s="34"/>
      <c r="H138" s="34"/>
      <c r="I138" s="155"/>
      <c r="J138" s="34"/>
      <c r="K138" s="34"/>
      <c r="L138" s="35"/>
      <c r="M138" s="156"/>
      <c r="N138" s="157"/>
      <c r="O138" s="55"/>
      <c r="P138" s="55"/>
      <c r="Q138" s="55"/>
      <c r="R138" s="55"/>
      <c r="S138" s="55"/>
      <c r="T138" s="56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T138" s="18" t="s">
        <v>142</v>
      </c>
      <c r="AU138" s="18" t="s">
        <v>89</v>
      </c>
    </row>
    <row r="139" spans="1:47" s="2" customFormat="1" ht="11.25">
      <c r="A139" s="34"/>
      <c r="B139" s="35"/>
      <c r="C139" s="34"/>
      <c r="D139" s="158" t="s">
        <v>144</v>
      </c>
      <c r="E139" s="34"/>
      <c r="F139" s="159" t="s">
        <v>513</v>
      </c>
      <c r="G139" s="34"/>
      <c r="H139" s="34"/>
      <c r="I139" s="155"/>
      <c r="J139" s="34"/>
      <c r="K139" s="34"/>
      <c r="L139" s="35"/>
      <c r="M139" s="156"/>
      <c r="N139" s="157"/>
      <c r="O139" s="55"/>
      <c r="P139" s="55"/>
      <c r="Q139" s="55"/>
      <c r="R139" s="55"/>
      <c r="S139" s="55"/>
      <c r="T139" s="56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T139" s="18" t="s">
        <v>144</v>
      </c>
      <c r="AU139" s="18" t="s">
        <v>89</v>
      </c>
    </row>
    <row r="140" spans="2:51" s="13" customFormat="1" ht="22.5">
      <c r="B140" s="170"/>
      <c r="D140" s="153" t="s">
        <v>409</v>
      </c>
      <c r="E140" s="171" t="s">
        <v>3</v>
      </c>
      <c r="F140" s="172" t="s">
        <v>496</v>
      </c>
      <c r="H140" s="171" t="s">
        <v>3</v>
      </c>
      <c r="I140" s="173"/>
      <c r="L140" s="170"/>
      <c r="M140" s="174"/>
      <c r="N140" s="175"/>
      <c r="O140" s="175"/>
      <c r="P140" s="175"/>
      <c r="Q140" s="175"/>
      <c r="R140" s="175"/>
      <c r="S140" s="175"/>
      <c r="T140" s="176"/>
      <c r="AT140" s="171" t="s">
        <v>409</v>
      </c>
      <c r="AU140" s="171" t="s">
        <v>89</v>
      </c>
      <c r="AV140" s="13" t="s">
        <v>87</v>
      </c>
      <c r="AW140" s="13" t="s">
        <v>41</v>
      </c>
      <c r="AX140" s="13" t="s">
        <v>79</v>
      </c>
      <c r="AY140" s="171" t="s">
        <v>133</v>
      </c>
    </row>
    <row r="141" spans="2:51" s="14" customFormat="1" ht="33.75">
      <c r="B141" s="177"/>
      <c r="D141" s="153" t="s">
        <v>409</v>
      </c>
      <c r="E141" s="178" t="s">
        <v>3</v>
      </c>
      <c r="F141" s="179" t="s">
        <v>497</v>
      </c>
      <c r="H141" s="180">
        <v>7.14</v>
      </c>
      <c r="I141" s="181"/>
      <c r="L141" s="177"/>
      <c r="M141" s="182"/>
      <c r="N141" s="183"/>
      <c r="O141" s="183"/>
      <c r="P141" s="183"/>
      <c r="Q141" s="183"/>
      <c r="R141" s="183"/>
      <c r="S141" s="183"/>
      <c r="T141" s="184"/>
      <c r="AT141" s="178" t="s">
        <v>409</v>
      </c>
      <c r="AU141" s="178" t="s">
        <v>89</v>
      </c>
      <c r="AV141" s="14" t="s">
        <v>89</v>
      </c>
      <c r="AW141" s="14" t="s">
        <v>41</v>
      </c>
      <c r="AX141" s="14" t="s">
        <v>79</v>
      </c>
      <c r="AY141" s="178" t="s">
        <v>133</v>
      </c>
    </row>
    <row r="142" spans="2:51" s="13" customFormat="1" ht="11.25">
      <c r="B142" s="170"/>
      <c r="D142" s="153" t="s">
        <v>409</v>
      </c>
      <c r="E142" s="171" t="s">
        <v>3</v>
      </c>
      <c r="F142" s="172" t="s">
        <v>498</v>
      </c>
      <c r="H142" s="171" t="s">
        <v>3</v>
      </c>
      <c r="I142" s="173"/>
      <c r="L142" s="170"/>
      <c r="M142" s="174"/>
      <c r="N142" s="175"/>
      <c r="O142" s="175"/>
      <c r="P142" s="175"/>
      <c r="Q142" s="175"/>
      <c r="R142" s="175"/>
      <c r="S142" s="175"/>
      <c r="T142" s="176"/>
      <c r="AT142" s="171" t="s">
        <v>409</v>
      </c>
      <c r="AU142" s="171" t="s">
        <v>89</v>
      </c>
      <c r="AV142" s="13" t="s">
        <v>87</v>
      </c>
      <c r="AW142" s="13" t="s">
        <v>41</v>
      </c>
      <c r="AX142" s="13" t="s">
        <v>79</v>
      </c>
      <c r="AY142" s="171" t="s">
        <v>133</v>
      </c>
    </row>
    <row r="143" spans="2:51" s="14" customFormat="1" ht="11.25">
      <c r="B143" s="177"/>
      <c r="D143" s="153" t="s">
        <v>409</v>
      </c>
      <c r="E143" s="178" t="s">
        <v>3</v>
      </c>
      <c r="F143" s="179" t="s">
        <v>499</v>
      </c>
      <c r="H143" s="180">
        <v>9.12</v>
      </c>
      <c r="I143" s="181"/>
      <c r="L143" s="177"/>
      <c r="M143" s="182"/>
      <c r="N143" s="183"/>
      <c r="O143" s="183"/>
      <c r="P143" s="183"/>
      <c r="Q143" s="183"/>
      <c r="R143" s="183"/>
      <c r="S143" s="183"/>
      <c r="T143" s="184"/>
      <c r="AT143" s="178" t="s">
        <v>409</v>
      </c>
      <c r="AU143" s="178" t="s">
        <v>89</v>
      </c>
      <c r="AV143" s="14" t="s">
        <v>89</v>
      </c>
      <c r="AW143" s="14" t="s">
        <v>41</v>
      </c>
      <c r="AX143" s="14" t="s">
        <v>79</v>
      </c>
      <c r="AY143" s="178" t="s">
        <v>133</v>
      </c>
    </row>
    <row r="144" spans="2:51" s="15" customFormat="1" ht="11.25">
      <c r="B144" s="189"/>
      <c r="D144" s="153" t="s">
        <v>409</v>
      </c>
      <c r="E144" s="190" t="s">
        <v>3</v>
      </c>
      <c r="F144" s="191" t="s">
        <v>456</v>
      </c>
      <c r="H144" s="192">
        <v>16.259999999999998</v>
      </c>
      <c r="I144" s="193"/>
      <c r="L144" s="189"/>
      <c r="M144" s="197"/>
      <c r="N144" s="198"/>
      <c r="O144" s="198"/>
      <c r="P144" s="198"/>
      <c r="Q144" s="198"/>
      <c r="R144" s="198"/>
      <c r="S144" s="198"/>
      <c r="T144" s="199"/>
      <c r="AT144" s="190" t="s">
        <v>409</v>
      </c>
      <c r="AU144" s="190" t="s">
        <v>89</v>
      </c>
      <c r="AV144" s="15" t="s">
        <v>140</v>
      </c>
      <c r="AW144" s="15" t="s">
        <v>41</v>
      </c>
      <c r="AX144" s="15" t="s">
        <v>87</v>
      </c>
      <c r="AY144" s="190" t="s">
        <v>133</v>
      </c>
    </row>
    <row r="145" spans="1:65" s="2" customFormat="1" ht="16.5" customHeight="1">
      <c r="A145" s="34"/>
      <c r="B145" s="139"/>
      <c r="C145" s="160" t="s">
        <v>182</v>
      </c>
      <c r="D145" s="160" t="s">
        <v>183</v>
      </c>
      <c r="E145" s="161" t="s">
        <v>514</v>
      </c>
      <c r="F145" s="162" t="s">
        <v>515</v>
      </c>
      <c r="G145" s="163" t="s">
        <v>186</v>
      </c>
      <c r="H145" s="164">
        <v>26.829</v>
      </c>
      <c r="I145" s="165"/>
      <c r="J145" s="166">
        <f>ROUND(I145*H145,2)</f>
        <v>0</v>
      </c>
      <c r="K145" s="162" t="s">
        <v>139</v>
      </c>
      <c r="L145" s="167"/>
      <c r="M145" s="168" t="s">
        <v>3</v>
      </c>
      <c r="N145" s="169" t="s">
        <v>50</v>
      </c>
      <c r="O145" s="55"/>
      <c r="P145" s="149">
        <f>O145*H145</f>
        <v>0</v>
      </c>
      <c r="Q145" s="149">
        <v>1</v>
      </c>
      <c r="R145" s="149">
        <f>Q145*H145</f>
        <v>26.829</v>
      </c>
      <c r="S145" s="149">
        <v>0</v>
      </c>
      <c r="T145" s="150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51" t="s">
        <v>182</v>
      </c>
      <c r="AT145" s="151" t="s">
        <v>183</v>
      </c>
      <c r="AU145" s="151" t="s">
        <v>89</v>
      </c>
      <c r="AY145" s="18" t="s">
        <v>133</v>
      </c>
      <c r="BE145" s="152">
        <f>IF(N145="základní",J145,0)</f>
        <v>0</v>
      </c>
      <c r="BF145" s="152">
        <f>IF(N145="snížená",J145,0)</f>
        <v>0</v>
      </c>
      <c r="BG145" s="152">
        <f>IF(N145="zákl. přenesená",J145,0)</f>
        <v>0</v>
      </c>
      <c r="BH145" s="152">
        <f>IF(N145="sníž. přenesená",J145,0)</f>
        <v>0</v>
      </c>
      <c r="BI145" s="152">
        <f>IF(N145="nulová",J145,0)</f>
        <v>0</v>
      </c>
      <c r="BJ145" s="18" t="s">
        <v>87</v>
      </c>
      <c r="BK145" s="152">
        <f>ROUND(I145*H145,2)</f>
        <v>0</v>
      </c>
      <c r="BL145" s="18" t="s">
        <v>140</v>
      </c>
      <c r="BM145" s="151" t="s">
        <v>516</v>
      </c>
    </row>
    <row r="146" spans="1:47" s="2" customFormat="1" ht="11.25">
      <c r="A146" s="34"/>
      <c r="B146" s="35"/>
      <c r="C146" s="34"/>
      <c r="D146" s="153" t="s">
        <v>142</v>
      </c>
      <c r="E146" s="34"/>
      <c r="F146" s="154" t="s">
        <v>515</v>
      </c>
      <c r="G146" s="34"/>
      <c r="H146" s="34"/>
      <c r="I146" s="155"/>
      <c r="J146" s="34"/>
      <c r="K146" s="34"/>
      <c r="L146" s="35"/>
      <c r="M146" s="156"/>
      <c r="N146" s="157"/>
      <c r="O146" s="55"/>
      <c r="P146" s="55"/>
      <c r="Q146" s="55"/>
      <c r="R146" s="55"/>
      <c r="S146" s="55"/>
      <c r="T146" s="56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T146" s="18" t="s">
        <v>142</v>
      </c>
      <c r="AU146" s="18" t="s">
        <v>89</v>
      </c>
    </row>
    <row r="147" spans="2:51" s="13" customFormat="1" ht="22.5">
      <c r="B147" s="170"/>
      <c r="D147" s="153" t="s">
        <v>409</v>
      </c>
      <c r="E147" s="171" t="s">
        <v>3</v>
      </c>
      <c r="F147" s="172" t="s">
        <v>496</v>
      </c>
      <c r="H147" s="171" t="s">
        <v>3</v>
      </c>
      <c r="I147" s="173"/>
      <c r="L147" s="170"/>
      <c r="M147" s="174"/>
      <c r="N147" s="175"/>
      <c r="O147" s="175"/>
      <c r="P147" s="175"/>
      <c r="Q147" s="175"/>
      <c r="R147" s="175"/>
      <c r="S147" s="175"/>
      <c r="T147" s="176"/>
      <c r="AT147" s="171" t="s">
        <v>409</v>
      </c>
      <c r="AU147" s="171" t="s">
        <v>89</v>
      </c>
      <c r="AV147" s="13" t="s">
        <v>87</v>
      </c>
      <c r="AW147" s="13" t="s">
        <v>41</v>
      </c>
      <c r="AX147" s="13" t="s">
        <v>79</v>
      </c>
      <c r="AY147" s="171" t="s">
        <v>133</v>
      </c>
    </row>
    <row r="148" spans="2:51" s="14" customFormat="1" ht="33.75">
      <c r="B148" s="177"/>
      <c r="D148" s="153" t="s">
        <v>409</v>
      </c>
      <c r="E148" s="178" t="s">
        <v>3</v>
      </c>
      <c r="F148" s="179" t="s">
        <v>517</v>
      </c>
      <c r="H148" s="180">
        <v>11.781</v>
      </c>
      <c r="I148" s="181"/>
      <c r="L148" s="177"/>
      <c r="M148" s="182"/>
      <c r="N148" s="183"/>
      <c r="O148" s="183"/>
      <c r="P148" s="183"/>
      <c r="Q148" s="183"/>
      <c r="R148" s="183"/>
      <c r="S148" s="183"/>
      <c r="T148" s="184"/>
      <c r="AT148" s="178" t="s">
        <v>409</v>
      </c>
      <c r="AU148" s="178" t="s">
        <v>89</v>
      </c>
      <c r="AV148" s="14" t="s">
        <v>89</v>
      </c>
      <c r="AW148" s="14" t="s">
        <v>41</v>
      </c>
      <c r="AX148" s="14" t="s">
        <v>79</v>
      </c>
      <c r="AY148" s="178" t="s">
        <v>133</v>
      </c>
    </row>
    <row r="149" spans="2:51" s="13" customFormat="1" ht="11.25">
      <c r="B149" s="170"/>
      <c r="D149" s="153" t="s">
        <v>409</v>
      </c>
      <c r="E149" s="171" t="s">
        <v>3</v>
      </c>
      <c r="F149" s="172" t="s">
        <v>498</v>
      </c>
      <c r="H149" s="171" t="s">
        <v>3</v>
      </c>
      <c r="I149" s="173"/>
      <c r="L149" s="170"/>
      <c r="M149" s="174"/>
      <c r="N149" s="175"/>
      <c r="O149" s="175"/>
      <c r="P149" s="175"/>
      <c r="Q149" s="175"/>
      <c r="R149" s="175"/>
      <c r="S149" s="175"/>
      <c r="T149" s="176"/>
      <c r="AT149" s="171" t="s">
        <v>409</v>
      </c>
      <c r="AU149" s="171" t="s">
        <v>89</v>
      </c>
      <c r="AV149" s="13" t="s">
        <v>87</v>
      </c>
      <c r="AW149" s="13" t="s">
        <v>41</v>
      </c>
      <c r="AX149" s="13" t="s">
        <v>79</v>
      </c>
      <c r="AY149" s="171" t="s">
        <v>133</v>
      </c>
    </row>
    <row r="150" spans="2:51" s="14" customFormat="1" ht="11.25">
      <c r="B150" s="177"/>
      <c r="D150" s="153" t="s">
        <v>409</v>
      </c>
      <c r="E150" s="178" t="s">
        <v>3</v>
      </c>
      <c r="F150" s="179" t="s">
        <v>518</v>
      </c>
      <c r="H150" s="180">
        <v>15.048</v>
      </c>
      <c r="I150" s="181"/>
      <c r="L150" s="177"/>
      <c r="M150" s="182"/>
      <c r="N150" s="183"/>
      <c r="O150" s="183"/>
      <c r="P150" s="183"/>
      <c r="Q150" s="183"/>
      <c r="R150" s="183"/>
      <c r="S150" s="183"/>
      <c r="T150" s="184"/>
      <c r="AT150" s="178" t="s">
        <v>409</v>
      </c>
      <c r="AU150" s="178" t="s">
        <v>89</v>
      </c>
      <c r="AV150" s="14" t="s">
        <v>89</v>
      </c>
      <c r="AW150" s="14" t="s">
        <v>41</v>
      </c>
      <c r="AX150" s="14" t="s">
        <v>79</v>
      </c>
      <c r="AY150" s="178" t="s">
        <v>133</v>
      </c>
    </row>
    <row r="151" spans="2:51" s="15" customFormat="1" ht="11.25">
      <c r="B151" s="189"/>
      <c r="D151" s="153" t="s">
        <v>409</v>
      </c>
      <c r="E151" s="190" t="s">
        <v>3</v>
      </c>
      <c r="F151" s="191" t="s">
        <v>456</v>
      </c>
      <c r="H151" s="192">
        <v>26.829</v>
      </c>
      <c r="I151" s="193"/>
      <c r="L151" s="189"/>
      <c r="M151" s="197"/>
      <c r="N151" s="198"/>
      <c r="O151" s="198"/>
      <c r="P151" s="198"/>
      <c r="Q151" s="198"/>
      <c r="R151" s="198"/>
      <c r="S151" s="198"/>
      <c r="T151" s="199"/>
      <c r="AT151" s="190" t="s">
        <v>409</v>
      </c>
      <c r="AU151" s="190" t="s">
        <v>89</v>
      </c>
      <c r="AV151" s="15" t="s">
        <v>140</v>
      </c>
      <c r="AW151" s="15" t="s">
        <v>41</v>
      </c>
      <c r="AX151" s="15" t="s">
        <v>87</v>
      </c>
      <c r="AY151" s="190" t="s">
        <v>133</v>
      </c>
    </row>
    <row r="152" spans="1:65" s="2" customFormat="1" ht="24.2" customHeight="1">
      <c r="A152" s="34"/>
      <c r="B152" s="139"/>
      <c r="C152" s="140" t="s">
        <v>189</v>
      </c>
      <c r="D152" s="140" t="s">
        <v>135</v>
      </c>
      <c r="E152" s="141" t="s">
        <v>519</v>
      </c>
      <c r="F152" s="142" t="s">
        <v>520</v>
      </c>
      <c r="G152" s="143" t="s">
        <v>186</v>
      </c>
      <c r="H152" s="144">
        <v>33.036</v>
      </c>
      <c r="I152" s="145"/>
      <c r="J152" s="146">
        <f>ROUND(I152*H152,2)</f>
        <v>0</v>
      </c>
      <c r="K152" s="142" t="s">
        <v>3</v>
      </c>
      <c r="L152" s="35"/>
      <c r="M152" s="147" t="s">
        <v>3</v>
      </c>
      <c r="N152" s="148" t="s">
        <v>50</v>
      </c>
      <c r="O152" s="55"/>
      <c r="P152" s="149">
        <f>O152*H152</f>
        <v>0</v>
      </c>
      <c r="Q152" s="149">
        <v>0</v>
      </c>
      <c r="R152" s="149">
        <f>Q152*H152</f>
        <v>0</v>
      </c>
      <c r="S152" s="149">
        <v>0</v>
      </c>
      <c r="T152" s="150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51" t="s">
        <v>140</v>
      </c>
      <c r="AT152" s="151" t="s">
        <v>135</v>
      </c>
      <c r="AU152" s="151" t="s">
        <v>89</v>
      </c>
      <c r="AY152" s="18" t="s">
        <v>133</v>
      </c>
      <c r="BE152" s="152">
        <f>IF(N152="základní",J152,0)</f>
        <v>0</v>
      </c>
      <c r="BF152" s="152">
        <f>IF(N152="snížená",J152,0)</f>
        <v>0</v>
      </c>
      <c r="BG152" s="152">
        <f>IF(N152="zákl. přenesená",J152,0)</f>
        <v>0</v>
      </c>
      <c r="BH152" s="152">
        <f>IF(N152="sníž. přenesená",J152,0)</f>
        <v>0</v>
      </c>
      <c r="BI152" s="152">
        <f>IF(N152="nulová",J152,0)</f>
        <v>0</v>
      </c>
      <c r="BJ152" s="18" t="s">
        <v>87</v>
      </c>
      <c r="BK152" s="152">
        <f>ROUND(I152*H152,2)</f>
        <v>0</v>
      </c>
      <c r="BL152" s="18" t="s">
        <v>140</v>
      </c>
      <c r="BM152" s="151" t="s">
        <v>521</v>
      </c>
    </row>
    <row r="153" spans="1:47" s="2" customFormat="1" ht="11.25">
      <c r="A153" s="34"/>
      <c r="B153" s="35"/>
      <c r="C153" s="34"/>
      <c r="D153" s="153" t="s">
        <v>142</v>
      </c>
      <c r="E153" s="34"/>
      <c r="F153" s="154" t="s">
        <v>520</v>
      </c>
      <c r="G153" s="34"/>
      <c r="H153" s="34"/>
      <c r="I153" s="155"/>
      <c r="J153" s="34"/>
      <c r="K153" s="34"/>
      <c r="L153" s="35"/>
      <c r="M153" s="156"/>
      <c r="N153" s="157"/>
      <c r="O153" s="55"/>
      <c r="P153" s="55"/>
      <c r="Q153" s="55"/>
      <c r="R153" s="55"/>
      <c r="S153" s="55"/>
      <c r="T153" s="56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T153" s="18" t="s">
        <v>142</v>
      </c>
      <c r="AU153" s="18" t="s">
        <v>89</v>
      </c>
    </row>
    <row r="154" spans="2:51" s="13" customFormat="1" ht="11.25">
      <c r="B154" s="170"/>
      <c r="D154" s="153" t="s">
        <v>409</v>
      </c>
      <c r="E154" s="171" t="s">
        <v>3</v>
      </c>
      <c r="F154" s="172" t="s">
        <v>522</v>
      </c>
      <c r="H154" s="171" t="s">
        <v>3</v>
      </c>
      <c r="I154" s="173"/>
      <c r="L154" s="170"/>
      <c r="M154" s="174"/>
      <c r="N154" s="175"/>
      <c r="O154" s="175"/>
      <c r="P154" s="175"/>
      <c r="Q154" s="175"/>
      <c r="R154" s="175"/>
      <c r="S154" s="175"/>
      <c r="T154" s="176"/>
      <c r="AT154" s="171" t="s">
        <v>409</v>
      </c>
      <c r="AU154" s="171" t="s">
        <v>89</v>
      </c>
      <c r="AV154" s="13" t="s">
        <v>87</v>
      </c>
      <c r="AW154" s="13" t="s">
        <v>41</v>
      </c>
      <c r="AX154" s="13" t="s">
        <v>79</v>
      </c>
      <c r="AY154" s="171" t="s">
        <v>133</v>
      </c>
    </row>
    <row r="155" spans="2:51" s="13" customFormat="1" ht="11.25">
      <c r="B155" s="170"/>
      <c r="D155" s="153" t="s">
        <v>409</v>
      </c>
      <c r="E155" s="171" t="s">
        <v>3</v>
      </c>
      <c r="F155" s="172" t="s">
        <v>484</v>
      </c>
      <c r="H155" s="171" t="s">
        <v>3</v>
      </c>
      <c r="I155" s="173"/>
      <c r="L155" s="170"/>
      <c r="M155" s="174"/>
      <c r="N155" s="175"/>
      <c r="O155" s="175"/>
      <c r="P155" s="175"/>
      <c r="Q155" s="175"/>
      <c r="R155" s="175"/>
      <c r="S155" s="175"/>
      <c r="T155" s="176"/>
      <c r="AT155" s="171" t="s">
        <v>409</v>
      </c>
      <c r="AU155" s="171" t="s">
        <v>89</v>
      </c>
      <c r="AV155" s="13" t="s">
        <v>87</v>
      </c>
      <c r="AW155" s="13" t="s">
        <v>41</v>
      </c>
      <c r="AX155" s="13" t="s">
        <v>79</v>
      </c>
      <c r="AY155" s="171" t="s">
        <v>133</v>
      </c>
    </row>
    <row r="156" spans="2:51" s="14" customFormat="1" ht="11.25">
      <c r="B156" s="177"/>
      <c r="D156" s="153" t="s">
        <v>409</v>
      </c>
      <c r="E156" s="178" t="s">
        <v>3</v>
      </c>
      <c r="F156" s="179" t="s">
        <v>523</v>
      </c>
      <c r="H156" s="180">
        <v>22.572</v>
      </c>
      <c r="I156" s="181"/>
      <c r="L156" s="177"/>
      <c r="M156" s="182"/>
      <c r="N156" s="183"/>
      <c r="O156" s="183"/>
      <c r="P156" s="183"/>
      <c r="Q156" s="183"/>
      <c r="R156" s="183"/>
      <c r="S156" s="183"/>
      <c r="T156" s="184"/>
      <c r="AT156" s="178" t="s">
        <v>409</v>
      </c>
      <c r="AU156" s="178" t="s">
        <v>89</v>
      </c>
      <c r="AV156" s="14" t="s">
        <v>89</v>
      </c>
      <c r="AW156" s="14" t="s">
        <v>41</v>
      </c>
      <c r="AX156" s="14" t="s">
        <v>79</v>
      </c>
      <c r="AY156" s="178" t="s">
        <v>133</v>
      </c>
    </row>
    <row r="157" spans="2:51" s="14" customFormat="1" ht="11.25">
      <c r="B157" s="177"/>
      <c r="D157" s="153" t="s">
        <v>409</v>
      </c>
      <c r="E157" s="178" t="s">
        <v>3</v>
      </c>
      <c r="F157" s="179" t="s">
        <v>524</v>
      </c>
      <c r="H157" s="180">
        <v>10.464</v>
      </c>
      <c r="I157" s="181"/>
      <c r="L157" s="177"/>
      <c r="M157" s="182"/>
      <c r="N157" s="183"/>
      <c r="O157" s="183"/>
      <c r="P157" s="183"/>
      <c r="Q157" s="183"/>
      <c r="R157" s="183"/>
      <c r="S157" s="183"/>
      <c r="T157" s="184"/>
      <c r="AT157" s="178" t="s">
        <v>409</v>
      </c>
      <c r="AU157" s="178" t="s">
        <v>89</v>
      </c>
      <c r="AV157" s="14" t="s">
        <v>89</v>
      </c>
      <c r="AW157" s="14" t="s">
        <v>41</v>
      </c>
      <c r="AX157" s="14" t="s">
        <v>79</v>
      </c>
      <c r="AY157" s="178" t="s">
        <v>133</v>
      </c>
    </row>
    <row r="158" spans="2:51" s="15" customFormat="1" ht="11.25">
      <c r="B158" s="189"/>
      <c r="D158" s="153" t="s">
        <v>409</v>
      </c>
      <c r="E158" s="190" t="s">
        <v>3</v>
      </c>
      <c r="F158" s="191" t="s">
        <v>456</v>
      </c>
      <c r="H158" s="192">
        <v>33.036</v>
      </c>
      <c r="I158" s="193"/>
      <c r="L158" s="189"/>
      <c r="M158" s="197"/>
      <c r="N158" s="198"/>
      <c r="O158" s="198"/>
      <c r="P158" s="198"/>
      <c r="Q158" s="198"/>
      <c r="R158" s="198"/>
      <c r="S158" s="198"/>
      <c r="T158" s="199"/>
      <c r="AT158" s="190" t="s">
        <v>409</v>
      </c>
      <c r="AU158" s="190" t="s">
        <v>89</v>
      </c>
      <c r="AV158" s="15" t="s">
        <v>140</v>
      </c>
      <c r="AW158" s="15" t="s">
        <v>41</v>
      </c>
      <c r="AX158" s="15" t="s">
        <v>87</v>
      </c>
      <c r="AY158" s="190" t="s">
        <v>133</v>
      </c>
    </row>
    <row r="159" spans="1:65" s="2" customFormat="1" ht="24.2" customHeight="1">
      <c r="A159" s="34"/>
      <c r="B159" s="139"/>
      <c r="C159" s="140" t="s">
        <v>195</v>
      </c>
      <c r="D159" s="140" t="s">
        <v>135</v>
      </c>
      <c r="E159" s="141" t="s">
        <v>525</v>
      </c>
      <c r="F159" s="142" t="s">
        <v>526</v>
      </c>
      <c r="G159" s="143" t="s">
        <v>527</v>
      </c>
      <c r="H159" s="144">
        <v>9.5</v>
      </c>
      <c r="I159" s="145"/>
      <c r="J159" s="146">
        <f>ROUND(I159*H159,2)</f>
        <v>0</v>
      </c>
      <c r="K159" s="142" t="s">
        <v>3</v>
      </c>
      <c r="L159" s="35"/>
      <c r="M159" s="147" t="s">
        <v>3</v>
      </c>
      <c r="N159" s="148" t="s">
        <v>50</v>
      </c>
      <c r="O159" s="55"/>
      <c r="P159" s="149">
        <f>O159*H159</f>
        <v>0</v>
      </c>
      <c r="Q159" s="149">
        <v>0</v>
      </c>
      <c r="R159" s="149">
        <f>Q159*H159</f>
        <v>0</v>
      </c>
      <c r="S159" s="149">
        <v>0</v>
      </c>
      <c r="T159" s="150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51" t="s">
        <v>140</v>
      </c>
      <c r="AT159" s="151" t="s">
        <v>135</v>
      </c>
      <c r="AU159" s="151" t="s">
        <v>89</v>
      </c>
      <c r="AY159" s="18" t="s">
        <v>133</v>
      </c>
      <c r="BE159" s="152">
        <f>IF(N159="základní",J159,0)</f>
        <v>0</v>
      </c>
      <c r="BF159" s="152">
        <f>IF(N159="snížená",J159,0)</f>
        <v>0</v>
      </c>
      <c r="BG159" s="152">
        <f>IF(N159="zákl. přenesená",J159,0)</f>
        <v>0</v>
      </c>
      <c r="BH159" s="152">
        <f>IF(N159="sníž. přenesená",J159,0)</f>
        <v>0</v>
      </c>
      <c r="BI159" s="152">
        <f>IF(N159="nulová",J159,0)</f>
        <v>0</v>
      </c>
      <c r="BJ159" s="18" t="s">
        <v>87</v>
      </c>
      <c r="BK159" s="152">
        <f>ROUND(I159*H159,2)</f>
        <v>0</v>
      </c>
      <c r="BL159" s="18" t="s">
        <v>140</v>
      </c>
      <c r="BM159" s="151" t="s">
        <v>528</v>
      </c>
    </row>
    <row r="160" spans="1:47" s="2" customFormat="1" ht="19.5">
      <c r="A160" s="34"/>
      <c r="B160" s="35"/>
      <c r="C160" s="34"/>
      <c r="D160" s="153" t="s">
        <v>142</v>
      </c>
      <c r="E160" s="34"/>
      <c r="F160" s="154" t="s">
        <v>526</v>
      </c>
      <c r="G160" s="34"/>
      <c r="H160" s="34"/>
      <c r="I160" s="155"/>
      <c r="J160" s="34"/>
      <c r="K160" s="34"/>
      <c r="L160" s="35"/>
      <c r="M160" s="156"/>
      <c r="N160" s="157"/>
      <c r="O160" s="55"/>
      <c r="P160" s="55"/>
      <c r="Q160" s="55"/>
      <c r="R160" s="55"/>
      <c r="S160" s="55"/>
      <c r="T160" s="56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T160" s="18" t="s">
        <v>142</v>
      </c>
      <c r="AU160" s="18" t="s">
        <v>89</v>
      </c>
    </row>
    <row r="161" spans="2:51" s="13" customFormat="1" ht="11.25">
      <c r="B161" s="170"/>
      <c r="D161" s="153" t="s">
        <v>409</v>
      </c>
      <c r="E161" s="171" t="s">
        <v>3</v>
      </c>
      <c r="F161" s="172" t="s">
        <v>529</v>
      </c>
      <c r="H161" s="171" t="s">
        <v>3</v>
      </c>
      <c r="I161" s="173"/>
      <c r="L161" s="170"/>
      <c r="M161" s="174"/>
      <c r="N161" s="175"/>
      <c r="O161" s="175"/>
      <c r="P161" s="175"/>
      <c r="Q161" s="175"/>
      <c r="R161" s="175"/>
      <c r="S161" s="175"/>
      <c r="T161" s="176"/>
      <c r="AT161" s="171" t="s">
        <v>409</v>
      </c>
      <c r="AU161" s="171" t="s">
        <v>89</v>
      </c>
      <c r="AV161" s="13" t="s">
        <v>87</v>
      </c>
      <c r="AW161" s="13" t="s">
        <v>41</v>
      </c>
      <c r="AX161" s="13" t="s">
        <v>79</v>
      </c>
      <c r="AY161" s="171" t="s">
        <v>133</v>
      </c>
    </row>
    <row r="162" spans="2:51" s="14" customFormat="1" ht="11.25">
      <c r="B162" s="177"/>
      <c r="D162" s="153" t="s">
        <v>409</v>
      </c>
      <c r="E162" s="178" t="s">
        <v>3</v>
      </c>
      <c r="F162" s="179" t="s">
        <v>530</v>
      </c>
      <c r="H162" s="180">
        <v>9.5</v>
      </c>
      <c r="I162" s="181"/>
      <c r="L162" s="177"/>
      <c r="M162" s="182"/>
      <c r="N162" s="183"/>
      <c r="O162" s="183"/>
      <c r="P162" s="183"/>
      <c r="Q162" s="183"/>
      <c r="R162" s="183"/>
      <c r="S162" s="183"/>
      <c r="T162" s="184"/>
      <c r="AT162" s="178" t="s">
        <v>409</v>
      </c>
      <c r="AU162" s="178" t="s">
        <v>89</v>
      </c>
      <c r="AV162" s="14" t="s">
        <v>89</v>
      </c>
      <c r="AW162" s="14" t="s">
        <v>41</v>
      </c>
      <c r="AX162" s="14" t="s">
        <v>87</v>
      </c>
      <c r="AY162" s="178" t="s">
        <v>133</v>
      </c>
    </row>
    <row r="163" spans="1:65" s="2" customFormat="1" ht="24.2" customHeight="1">
      <c r="A163" s="34"/>
      <c r="B163" s="139"/>
      <c r="C163" s="140" t="s">
        <v>199</v>
      </c>
      <c r="D163" s="140" t="s">
        <v>135</v>
      </c>
      <c r="E163" s="141" t="s">
        <v>531</v>
      </c>
      <c r="F163" s="142" t="s">
        <v>532</v>
      </c>
      <c r="G163" s="143" t="s">
        <v>138</v>
      </c>
      <c r="H163" s="144">
        <v>9.5</v>
      </c>
      <c r="I163" s="145"/>
      <c r="J163" s="146">
        <f>ROUND(I163*H163,2)</f>
        <v>0</v>
      </c>
      <c r="K163" s="142" t="s">
        <v>139</v>
      </c>
      <c r="L163" s="35"/>
      <c r="M163" s="147" t="s">
        <v>3</v>
      </c>
      <c r="N163" s="148" t="s">
        <v>50</v>
      </c>
      <c r="O163" s="55"/>
      <c r="P163" s="149">
        <f>O163*H163</f>
        <v>0</v>
      </c>
      <c r="Q163" s="149">
        <v>0</v>
      </c>
      <c r="R163" s="149">
        <f>Q163*H163</f>
        <v>0</v>
      </c>
      <c r="S163" s="149">
        <v>0</v>
      </c>
      <c r="T163" s="150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51" t="s">
        <v>140</v>
      </c>
      <c r="AT163" s="151" t="s">
        <v>135</v>
      </c>
      <c r="AU163" s="151" t="s">
        <v>89</v>
      </c>
      <c r="AY163" s="18" t="s">
        <v>133</v>
      </c>
      <c r="BE163" s="152">
        <f>IF(N163="základní",J163,0)</f>
        <v>0</v>
      </c>
      <c r="BF163" s="152">
        <f>IF(N163="snížená",J163,0)</f>
        <v>0</v>
      </c>
      <c r="BG163" s="152">
        <f>IF(N163="zákl. přenesená",J163,0)</f>
        <v>0</v>
      </c>
      <c r="BH163" s="152">
        <f>IF(N163="sníž. přenesená",J163,0)</f>
        <v>0</v>
      </c>
      <c r="BI163" s="152">
        <f>IF(N163="nulová",J163,0)</f>
        <v>0</v>
      </c>
      <c r="BJ163" s="18" t="s">
        <v>87</v>
      </c>
      <c r="BK163" s="152">
        <f>ROUND(I163*H163,2)</f>
        <v>0</v>
      </c>
      <c r="BL163" s="18" t="s">
        <v>140</v>
      </c>
      <c r="BM163" s="151" t="s">
        <v>533</v>
      </c>
    </row>
    <row r="164" spans="1:47" s="2" customFormat="1" ht="19.5">
      <c r="A164" s="34"/>
      <c r="B164" s="35"/>
      <c r="C164" s="34"/>
      <c r="D164" s="153" t="s">
        <v>142</v>
      </c>
      <c r="E164" s="34"/>
      <c r="F164" s="154" t="s">
        <v>534</v>
      </c>
      <c r="G164" s="34"/>
      <c r="H164" s="34"/>
      <c r="I164" s="155"/>
      <c r="J164" s="34"/>
      <c r="K164" s="34"/>
      <c r="L164" s="35"/>
      <c r="M164" s="156"/>
      <c r="N164" s="157"/>
      <c r="O164" s="55"/>
      <c r="P164" s="55"/>
      <c r="Q164" s="55"/>
      <c r="R164" s="55"/>
      <c r="S164" s="55"/>
      <c r="T164" s="56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T164" s="18" t="s">
        <v>142</v>
      </c>
      <c r="AU164" s="18" t="s">
        <v>89</v>
      </c>
    </row>
    <row r="165" spans="1:47" s="2" customFormat="1" ht="11.25">
      <c r="A165" s="34"/>
      <c r="B165" s="35"/>
      <c r="C165" s="34"/>
      <c r="D165" s="158" t="s">
        <v>144</v>
      </c>
      <c r="E165" s="34"/>
      <c r="F165" s="159" t="s">
        <v>535</v>
      </c>
      <c r="G165" s="34"/>
      <c r="H165" s="34"/>
      <c r="I165" s="155"/>
      <c r="J165" s="34"/>
      <c r="K165" s="34"/>
      <c r="L165" s="35"/>
      <c r="M165" s="156"/>
      <c r="N165" s="157"/>
      <c r="O165" s="55"/>
      <c r="P165" s="55"/>
      <c r="Q165" s="55"/>
      <c r="R165" s="55"/>
      <c r="S165" s="55"/>
      <c r="T165" s="56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T165" s="18" t="s">
        <v>144</v>
      </c>
      <c r="AU165" s="18" t="s">
        <v>89</v>
      </c>
    </row>
    <row r="166" spans="1:65" s="2" customFormat="1" ht="24.2" customHeight="1">
      <c r="A166" s="34"/>
      <c r="B166" s="139"/>
      <c r="C166" s="140" t="s">
        <v>205</v>
      </c>
      <c r="D166" s="140" t="s">
        <v>135</v>
      </c>
      <c r="E166" s="141" t="s">
        <v>536</v>
      </c>
      <c r="F166" s="142" t="s">
        <v>537</v>
      </c>
      <c r="G166" s="143" t="s">
        <v>138</v>
      </c>
      <c r="H166" s="144">
        <v>12.16</v>
      </c>
      <c r="I166" s="145"/>
      <c r="J166" s="146">
        <f>ROUND(I166*H166,2)</f>
        <v>0</v>
      </c>
      <c r="K166" s="142" t="s">
        <v>139</v>
      </c>
      <c r="L166" s="35"/>
      <c r="M166" s="147" t="s">
        <v>3</v>
      </c>
      <c r="N166" s="148" t="s">
        <v>50</v>
      </c>
      <c r="O166" s="55"/>
      <c r="P166" s="149">
        <f>O166*H166</f>
        <v>0</v>
      </c>
      <c r="Q166" s="149">
        <v>0</v>
      </c>
      <c r="R166" s="149">
        <f>Q166*H166</f>
        <v>0</v>
      </c>
      <c r="S166" s="149">
        <v>0</v>
      </c>
      <c r="T166" s="150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51" t="s">
        <v>140</v>
      </c>
      <c r="AT166" s="151" t="s">
        <v>135</v>
      </c>
      <c r="AU166" s="151" t="s">
        <v>89</v>
      </c>
      <c r="AY166" s="18" t="s">
        <v>133</v>
      </c>
      <c r="BE166" s="152">
        <f>IF(N166="základní",J166,0)</f>
        <v>0</v>
      </c>
      <c r="BF166" s="152">
        <f>IF(N166="snížená",J166,0)</f>
        <v>0</v>
      </c>
      <c r="BG166" s="152">
        <f>IF(N166="zákl. přenesená",J166,0)</f>
        <v>0</v>
      </c>
      <c r="BH166" s="152">
        <f>IF(N166="sníž. přenesená",J166,0)</f>
        <v>0</v>
      </c>
      <c r="BI166" s="152">
        <f>IF(N166="nulová",J166,0)</f>
        <v>0</v>
      </c>
      <c r="BJ166" s="18" t="s">
        <v>87</v>
      </c>
      <c r="BK166" s="152">
        <f>ROUND(I166*H166,2)</f>
        <v>0</v>
      </c>
      <c r="BL166" s="18" t="s">
        <v>140</v>
      </c>
      <c r="BM166" s="151" t="s">
        <v>538</v>
      </c>
    </row>
    <row r="167" spans="1:47" s="2" customFormat="1" ht="19.5">
      <c r="A167" s="34"/>
      <c r="B167" s="35"/>
      <c r="C167" s="34"/>
      <c r="D167" s="153" t="s">
        <v>142</v>
      </c>
      <c r="E167" s="34"/>
      <c r="F167" s="154" t="s">
        <v>539</v>
      </c>
      <c r="G167" s="34"/>
      <c r="H167" s="34"/>
      <c r="I167" s="155"/>
      <c r="J167" s="34"/>
      <c r="K167" s="34"/>
      <c r="L167" s="35"/>
      <c r="M167" s="156"/>
      <c r="N167" s="157"/>
      <c r="O167" s="55"/>
      <c r="P167" s="55"/>
      <c r="Q167" s="55"/>
      <c r="R167" s="55"/>
      <c r="S167" s="55"/>
      <c r="T167" s="56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T167" s="18" t="s">
        <v>142</v>
      </c>
      <c r="AU167" s="18" t="s">
        <v>89</v>
      </c>
    </row>
    <row r="168" spans="1:47" s="2" customFormat="1" ht="11.25">
      <c r="A168" s="34"/>
      <c r="B168" s="35"/>
      <c r="C168" s="34"/>
      <c r="D168" s="158" t="s">
        <v>144</v>
      </c>
      <c r="E168" s="34"/>
      <c r="F168" s="159" t="s">
        <v>540</v>
      </c>
      <c r="G168" s="34"/>
      <c r="H168" s="34"/>
      <c r="I168" s="155"/>
      <c r="J168" s="34"/>
      <c r="K168" s="34"/>
      <c r="L168" s="35"/>
      <c r="M168" s="156"/>
      <c r="N168" s="157"/>
      <c r="O168" s="55"/>
      <c r="P168" s="55"/>
      <c r="Q168" s="55"/>
      <c r="R168" s="55"/>
      <c r="S168" s="55"/>
      <c r="T168" s="56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T168" s="18" t="s">
        <v>144</v>
      </c>
      <c r="AU168" s="18" t="s">
        <v>89</v>
      </c>
    </row>
    <row r="169" spans="2:51" s="13" customFormat="1" ht="11.25">
      <c r="B169" s="170"/>
      <c r="D169" s="153" t="s">
        <v>409</v>
      </c>
      <c r="E169" s="171" t="s">
        <v>3</v>
      </c>
      <c r="F169" s="172" t="s">
        <v>541</v>
      </c>
      <c r="H169" s="171" t="s">
        <v>3</v>
      </c>
      <c r="I169" s="173"/>
      <c r="L169" s="170"/>
      <c r="M169" s="174"/>
      <c r="N169" s="175"/>
      <c r="O169" s="175"/>
      <c r="P169" s="175"/>
      <c r="Q169" s="175"/>
      <c r="R169" s="175"/>
      <c r="S169" s="175"/>
      <c r="T169" s="176"/>
      <c r="AT169" s="171" t="s">
        <v>409</v>
      </c>
      <c r="AU169" s="171" t="s">
        <v>89</v>
      </c>
      <c r="AV169" s="13" t="s">
        <v>87</v>
      </c>
      <c r="AW169" s="13" t="s">
        <v>41</v>
      </c>
      <c r="AX169" s="13" t="s">
        <v>79</v>
      </c>
      <c r="AY169" s="171" t="s">
        <v>133</v>
      </c>
    </row>
    <row r="170" spans="2:51" s="14" customFormat="1" ht="11.25">
      <c r="B170" s="177"/>
      <c r="D170" s="153" t="s">
        <v>409</v>
      </c>
      <c r="E170" s="178" t="s">
        <v>3</v>
      </c>
      <c r="F170" s="179" t="s">
        <v>542</v>
      </c>
      <c r="H170" s="180">
        <v>12.16</v>
      </c>
      <c r="I170" s="181"/>
      <c r="L170" s="177"/>
      <c r="M170" s="182"/>
      <c r="N170" s="183"/>
      <c r="O170" s="183"/>
      <c r="P170" s="183"/>
      <c r="Q170" s="183"/>
      <c r="R170" s="183"/>
      <c r="S170" s="183"/>
      <c r="T170" s="184"/>
      <c r="AT170" s="178" t="s">
        <v>409</v>
      </c>
      <c r="AU170" s="178" t="s">
        <v>89</v>
      </c>
      <c r="AV170" s="14" t="s">
        <v>89</v>
      </c>
      <c r="AW170" s="14" t="s">
        <v>41</v>
      </c>
      <c r="AX170" s="14" t="s">
        <v>79</v>
      </c>
      <c r="AY170" s="178" t="s">
        <v>133</v>
      </c>
    </row>
    <row r="171" spans="2:51" s="15" customFormat="1" ht="11.25">
      <c r="B171" s="189"/>
      <c r="D171" s="153" t="s">
        <v>409</v>
      </c>
      <c r="E171" s="190" t="s">
        <v>3</v>
      </c>
      <c r="F171" s="191" t="s">
        <v>456</v>
      </c>
      <c r="H171" s="192">
        <v>12.16</v>
      </c>
      <c r="I171" s="193"/>
      <c r="L171" s="189"/>
      <c r="M171" s="197"/>
      <c r="N171" s="198"/>
      <c r="O171" s="198"/>
      <c r="P171" s="198"/>
      <c r="Q171" s="198"/>
      <c r="R171" s="198"/>
      <c r="S171" s="198"/>
      <c r="T171" s="199"/>
      <c r="AT171" s="190" t="s">
        <v>409</v>
      </c>
      <c r="AU171" s="190" t="s">
        <v>89</v>
      </c>
      <c r="AV171" s="15" t="s">
        <v>140</v>
      </c>
      <c r="AW171" s="15" t="s">
        <v>41</v>
      </c>
      <c r="AX171" s="15" t="s">
        <v>87</v>
      </c>
      <c r="AY171" s="190" t="s">
        <v>133</v>
      </c>
    </row>
    <row r="172" spans="1:65" s="2" customFormat="1" ht="16.5" customHeight="1">
      <c r="A172" s="34"/>
      <c r="B172" s="139"/>
      <c r="C172" s="140" t="s">
        <v>211</v>
      </c>
      <c r="D172" s="140" t="s">
        <v>135</v>
      </c>
      <c r="E172" s="141" t="s">
        <v>543</v>
      </c>
      <c r="F172" s="142" t="s">
        <v>544</v>
      </c>
      <c r="G172" s="143" t="s">
        <v>527</v>
      </c>
      <c r="H172" s="144">
        <v>9.5</v>
      </c>
      <c r="I172" s="145"/>
      <c r="J172" s="146">
        <f>ROUND(I172*H172,2)</f>
        <v>0</v>
      </c>
      <c r="K172" s="142" t="s">
        <v>3</v>
      </c>
      <c r="L172" s="35"/>
      <c r="M172" s="147" t="s">
        <v>3</v>
      </c>
      <c r="N172" s="148" t="s">
        <v>50</v>
      </c>
      <c r="O172" s="55"/>
      <c r="P172" s="149">
        <f>O172*H172</f>
        <v>0</v>
      </c>
      <c r="Q172" s="149">
        <v>0</v>
      </c>
      <c r="R172" s="149">
        <f>Q172*H172</f>
        <v>0</v>
      </c>
      <c r="S172" s="149">
        <v>0</v>
      </c>
      <c r="T172" s="150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51" t="s">
        <v>140</v>
      </c>
      <c r="AT172" s="151" t="s">
        <v>135</v>
      </c>
      <c r="AU172" s="151" t="s">
        <v>89</v>
      </c>
      <c r="AY172" s="18" t="s">
        <v>133</v>
      </c>
      <c r="BE172" s="152">
        <f>IF(N172="základní",J172,0)</f>
        <v>0</v>
      </c>
      <c r="BF172" s="152">
        <f>IF(N172="snížená",J172,0)</f>
        <v>0</v>
      </c>
      <c r="BG172" s="152">
        <f>IF(N172="zákl. přenesená",J172,0)</f>
        <v>0</v>
      </c>
      <c r="BH172" s="152">
        <f>IF(N172="sníž. přenesená",J172,0)</f>
        <v>0</v>
      </c>
      <c r="BI172" s="152">
        <f>IF(N172="nulová",J172,0)</f>
        <v>0</v>
      </c>
      <c r="BJ172" s="18" t="s">
        <v>87</v>
      </c>
      <c r="BK172" s="152">
        <f>ROUND(I172*H172,2)</f>
        <v>0</v>
      </c>
      <c r="BL172" s="18" t="s">
        <v>140</v>
      </c>
      <c r="BM172" s="151" t="s">
        <v>545</v>
      </c>
    </row>
    <row r="173" spans="1:47" s="2" customFormat="1" ht="11.25">
      <c r="A173" s="34"/>
      <c r="B173" s="35"/>
      <c r="C173" s="34"/>
      <c r="D173" s="153" t="s">
        <v>142</v>
      </c>
      <c r="E173" s="34"/>
      <c r="F173" s="154" t="s">
        <v>544</v>
      </c>
      <c r="G173" s="34"/>
      <c r="H173" s="34"/>
      <c r="I173" s="155"/>
      <c r="J173" s="34"/>
      <c r="K173" s="34"/>
      <c r="L173" s="35"/>
      <c r="M173" s="156"/>
      <c r="N173" s="157"/>
      <c r="O173" s="55"/>
      <c r="P173" s="55"/>
      <c r="Q173" s="55"/>
      <c r="R173" s="55"/>
      <c r="S173" s="55"/>
      <c r="T173" s="56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T173" s="18" t="s">
        <v>142</v>
      </c>
      <c r="AU173" s="18" t="s">
        <v>89</v>
      </c>
    </row>
    <row r="174" spans="2:51" s="13" customFormat="1" ht="11.25">
      <c r="B174" s="170"/>
      <c r="D174" s="153" t="s">
        <v>409</v>
      </c>
      <c r="E174" s="171" t="s">
        <v>3</v>
      </c>
      <c r="F174" s="172" t="s">
        <v>546</v>
      </c>
      <c r="H174" s="171" t="s">
        <v>3</v>
      </c>
      <c r="I174" s="173"/>
      <c r="L174" s="170"/>
      <c r="M174" s="174"/>
      <c r="N174" s="175"/>
      <c r="O174" s="175"/>
      <c r="P174" s="175"/>
      <c r="Q174" s="175"/>
      <c r="R174" s="175"/>
      <c r="S174" s="175"/>
      <c r="T174" s="176"/>
      <c r="AT174" s="171" t="s">
        <v>409</v>
      </c>
      <c r="AU174" s="171" t="s">
        <v>89</v>
      </c>
      <c r="AV174" s="13" t="s">
        <v>87</v>
      </c>
      <c r="AW174" s="13" t="s">
        <v>41</v>
      </c>
      <c r="AX174" s="13" t="s">
        <v>79</v>
      </c>
      <c r="AY174" s="171" t="s">
        <v>133</v>
      </c>
    </row>
    <row r="175" spans="2:51" s="14" customFormat="1" ht="11.25">
      <c r="B175" s="177"/>
      <c r="D175" s="153" t="s">
        <v>409</v>
      </c>
      <c r="E175" s="178" t="s">
        <v>3</v>
      </c>
      <c r="F175" s="179" t="s">
        <v>530</v>
      </c>
      <c r="H175" s="180">
        <v>9.5</v>
      </c>
      <c r="I175" s="181"/>
      <c r="L175" s="177"/>
      <c r="M175" s="182"/>
      <c r="N175" s="183"/>
      <c r="O175" s="183"/>
      <c r="P175" s="183"/>
      <c r="Q175" s="183"/>
      <c r="R175" s="183"/>
      <c r="S175" s="183"/>
      <c r="T175" s="184"/>
      <c r="AT175" s="178" t="s">
        <v>409</v>
      </c>
      <c r="AU175" s="178" t="s">
        <v>89</v>
      </c>
      <c r="AV175" s="14" t="s">
        <v>89</v>
      </c>
      <c r="AW175" s="14" t="s">
        <v>41</v>
      </c>
      <c r="AX175" s="14" t="s">
        <v>79</v>
      </c>
      <c r="AY175" s="178" t="s">
        <v>133</v>
      </c>
    </row>
    <row r="176" spans="2:51" s="15" customFormat="1" ht="11.25">
      <c r="B176" s="189"/>
      <c r="D176" s="153" t="s">
        <v>409</v>
      </c>
      <c r="E176" s="190" t="s">
        <v>3</v>
      </c>
      <c r="F176" s="191" t="s">
        <v>456</v>
      </c>
      <c r="H176" s="192">
        <v>9.5</v>
      </c>
      <c r="I176" s="193"/>
      <c r="L176" s="189"/>
      <c r="M176" s="197"/>
      <c r="N176" s="198"/>
      <c r="O176" s="198"/>
      <c r="P176" s="198"/>
      <c r="Q176" s="198"/>
      <c r="R176" s="198"/>
      <c r="S176" s="198"/>
      <c r="T176" s="199"/>
      <c r="AT176" s="190" t="s">
        <v>409</v>
      </c>
      <c r="AU176" s="190" t="s">
        <v>89</v>
      </c>
      <c r="AV176" s="15" t="s">
        <v>140</v>
      </c>
      <c r="AW176" s="15" t="s">
        <v>41</v>
      </c>
      <c r="AX176" s="15" t="s">
        <v>87</v>
      </c>
      <c r="AY176" s="190" t="s">
        <v>133</v>
      </c>
    </row>
    <row r="177" spans="1:65" s="2" customFormat="1" ht="16.5" customHeight="1">
      <c r="A177" s="34"/>
      <c r="B177" s="139"/>
      <c r="C177" s="160" t="s">
        <v>216</v>
      </c>
      <c r="D177" s="160" t="s">
        <v>183</v>
      </c>
      <c r="E177" s="161" t="s">
        <v>547</v>
      </c>
      <c r="F177" s="162" t="s">
        <v>548</v>
      </c>
      <c r="G177" s="163" t="s">
        <v>214</v>
      </c>
      <c r="H177" s="164">
        <v>0.333</v>
      </c>
      <c r="I177" s="165"/>
      <c r="J177" s="166">
        <f>ROUND(I177*H177,2)</f>
        <v>0</v>
      </c>
      <c r="K177" s="162" t="s">
        <v>139</v>
      </c>
      <c r="L177" s="167"/>
      <c r="M177" s="168" t="s">
        <v>3</v>
      </c>
      <c r="N177" s="169" t="s">
        <v>50</v>
      </c>
      <c r="O177" s="55"/>
      <c r="P177" s="149">
        <f>O177*H177</f>
        <v>0</v>
      </c>
      <c r="Q177" s="149">
        <v>0.001</v>
      </c>
      <c r="R177" s="149">
        <f>Q177*H177</f>
        <v>0.000333</v>
      </c>
      <c r="S177" s="149">
        <v>0</v>
      </c>
      <c r="T177" s="150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51" t="s">
        <v>182</v>
      </c>
      <c r="AT177" s="151" t="s">
        <v>183</v>
      </c>
      <c r="AU177" s="151" t="s">
        <v>89</v>
      </c>
      <c r="AY177" s="18" t="s">
        <v>133</v>
      </c>
      <c r="BE177" s="152">
        <f>IF(N177="základní",J177,0)</f>
        <v>0</v>
      </c>
      <c r="BF177" s="152">
        <f>IF(N177="snížená",J177,0)</f>
        <v>0</v>
      </c>
      <c r="BG177" s="152">
        <f>IF(N177="zákl. přenesená",J177,0)</f>
        <v>0</v>
      </c>
      <c r="BH177" s="152">
        <f>IF(N177="sníž. přenesená",J177,0)</f>
        <v>0</v>
      </c>
      <c r="BI177" s="152">
        <f>IF(N177="nulová",J177,0)</f>
        <v>0</v>
      </c>
      <c r="BJ177" s="18" t="s">
        <v>87</v>
      </c>
      <c r="BK177" s="152">
        <f>ROUND(I177*H177,2)</f>
        <v>0</v>
      </c>
      <c r="BL177" s="18" t="s">
        <v>140</v>
      </c>
      <c r="BM177" s="151" t="s">
        <v>549</v>
      </c>
    </row>
    <row r="178" spans="1:47" s="2" customFormat="1" ht="11.25">
      <c r="A178" s="34"/>
      <c r="B178" s="35"/>
      <c r="C178" s="34"/>
      <c r="D178" s="153" t="s">
        <v>142</v>
      </c>
      <c r="E178" s="34"/>
      <c r="F178" s="154" t="s">
        <v>548</v>
      </c>
      <c r="G178" s="34"/>
      <c r="H178" s="34"/>
      <c r="I178" s="155"/>
      <c r="J178" s="34"/>
      <c r="K178" s="34"/>
      <c r="L178" s="35"/>
      <c r="M178" s="156"/>
      <c r="N178" s="157"/>
      <c r="O178" s="55"/>
      <c r="P178" s="55"/>
      <c r="Q178" s="55"/>
      <c r="R178" s="55"/>
      <c r="S178" s="55"/>
      <c r="T178" s="56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T178" s="18" t="s">
        <v>142</v>
      </c>
      <c r="AU178" s="18" t="s">
        <v>89</v>
      </c>
    </row>
    <row r="179" spans="2:51" s="13" customFormat="1" ht="11.25">
      <c r="B179" s="170"/>
      <c r="D179" s="153" t="s">
        <v>409</v>
      </c>
      <c r="E179" s="171" t="s">
        <v>3</v>
      </c>
      <c r="F179" s="172" t="s">
        <v>548</v>
      </c>
      <c r="H179" s="171" t="s">
        <v>3</v>
      </c>
      <c r="I179" s="173"/>
      <c r="L179" s="170"/>
      <c r="M179" s="174"/>
      <c r="N179" s="175"/>
      <c r="O179" s="175"/>
      <c r="P179" s="175"/>
      <c r="Q179" s="175"/>
      <c r="R179" s="175"/>
      <c r="S179" s="175"/>
      <c r="T179" s="176"/>
      <c r="AT179" s="171" t="s">
        <v>409</v>
      </c>
      <c r="AU179" s="171" t="s">
        <v>89</v>
      </c>
      <c r="AV179" s="13" t="s">
        <v>87</v>
      </c>
      <c r="AW179" s="13" t="s">
        <v>41</v>
      </c>
      <c r="AX179" s="13" t="s">
        <v>79</v>
      </c>
      <c r="AY179" s="171" t="s">
        <v>133</v>
      </c>
    </row>
    <row r="180" spans="2:51" s="14" customFormat="1" ht="11.25">
      <c r="B180" s="177"/>
      <c r="D180" s="153" t="s">
        <v>409</v>
      </c>
      <c r="E180" s="178" t="s">
        <v>3</v>
      </c>
      <c r="F180" s="179" t="s">
        <v>550</v>
      </c>
      <c r="H180" s="180">
        <v>0.333</v>
      </c>
      <c r="I180" s="181"/>
      <c r="L180" s="177"/>
      <c r="M180" s="182"/>
      <c r="N180" s="183"/>
      <c r="O180" s="183"/>
      <c r="P180" s="183"/>
      <c r="Q180" s="183"/>
      <c r="R180" s="183"/>
      <c r="S180" s="183"/>
      <c r="T180" s="184"/>
      <c r="AT180" s="178" t="s">
        <v>409</v>
      </c>
      <c r="AU180" s="178" t="s">
        <v>89</v>
      </c>
      <c r="AV180" s="14" t="s">
        <v>89</v>
      </c>
      <c r="AW180" s="14" t="s">
        <v>41</v>
      </c>
      <c r="AX180" s="14" t="s">
        <v>79</v>
      </c>
      <c r="AY180" s="178" t="s">
        <v>133</v>
      </c>
    </row>
    <row r="181" spans="2:51" s="15" customFormat="1" ht="11.25">
      <c r="B181" s="189"/>
      <c r="D181" s="153" t="s">
        <v>409</v>
      </c>
      <c r="E181" s="190" t="s">
        <v>3</v>
      </c>
      <c r="F181" s="191" t="s">
        <v>456</v>
      </c>
      <c r="H181" s="192">
        <v>0.333</v>
      </c>
      <c r="I181" s="193"/>
      <c r="L181" s="189"/>
      <c r="M181" s="197"/>
      <c r="N181" s="198"/>
      <c r="O181" s="198"/>
      <c r="P181" s="198"/>
      <c r="Q181" s="198"/>
      <c r="R181" s="198"/>
      <c r="S181" s="198"/>
      <c r="T181" s="199"/>
      <c r="AT181" s="190" t="s">
        <v>409</v>
      </c>
      <c r="AU181" s="190" t="s">
        <v>89</v>
      </c>
      <c r="AV181" s="15" t="s">
        <v>140</v>
      </c>
      <c r="AW181" s="15" t="s">
        <v>41</v>
      </c>
      <c r="AX181" s="15" t="s">
        <v>87</v>
      </c>
      <c r="AY181" s="190" t="s">
        <v>133</v>
      </c>
    </row>
    <row r="182" spans="2:63" s="12" customFormat="1" ht="22.9" customHeight="1">
      <c r="B182" s="126"/>
      <c r="D182" s="127" t="s">
        <v>78</v>
      </c>
      <c r="E182" s="137" t="s">
        <v>89</v>
      </c>
      <c r="F182" s="137" t="s">
        <v>551</v>
      </c>
      <c r="I182" s="129"/>
      <c r="J182" s="138">
        <f>BK182</f>
        <v>0</v>
      </c>
      <c r="L182" s="126"/>
      <c r="M182" s="131"/>
      <c r="N182" s="132"/>
      <c r="O182" s="132"/>
      <c r="P182" s="133">
        <f>SUM(P183:P217)</f>
        <v>0</v>
      </c>
      <c r="Q182" s="132"/>
      <c r="R182" s="133">
        <f>SUM(R183:R217)</f>
        <v>47.273341818999995</v>
      </c>
      <c r="S182" s="132"/>
      <c r="T182" s="134">
        <f>SUM(T183:T217)</f>
        <v>0</v>
      </c>
      <c r="AR182" s="127" t="s">
        <v>140</v>
      </c>
      <c r="AT182" s="135" t="s">
        <v>78</v>
      </c>
      <c r="AU182" s="135" t="s">
        <v>87</v>
      </c>
      <c r="AY182" s="127" t="s">
        <v>133</v>
      </c>
      <c r="BK182" s="136">
        <f>SUM(BK183:BK217)</f>
        <v>0</v>
      </c>
    </row>
    <row r="183" spans="1:65" s="2" customFormat="1" ht="24.2" customHeight="1">
      <c r="A183" s="34"/>
      <c r="B183" s="139"/>
      <c r="C183" s="140" t="s">
        <v>9</v>
      </c>
      <c r="D183" s="140" t="s">
        <v>135</v>
      </c>
      <c r="E183" s="141" t="s">
        <v>552</v>
      </c>
      <c r="F183" s="142" t="s">
        <v>553</v>
      </c>
      <c r="G183" s="143" t="s">
        <v>165</v>
      </c>
      <c r="H183" s="144">
        <v>18.508</v>
      </c>
      <c r="I183" s="145"/>
      <c r="J183" s="146">
        <f>ROUND(I183*H183,2)</f>
        <v>0</v>
      </c>
      <c r="K183" s="142" t="s">
        <v>139</v>
      </c>
      <c r="L183" s="35"/>
      <c r="M183" s="147" t="s">
        <v>3</v>
      </c>
      <c r="N183" s="148" t="s">
        <v>50</v>
      </c>
      <c r="O183" s="55"/>
      <c r="P183" s="149">
        <f>O183*H183</f>
        <v>0</v>
      </c>
      <c r="Q183" s="149">
        <v>2.550538</v>
      </c>
      <c r="R183" s="149">
        <f>Q183*H183</f>
        <v>47.205357303999996</v>
      </c>
      <c r="S183" s="149">
        <v>0</v>
      </c>
      <c r="T183" s="150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51" t="s">
        <v>140</v>
      </c>
      <c r="AT183" s="151" t="s">
        <v>135</v>
      </c>
      <c r="AU183" s="151" t="s">
        <v>89</v>
      </c>
      <c r="AY183" s="18" t="s">
        <v>133</v>
      </c>
      <c r="BE183" s="152">
        <f>IF(N183="základní",J183,0)</f>
        <v>0</v>
      </c>
      <c r="BF183" s="152">
        <f>IF(N183="snížená",J183,0)</f>
        <v>0</v>
      </c>
      <c r="BG183" s="152">
        <f>IF(N183="zákl. přenesená",J183,0)</f>
        <v>0</v>
      </c>
      <c r="BH183" s="152">
        <f>IF(N183="sníž. přenesená",J183,0)</f>
        <v>0</v>
      </c>
      <c r="BI183" s="152">
        <f>IF(N183="nulová",J183,0)</f>
        <v>0</v>
      </c>
      <c r="BJ183" s="18" t="s">
        <v>87</v>
      </c>
      <c r="BK183" s="152">
        <f>ROUND(I183*H183,2)</f>
        <v>0</v>
      </c>
      <c r="BL183" s="18" t="s">
        <v>140</v>
      </c>
      <c r="BM183" s="151" t="s">
        <v>554</v>
      </c>
    </row>
    <row r="184" spans="1:47" s="2" customFormat="1" ht="19.5">
      <c r="A184" s="34"/>
      <c r="B184" s="35"/>
      <c r="C184" s="34"/>
      <c r="D184" s="153" t="s">
        <v>142</v>
      </c>
      <c r="E184" s="34"/>
      <c r="F184" s="154" t="s">
        <v>555</v>
      </c>
      <c r="G184" s="34"/>
      <c r="H184" s="34"/>
      <c r="I184" s="155"/>
      <c r="J184" s="34"/>
      <c r="K184" s="34"/>
      <c r="L184" s="35"/>
      <c r="M184" s="156"/>
      <c r="N184" s="157"/>
      <c r="O184" s="55"/>
      <c r="P184" s="55"/>
      <c r="Q184" s="55"/>
      <c r="R184" s="55"/>
      <c r="S184" s="55"/>
      <c r="T184" s="56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T184" s="18" t="s">
        <v>142</v>
      </c>
      <c r="AU184" s="18" t="s">
        <v>89</v>
      </c>
    </row>
    <row r="185" spans="1:47" s="2" customFormat="1" ht="11.25">
      <c r="A185" s="34"/>
      <c r="B185" s="35"/>
      <c r="C185" s="34"/>
      <c r="D185" s="158" t="s">
        <v>144</v>
      </c>
      <c r="E185" s="34"/>
      <c r="F185" s="159" t="s">
        <v>556</v>
      </c>
      <c r="G185" s="34"/>
      <c r="H185" s="34"/>
      <c r="I185" s="155"/>
      <c r="J185" s="34"/>
      <c r="K185" s="34"/>
      <c r="L185" s="35"/>
      <c r="M185" s="156"/>
      <c r="N185" s="157"/>
      <c r="O185" s="55"/>
      <c r="P185" s="55"/>
      <c r="Q185" s="55"/>
      <c r="R185" s="55"/>
      <c r="S185" s="55"/>
      <c r="T185" s="56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T185" s="18" t="s">
        <v>144</v>
      </c>
      <c r="AU185" s="18" t="s">
        <v>89</v>
      </c>
    </row>
    <row r="186" spans="2:51" s="13" customFormat="1" ht="11.25">
      <c r="B186" s="170"/>
      <c r="D186" s="153" t="s">
        <v>409</v>
      </c>
      <c r="E186" s="171" t="s">
        <v>3</v>
      </c>
      <c r="F186" s="172" t="s">
        <v>557</v>
      </c>
      <c r="H186" s="171" t="s">
        <v>3</v>
      </c>
      <c r="I186" s="173"/>
      <c r="L186" s="170"/>
      <c r="M186" s="174"/>
      <c r="N186" s="175"/>
      <c r="O186" s="175"/>
      <c r="P186" s="175"/>
      <c r="Q186" s="175"/>
      <c r="R186" s="175"/>
      <c r="S186" s="175"/>
      <c r="T186" s="176"/>
      <c r="AT186" s="171" t="s">
        <v>409</v>
      </c>
      <c r="AU186" s="171" t="s">
        <v>89</v>
      </c>
      <c r="AV186" s="13" t="s">
        <v>87</v>
      </c>
      <c r="AW186" s="13" t="s">
        <v>41</v>
      </c>
      <c r="AX186" s="13" t="s">
        <v>79</v>
      </c>
      <c r="AY186" s="171" t="s">
        <v>133</v>
      </c>
    </row>
    <row r="187" spans="2:51" s="13" customFormat="1" ht="11.25">
      <c r="B187" s="170"/>
      <c r="D187" s="153" t="s">
        <v>409</v>
      </c>
      <c r="E187" s="171" t="s">
        <v>3</v>
      </c>
      <c r="F187" s="172" t="s">
        <v>558</v>
      </c>
      <c r="H187" s="171" t="s">
        <v>3</v>
      </c>
      <c r="I187" s="173"/>
      <c r="L187" s="170"/>
      <c r="M187" s="174"/>
      <c r="N187" s="175"/>
      <c r="O187" s="175"/>
      <c r="P187" s="175"/>
      <c r="Q187" s="175"/>
      <c r="R187" s="175"/>
      <c r="S187" s="175"/>
      <c r="T187" s="176"/>
      <c r="AT187" s="171" t="s">
        <v>409</v>
      </c>
      <c r="AU187" s="171" t="s">
        <v>89</v>
      </c>
      <c r="AV187" s="13" t="s">
        <v>87</v>
      </c>
      <c r="AW187" s="13" t="s">
        <v>41</v>
      </c>
      <c r="AX187" s="13" t="s">
        <v>79</v>
      </c>
      <c r="AY187" s="171" t="s">
        <v>133</v>
      </c>
    </row>
    <row r="188" spans="2:51" s="14" customFormat="1" ht="11.25">
      <c r="B188" s="177"/>
      <c r="D188" s="153" t="s">
        <v>409</v>
      </c>
      <c r="E188" s="178" t="s">
        <v>3</v>
      </c>
      <c r="F188" s="179" t="s">
        <v>559</v>
      </c>
      <c r="H188" s="180">
        <v>18.508</v>
      </c>
      <c r="I188" s="181"/>
      <c r="L188" s="177"/>
      <c r="M188" s="182"/>
      <c r="N188" s="183"/>
      <c r="O188" s="183"/>
      <c r="P188" s="183"/>
      <c r="Q188" s="183"/>
      <c r="R188" s="183"/>
      <c r="S188" s="183"/>
      <c r="T188" s="184"/>
      <c r="AT188" s="178" t="s">
        <v>409</v>
      </c>
      <c r="AU188" s="178" t="s">
        <v>89</v>
      </c>
      <c r="AV188" s="14" t="s">
        <v>89</v>
      </c>
      <c r="AW188" s="14" t="s">
        <v>41</v>
      </c>
      <c r="AX188" s="14" t="s">
        <v>79</v>
      </c>
      <c r="AY188" s="178" t="s">
        <v>133</v>
      </c>
    </row>
    <row r="189" spans="2:51" s="15" customFormat="1" ht="11.25">
      <c r="B189" s="189"/>
      <c r="D189" s="153" t="s">
        <v>409</v>
      </c>
      <c r="E189" s="190" t="s">
        <v>3</v>
      </c>
      <c r="F189" s="191" t="s">
        <v>456</v>
      </c>
      <c r="H189" s="192">
        <v>18.508</v>
      </c>
      <c r="I189" s="193"/>
      <c r="L189" s="189"/>
      <c r="M189" s="197"/>
      <c r="N189" s="198"/>
      <c r="O189" s="198"/>
      <c r="P189" s="198"/>
      <c r="Q189" s="198"/>
      <c r="R189" s="198"/>
      <c r="S189" s="198"/>
      <c r="T189" s="199"/>
      <c r="AT189" s="190" t="s">
        <v>409</v>
      </c>
      <c r="AU189" s="190" t="s">
        <v>89</v>
      </c>
      <c r="AV189" s="15" t="s">
        <v>140</v>
      </c>
      <c r="AW189" s="15" t="s">
        <v>41</v>
      </c>
      <c r="AX189" s="15" t="s">
        <v>87</v>
      </c>
      <c r="AY189" s="190" t="s">
        <v>133</v>
      </c>
    </row>
    <row r="190" spans="1:65" s="2" customFormat="1" ht="24.2" customHeight="1">
      <c r="A190" s="34"/>
      <c r="B190" s="139"/>
      <c r="C190" s="140" t="s">
        <v>226</v>
      </c>
      <c r="D190" s="140" t="s">
        <v>135</v>
      </c>
      <c r="E190" s="141" t="s">
        <v>560</v>
      </c>
      <c r="F190" s="142" t="s">
        <v>561</v>
      </c>
      <c r="G190" s="143" t="s">
        <v>138</v>
      </c>
      <c r="H190" s="144">
        <v>34.65</v>
      </c>
      <c r="I190" s="145"/>
      <c r="J190" s="146">
        <f>ROUND(I190*H190,2)</f>
        <v>0</v>
      </c>
      <c r="K190" s="142" t="s">
        <v>139</v>
      </c>
      <c r="L190" s="35"/>
      <c r="M190" s="147" t="s">
        <v>3</v>
      </c>
      <c r="N190" s="148" t="s">
        <v>50</v>
      </c>
      <c r="O190" s="55"/>
      <c r="P190" s="149">
        <f>O190*H190</f>
        <v>0</v>
      </c>
      <c r="Q190" s="149">
        <v>0.0016627</v>
      </c>
      <c r="R190" s="149">
        <f>Q190*H190</f>
        <v>0.057612554999999996</v>
      </c>
      <c r="S190" s="149">
        <v>0</v>
      </c>
      <c r="T190" s="150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51" t="s">
        <v>140</v>
      </c>
      <c r="AT190" s="151" t="s">
        <v>135</v>
      </c>
      <c r="AU190" s="151" t="s">
        <v>89</v>
      </c>
      <c r="AY190" s="18" t="s">
        <v>133</v>
      </c>
      <c r="BE190" s="152">
        <f>IF(N190="základní",J190,0)</f>
        <v>0</v>
      </c>
      <c r="BF190" s="152">
        <f>IF(N190="snížená",J190,0)</f>
        <v>0</v>
      </c>
      <c r="BG190" s="152">
        <f>IF(N190="zákl. přenesená",J190,0)</f>
        <v>0</v>
      </c>
      <c r="BH190" s="152">
        <f>IF(N190="sníž. přenesená",J190,0)</f>
        <v>0</v>
      </c>
      <c r="BI190" s="152">
        <f>IF(N190="nulová",J190,0)</f>
        <v>0</v>
      </c>
      <c r="BJ190" s="18" t="s">
        <v>87</v>
      </c>
      <c r="BK190" s="152">
        <f>ROUND(I190*H190,2)</f>
        <v>0</v>
      </c>
      <c r="BL190" s="18" t="s">
        <v>140</v>
      </c>
      <c r="BM190" s="151" t="s">
        <v>562</v>
      </c>
    </row>
    <row r="191" spans="1:47" s="2" customFormat="1" ht="19.5">
      <c r="A191" s="34"/>
      <c r="B191" s="35"/>
      <c r="C191" s="34"/>
      <c r="D191" s="153" t="s">
        <v>142</v>
      </c>
      <c r="E191" s="34"/>
      <c r="F191" s="154" t="s">
        <v>563</v>
      </c>
      <c r="G191" s="34"/>
      <c r="H191" s="34"/>
      <c r="I191" s="155"/>
      <c r="J191" s="34"/>
      <c r="K191" s="34"/>
      <c r="L191" s="35"/>
      <c r="M191" s="156"/>
      <c r="N191" s="157"/>
      <c r="O191" s="55"/>
      <c r="P191" s="55"/>
      <c r="Q191" s="55"/>
      <c r="R191" s="55"/>
      <c r="S191" s="55"/>
      <c r="T191" s="56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T191" s="18" t="s">
        <v>142</v>
      </c>
      <c r="AU191" s="18" t="s">
        <v>89</v>
      </c>
    </row>
    <row r="192" spans="1:47" s="2" customFormat="1" ht="11.25">
      <c r="A192" s="34"/>
      <c r="B192" s="35"/>
      <c r="C192" s="34"/>
      <c r="D192" s="158" t="s">
        <v>144</v>
      </c>
      <c r="E192" s="34"/>
      <c r="F192" s="159" t="s">
        <v>564</v>
      </c>
      <c r="G192" s="34"/>
      <c r="H192" s="34"/>
      <c r="I192" s="155"/>
      <c r="J192" s="34"/>
      <c r="K192" s="34"/>
      <c r="L192" s="35"/>
      <c r="M192" s="156"/>
      <c r="N192" s="157"/>
      <c r="O192" s="55"/>
      <c r="P192" s="55"/>
      <c r="Q192" s="55"/>
      <c r="R192" s="55"/>
      <c r="S192" s="55"/>
      <c r="T192" s="56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T192" s="18" t="s">
        <v>144</v>
      </c>
      <c r="AU192" s="18" t="s">
        <v>89</v>
      </c>
    </row>
    <row r="193" spans="2:51" s="13" customFormat="1" ht="11.25">
      <c r="B193" s="170"/>
      <c r="D193" s="153" t="s">
        <v>409</v>
      </c>
      <c r="E193" s="171" t="s">
        <v>3</v>
      </c>
      <c r="F193" s="172" t="s">
        <v>565</v>
      </c>
      <c r="H193" s="171" t="s">
        <v>3</v>
      </c>
      <c r="I193" s="173"/>
      <c r="L193" s="170"/>
      <c r="M193" s="174"/>
      <c r="N193" s="175"/>
      <c r="O193" s="175"/>
      <c r="P193" s="175"/>
      <c r="Q193" s="175"/>
      <c r="R193" s="175"/>
      <c r="S193" s="175"/>
      <c r="T193" s="176"/>
      <c r="AT193" s="171" t="s">
        <v>409</v>
      </c>
      <c r="AU193" s="171" t="s">
        <v>89</v>
      </c>
      <c r="AV193" s="13" t="s">
        <v>87</v>
      </c>
      <c r="AW193" s="13" t="s">
        <v>41</v>
      </c>
      <c r="AX193" s="13" t="s">
        <v>79</v>
      </c>
      <c r="AY193" s="171" t="s">
        <v>133</v>
      </c>
    </row>
    <row r="194" spans="2:51" s="14" customFormat="1" ht="11.25">
      <c r="B194" s="177"/>
      <c r="D194" s="153" t="s">
        <v>409</v>
      </c>
      <c r="E194" s="178" t="s">
        <v>3</v>
      </c>
      <c r="F194" s="179" t="s">
        <v>566</v>
      </c>
      <c r="H194" s="180">
        <v>34.65</v>
      </c>
      <c r="I194" s="181"/>
      <c r="L194" s="177"/>
      <c r="M194" s="182"/>
      <c r="N194" s="183"/>
      <c r="O194" s="183"/>
      <c r="P194" s="183"/>
      <c r="Q194" s="183"/>
      <c r="R194" s="183"/>
      <c r="S194" s="183"/>
      <c r="T194" s="184"/>
      <c r="AT194" s="178" t="s">
        <v>409</v>
      </c>
      <c r="AU194" s="178" t="s">
        <v>89</v>
      </c>
      <c r="AV194" s="14" t="s">
        <v>89</v>
      </c>
      <c r="AW194" s="14" t="s">
        <v>41</v>
      </c>
      <c r="AX194" s="14" t="s">
        <v>79</v>
      </c>
      <c r="AY194" s="178" t="s">
        <v>133</v>
      </c>
    </row>
    <row r="195" spans="2:51" s="15" customFormat="1" ht="11.25">
      <c r="B195" s="189"/>
      <c r="D195" s="153" t="s">
        <v>409</v>
      </c>
      <c r="E195" s="190" t="s">
        <v>3</v>
      </c>
      <c r="F195" s="191" t="s">
        <v>456</v>
      </c>
      <c r="H195" s="192">
        <v>34.65</v>
      </c>
      <c r="I195" s="193"/>
      <c r="L195" s="189"/>
      <c r="M195" s="197"/>
      <c r="N195" s="198"/>
      <c r="O195" s="198"/>
      <c r="P195" s="198"/>
      <c r="Q195" s="198"/>
      <c r="R195" s="198"/>
      <c r="S195" s="198"/>
      <c r="T195" s="199"/>
      <c r="AT195" s="190" t="s">
        <v>409</v>
      </c>
      <c r="AU195" s="190" t="s">
        <v>89</v>
      </c>
      <c r="AV195" s="15" t="s">
        <v>140</v>
      </c>
      <c r="AW195" s="15" t="s">
        <v>41</v>
      </c>
      <c r="AX195" s="15" t="s">
        <v>87</v>
      </c>
      <c r="AY195" s="190" t="s">
        <v>133</v>
      </c>
    </row>
    <row r="196" spans="1:65" s="2" customFormat="1" ht="24.2" customHeight="1">
      <c r="A196" s="34"/>
      <c r="B196" s="139"/>
      <c r="C196" s="140" t="s">
        <v>232</v>
      </c>
      <c r="D196" s="140" t="s">
        <v>135</v>
      </c>
      <c r="E196" s="141" t="s">
        <v>567</v>
      </c>
      <c r="F196" s="142" t="s">
        <v>568</v>
      </c>
      <c r="G196" s="143" t="s">
        <v>138</v>
      </c>
      <c r="H196" s="144">
        <v>34.65</v>
      </c>
      <c r="I196" s="145"/>
      <c r="J196" s="146">
        <f>ROUND(I196*H196,2)</f>
        <v>0</v>
      </c>
      <c r="K196" s="142" t="s">
        <v>139</v>
      </c>
      <c r="L196" s="35"/>
      <c r="M196" s="147" t="s">
        <v>3</v>
      </c>
      <c r="N196" s="148" t="s">
        <v>50</v>
      </c>
      <c r="O196" s="55"/>
      <c r="P196" s="149">
        <f>O196*H196</f>
        <v>0</v>
      </c>
      <c r="Q196" s="149">
        <v>3.6E-05</v>
      </c>
      <c r="R196" s="149">
        <f>Q196*H196</f>
        <v>0.0012474</v>
      </c>
      <c r="S196" s="149">
        <v>0</v>
      </c>
      <c r="T196" s="150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51" t="s">
        <v>140</v>
      </c>
      <c r="AT196" s="151" t="s">
        <v>135</v>
      </c>
      <c r="AU196" s="151" t="s">
        <v>89</v>
      </c>
      <c r="AY196" s="18" t="s">
        <v>133</v>
      </c>
      <c r="BE196" s="152">
        <f>IF(N196="základní",J196,0)</f>
        <v>0</v>
      </c>
      <c r="BF196" s="152">
        <f>IF(N196="snížená",J196,0)</f>
        <v>0</v>
      </c>
      <c r="BG196" s="152">
        <f>IF(N196="zákl. přenesená",J196,0)</f>
        <v>0</v>
      </c>
      <c r="BH196" s="152">
        <f>IF(N196="sníž. přenesená",J196,0)</f>
        <v>0</v>
      </c>
      <c r="BI196" s="152">
        <f>IF(N196="nulová",J196,0)</f>
        <v>0</v>
      </c>
      <c r="BJ196" s="18" t="s">
        <v>87</v>
      </c>
      <c r="BK196" s="152">
        <f>ROUND(I196*H196,2)</f>
        <v>0</v>
      </c>
      <c r="BL196" s="18" t="s">
        <v>140</v>
      </c>
      <c r="BM196" s="151" t="s">
        <v>569</v>
      </c>
    </row>
    <row r="197" spans="1:47" s="2" customFormat="1" ht="19.5">
      <c r="A197" s="34"/>
      <c r="B197" s="35"/>
      <c r="C197" s="34"/>
      <c r="D197" s="153" t="s">
        <v>142</v>
      </c>
      <c r="E197" s="34"/>
      <c r="F197" s="154" t="s">
        <v>570</v>
      </c>
      <c r="G197" s="34"/>
      <c r="H197" s="34"/>
      <c r="I197" s="155"/>
      <c r="J197" s="34"/>
      <c r="K197" s="34"/>
      <c r="L197" s="35"/>
      <c r="M197" s="156"/>
      <c r="N197" s="157"/>
      <c r="O197" s="55"/>
      <c r="P197" s="55"/>
      <c r="Q197" s="55"/>
      <c r="R197" s="55"/>
      <c r="S197" s="55"/>
      <c r="T197" s="56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T197" s="18" t="s">
        <v>142</v>
      </c>
      <c r="AU197" s="18" t="s">
        <v>89</v>
      </c>
    </row>
    <row r="198" spans="1:47" s="2" customFormat="1" ht="11.25">
      <c r="A198" s="34"/>
      <c r="B198" s="35"/>
      <c r="C198" s="34"/>
      <c r="D198" s="158" t="s">
        <v>144</v>
      </c>
      <c r="E198" s="34"/>
      <c r="F198" s="159" t="s">
        <v>571</v>
      </c>
      <c r="G198" s="34"/>
      <c r="H198" s="34"/>
      <c r="I198" s="155"/>
      <c r="J198" s="34"/>
      <c r="K198" s="34"/>
      <c r="L198" s="35"/>
      <c r="M198" s="156"/>
      <c r="N198" s="157"/>
      <c r="O198" s="55"/>
      <c r="P198" s="55"/>
      <c r="Q198" s="55"/>
      <c r="R198" s="55"/>
      <c r="S198" s="55"/>
      <c r="T198" s="56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T198" s="18" t="s">
        <v>144</v>
      </c>
      <c r="AU198" s="18" t="s">
        <v>89</v>
      </c>
    </row>
    <row r="199" spans="2:51" s="13" customFormat="1" ht="11.25">
      <c r="B199" s="170"/>
      <c r="D199" s="153" t="s">
        <v>409</v>
      </c>
      <c r="E199" s="171" t="s">
        <v>3</v>
      </c>
      <c r="F199" s="172" t="s">
        <v>572</v>
      </c>
      <c r="H199" s="171" t="s">
        <v>3</v>
      </c>
      <c r="I199" s="173"/>
      <c r="L199" s="170"/>
      <c r="M199" s="174"/>
      <c r="N199" s="175"/>
      <c r="O199" s="175"/>
      <c r="P199" s="175"/>
      <c r="Q199" s="175"/>
      <c r="R199" s="175"/>
      <c r="S199" s="175"/>
      <c r="T199" s="176"/>
      <c r="AT199" s="171" t="s">
        <v>409</v>
      </c>
      <c r="AU199" s="171" t="s">
        <v>89</v>
      </c>
      <c r="AV199" s="13" t="s">
        <v>87</v>
      </c>
      <c r="AW199" s="13" t="s">
        <v>41</v>
      </c>
      <c r="AX199" s="13" t="s">
        <v>79</v>
      </c>
      <c r="AY199" s="171" t="s">
        <v>133</v>
      </c>
    </row>
    <row r="200" spans="2:51" s="14" customFormat="1" ht="11.25">
      <c r="B200" s="177"/>
      <c r="D200" s="153" t="s">
        <v>409</v>
      </c>
      <c r="E200" s="178" t="s">
        <v>3</v>
      </c>
      <c r="F200" s="179" t="s">
        <v>566</v>
      </c>
      <c r="H200" s="180">
        <v>34.65</v>
      </c>
      <c r="I200" s="181"/>
      <c r="L200" s="177"/>
      <c r="M200" s="182"/>
      <c r="N200" s="183"/>
      <c r="O200" s="183"/>
      <c r="P200" s="183"/>
      <c r="Q200" s="183"/>
      <c r="R200" s="183"/>
      <c r="S200" s="183"/>
      <c r="T200" s="184"/>
      <c r="AT200" s="178" t="s">
        <v>409</v>
      </c>
      <c r="AU200" s="178" t="s">
        <v>89</v>
      </c>
      <c r="AV200" s="14" t="s">
        <v>89</v>
      </c>
      <c r="AW200" s="14" t="s">
        <v>41</v>
      </c>
      <c r="AX200" s="14" t="s">
        <v>79</v>
      </c>
      <c r="AY200" s="178" t="s">
        <v>133</v>
      </c>
    </row>
    <row r="201" spans="2:51" s="15" customFormat="1" ht="11.25">
      <c r="B201" s="189"/>
      <c r="D201" s="153" t="s">
        <v>409</v>
      </c>
      <c r="E201" s="190" t="s">
        <v>3</v>
      </c>
      <c r="F201" s="191" t="s">
        <v>456</v>
      </c>
      <c r="H201" s="192">
        <v>34.65</v>
      </c>
      <c r="I201" s="193"/>
      <c r="L201" s="189"/>
      <c r="M201" s="197"/>
      <c r="N201" s="198"/>
      <c r="O201" s="198"/>
      <c r="P201" s="198"/>
      <c r="Q201" s="198"/>
      <c r="R201" s="198"/>
      <c r="S201" s="198"/>
      <c r="T201" s="199"/>
      <c r="AT201" s="190" t="s">
        <v>409</v>
      </c>
      <c r="AU201" s="190" t="s">
        <v>89</v>
      </c>
      <c r="AV201" s="15" t="s">
        <v>140</v>
      </c>
      <c r="AW201" s="15" t="s">
        <v>41</v>
      </c>
      <c r="AX201" s="15" t="s">
        <v>87</v>
      </c>
      <c r="AY201" s="190" t="s">
        <v>133</v>
      </c>
    </row>
    <row r="202" spans="1:65" s="2" customFormat="1" ht="16.5" customHeight="1">
      <c r="A202" s="34"/>
      <c r="B202" s="139"/>
      <c r="C202" s="140" t="s">
        <v>240</v>
      </c>
      <c r="D202" s="140" t="s">
        <v>135</v>
      </c>
      <c r="E202" s="141" t="s">
        <v>573</v>
      </c>
      <c r="F202" s="142" t="s">
        <v>574</v>
      </c>
      <c r="G202" s="143" t="s">
        <v>138</v>
      </c>
      <c r="H202" s="144">
        <v>6.84</v>
      </c>
      <c r="I202" s="145"/>
      <c r="J202" s="146">
        <f>ROUND(I202*H202,2)</f>
        <v>0</v>
      </c>
      <c r="K202" s="142" t="s">
        <v>139</v>
      </c>
      <c r="L202" s="35"/>
      <c r="M202" s="147" t="s">
        <v>3</v>
      </c>
      <c r="N202" s="148" t="s">
        <v>50</v>
      </c>
      <c r="O202" s="55"/>
      <c r="P202" s="149">
        <f>O202*H202</f>
        <v>0</v>
      </c>
      <c r="Q202" s="149">
        <v>0.001298</v>
      </c>
      <c r="R202" s="149">
        <f>Q202*H202</f>
        <v>0.008878319999999999</v>
      </c>
      <c r="S202" s="149">
        <v>0</v>
      </c>
      <c r="T202" s="150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51" t="s">
        <v>140</v>
      </c>
      <c r="AT202" s="151" t="s">
        <v>135</v>
      </c>
      <c r="AU202" s="151" t="s">
        <v>89</v>
      </c>
      <c r="AY202" s="18" t="s">
        <v>133</v>
      </c>
      <c r="BE202" s="152">
        <f>IF(N202="základní",J202,0)</f>
        <v>0</v>
      </c>
      <c r="BF202" s="152">
        <f>IF(N202="snížená",J202,0)</f>
        <v>0</v>
      </c>
      <c r="BG202" s="152">
        <f>IF(N202="zákl. přenesená",J202,0)</f>
        <v>0</v>
      </c>
      <c r="BH202" s="152">
        <f>IF(N202="sníž. přenesená",J202,0)</f>
        <v>0</v>
      </c>
      <c r="BI202" s="152">
        <f>IF(N202="nulová",J202,0)</f>
        <v>0</v>
      </c>
      <c r="BJ202" s="18" t="s">
        <v>87</v>
      </c>
      <c r="BK202" s="152">
        <f>ROUND(I202*H202,2)</f>
        <v>0</v>
      </c>
      <c r="BL202" s="18" t="s">
        <v>140</v>
      </c>
      <c r="BM202" s="151" t="s">
        <v>575</v>
      </c>
    </row>
    <row r="203" spans="1:47" s="2" customFormat="1" ht="11.25">
      <c r="A203" s="34"/>
      <c r="B203" s="35"/>
      <c r="C203" s="34"/>
      <c r="D203" s="153" t="s">
        <v>142</v>
      </c>
      <c r="E203" s="34"/>
      <c r="F203" s="154" t="s">
        <v>576</v>
      </c>
      <c r="G203" s="34"/>
      <c r="H203" s="34"/>
      <c r="I203" s="155"/>
      <c r="J203" s="34"/>
      <c r="K203" s="34"/>
      <c r="L203" s="35"/>
      <c r="M203" s="156"/>
      <c r="N203" s="157"/>
      <c r="O203" s="55"/>
      <c r="P203" s="55"/>
      <c r="Q203" s="55"/>
      <c r="R203" s="55"/>
      <c r="S203" s="55"/>
      <c r="T203" s="56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T203" s="18" t="s">
        <v>142</v>
      </c>
      <c r="AU203" s="18" t="s">
        <v>89</v>
      </c>
    </row>
    <row r="204" spans="1:47" s="2" customFormat="1" ht="11.25">
      <c r="A204" s="34"/>
      <c r="B204" s="35"/>
      <c r="C204" s="34"/>
      <c r="D204" s="158" t="s">
        <v>144</v>
      </c>
      <c r="E204" s="34"/>
      <c r="F204" s="159" t="s">
        <v>577</v>
      </c>
      <c r="G204" s="34"/>
      <c r="H204" s="34"/>
      <c r="I204" s="155"/>
      <c r="J204" s="34"/>
      <c r="K204" s="34"/>
      <c r="L204" s="35"/>
      <c r="M204" s="156"/>
      <c r="N204" s="157"/>
      <c r="O204" s="55"/>
      <c r="P204" s="55"/>
      <c r="Q204" s="55"/>
      <c r="R204" s="55"/>
      <c r="S204" s="55"/>
      <c r="T204" s="56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T204" s="18" t="s">
        <v>144</v>
      </c>
      <c r="AU204" s="18" t="s">
        <v>89</v>
      </c>
    </row>
    <row r="205" spans="2:51" s="13" customFormat="1" ht="11.25">
      <c r="B205" s="170"/>
      <c r="D205" s="153" t="s">
        <v>409</v>
      </c>
      <c r="E205" s="171" t="s">
        <v>3</v>
      </c>
      <c r="F205" s="172" t="s">
        <v>578</v>
      </c>
      <c r="H205" s="171" t="s">
        <v>3</v>
      </c>
      <c r="I205" s="173"/>
      <c r="L205" s="170"/>
      <c r="M205" s="174"/>
      <c r="N205" s="175"/>
      <c r="O205" s="175"/>
      <c r="P205" s="175"/>
      <c r="Q205" s="175"/>
      <c r="R205" s="175"/>
      <c r="S205" s="175"/>
      <c r="T205" s="176"/>
      <c r="AT205" s="171" t="s">
        <v>409</v>
      </c>
      <c r="AU205" s="171" t="s">
        <v>89</v>
      </c>
      <c r="AV205" s="13" t="s">
        <v>87</v>
      </c>
      <c r="AW205" s="13" t="s">
        <v>41</v>
      </c>
      <c r="AX205" s="13" t="s">
        <v>79</v>
      </c>
      <c r="AY205" s="171" t="s">
        <v>133</v>
      </c>
    </row>
    <row r="206" spans="2:51" s="14" customFormat="1" ht="11.25">
      <c r="B206" s="177"/>
      <c r="D206" s="153" t="s">
        <v>409</v>
      </c>
      <c r="E206" s="178" t="s">
        <v>3</v>
      </c>
      <c r="F206" s="179" t="s">
        <v>579</v>
      </c>
      <c r="H206" s="180">
        <v>2.28</v>
      </c>
      <c r="I206" s="181"/>
      <c r="L206" s="177"/>
      <c r="M206" s="182"/>
      <c r="N206" s="183"/>
      <c r="O206" s="183"/>
      <c r="P206" s="183"/>
      <c r="Q206" s="183"/>
      <c r="R206" s="183"/>
      <c r="S206" s="183"/>
      <c r="T206" s="184"/>
      <c r="AT206" s="178" t="s">
        <v>409</v>
      </c>
      <c r="AU206" s="178" t="s">
        <v>89</v>
      </c>
      <c r="AV206" s="14" t="s">
        <v>89</v>
      </c>
      <c r="AW206" s="14" t="s">
        <v>41</v>
      </c>
      <c r="AX206" s="14" t="s">
        <v>79</v>
      </c>
      <c r="AY206" s="178" t="s">
        <v>133</v>
      </c>
    </row>
    <row r="207" spans="2:51" s="13" customFormat="1" ht="11.25">
      <c r="B207" s="170"/>
      <c r="D207" s="153" t="s">
        <v>409</v>
      </c>
      <c r="E207" s="171" t="s">
        <v>3</v>
      </c>
      <c r="F207" s="172" t="s">
        <v>580</v>
      </c>
      <c r="H207" s="171" t="s">
        <v>3</v>
      </c>
      <c r="I207" s="173"/>
      <c r="L207" s="170"/>
      <c r="M207" s="174"/>
      <c r="N207" s="175"/>
      <c r="O207" s="175"/>
      <c r="P207" s="175"/>
      <c r="Q207" s="175"/>
      <c r="R207" s="175"/>
      <c r="S207" s="175"/>
      <c r="T207" s="176"/>
      <c r="AT207" s="171" t="s">
        <v>409</v>
      </c>
      <c r="AU207" s="171" t="s">
        <v>89</v>
      </c>
      <c r="AV207" s="13" t="s">
        <v>87</v>
      </c>
      <c r="AW207" s="13" t="s">
        <v>41</v>
      </c>
      <c r="AX207" s="13" t="s">
        <v>79</v>
      </c>
      <c r="AY207" s="171" t="s">
        <v>133</v>
      </c>
    </row>
    <row r="208" spans="2:51" s="14" customFormat="1" ht="11.25">
      <c r="B208" s="177"/>
      <c r="D208" s="153" t="s">
        <v>409</v>
      </c>
      <c r="E208" s="178" t="s">
        <v>3</v>
      </c>
      <c r="F208" s="179" t="s">
        <v>581</v>
      </c>
      <c r="H208" s="180">
        <v>4.56</v>
      </c>
      <c r="I208" s="181"/>
      <c r="L208" s="177"/>
      <c r="M208" s="182"/>
      <c r="N208" s="183"/>
      <c r="O208" s="183"/>
      <c r="P208" s="183"/>
      <c r="Q208" s="183"/>
      <c r="R208" s="183"/>
      <c r="S208" s="183"/>
      <c r="T208" s="184"/>
      <c r="AT208" s="178" t="s">
        <v>409</v>
      </c>
      <c r="AU208" s="178" t="s">
        <v>89</v>
      </c>
      <c r="AV208" s="14" t="s">
        <v>89</v>
      </c>
      <c r="AW208" s="14" t="s">
        <v>41</v>
      </c>
      <c r="AX208" s="14" t="s">
        <v>79</v>
      </c>
      <c r="AY208" s="178" t="s">
        <v>133</v>
      </c>
    </row>
    <row r="209" spans="2:51" s="15" customFormat="1" ht="11.25">
      <c r="B209" s="189"/>
      <c r="D209" s="153" t="s">
        <v>409</v>
      </c>
      <c r="E209" s="190" t="s">
        <v>3</v>
      </c>
      <c r="F209" s="191" t="s">
        <v>456</v>
      </c>
      <c r="H209" s="192">
        <v>6.84</v>
      </c>
      <c r="I209" s="193"/>
      <c r="L209" s="189"/>
      <c r="M209" s="197"/>
      <c r="N209" s="198"/>
      <c r="O209" s="198"/>
      <c r="P209" s="198"/>
      <c r="Q209" s="198"/>
      <c r="R209" s="198"/>
      <c r="S209" s="198"/>
      <c r="T209" s="199"/>
      <c r="AT209" s="190" t="s">
        <v>409</v>
      </c>
      <c r="AU209" s="190" t="s">
        <v>89</v>
      </c>
      <c r="AV209" s="15" t="s">
        <v>140</v>
      </c>
      <c r="AW209" s="15" t="s">
        <v>41</v>
      </c>
      <c r="AX209" s="15" t="s">
        <v>87</v>
      </c>
      <c r="AY209" s="190" t="s">
        <v>133</v>
      </c>
    </row>
    <row r="210" spans="1:65" s="2" customFormat="1" ht="16.5" customHeight="1">
      <c r="A210" s="34"/>
      <c r="B210" s="139"/>
      <c r="C210" s="140" t="s">
        <v>248</v>
      </c>
      <c r="D210" s="140" t="s">
        <v>135</v>
      </c>
      <c r="E210" s="141" t="s">
        <v>582</v>
      </c>
      <c r="F210" s="142" t="s">
        <v>583</v>
      </c>
      <c r="G210" s="143" t="s">
        <v>138</v>
      </c>
      <c r="H210" s="144">
        <v>6.84</v>
      </c>
      <c r="I210" s="145"/>
      <c r="J210" s="146">
        <f>ROUND(I210*H210,2)</f>
        <v>0</v>
      </c>
      <c r="K210" s="142" t="s">
        <v>139</v>
      </c>
      <c r="L210" s="35"/>
      <c r="M210" s="147" t="s">
        <v>3</v>
      </c>
      <c r="N210" s="148" t="s">
        <v>50</v>
      </c>
      <c r="O210" s="55"/>
      <c r="P210" s="149">
        <f>O210*H210</f>
        <v>0</v>
      </c>
      <c r="Q210" s="149">
        <v>3.6E-05</v>
      </c>
      <c r="R210" s="149">
        <f>Q210*H210</f>
        <v>0.00024624</v>
      </c>
      <c r="S210" s="149">
        <v>0</v>
      </c>
      <c r="T210" s="150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51" t="s">
        <v>140</v>
      </c>
      <c r="AT210" s="151" t="s">
        <v>135</v>
      </c>
      <c r="AU210" s="151" t="s">
        <v>89</v>
      </c>
      <c r="AY210" s="18" t="s">
        <v>133</v>
      </c>
      <c r="BE210" s="152">
        <f>IF(N210="základní",J210,0)</f>
        <v>0</v>
      </c>
      <c r="BF210" s="152">
        <f>IF(N210="snížená",J210,0)</f>
        <v>0</v>
      </c>
      <c r="BG210" s="152">
        <f>IF(N210="zákl. přenesená",J210,0)</f>
        <v>0</v>
      </c>
      <c r="BH210" s="152">
        <f>IF(N210="sníž. přenesená",J210,0)</f>
        <v>0</v>
      </c>
      <c r="BI210" s="152">
        <f>IF(N210="nulová",J210,0)</f>
        <v>0</v>
      </c>
      <c r="BJ210" s="18" t="s">
        <v>87</v>
      </c>
      <c r="BK210" s="152">
        <f>ROUND(I210*H210,2)</f>
        <v>0</v>
      </c>
      <c r="BL210" s="18" t="s">
        <v>140</v>
      </c>
      <c r="BM210" s="151" t="s">
        <v>584</v>
      </c>
    </row>
    <row r="211" spans="1:47" s="2" customFormat="1" ht="11.25">
      <c r="A211" s="34"/>
      <c r="B211" s="35"/>
      <c r="C211" s="34"/>
      <c r="D211" s="153" t="s">
        <v>142</v>
      </c>
      <c r="E211" s="34"/>
      <c r="F211" s="154" t="s">
        <v>585</v>
      </c>
      <c r="G211" s="34"/>
      <c r="H211" s="34"/>
      <c r="I211" s="155"/>
      <c r="J211" s="34"/>
      <c r="K211" s="34"/>
      <c r="L211" s="35"/>
      <c r="M211" s="156"/>
      <c r="N211" s="157"/>
      <c r="O211" s="55"/>
      <c r="P211" s="55"/>
      <c r="Q211" s="55"/>
      <c r="R211" s="55"/>
      <c r="S211" s="55"/>
      <c r="T211" s="56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T211" s="18" t="s">
        <v>142</v>
      </c>
      <c r="AU211" s="18" t="s">
        <v>89</v>
      </c>
    </row>
    <row r="212" spans="1:47" s="2" customFormat="1" ht="11.25">
      <c r="A212" s="34"/>
      <c r="B212" s="35"/>
      <c r="C212" s="34"/>
      <c r="D212" s="158" t="s">
        <v>144</v>
      </c>
      <c r="E212" s="34"/>
      <c r="F212" s="159" t="s">
        <v>586</v>
      </c>
      <c r="G212" s="34"/>
      <c r="H212" s="34"/>
      <c r="I212" s="155"/>
      <c r="J212" s="34"/>
      <c r="K212" s="34"/>
      <c r="L212" s="35"/>
      <c r="M212" s="156"/>
      <c r="N212" s="157"/>
      <c r="O212" s="55"/>
      <c r="P212" s="55"/>
      <c r="Q212" s="55"/>
      <c r="R212" s="55"/>
      <c r="S212" s="55"/>
      <c r="T212" s="56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T212" s="18" t="s">
        <v>144</v>
      </c>
      <c r="AU212" s="18" t="s">
        <v>89</v>
      </c>
    </row>
    <row r="213" spans="2:51" s="13" customFormat="1" ht="11.25">
      <c r="B213" s="170"/>
      <c r="D213" s="153" t="s">
        <v>409</v>
      </c>
      <c r="E213" s="171" t="s">
        <v>3</v>
      </c>
      <c r="F213" s="172" t="s">
        <v>578</v>
      </c>
      <c r="H213" s="171" t="s">
        <v>3</v>
      </c>
      <c r="I213" s="173"/>
      <c r="L213" s="170"/>
      <c r="M213" s="174"/>
      <c r="N213" s="175"/>
      <c r="O213" s="175"/>
      <c r="P213" s="175"/>
      <c r="Q213" s="175"/>
      <c r="R213" s="175"/>
      <c r="S213" s="175"/>
      <c r="T213" s="176"/>
      <c r="AT213" s="171" t="s">
        <v>409</v>
      </c>
      <c r="AU213" s="171" t="s">
        <v>89</v>
      </c>
      <c r="AV213" s="13" t="s">
        <v>87</v>
      </c>
      <c r="AW213" s="13" t="s">
        <v>41</v>
      </c>
      <c r="AX213" s="13" t="s">
        <v>79</v>
      </c>
      <c r="AY213" s="171" t="s">
        <v>133</v>
      </c>
    </row>
    <row r="214" spans="2:51" s="14" customFormat="1" ht="11.25">
      <c r="B214" s="177"/>
      <c r="D214" s="153" t="s">
        <v>409</v>
      </c>
      <c r="E214" s="178" t="s">
        <v>3</v>
      </c>
      <c r="F214" s="179" t="s">
        <v>579</v>
      </c>
      <c r="H214" s="180">
        <v>2.28</v>
      </c>
      <c r="I214" s="181"/>
      <c r="L214" s="177"/>
      <c r="M214" s="182"/>
      <c r="N214" s="183"/>
      <c r="O214" s="183"/>
      <c r="P214" s="183"/>
      <c r="Q214" s="183"/>
      <c r="R214" s="183"/>
      <c r="S214" s="183"/>
      <c r="T214" s="184"/>
      <c r="AT214" s="178" t="s">
        <v>409</v>
      </c>
      <c r="AU214" s="178" t="s">
        <v>89</v>
      </c>
      <c r="AV214" s="14" t="s">
        <v>89</v>
      </c>
      <c r="AW214" s="14" t="s">
        <v>41</v>
      </c>
      <c r="AX214" s="14" t="s">
        <v>79</v>
      </c>
      <c r="AY214" s="178" t="s">
        <v>133</v>
      </c>
    </row>
    <row r="215" spans="2:51" s="13" customFormat="1" ht="11.25">
      <c r="B215" s="170"/>
      <c r="D215" s="153" t="s">
        <v>409</v>
      </c>
      <c r="E215" s="171" t="s">
        <v>3</v>
      </c>
      <c r="F215" s="172" t="s">
        <v>580</v>
      </c>
      <c r="H215" s="171" t="s">
        <v>3</v>
      </c>
      <c r="I215" s="173"/>
      <c r="L215" s="170"/>
      <c r="M215" s="174"/>
      <c r="N215" s="175"/>
      <c r="O215" s="175"/>
      <c r="P215" s="175"/>
      <c r="Q215" s="175"/>
      <c r="R215" s="175"/>
      <c r="S215" s="175"/>
      <c r="T215" s="176"/>
      <c r="AT215" s="171" t="s">
        <v>409</v>
      </c>
      <c r="AU215" s="171" t="s">
        <v>89</v>
      </c>
      <c r="AV215" s="13" t="s">
        <v>87</v>
      </c>
      <c r="AW215" s="13" t="s">
        <v>41</v>
      </c>
      <c r="AX215" s="13" t="s">
        <v>79</v>
      </c>
      <c r="AY215" s="171" t="s">
        <v>133</v>
      </c>
    </row>
    <row r="216" spans="2:51" s="14" customFormat="1" ht="11.25">
      <c r="B216" s="177"/>
      <c r="D216" s="153" t="s">
        <v>409</v>
      </c>
      <c r="E216" s="178" t="s">
        <v>3</v>
      </c>
      <c r="F216" s="179" t="s">
        <v>581</v>
      </c>
      <c r="H216" s="180">
        <v>4.56</v>
      </c>
      <c r="I216" s="181"/>
      <c r="L216" s="177"/>
      <c r="M216" s="182"/>
      <c r="N216" s="183"/>
      <c r="O216" s="183"/>
      <c r="P216" s="183"/>
      <c r="Q216" s="183"/>
      <c r="R216" s="183"/>
      <c r="S216" s="183"/>
      <c r="T216" s="184"/>
      <c r="AT216" s="178" t="s">
        <v>409</v>
      </c>
      <c r="AU216" s="178" t="s">
        <v>89</v>
      </c>
      <c r="AV216" s="14" t="s">
        <v>89</v>
      </c>
      <c r="AW216" s="14" t="s">
        <v>41</v>
      </c>
      <c r="AX216" s="14" t="s">
        <v>79</v>
      </c>
      <c r="AY216" s="178" t="s">
        <v>133</v>
      </c>
    </row>
    <row r="217" spans="2:51" s="15" customFormat="1" ht="11.25">
      <c r="B217" s="189"/>
      <c r="D217" s="153" t="s">
        <v>409</v>
      </c>
      <c r="E217" s="190" t="s">
        <v>3</v>
      </c>
      <c r="F217" s="191" t="s">
        <v>456</v>
      </c>
      <c r="H217" s="192">
        <v>6.84</v>
      </c>
      <c r="I217" s="193"/>
      <c r="L217" s="189"/>
      <c r="M217" s="197"/>
      <c r="N217" s="198"/>
      <c r="O217" s="198"/>
      <c r="P217" s="198"/>
      <c r="Q217" s="198"/>
      <c r="R217" s="198"/>
      <c r="S217" s="198"/>
      <c r="T217" s="199"/>
      <c r="AT217" s="190" t="s">
        <v>409</v>
      </c>
      <c r="AU217" s="190" t="s">
        <v>89</v>
      </c>
      <c r="AV217" s="15" t="s">
        <v>140</v>
      </c>
      <c r="AW217" s="15" t="s">
        <v>41</v>
      </c>
      <c r="AX217" s="15" t="s">
        <v>87</v>
      </c>
      <c r="AY217" s="190" t="s">
        <v>133</v>
      </c>
    </row>
    <row r="218" spans="2:63" s="12" customFormat="1" ht="22.9" customHeight="1">
      <c r="B218" s="126"/>
      <c r="D218" s="127" t="s">
        <v>78</v>
      </c>
      <c r="E218" s="137" t="s">
        <v>151</v>
      </c>
      <c r="F218" s="137" t="s">
        <v>247</v>
      </c>
      <c r="I218" s="129"/>
      <c r="J218" s="138">
        <f>BK218</f>
        <v>0</v>
      </c>
      <c r="L218" s="126"/>
      <c r="M218" s="131"/>
      <c r="N218" s="132"/>
      <c r="O218" s="132"/>
      <c r="P218" s="133">
        <f>SUM(P219:P275)</f>
        <v>0</v>
      </c>
      <c r="Q218" s="132"/>
      <c r="R218" s="133">
        <f>SUM(R219:R275)</f>
        <v>23.081253962799998</v>
      </c>
      <c r="S218" s="132"/>
      <c r="T218" s="134">
        <f>SUM(T219:T275)</f>
        <v>0</v>
      </c>
      <c r="AR218" s="127" t="s">
        <v>140</v>
      </c>
      <c r="AT218" s="135" t="s">
        <v>78</v>
      </c>
      <c r="AU218" s="135" t="s">
        <v>87</v>
      </c>
      <c r="AY218" s="127" t="s">
        <v>133</v>
      </c>
      <c r="BK218" s="136">
        <f>SUM(BK219:BK275)</f>
        <v>0</v>
      </c>
    </row>
    <row r="219" spans="1:65" s="2" customFormat="1" ht="16.5" customHeight="1">
      <c r="A219" s="34"/>
      <c r="B219" s="139"/>
      <c r="C219" s="140" t="s">
        <v>254</v>
      </c>
      <c r="D219" s="140" t="s">
        <v>135</v>
      </c>
      <c r="E219" s="141" t="s">
        <v>587</v>
      </c>
      <c r="F219" s="142" t="s">
        <v>588</v>
      </c>
      <c r="G219" s="143" t="s">
        <v>165</v>
      </c>
      <c r="H219" s="144">
        <v>6.02</v>
      </c>
      <c r="I219" s="145"/>
      <c r="J219" s="146">
        <f>ROUND(I219*H219,2)</f>
        <v>0</v>
      </c>
      <c r="K219" s="142" t="s">
        <v>139</v>
      </c>
      <c r="L219" s="35"/>
      <c r="M219" s="147" t="s">
        <v>3</v>
      </c>
      <c r="N219" s="148" t="s">
        <v>50</v>
      </c>
      <c r="O219" s="55"/>
      <c r="P219" s="149">
        <f>O219*H219</f>
        <v>0</v>
      </c>
      <c r="Q219" s="149">
        <v>2.50215</v>
      </c>
      <c r="R219" s="149">
        <f>Q219*H219</f>
        <v>15.062942999999999</v>
      </c>
      <c r="S219" s="149">
        <v>0</v>
      </c>
      <c r="T219" s="150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151" t="s">
        <v>140</v>
      </c>
      <c r="AT219" s="151" t="s">
        <v>135</v>
      </c>
      <c r="AU219" s="151" t="s">
        <v>89</v>
      </c>
      <c r="AY219" s="18" t="s">
        <v>133</v>
      </c>
      <c r="BE219" s="152">
        <f>IF(N219="základní",J219,0)</f>
        <v>0</v>
      </c>
      <c r="BF219" s="152">
        <f>IF(N219="snížená",J219,0)</f>
        <v>0</v>
      </c>
      <c r="BG219" s="152">
        <f>IF(N219="zákl. přenesená",J219,0)</f>
        <v>0</v>
      </c>
      <c r="BH219" s="152">
        <f>IF(N219="sníž. přenesená",J219,0)</f>
        <v>0</v>
      </c>
      <c r="BI219" s="152">
        <f>IF(N219="nulová",J219,0)</f>
        <v>0</v>
      </c>
      <c r="BJ219" s="18" t="s">
        <v>87</v>
      </c>
      <c r="BK219" s="152">
        <f>ROUND(I219*H219,2)</f>
        <v>0</v>
      </c>
      <c r="BL219" s="18" t="s">
        <v>140</v>
      </c>
      <c r="BM219" s="151" t="s">
        <v>589</v>
      </c>
    </row>
    <row r="220" spans="1:47" s="2" customFormat="1" ht="11.25">
      <c r="A220" s="34"/>
      <c r="B220" s="35"/>
      <c r="C220" s="34"/>
      <c r="D220" s="153" t="s">
        <v>142</v>
      </c>
      <c r="E220" s="34"/>
      <c r="F220" s="154" t="s">
        <v>590</v>
      </c>
      <c r="G220" s="34"/>
      <c r="H220" s="34"/>
      <c r="I220" s="155"/>
      <c r="J220" s="34"/>
      <c r="K220" s="34"/>
      <c r="L220" s="35"/>
      <c r="M220" s="156"/>
      <c r="N220" s="157"/>
      <c r="O220" s="55"/>
      <c r="P220" s="55"/>
      <c r="Q220" s="55"/>
      <c r="R220" s="55"/>
      <c r="S220" s="55"/>
      <c r="T220" s="56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T220" s="18" t="s">
        <v>142</v>
      </c>
      <c r="AU220" s="18" t="s">
        <v>89</v>
      </c>
    </row>
    <row r="221" spans="1:47" s="2" customFormat="1" ht="11.25">
      <c r="A221" s="34"/>
      <c r="B221" s="35"/>
      <c r="C221" s="34"/>
      <c r="D221" s="158" t="s">
        <v>144</v>
      </c>
      <c r="E221" s="34"/>
      <c r="F221" s="159" t="s">
        <v>591</v>
      </c>
      <c r="G221" s="34"/>
      <c r="H221" s="34"/>
      <c r="I221" s="155"/>
      <c r="J221" s="34"/>
      <c r="K221" s="34"/>
      <c r="L221" s="35"/>
      <c r="M221" s="156"/>
      <c r="N221" s="157"/>
      <c r="O221" s="55"/>
      <c r="P221" s="55"/>
      <c r="Q221" s="55"/>
      <c r="R221" s="55"/>
      <c r="S221" s="55"/>
      <c r="T221" s="56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T221" s="18" t="s">
        <v>144</v>
      </c>
      <c r="AU221" s="18" t="s">
        <v>89</v>
      </c>
    </row>
    <row r="222" spans="2:51" s="13" customFormat="1" ht="11.25">
      <c r="B222" s="170"/>
      <c r="D222" s="153" t="s">
        <v>409</v>
      </c>
      <c r="E222" s="171" t="s">
        <v>3</v>
      </c>
      <c r="F222" s="172" t="s">
        <v>592</v>
      </c>
      <c r="H222" s="171" t="s">
        <v>3</v>
      </c>
      <c r="I222" s="173"/>
      <c r="L222" s="170"/>
      <c r="M222" s="174"/>
      <c r="N222" s="175"/>
      <c r="O222" s="175"/>
      <c r="P222" s="175"/>
      <c r="Q222" s="175"/>
      <c r="R222" s="175"/>
      <c r="S222" s="175"/>
      <c r="T222" s="176"/>
      <c r="AT222" s="171" t="s">
        <v>409</v>
      </c>
      <c r="AU222" s="171" t="s">
        <v>89</v>
      </c>
      <c r="AV222" s="13" t="s">
        <v>87</v>
      </c>
      <c r="AW222" s="13" t="s">
        <v>41</v>
      </c>
      <c r="AX222" s="13" t="s">
        <v>79</v>
      </c>
      <c r="AY222" s="171" t="s">
        <v>133</v>
      </c>
    </row>
    <row r="223" spans="2:51" s="14" customFormat="1" ht="11.25">
      <c r="B223" s="177"/>
      <c r="D223" s="153" t="s">
        <v>409</v>
      </c>
      <c r="E223" s="178" t="s">
        <v>3</v>
      </c>
      <c r="F223" s="179" t="s">
        <v>593</v>
      </c>
      <c r="H223" s="180">
        <v>6.02</v>
      </c>
      <c r="I223" s="181"/>
      <c r="L223" s="177"/>
      <c r="M223" s="182"/>
      <c r="N223" s="183"/>
      <c r="O223" s="183"/>
      <c r="P223" s="183"/>
      <c r="Q223" s="183"/>
      <c r="R223" s="183"/>
      <c r="S223" s="183"/>
      <c r="T223" s="184"/>
      <c r="AT223" s="178" t="s">
        <v>409</v>
      </c>
      <c r="AU223" s="178" t="s">
        <v>89</v>
      </c>
      <c r="AV223" s="14" t="s">
        <v>89</v>
      </c>
      <c r="AW223" s="14" t="s">
        <v>41</v>
      </c>
      <c r="AX223" s="14" t="s">
        <v>79</v>
      </c>
      <c r="AY223" s="178" t="s">
        <v>133</v>
      </c>
    </row>
    <row r="224" spans="2:51" s="15" customFormat="1" ht="11.25">
      <c r="B224" s="189"/>
      <c r="D224" s="153" t="s">
        <v>409</v>
      </c>
      <c r="E224" s="190" t="s">
        <v>3</v>
      </c>
      <c r="F224" s="191" t="s">
        <v>456</v>
      </c>
      <c r="H224" s="192">
        <v>6.02</v>
      </c>
      <c r="I224" s="193"/>
      <c r="L224" s="189"/>
      <c r="M224" s="197"/>
      <c r="N224" s="198"/>
      <c r="O224" s="198"/>
      <c r="P224" s="198"/>
      <c r="Q224" s="198"/>
      <c r="R224" s="198"/>
      <c r="S224" s="198"/>
      <c r="T224" s="199"/>
      <c r="AT224" s="190" t="s">
        <v>409</v>
      </c>
      <c r="AU224" s="190" t="s">
        <v>89</v>
      </c>
      <c r="AV224" s="15" t="s">
        <v>140</v>
      </c>
      <c r="AW224" s="15" t="s">
        <v>41</v>
      </c>
      <c r="AX224" s="15" t="s">
        <v>87</v>
      </c>
      <c r="AY224" s="190" t="s">
        <v>133</v>
      </c>
    </row>
    <row r="225" spans="1:65" s="2" customFormat="1" ht="16.5" customHeight="1">
      <c r="A225" s="34"/>
      <c r="B225" s="139"/>
      <c r="C225" s="140" t="s">
        <v>8</v>
      </c>
      <c r="D225" s="140" t="s">
        <v>135</v>
      </c>
      <c r="E225" s="141" t="s">
        <v>594</v>
      </c>
      <c r="F225" s="142" t="s">
        <v>595</v>
      </c>
      <c r="G225" s="143" t="s">
        <v>138</v>
      </c>
      <c r="H225" s="144">
        <v>44.344</v>
      </c>
      <c r="I225" s="145"/>
      <c r="J225" s="146">
        <f>ROUND(I225*H225,2)</f>
        <v>0</v>
      </c>
      <c r="K225" s="142" t="s">
        <v>139</v>
      </c>
      <c r="L225" s="35"/>
      <c r="M225" s="147" t="s">
        <v>3</v>
      </c>
      <c r="N225" s="148" t="s">
        <v>50</v>
      </c>
      <c r="O225" s="55"/>
      <c r="P225" s="149">
        <f>O225*H225</f>
        <v>0</v>
      </c>
      <c r="Q225" s="149">
        <v>0.0412582</v>
      </c>
      <c r="R225" s="149">
        <f>Q225*H225</f>
        <v>1.8295536208</v>
      </c>
      <c r="S225" s="149">
        <v>0</v>
      </c>
      <c r="T225" s="150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51" t="s">
        <v>140</v>
      </c>
      <c r="AT225" s="151" t="s">
        <v>135</v>
      </c>
      <c r="AU225" s="151" t="s">
        <v>89</v>
      </c>
      <c r="AY225" s="18" t="s">
        <v>133</v>
      </c>
      <c r="BE225" s="152">
        <f>IF(N225="základní",J225,0)</f>
        <v>0</v>
      </c>
      <c r="BF225" s="152">
        <f>IF(N225="snížená",J225,0)</f>
        <v>0</v>
      </c>
      <c r="BG225" s="152">
        <f>IF(N225="zákl. přenesená",J225,0)</f>
        <v>0</v>
      </c>
      <c r="BH225" s="152">
        <f>IF(N225="sníž. přenesená",J225,0)</f>
        <v>0</v>
      </c>
      <c r="BI225" s="152">
        <f>IF(N225="nulová",J225,0)</f>
        <v>0</v>
      </c>
      <c r="BJ225" s="18" t="s">
        <v>87</v>
      </c>
      <c r="BK225" s="152">
        <f>ROUND(I225*H225,2)</f>
        <v>0</v>
      </c>
      <c r="BL225" s="18" t="s">
        <v>140</v>
      </c>
      <c r="BM225" s="151" t="s">
        <v>596</v>
      </c>
    </row>
    <row r="226" spans="1:47" s="2" customFormat="1" ht="11.25">
      <c r="A226" s="34"/>
      <c r="B226" s="35"/>
      <c r="C226" s="34"/>
      <c r="D226" s="153" t="s">
        <v>142</v>
      </c>
      <c r="E226" s="34"/>
      <c r="F226" s="154" t="s">
        <v>597</v>
      </c>
      <c r="G226" s="34"/>
      <c r="H226" s="34"/>
      <c r="I226" s="155"/>
      <c r="J226" s="34"/>
      <c r="K226" s="34"/>
      <c r="L226" s="35"/>
      <c r="M226" s="156"/>
      <c r="N226" s="157"/>
      <c r="O226" s="55"/>
      <c r="P226" s="55"/>
      <c r="Q226" s="55"/>
      <c r="R226" s="55"/>
      <c r="S226" s="55"/>
      <c r="T226" s="56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T226" s="18" t="s">
        <v>142</v>
      </c>
      <c r="AU226" s="18" t="s">
        <v>89</v>
      </c>
    </row>
    <row r="227" spans="1:47" s="2" customFormat="1" ht="11.25">
      <c r="A227" s="34"/>
      <c r="B227" s="35"/>
      <c r="C227" s="34"/>
      <c r="D227" s="158" t="s">
        <v>144</v>
      </c>
      <c r="E227" s="34"/>
      <c r="F227" s="159" t="s">
        <v>598</v>
      </c>
      <c r="G227" s="34"/>
      <c r="H227" s="34"/>
      <c r="I227" s="155"/>
      <c r="J227" s="34"/>
      <c r="K227" s="34"/>
      <c r="L227" s="35"/>
      <c r="M227" s="156"/>
      <c r="N227" s="157"/>
      <c r="O227" s="55"/>
      <c r="P227" s="55"/>
      <c r="Q227" s="55"/>
      <c r="R227" s="55"/>
      <c r="S227" s="55"/>
      <c r="T227" s="56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T227" s="18" t="s">
        <v>144</v>
      </c>
      <c r="AU227" s="18" t="s">
        <v>89</v>
      </c>
    </row>
    <row r="228" spans="2:51" s="13" customFormat="1" ht="11.25">
      <c r="B228" s="170"/>
      <c r="D228" s="153" t="s">
        <v>409</v>
      </c>
      <c r="E228" s="171" t="s">
        <v>3</v>
      </c>
      <c r="F228" s="172" t="s">
        <v>599</v>
      </c>
      <c r="H228" s="171" t="s">
        <v>3</v>
      </c>
      <c r="I228" s="173"/>
      <c r="L228" s="170"/>
      <c r="M228" s="174"/>
      <c r="N228" s="175"/>
      <c r="O228" s="175"/>
      <c r="P228" s="175"/>
      <c r="Q228" s="175"/>
      <c r="R228" s="175"/>
      <c r="S228" s="175"/>
      <c r="T228" s="176"/>
      <c r="AT228" s="171" t="s">
        <v>409</v>
      </c>
      <c r="AU228" s="171" t="s">
        <v>89</v>
      </c>
      <c r="AV228" s="13" t="s">
        <v>87</v>
      </c>
      <c r="AW228" s="13" t="s">
        <v>41</v>
      </c>
      <c r="AX228" s="13" t="s">
        <v>79</v>
      </c>
      <c r="AY228" s="171" t="s">
        <v>133</v>
      </c>
    </row>
    <row r="229" spans="2:51" s="14" customFormat="1" ht="11.25">
      <c r="B229" s="177"/>
      <c r="D229" s="153" t="s">
        <v>409</v>
      </c>
      <c r="E229" s="178" t="s">
        <v>3</v>
      </c>
      <c r="F229" s="179" t="s">
        <v>600</v>
      </c>
      <c r="H229" s="180">
        <v>44.344</v>
      </c>
      <c r="I229" s="181"/>
      <c r="L229" s="177"/>
      <c r="M229" s="182"/>
      <c r="N229" s="183"/>
      <c r="O229" s="183"/>
      <c r="P229" s="183"/>
      <c r="Q229" s="183"/>
      <c r="R229" s="183"/>
      <c r="S229" s="183"/>
      <c r="T229" s="184"/>
      <c r="AT229" s="178" t="s">
        <v>409</v>
      </c>
      <c r="AU229" s="178" t="s">
        <v>89</v>
      </c>
      <c r="AV229" s="14" t="s">
        <v>89</v>
      </c>
      <c r="AW229" s="14" t="s">
        <v>41</v>
      </c>
      <c r="AX229" s="14" t="s">
        <v>79</v>
      </c>
      <c r="AY229" s="178" t="s">
        <v>133</v>
      </c>
    </row>
    <row r="230" spans="2:51" s="15" customFormat="1" ht="11.25">
      <c r="B230" s="189"/>
      <c r="D230" s="153" t="s">
        <v>409</v>
      </c>
      <c r="E230" s="190" t="s">
        <v>3</v>
      </c>
      <c r="F230" s="191" t="s">
        <v>456</v>
      </c>
      <c r="H230" s="192">
        <v>44.344</v>
      </c>
      <c r="I230" s="193"/>
      <c r="L230" s="189"/>
      <c r="M230" s="197"/>
      <c r="N230" s="198"/>
      <c r="O230" s="198"/>
      <c r="P230" s="198"/>
      <c r="Q230" s="198"/>
      <c r="R230" s="198"/>
      <c r="S230" s="198"/>
      <c r="T230" s="199"/>
      <c r="AT230" s="190" t="s">
        <v>409</v>
      </c>
      <c r="AU230" s="190" t="s">
        <v>89</v>
      </c>
      <c r="AV230" s="15" t="s">
        <v>140</v>
      </c>
      <c r="AW230" s="15" t="s">
        <v>41</v>
      </c>
      <c r="AX230" s="15" t="s">
        <v>87</v>
      </c>
      <c r="AY230" s="190" t="s">
        <v>133</v>
      </c>
    </row>
    <row r="231" spans="1:65" s="2" customFormat="1" ht="16.5" customHeight="1">
      <c r="A231" s="34"/>
      <c r="B231" s="139"/>
      <c r="C231" s="140" t="s">
        <v>266</v>
      </c>
      <c r="D231" s="140" t="s">
        <v>135</v>
      </c>
      <c r="E231" s="141" t="s">
        <v>601</v>
      </c>
      <c r="F231" s="142" t="s">
        <v>602</v>
      </c>
      <c r="G231" s="143" t="s">
        <v>138</v>
      </c>
      <c r="H231" s="144">
        <v>44.344</v>
      </c>
      <c r="I231" s="145"/>
      <c r="J231" s="146">
        <f>ROUND(I231*H231,2)</f>
        <v>0</v>
      </c>
      <c r="K231" s="142" t="s">
        <v>139</v>
      </c>
      <c r="L231" s="35"/>
      <c r="M231" s="147" t="s">
        <v>3</v>
      </c>
      <c r="N231" s="148" t="s">
        <v>50</v>
      </c>
      <c r="O231" s="55"/>
      <c r="P231" s="149">
        <f>O231*H231</f>
        <v>0</v>
      </c>
      <c r="Q231" s="149">
        <v>1.5E-05</v>
      </c>
      <c r="R231" s="149">
        <f>Q231*H231</f>
        <v>0.00066516</v>
      </c>
      <c r="S231" s="149">
        <v>0</v>
      </c>
      <c r="T231" s="150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151" t="s">
        <v>140</v>
      </c>
      <c r="AT231" s="151" t="s">
        <v>135</v>
      </c>
      <c r="AU231" s="151" t="s">
        <v>89</v>
      </c>
      <c r="AY231" s="18" t="s">
        <v>133</v>
      </c>
      <c r="BE231" s="152">
        <f>IF(N231="základní",J231,0)</f>
        <v>0</v>
      </c>
      <c r="BF231" s="152">
        <f>IF(N231="snížená",J231,0)</f>
        <v>0</v>
      </c>
      <c r="BG231" s="152">
        <f>IF(N231="zákl. přenesená",J231,0)</f>
        <v>0</v>
      </c>
      <c r="BH231" s="152">
        <f>IF(N231="sníž. přenesená",J231,0)</f>
        <v>0</v>
      </c>
      <c r="BI231" s="152">
        <f>IF(N231="nulová",J231,0)</f>
        <v>0</v>
      </c>
      <c r="BJ231" s="18" t="s">
        <v>87</v>
      </c>
      <c r="BK231" s="152">
        <f>ROUND(I231*H231,2)</f>
        <v>0</v>
      </c>
      <c r="BL231" s="18" t="s">
        <v>140</v>
      </c>
      <c r="BM231" s="151" t="s">
        <v>603</v>
      </c>
    </row>
    <row r="232" spans="1:47" s="2" customFormat="1" ht="11.25">
      <c r="A232" s="34"/>
      <c r="B232" s="35"/>
      <c r="C232" s="34"/>
      <c r="D232" s="153" t="s">
        <v>142</v>
      </c>
      <c r="E232" s="34"/>
      <c r="F232" s="154" t="s">
        <v>604</v>
      </c>
      <c r="G232" s="34"/>
      <c r="H232" s="34"/>
      <c r="I232" s="155"/>
      <c r="J232" s="34"/>
      <c r="K232" s="34"/>
      <c r="L232" s="35"/>
      <c r="M232" s="156"/>
      <c r="N232" s="157"/>
      <c r="O232" s="55"/>
      <c r="P232" s="55"/>
      <c r="Q232" s="55"/>
      <c r="R232" s="55"/>
      <c r="S232" s="55"/>
      <c r="T232" s="56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T232" s="18" t="s">
        <v>142</v>
      </c>
      <c r="AU232" s="18" t="s">
        <v>89</v>
      </c>
    </row>
    <row r="233" spans="1:47" s="2" customFormat="1" ht="11.25">
      <c r="A233" s="34"/>
      <c r="B233" s="35"/>
      <c r="C233" s="34"/>
      <c r="D233" s="158" t="s">
        <v>144</v>
      </c>
      <c r="E233" s="34"/>
      <c r="F233" s="159" t="s">
        <v>605</v>
      </c>
      <c r="G233" s="34"/>
      <c r="H233" s="34"/>
      <c r="I233" s="155"/>
      <c r="J233" s="34"/>
      <c r="K233" s="34"/>
      <c r="L233" s="35"/>
      <c r="M233" s="156"/>
      <c r="N233" s="157"/>
      <c r="O233" s="55"/>
      <c r="P233" s="55"/>
      <c r="Q233" s="55"/>
      <c r="R233" s="55"/>
      <c r="S233" s="55"/>
      <c r="T233" s="56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T233" s="18" t="s">
        <v>144</v>
      </c>
      <c r="AU233" s="18" t="s">
        <v>89</v>
      </c>
    </row>
    <row r="234" spans="2:51" s="13" customFormat="1" ht="11.25">
      <c r="B234" s="170"/>
      <c r="D234" s="153" t="s">
        <v>409</v>
      </c>
      <c r="E234" s="171" t="s">
        <v>3</v>
      </c>
      <c r="F234" s="172" t="s">
        <v>606</v>
      </c>
      <c r="H234" s="171" t="s">
        <v>3</v>
      </c>
      <c r="I234" s="173"/>
      <c r="L234" s="170"/>
      <c r="M234" s="174"/>
      <c r="N234" s="175"/>
      <c r="O234" s="175"/>
      <c r="P234" s="175"/>
      <c r="Q234" s="175"/>
      <c r="R234" s="175"/>
      <c r="S234" s="175"/>
      <c r="T234" s="176"/>
      <c r="AT234" s="171" t="s">
        <v>409</v>
      </c>
      <c r="AU234" s="171" t="s">
        <v>89</v>
      </c>
      <c r="AV234" s="13" t="s">
        <v>87</v>
      </c>
      <c r="AW234" s="13" t="s">
        <v>41</v>
      </c>
      <c r="AX234" s="13" t="s">
        <v>79</v>
      </c>
      <c r="AY234" s="171" t="s">
        <v>133</v>
      </c>
    </row>
    <row r="235" spans="2:51" s="14" customFormat="1" ht="11.25">
      <c r="B235" s="177"/>
      <c r="D235" s="153" t="s">
        <v>409</v>
      </c>
      <c r="E235" s="178" t="s">
        <v>3</v>
      </c>
      <c r="F235" s="179" t="s">
        <v>600</v>
      </c>
      <c r="H235" s="180">
        <v>44.344</v>
      </c>
      <c r="I235" s="181"/>
      <c r="L235" s="177"/>
      <c r="M235" s="182"/>
      <c r="N235" s="183"/>
      <c r="O235" s="183"/>
      <c r="P235" s="183"/>
      <c r="Q235" s="183"/>
      <c r="R235" s="183"/>
      <c r="S235" s="183"/>
      <c r="T235" s="184"/>
      <c r="AT235" s="178" t="s">
        <v>409</v>
      </c>
      <c r="AU235" s="178" t="s">
        <v>89</v>
      </c>
      <c r="AV235" s="14" t="s">
        <v>89</v>
      </c>
      <c r="AW235" s="14" t="s">
        <v>41</v>
      </c>
      <c r="AX235" s="14" t="s">
        <v>79</v>
      </c>
      <c r="AY235" s="178" t="s">
        <v>133</v>
      </c>
    </row>
    <row r="236" spans="2:51" s="15" customFormat="1" ht="11.25">
      <c r="B236" s="189"/>
      <c r="D236" s="153" t="s">
        <v>409</v>
      </c>
      <c r="E236" s="190" t="s">
        <v>3</v>
      </c>
      <c r="F236" s="191" t="s">
        <v>456</v>
      </c>
      <c r="H236" s="192">
        <v>44.344</v>
      </c>
      <c r="I236" s="193"/>
      <c r="L236" s="189"/>
      <c r="M236" s="197"/>
      <c r="N236" s="198"/>
      <c r="O236" s="198"/>
      <c r="P236" s="198"/>
      <c r="Q236" s="198"/>
      <c r="R236" s="198"/>
      <c r="S236" s="198"/>
      <c r="T236" s="199"/>
      <c r="AT236" s="190" t="s">
        <v>409</v>
      </c>
      <c r="AU236" s="190" t="s">
        <v>89</v>
      </c>
      <c r="AV236" s="15" t="s">
        <v>140</v>
      </c>
      <c r="AW236" s="15" t="s">
        <v>41</v>
      </c>
      <c r="AX236" s="15" t="s">
        <v>87</v>
      </c>
      <c r="AY236" s="190" t="s">
        <v>133</v>
      </c>
    </row>
    <row r="237" spans="1:65" s="2" customFormat="1" ht="16.5" customHeight="1">
      <c r="A237" s="34"/>
      <c r="B237" s="139"/>
      <c r="C237" s="140" t="s">
        <v>272</v>
      </c>
      <c r="D237" s="140" t="s">
        <v>135</v>
      </c>
      <c r="E237" s="141" t="s">
        <v>607</v>
      </c>
      <c r="F237" s="142" t="s">
        <v>608</v>
      </c>
      <c r="G237" s="143" t="s">
        <v>186</v>
      </c>
      <c r="H237" s="144">
        <v>0.83</v>
      </c>
      <c r="I237" s="145"/>
      <c r="J237" s="146">
        <f>ROUND(I237*H237,2)</f>
        <v>0</v>
      </c>
      <c r="K237" s="142" t="s">
        <v>139</v>
      </c>
      <c r="L237" s="35"/>
      <c r="M237" s="147" t="s">
        <v>3</v>
      </c>
      <c r="N237" s="148" t="s">
        <v>50</v>
      </c>
      <c r="O237" s="55"/>
      <c r="P237" s="149">
        <f>O237*H237</f>
        <v>0</v>
      </c>
      <c r="Q237" s="149">
        <v>1.0487652</v>
      </c>
      <c r="R237" s="149">
        <f>Q237*H237</f>
        <v>0.870475116</v>
      </c>
      <c r="S237" s="149">
        <v>0</v>
      </c>
      <c r="T237" s="150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151" t="s">
        <v>140</v>
      </c>
      <c r="AT237" s="151" t="s">
        <v>135</v>
      </c>
      <c r="AU237" s="151" t="s">
        <v>89</v>
      </c>
      <c r="AY237" s="18" t="s">
        <v>133</v>
      </c>
      <c r="BE237" s="152">
        <f>IF(N237="základní",J237,0)</f>
        <v>0</v>
      </c>
      <c r="BF237" s="152">
        <f>IF(N237="snížená",J237,0)</f>
        <v>0</v>
      </c>
      <c r="BG237" s="152">
        <f>IF(N237="zákl. přenesená",J237,0)</f>
        <v>0</v>
      </c>
      <c r="BH237" s="152">
        <f>IF(N237="sníž. přenesená",J237,0)</f>
        <v>0</v>
      </c>
      <c r="BI237" s="152">
        <f>IF(N237="nulová",J237,0)</f>
        <v>0</v>
      </c>
      <c r="BJ237" s="18" t="s">
        <v>87</v>
      </c>
      <c r="BK237" s="152">
        <f>ROUND(I237*H237,2)</f>
        <v>0</v>
      </c>
      <c r="BL237" s="18" t="s">
        <v>140</v>
      </c>
      <c r="BM237" s="151" t="s">
        <v>609</v>
      </c>
    </row>
    <row r="238" spans="1:47" s="2" customFormat="1" ht="19.5">
      <c r="A238" s="34"/>
      <c r="B238" s="35"/>
      <c r="C238" s="34"/>
      <c r="D238" s="153" t="s">
        <v>142</v>
      </c>
      <c r="E238" s="34"/>
      <c r="F238" s="154" t="s">
        <v>610</v>
      </c>
      <c r="G238" s="34"/>
      <c r="H238" s="34"/>
      <c r="I238" s="155"/>
      <c r="J238" s="34"/>
      <c r="K238" s="34"/>
      <c r="L238" s="35"/>
      <c r="M238" s="156"/>
      <c r="N238" s="157"/>
      <c r="O238" s="55"/>
      <c r="P238" s="55"/>
      <c r="Q238" s="55"/>
      <c r="R238" s="55"/>
      <c r="S238" s="55"/>
      <c r="T238" s="56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T238" s="18" t="s">
        <v>142</v>
      </c>
      <c r="AU238" s="18" t="s">
        <v>89</v>
      </c>
    </row>
    <row r="239" spans="1:47" s="2" customFormat="1" ht="11.25">
      <c r="A239" s="34"/>
      <c r="B239" s="35"/>
      <c r="C239" s="34"/>
      <c r="D239" s="158" t="s">
        <v>144</v>
      </c>
      <c r="E239" s="34"/>
      <c r="F239" s="159" t="s">
        <v>611</v>
      </c>
      <c r="G239" s="34"/>
      <c r="H239" s="34"/>
      <c r="I239" s="155"/>
      <c r="J239" s="34"/>
      <c r="K239" s="34"/>
      <c r="L239" s="35"/>
      <c r="M239" s="156"/>
      <c r="N239" s="157"/>
      <c r="O239" s="55"/>
      <c r="P239" s="55"/>
      <c r="Q239" s="55"/>
      <c r="R239" s="55"/>
      <c r="S239" s="55"/>
      <c r="T239" s="56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T239" s="18" t="s">
        <v>144</v>
      </c>
      <c r="AU239" s="18" t="s">
        <v>89</v>
      </c>
    </row>
    <row r="240" spans="2:51" s="13" customFormat="1" ht="22.5">
      <c r="B240" s="170"/>
      <c r="D240" s="153" t="s">
        <v>409</v>
      </c>
      <c r="E240" s="171" t="s">
        <v>3</v>
      </c>
      <c r="F240" s="172" t="s">
        <v>612</v>
      </c>
      <c r="H240" s="171" t="s">
        <v>3</v>
      </c>
      <c r="I240" s="173"/>
      <c r="L240" s="170"/>
      <c r="M240" s="174"/>
      <c r="N240" s="175"/>
      <c r="O240" s="175"/>
      <c r="P240" s="175"/>
      <c r="Q240" s="175"/>
      <c r="R240" s="175"/>
      <c r="S240" s="175"/>
      <c r="T240" s="176"/>
      <c r="AT240" s="171" t="s">
        <v>409</v>
      </c>
      <c r="AU240" s="171" t="s">
        <v>89</v>
      </c>
      <c r="AV240" s="13" t="s">
        <v>87</v>
      </c>
      <c r="AW240" s="13" t="s">
        <v>41</v>
      </c>
      <c r="AX240" s="13" t="s">
        <v>79</v>
      </c>
      <c r="AY240" s="171" t="s">
        <v>133</v>
      </c>
    </row>
    <row r="241" spans="2:51" s="14" customFormat="1" ht="11.25">
      <c r="B241" s="177"/>
      <c r="D241" s="153" t="s">
        <v>409</v>
      </c>
      <c r="E241" s="178" t="s">
        <v>3</v>
      </c>
      <c r="F241" s="179" t="s">
        <v>613</v>
      </c>
      <c r="H241" s="180">
        <v>0.83</v>
      </c>
      <c r="I241" s="181"/>
      <c r="L241" s="177"/>
      <c r="M241" s="182"/>
      <c r="N241" s="183"/>
      <c r="O241" s="183"/>
      <c r="P241" s="183"/>
      <c r="Q241" s="183"/>
      <c r="R241" s="183"/>
      <c r="S241" s="183"/>
      <c r="T241" s="184"/>
      <c r="AT241" s="178" t="s">
        <v>409</v>
      </c>
      <c r="AU241" s="178" t="s">
        <v>89</v>
      </c>
      <c r="AV241" s="14" t="s">
        <v>89</v>
      </c>
      <c r="AW241" s="14" t="s">
        <v>41</v>
      </c>
      <c r="AX241" s="14" t="s">
        <v>79</v>
      </c>
      <c r="AY241" s="178" t="s">
        <v>133</v>
      </c>
    </row>
    <row r="242" spans="2:51" s="15" customFormat="1" ht="11.25">
      <c r="B242" s="189"/>
      <c r="D242" s="153" t="s">
        <v>409</v>
      </c>
      <c r="E242" s="190" t="s">
        <v>3</v>
      </c>
      <c r="F242" s="191" t="s">
        <v>456</v>
      </c>
      <c r="H242" s="192">
        <v>0.83</v>
      </c>
      <c r="I242" s="193"/>
      <c r="L242" s="189"/>
      <c r="M242" s="197"/>
      <c r="N242" s="198"/>
      <c r="O242" s="198"/>
      <c r="P242" s="198"/>
      <c r="Q242" s="198"/>
      <c r="R242" s="198"/>
      <c r="S242" s="198"/>
      <c r="T242" s="199"/>
      <c r="AT242" s="190" t="s">
        <v>409</v>
      </c>
      <c r="AU242" s="190" t="s">
        <v>89</v>
      </c>
      <c r="AV242" s="15" t="s">
        <v>140</v>
      </c>
      <c r="AW242" s="15" t="s">
        <v>41</v>
      </c>
      <c r="AX242" s="15" t="s">
        <v>87</v>
      </c>
      <c r="AY242" s="190" t="s">
        <v>133</v>
      </c>
    </row>
    <row r="243" spans="1:65" s="2" customFormat="1" ht="16.5" customHeight="1">
      <c r="A243" s="34"/>
      <c r="B243" s="139"/>
      <c r="C243" s="140" t="s">
        <v>278</v>
      </c>
      <c r="D243" s="140" t="s">
        <v>135</v>
      </c>
      <c r="E243" s="141" t="s">
        <v>614</v>
      </c>
      <c r="F243" s="142" t="s">
        <v>615</v>
      </c>
      <c r="G243" s="143" t="s">
        <v>138</v>
      </c>
      <c r="H243" s="144">
        <v>14.328</v>
      </c>
      <c r="I243" s="145"/>
      <c r="J243" s="146">
        <f>ROUND(I243*H243,2)</f>
        <v>0</v>
      </c>
      <c r="K243" s="142" t="s">
        <v>3</v>
      </c>
      <c r="L243" s="35"/>
      <c r="M243" s="147" t="s">
        <v>3</v>
      </c>
      <c r="N243" s="148" t="s">
        <v>50</v>
      </c>
      <c r="O243" s="55"/>
      <c r="P243" s="149">
        <f>O243*H243</f>
        <v>0</v>
      </c>
      <c r="Q243" s="149">
        <v>0</v>
      </c>
      <c r="R243" s="149">
        <f>Q243*H243</f>
        <v>0</v>
      </c>
      <c r="S243" s="149">
        <v>0</v>
      </c>
      <c r="T243" s="150">
        <f>S243*H243</f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151" t="s">
        <v>140</v>
      </c>
      <c r="AT243" s="151" t="s">
        <v>135</v>
      </c>
      <c r="AU243" s="151" t="s">
        <v>89</v>
      </c>
      <c r="AY243" s="18" t="s">
        <v>133</v>
      </c>
      <c r="BE243" s="152">
        <f>IF(N243="základní",J243,0)</f>
        <v>0</v>
      </c>
      <c r="BF243" s="152">
        <f>IF(N243="snížená",J243,0)</f>
        <v>0</v>
      </c>
      <c r="BG243" s="152">
        <f>IF(N243="zákl. přenesená",J243,0)</f>
        <v>0</v>
      </c>
      <c r="BH243" s="152">
        <f>IF(N243="sníž. přenesená",J243,0)</f>
        <v>0</v>
      </c>
      <c r="BI243" s="152">
        <f>IF(N243="nulová",J243,0)</f>
        <v>0</v>
      </c>
      <c r="BJ243" s="18" t="s">
        <v>87</v>
      </c>
      <c r="BK243" s="152">
        <f>ROUND(I243*H243,2)</f>
        <v>0</v>
      </c>
      <c r="BL243" s="18" t="s">
        <v>140</v>
      </c>
      <c r="BM243" s="151" t="s">
        <v>616</v>
      </c>
    </row>
    <row r="244" spans="1:47" s="2" customFormat="1" ht="11.25">
      <c r="A244" s="34"/>
      <c r="B244" s="35"/>
      <c r="C244" s="34"/>
      <c r="D244" s="153" t="s">
        <v>142</v>
      </c>
      <c r="E244" s="34"/>
      <c r="F244" s="154" t="s">
        <v>615</v>
      </c>
      <c r="G244" s="34"/>
      <c r="H244" s="34"/>
      <c r="I244" s="155"/>
      <c r="J244" s="34"/>
      <c r="K244" s="34"/>
      <c r="L244" s="35"/>
      <c r="M244" s="156"/>
      <c r="N244" s="157"/>
      <c r="O244" s="55"/>
      <c r="P244" s="55"/>
      <c r="Q244" s="55"/>
      <c r="R244" s="55"/>
      <c r="S244" s="55"/>
      <c r="T244" s="56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T244" s="18" t="s">
        <v>142</v>
      </c>
      <c r="AU244" s="18" t="s">
        <v>89</v>
      </c>
    </row>
    <row r="245" spans="2:51" s="13" customFormat="1" ht="11.25">
      <c r="B245" s="170"/>
      <c r="D245" s="153" t="s">
        <v>409</v>
      </c>
      <c r="E245" s="171" t="s">
        <v>3</v>
      </c>
      <c r="F245" s="172" t="s">
        <v>615</v>
      </c>
      <c r="H245" s="171" t="s">
        <v>3</v>
      </c>
      <c r="I245" s="173"/>
      <c r="L245" s="170"/>
      <c r="M245" s="174"/>
      <c r="N245" s="175"/>
      <c r="O245" s="175"/>
      <c r="P245" s="175"/>
      <c r="Q245" s="175"/>
      <c r="R245" s="175"/>
      <c r="S245" s="175"/>
      <c r="T245" s="176"/>
      <c r="AT245" s="171" t="s">
        <v>409</v>
      </c>
      <c r="AU245" s="171" t="s">
        <v>89</v>
      </c>
      <c r="AV245" s="13" t="s">
        <v>87</v>
      </c>
      <c r="AW245" s="13" t="s">
        <v>41</v>
      </c>
      <c r="AX245" s="13" t="s">
        <v>79</v>
      </c>
      <c r="AY245" s="171" t="s">
        <v>133</v>
      </c>
    </row>
    <row r="246" spans="2:51" s="13" customFormat="1" ht="11.25">
      <c r="B246" s="170"/>
      <c r="D246" s="153" t="s">
        <v>409</v>
      </c>
      <c r="E246" s="171" t="s">
        <v>3</v>
      </c>
      <c r="F246" s="172" t="s">
        <v>617</v>
      </c>
      <c r="H246" s="171" t="s">
        <v>3</v>
      </c>
      <c r="I246" s="173"/>
      <c r="L246" s="170"/>
      <c r="M246" s="174"/>
      <c r="N246" s="175"/>
      <c r="O246" s="175"/>
      <c r="P246" s="175"/>
      <c r="Q246" s="175"/>
      <c r="R246" s="175"/>
      <c r="S246" s="175"/>
      <c r="T246" s="176"/>
      <c r="AT246" s="171" t="s">
        <v>409</v>
      </c>
      <c r="AU246" s="171" t="s">
        <v>89</v>
      </c>
      <c r="AV246" s="13" t="s">
        <v>87</v>
      </c>
      <c r="AW246" s="13" t="s">
        <v>41</v>
      </c>
      <c r="AX246" s="13" t="s">
        <v>79</v>
      </c>
      <c r="AY246" s="171" t="s">
        <v>133</v>
      </c>
    </row>
    <row r="247" spans="2:51" s="14" customFormat="1" ht="11.25">
      <c r="B247" s="177"/>
      <c r="D247" s="153" t="s">
        <v>409</v>
      </c>
      <c r="E247" s="178" t="s">
        <v>3</v>
      </c>
      <c r="F247" s="179" t="s">
        <v>618</v>
      </c>
      <c r="H247" s="180">
        <v>14.328</v>
      </c>
      <c r="I247" s="181"/>
      <c r="L247" s="177"/>
      <c r="M247" s="182"/>
      <c r="N247" s="183"/>
      <c r="O247" s="183"/>
      <c r="P247" s="183"/>
      <c r="Q247" s="183"/>
      <c r="R247" s="183"/>
      <c r="S247" s="183"/>
      <c r="T247" s="184"/>
      <c r="AT247" s="178" t="s">
        <v>409</v>
      </c>
      <c r="AU247" s="178" t="s">
        <v>89</v>
      </c>
      <c r="AV247" s="14" t="s">
        <v>89</v>
      </c>
      <c r="AW247" s="14" t="s">
        <v>41</v>
      </c>
      <c r="AX247" s="14" t="s">
        <v>79</v>
      </c>
      <c r="AY247" s="178" t="s">
        <v>133</v>
      </c>
    </row>
    <row r="248" spans="2:51" s="15" customFormat="1" ht="11.25">
      <c r="B248" s="189"/>
      <c r="D248" s="153" t="s">
        <v>409</v>
      </c>
      <c r="E248" s="190" t="s">
        <v>3</v>
      </c>
      <c r="F248" s="191" t="s">
        <v>456</v>
      </c>
      <c r="H248" s="192">
        <v>14.328</v>
      </c>
      <c r="I248" s="193"/>
      <c r="L248" s="189"/>
      <c r="M248" s="197"/>
      <c r="N248" s="198"/>
      <c r="O248" s="198"/>
      <c r="P248" s="198"/>
      <c r="Q248" s="198"/>
      <c r="R248" s="198"/>
      <c r="S248" s="198"/>
      <c r="T248" s="199"/>
      <c r="AT248" s="190" t="s">
        <v>409</v>
      </c>
      <c r="AU248" s="190" t="s">
        <v>89</v>
      </c>
      <c r="AV248" s="15" t="s">
        <v>140</v>
      </c>
      <c r="AW248" s="15" t="s">
        <v>41</v>
      </c>
      <c r="AX248" s="15" t="s">
        <v>87</v>
      </c>
      <c r="AY248" s="190" t="s">
        <v>133</v>
      </c>
    </row>
    <row r="249" spans="1:65" s="2" customFormat="1" ht="16.5" customHeight="1">
      <c r="A249" s="34"/>
      <c r="B249" s="139"/>
      <c r="C249" s="140" t="s">
        <v>284</v>
      </c>
      <c r="D249" s="140" t="s">
        <v>135</v>
      </c>
      <c r="E249" s="141" t="s">
        <v>619</v>
      </c>
      <c r="F249" s="142" t="s">
        <v>620</v>
      </c>
      <c r="G249" s="143" t="s">
        <v>165</v>
      </c>
      <c r="H249" s="144">
        <v>0.793</v>
      </c>
      <c r="I249" s="145"/>
      <c r="J249" s="146">
        <f>ROUND(I249*H249,2)</f>
        <v>0</v>
      </c>
      <c r="K249" s="142" t="s">
        <v>139</v>
      </c>
      <c r="L249" s="35"/>
      <c r="M249" s="147" t="s">
        <v>3</v>
      </c>
      <c r="N249" s="148" t="s">
        <v>50</v>
      </c>
      <c r="O249" s="55"/>
      <c r="P249" s="149">
        <f>O249*H249</f>
        <v>0</v>
      </c>
      <c r="Q249" s="149">
        <v>2.50209</v>
      </c>
      <c r="R249" s="149">
        <f>Q249*H249</f>
        <v>1.9841573700000001</v>
      </c>
      <c r="S249" s="149">
        <v>0</v>
      </c>
      <c r="T249" s="150">
        <f>S249*H249</f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151" t="s">
        <v>140</v>
      </c>
      <c r="AT249" s="151" t="s">
        <v>135</v>
      </c>
      <c r="AU249" s="151" t="s">
        <v>89</v>
      </c>
      <c r="AY249" s="18" t="s">
        <v>133</v>
      </c>
      <c r="BE249" s="152">
        <f>IF(N249="základní",J249,0)</f>
        <v>0</v>
      </c>
      <c r="BF249" s="152">
        <f>IF(N249="snížená",J249,0)</f>
        <v>0</v>
      </c>
      <c r="BG249" s="152">
        <f>IF(N249="zákl. přenesená",J249,0)</f>
        <v>0</v>
      </c>
      <c r="BH249" s="152">
        <f>IF(N249="sníž. přenesená",J249,0)</f>
        <v>0</v>
      </c>
      <c r="BI249" s="152">
        <f>IF(N249="nulová",J249,0)</f>
        <v>0</v>
      </c>
      <c r="BJ249" s="18" t="s">
        <v>87</v>
      </c>
      <c r="BK249" s="152">
        <f>ROUND(I249*H249,2)</f>
        <v>0</v>
      </c>
      <c r="BL249" s="18" t="s">
        <v>140</v>
      </c>
      <c r="BM249" s="151" t="s">
        <v>621</v>
      </c>
    </row>
    <row r="250" spans="1:47" s="2" customFormat="1" ht="11.25">
      <c r="A250" s="34"/>
      <c r="B250" s="35"/>
      <c r="C250" s="34"/>
      <c r="D250" s="153" t="s">
        <v>142</v>
      </c>
      <c r="E250" s="34"/>
      <c r="F250" s="154" t="s">
        <v>622</v>
      </c>
      <c r="G250" s="34"/>
      <c r="H250" s="34"/>
      <c r="I250" s="155"/>
      <c r="J250" s="34"/>
      <c r="K250" s="34"/>
      <c r="L250" s="35"/>
      <c r="M250" s="156"/>
      <c r="N250" s="157"/>
      <c r="O250" s="55"/>
      <c r="P250" s="55"/>
      <c r="Q250" s="55"/>
      <c r="R250" s="55"/>
      <c r="S250" s="55"/>
      <c r="T250" s="56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T250" s="18" t="s">
        <v>142</v>
      </c>
      <c r="AU250" s="18" t="s">
        <v>89</v>
      </c>
    </row>
    <row r="251" spans="1:47" s="2" customFormat="1" ht="11.25">
      <c r="A251" s="34"/>
      <c r="B251" s="35"/>
      <c r="C251" s="34"/>
      <c r="D251" s="158" t="s">
        <v>144</v>
      </c>
      <c r="E251" s="34"/>
      <c r="F251" s="159" t="s">
        <v>623</v>
      </c>
      <c r="G251" s="34"/>
      <c r="H251" s="34"/>
      <c r="I251" s="155"/>
      <c r="J251" s="34"/>
      <c r="K251" s="34"/>
      <c r="L251" s="35"/>
      <c r="M251" s="156"/>
      <c r="N251" s="157"/>
      <c r="O251" s="55"/>
      <c r="P251" s="55"/>
      <c r="Q251" s="55"/>
      <c r="R251" s="55"/>
      <c r="S251" s="55"/>
      <c r="T251" s="56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T251" s="18" t="s">
        <v>144</v>
      </c>
      <c r="AU251" s="18" t="s">
        <v>89</v>
      </c>
    </row>
    <row r="252" spans="2:51" s="13" customFormat="1" ht="11.25">
      <c r="B252" s="170"/>
      <c r="D252" s="153" t="s">
        <v>409</v>
      </c>
      <c r="E252" s="171" t="s">
        <v>3</v>
      </c>
      <c r="F252" s="172" t="s">
        <v>557</v>
      </c>
      <c r="H252" s="171" t="s">
        <v>3</v>
      </c>
      <c r="I252" s="173"/>
      <c r="L252" s="170"/>
      <c r="M252" s="174"/>
      <c r="N252" s="175"/>
      <c r="O252" s="175"/>
      <c r="P252" s="175"/>
      <c r="Q252" s="175"/>
      <c r="R252" s="175"/>
      <c r="S252" s="175"/>
      <c r="T252" s="176"/>
      <c r="AT252" s="171" t="s">
        <v>409</v>
      </c>
      <c r="AU252" s="171" t="s">
        <v>89</v>
      </c>
      <c r="AV252" s="13" t="s">
        <v>87</v>
      </c>
      <c r="AW252" s="13" t="s">
        <v>41</v>
      </c>
      <c r="AX252" s="13" t="s">
        <v>79</v>
      </c>
      <c r="AY252" s="171" t="s">
        <v>133</v>
      </c>
    </row>
    <row r="253" spans="2:51" s="13" customFormat="1" ht="11.25">
      <c r="B253" s="170"/>
      <c r="D253" s="153" t="s">
        <v>409</v>
      </c>
      <c r="E253" s="171" t="s">
        <v>3</v>
      </c>
      <c r="F253" s="172" t="s">
        <v>624</v>
      </c>
      <c r="H253" s="171" t="s">
        <v>3</v>
      </c>
      <c r="I253" s="173"/>
      <c r="L253" s="170"/>
      <c r="M253" s="174"/>
      <c r="N253" s="175"/>
      <c r="O253" s="175"/>
      <c r="P253" s="175"/>
      <c r="Q253" s="175"/>
      <c r="R253" s="175"/>
      <c r="S253" s="175"/>
      <c r="T253" s="176"/>
      <c r="AT253" s="171" t="s">
        <v>409</v>
      </c>
      <c r="AU253" s="171" t="s">
        <v>89</v>
      </c>
      <c r="AV253" s="13" t="s">
        <v>87</v>
      </c>
      <c r="AW253" s="13" t="s">
        <v>41</v>
      </c>
      <c r="AX253" s="13" t="s">
        <v>79</v>
      </c>
      <c r="AY253" s="171" t="s">
        <v>133</v>
      </c>
    </row>
    <row r="254" spans="2:51" s="14" customFormat="1" ht="11.25">
      <c r="B254" s="177"/>
      <c r="D254" s="153" t="s">
        <v>409</v>
      </c>
      <c r="E254" s="178" t="s">
        <v>3</v>
      </c>
      <c r="F254" s="179" t="s">
        <v>625</v>
      </c>
      <c r="H254" s="180">
        <v>0.793</v>
      </c>
      <c r="I254" s="181"/>
      <c r="L254" s="177"/>
      <c r="M254" s="182"/>
      <c r="N254" s="183"/>
      <c r="O254" s="183"/>
      <c r="P254" s="183"/>
      <c r="Q254" s="183"/>
      <c r="R254" s="183"/>
      <c r="S254" s="183"/>
      <c r="T254" s="184"/>
      <c r="AT254" s="178" t="s">
        <v>409</v>
      </c>
      <c r="AU254" s="178" t="s">
        <v>89</v>
      </c>
      <c r="AV254" s="14" t="s">
        <v>89</v>
      </c>
      <c r="AW254" s="14" t="s">
        <v>41</v>
      </c>
      <c r="AX254" s="14" t="s">
        <v>79</v>
      </c>
      <c r="AY254" s="178" t="s">
        <v>133</v>
      </c>
    </row>
    <row r="255" spans="2:51" s="15" customFormat="1" ht="11.25">
      <c r="B255" s="189"/>
      <c r="D255" s="153" t="s">
        <v>409</v>
      </c>
      <c r="E255" s="190" t="s">
        <v>3</v>
      </c>
      <c r="F255" s="191" t="s">
        <v>456</v>
      </c>
      <c r="H255" s="192">
        <v>0.793</v>
      </c>
      <c r="I255" s="193"/>
      <c r="L255" s="189"/>
      <c r="M255" s="197"/>
      <c r="N255" s="198"/>
      <c r="O255" s="198"/>
      <c r="P255" s="198"/>
      <c r="Q255" s="198"/>
      <c r="R255" s="198"/>
      <c r="S255" s="198"/>
      <c r="T255" s="199"/>
      <c r="AT255" s="190" t="s">
        <v>409</v>
      </c>
      <c r="AU255" s="190" t="s">
        <v>89</v>
      </c>
      <c r="AV255" s="15" t="s">
        <v>140</v>
      </c>
      <c r="AW255" s="15" t="s">
        <v>41</v>
      </c>
      <c r="AX255" s="15" t="s">
        <v>87</v>
      </c>
      <c r="AY255" s="190" t="s">
        <v>133</v>
      </c>
    </row>
    <row r="256" spans="1:65" s="2" customFormat="1" ht="33" customHeight="1">
      <c r="A256" s="34"/>
      <c r="B256" s="139"/>
      <c r="C256" s="140" t="s">
        <v>290</v>
      </c>
      <c r="D256" s="140" t="s">
        <v>135</v>
      </c>
      <c r="E256" s="141" t="s">
        <v>626</v>
      </c>
      <c r="F256" s="142" t="s">
        <v>627</v>
      </c>
      <c r="G256" s="143" t="s">
        <v>138</v>
      </c>
      <c r="H256" s="144">
        <v>4.3</v>
      </c>
      <c r="I256" s="145"/>
      <c r="J256" s="146">
        <f>ROUND(I256*H256,2)</f>
        <v>0</v>
      </c>
      <c r="K256" s="142" t="s">
        <v>139</v>
      </c>
      <c r="L256" s="35"/>
      <c r="M256" s="147" t="s">
        <v>3</v>
      </c>
      <c r="N256" s="148" t="s">
        <v>50</v>
      </c>
      <c r="O256" s="55"/>
      <c r="P256" s="149">
        <f>O256*H256</f>
        <v>0</v>
      </c>
      <c r="Q256" s="149">
        <v>0.003592</v>
      </c>
      <c r="R256" s="149">
        <f>Q256*H256</f>
        <v>0.0154456</v>
      </c>
      <c r="S256" s="149">
        <v>0</v>
      </c>
      <c r="T256" s="150">
        <f>S256*H256</f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151" t="s">
        <v>140</v>
      </c>
      <c r="AT256" s="151" t="s">
        <v>135</v>
      </c>
      <c r="AU256" s="151" t="s">
        <v>89</v>
      </c>
      <c r="AY256" s="18" t="s">
        <v>133</v>
      </c>
      <c r="BE256" s="152">
        <f>IF(N256="základní",J256,0)</f>
        <v>0</v>
      </c>
      <c r="BF256" s="152">
        <f>IF(N256="snížená",J256,0)</f>
        <v>0</v>
      </c>
      <c r="BG256" s="152">
        <f>IF(N256="zákl. přenesená",J256,0)</f>
        <v>0</v>
      </c>
      <c r="BH256" s="152">
        <f>IF(N256="sníž. přenesená",J256,0)</f>
        <v>0</v>
      </c>
      <c r="BI256" s="152">
        <f>IF(N256="nulová",J256,0)</f>
        <v>0</v>
      </c>
      <c r="BJ256" s="18" t="s">
        <v>87</v>
      </c>
      <c r="BK256" s="152">
        <f>ROUND(I256*H256,2)</f>
        <v>0</v>
      </c>
      <c r="BL256" s="18" t="s">
        <v>140</v>
      </c>
      <c r="BM256" s="151" t="s">
        <v>628</v>
      </c>
    </row>
    <row r="257" spans="1:47" s="2" customFormat="1" ht="19.5">
      <c r="A257" s="34"/>
      <c r="B257" s="35"/>
      <c r="C257" s="34"/>
      <c r="D257" s="153" t="s">
        <v>142</v>
      </c>
      <c r="E257" s="34"/>
      <c r="F257" s="154" t="s">
        <v>629</v>
      </c>
      <c r="G257" s="34"/>
      <c r="H257" s="34"/>
      <c r="I257" s="155"/>
      <c r="J257" s="34"/>
      <c r="K257" s="34"/>
      <c r="L257" s="35"/>
      <c r="M257" s="156"/>
      <c r="N257" s="157"/>
      <c r="O257" s="55"/>
      <c r="P257" s="55"/>
      <c r="Q257" s="55"/>
      <c r="R257" s="55"/>
      <c r="S257" s="55"/>
      <c r="T257" s="56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T257" s="18" t="s">
        <v>142</v>
      </c>
      <c r="AU257" s="18" t="s">
        <v>89</v>
      </c>
    </row>
    <row r="258" spans="1:47" s="2" customFormat="1" ht="11.25">
      <c r="A258" s="34"/>
      <c r="B258" s="35"/>
      <c r="C258" s="34"/>
      <c r="D258" s="158" t="s">
        <v>144</v>
      </c>
      <c r="E258" s="34"/>
      <c r="F258" s="159" t="s">
        <v>630</v>
      </c>
      <c r="G258" s="34"/>
      <c r="H258" s="34"/>
      <c r="I258" s="155"/>
      <c r="J258" s="34"/>
      <c r="K258" s="34"/>
      <c r="L258" s="35"/>
      <c r="M258" s="156"/>
      <c r="N258" s="157"/>
      <c r="O258" s="55"/>
      <c r="P258" s="55"/>
      <c r="Q258" s="55"/>
      <c r="R258" s="55"/>
      <c r="S258" s="55"/>
      <c r="T258" s="56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T258" s="18" t="s">
        <v>144</v>
      </c>
      <c r="AU258" s="18" t="s">
        <v>89</v>
      </c>
    </row>
    <row r="259" spans="2:51" s="13" customFormat="1" ht="11.25">
      <c r="B259" s="170"/>
      <c r="D259" s="153" t="s">
        <v>409</v>
      </c>
      <c r="E259" s="171" t="s">
        <v>3</v>
      </c>
      <c r="F259" s="172" t="s">
        <v>631</v>
      </c>
      <c r="H259" s="171" t="s">
        <v>3</v>
      </c>
      <c r="I259" s="173"/>
      <c r="L259" s="170"/>
      <c r="M259" s="174"/>
      <c r="N259" s="175"/>
      <c r="O259" s="175"/>
      <c r="P259" s="175"/>
      <c r="Q259" s="175"/>
      <c r="R259" s="175"/>
      <c r="S259" s="175"/>
      <c r="T259" s="176"/>
      <c r="AT259" s="171" t="s">
        <v>409</v>
      </c>
      <c r="AU259" s="171" t="s">
        <v>89</v>
      </c>
      <c r="AV259" s="13" t="s">
        <v>87</v>
      </c>
      <c r="AW259" s="13" t="s">
        <v>41</v>
      </c>
      <c r="AX259" s="13" t="s">
        <v>79</v>
      </c>
      <c r="AY259" s="171" t="s">
        <v>133</v>
      </c>
    </row>
    <row r="260" spans="2:51" s="13" customFormat="1" ht="11.25">
      <c r="B260" s="170"/>
      <c r="D260" s="153" t="s">
        <v>409</v>
      </c>
      <c r="E260" s="171" t="s">
        <v>3</v>
      </c>
      <c r="F260" s="172" t="s">
        <v>624</v>
      </c>
      <c r="H260" s="171" t="s">
        <v>3</v>
      </c>
      <c r="I260" s="173"/>
      <c r="L260" s="170"/>
      <c r="M260" s="174"/>
      <c r="N260" s="175"/>
      <c r="O260" s="175"/>
      <c r="P260" s="175"/>
      <c r="Q260" s="175"/>
      <c r="R260" s="175"/>
      <c r="S260" s="175"/>
      <c r="T260" s="176"/>
      <c r="AT260" s="171" t="s">
        <v>409</v>
      </c>
      <c r="AU260" s="171" t="s">
        <v>89</v>
      </c>
      <c r="AV260" s="13" t="s">
        <v>87</v>
      </c>
      <c r="AW260" s="13" t="s">
        <v>41</v>
      </c>
      <c r="AX260" s="13" t="s">
        <v>79</v>
      </c>
      <c r="AY260" s="171" t="s">
        <v>133</v>
      </c>
    </row>
    <row r="261" spans="2:51" s="14" customFormat="1" ht="11.25">
      <c r="B261" s="177"/>
      <c r="D261" s="153" t="s">
        <v>409</v>
      </c>
      <c r="E261" s="178" t="s">
        <v>3</v>
      </c>
      <c r="F261" s="179" t="s">
        <v>632</v>
      </c>
      <c r="H261" s="180">
        <v>4.3</v>
      </c>
      <c r="I261" s="181"/>
      <c r="L261" s="177"/>
      <c r="M261" s="182"/>
      <c r="N261" s="183"/>
      <c r="O261" s="183"/>
      <c r="P261" s="183"/>
      <c r="Q261" s="183"/>
      <c r="R261" s="183"/>
      <c r="S261" s="183"/>
      <c r="T261" s="184"/>
      <c r="AT261" s="178" t="s">
        <v>409</v>
      </c>
      <c r="AU261" s="178" t="s">
        <v>89</v>
      </c>
      <c r="AV261" s="14" t="s">
        <v>89</v>
      </c>
      <c r="AW261" s="14" t="s">
        <v>41</v>
      </c>
      <c r="AX261" s="14" t="s">
        <v>79</v>
      </c>
      <c r="AY261" s="178" t="s">
        <v>133</v>
      </c>
    </row>
    <row r="262" spans="2:51" s="15" customFormat="1" ht="11.25">
      <c r="B262" s="189"/>
      <c r="D262" s="153" t="s">
        <v>409</v>
      </c>
      <c r="E262" s="190" t="s">
        <v>3</v>
      </c>
      <c r="F262" s="191" t="s">
        <v>456</v>
      </c>
      <c r="H262" s="192">
        <v>4.3</v>
      </c>
      <c r="I262" s="193"/>
      <c r="L262" s="189"/>
      <c r="M262" s="197"/>
      <c r="N262" s="198"/>
      <c r="O262" s="198"/>
      <c r="P262" s="198"/>
      <c r="Q262" s="198"/>
      <c r="R262" s="198"/>
      <c r="S262" s="198"/>
      <c r="T262" s="199"/>
      <c r="AT262" s="190" t="s">
        <v>409</v>
      </c>
      <c r="AU262" s="190" t="s">
        <v>89</v>
      </c>
      <c r="AV262" s="15" t="s">
        <v>140</v>
      </c>
      <c r="AW262" s="15" t="s">
        <v>41</v>
      </c>
      <c r="AX262" s="15" t="s">
        <v>87</v>
      </c>
      <c r="AY262" s="190" t="s">
        <v>133</v>
      </c>
    </row>
    <row r="263" spans="1:65" s="2" customFormat="1" ht="33" customHeight="1">
      <c r="A263" s="34"/>
      <c r="B263" s="139"/>
      <c r="C263" s="140" t="s">
        <v>296</v>
      </c>
      <c r="D263" s="140" t="s">
        <v>135</v>
      </c>
      <c r="E263" s="141" t="s">
        <v>633</v>
      </c>
      <c r="F263" s="142" t="s">
        <v>634</v>
      </c>
      <c r="G263" s="143" t="s">
        <v>138</v>
      </c>
      <c r="H263" s="144">
        <v>4.3</v>
      </c>
      <c r="I263" s="145"/>
      <c r="J263" s="146">
        <f>ROUND(I263*H263,2)</f>
        <v>0</v>
      </c>
      <c r="K263" s="142" t="s">
        <v>139</v>
      </c>
      <c r="L263" s="35"/>
      <c r="M263" s="147" t="s">
        <v>3</v>
      </c>
      <c r="N263" s="148" t="s">
        <v>50</v>
      </c>
      <c r="O263" s="55"/>
      <c r="P263" s="149">
        <f>O263*H263</f>
        <v>0</v>
      </c>
      <c r="Q263" s="149">
        <v>3.6E-05</v>
      </c>
      <c r="R263" s="149">
        <f>Q263*H263</f>
        <v>0.0001548</v>
      </c>
      <c r="S263" s="149">
        <v>0</v>
      </c>
      <c r="T263" s="150">
        <f>S263*H263</f>
        <v>0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151" t="s">
        <v>140</v>
      </c>
      <c r="AT263" s="151" t="s">
        <v>135</v>
      </c>
      <c r="AU263" s="151" t="s">
        <v>89</v>
      </c>
      <c r="AY263" s="18" t="s">
        <v>133</v>
      </c>
      <c r="BE263" s="152">
        <f>IF(N263="základní",J263,0)</f>
        <v>0</v>
      </c>
      <c r="BF263" s="152">
        <f>IF(N263="snížená",J263,0)</f>
        <v>0</v>
      </c>
      <c r="BG263" s="152">
        <f>IF(N263="zákl. přenesená",J263,0)</f>
        <v>0</v>
      </c>
      <c r="BH263" s="152">
        <f>IF(N263="sníž. přenesená",J263,0)</f>
        <v>0</v>
      </c>
      <c r="BI263" s="152">
        <f>IF(N263="nulová",J263,0)</f>
        <v>0</v>
      </c>
      <c r="BJ263" s="18" t="s">
        <v>87</v>
      </c>
      <c r="BK263" s="152">
        <f>ROUND(I263*H263,2)</f>
        <v>0</v>
      </c>
      <c r="BL263" s="18" t="s">
        <v>140</v>
      </c>
      <c r="BM263" s="151" t="s">
        <v>635</v>
      </c>
    </row>
    <row r="264" spans="1:47" s="2" customFormat="1" ht="19.5">
      <c r="A264" s="34"/>
      <c r="B264" s="35"/>
      <c r="C264" s="34"/>
      <c r="D264" s="153" t="s">
        <v>142</v>
      </c>
      <c r="E264" s="34"/>
      <c r="F264" s="154" t="s">
        <v>636</v>
      </c>
      <c r="G264" s="34"/>
      <c r="H264" s="34"/>
      <c r="I264" s="155"/>
      <c r="J264" s="34"/>
      <c r="K264" s="34"/>
      <c r="L264" s="35"/>
      <c r="M264" s="156"/>
      <c r="N264" s="157"/>
      <c r="O264" s="55"/>
      <c r="P264" s="55"/>
      <c r="Q264" s="55"/>
      <c r="R264" s="55"/>
      <c r="S264" s="55"/>
      <c r="T264" s="56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T264" s="18" t="s">
        <v>142</v>
      </c>
      <c r="AU264" s="18" t="s">
        <v>89</v>
      </c>
    </row>
    <row r="265" spans="1:47" s="2" customFormat="1" ht="11.25">
      <c r="A265" s="34"/>
      <c r="B265" s="35"/>
      <c r="C265" s="34"/>
      <c r="D265" s="158" t="s">
        <v>144</v>
      </c>
      <c r="E265" s="34"/>
      <c r="F265" s="159" t="s">
        <v>637</v>
      </c>
      <c r="G265" s="34"/>
      <c r="H265" s="34"/>
      <c r="I265" s="155"/>
      <c r="J265" s="34"/>
      <c r="K265" s="34"/>
      <c r="L265" s="35"/>
      <c r="M265" s="156"/>
      <c r="N265" s="157"/>
      <c r="O265" s="55"/>
      <c r="P265" s="55"/>
      <c r="Q265" s="55"/>
      <c r="R265" s="55"/>
      <c r="S265" s="55"/>
      <c r="T265" s="56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T265" s="18" t="s">
        <v>144</v>
      </c>
      <c r="AU265" s="18" t="s">
        <v>89</v>
      </c>
    </row>
    <row r="266" spans="2:51" s="13" customFormat="1" ht="11.25">
      <c r="B266" s="170"/>
      <c r="D266" s="153" t="s">
        <v>409</v>
      </c>
      <c r="E266" s="171" t="s">
        <v>3</v>
      </c>
      <c r="F266" s="172" t="s">
        <v>638</v>
      </c>
      <c r="H266" s="171" t="s">
        <v>3</v>
      </c>
      <c r="I266" s="173"/>
      <c r="L266" s="170"/>
      <c r="M266" s="174"/>
      <c r="N266" s="175"/>
      <c r="O266" s="175"/>
      <c r="P266" s="175"/>
      <c r="Q266" s="175"/>
      <c r="R266" s="175"/>
      <c r="S266" s="175"/>
      <c r="T266" s="176"/>
      <c r="AT266" s="171" t="s">
        <v>409</v>
      </c>
      <c r="AU266" s="171" t="s">
        <v>89</v>
      </c>
      <c r="AV266" s="13" t="s">
        <v>87</v>
      </c>
      <c r="AW266" s="13" t="s">
        <v>41</v>
      </c>
      <c r="AX266" s="13" t="s">
        <v>79</v>
      </c>
      <c r="AY266" s="171" t="s">
        <v>133</v>
      </c>
    </row>
    <row r="267" spans="2:51" s="13" customFormat="1" ht="11.25">
      <c r="B267" s="170"/>
      <c r="D267" s="153" t="s">
        <v>409</v>
      </c>
      <c r="E267" s="171" t="s">
        <v>3</v>
      </c>
      <c r="F267" s="172" t="s">
        <v>624</v>
      </c>
      <c r="H267" s="171" t="s">
        <v>3</v>
      </c>
      <c r="I267" s="173"/>
      <c r="L267" s="170"/>
      <c r="M267" s="174"/>
      <c r="N267" s="175"/>
      <c r="O267" s="175"/>
      <c r="P267" s="175"/>
      <c r="Q267" s="175"/>
      <c r="R267" s="175"/>
      <c r="S267" s="175"/>
      <c r="T267" s="176"/>
      <c r="AT267" s="171" t="s">
        <v>409</v>
      </c>
      <c r="AU267" s="171" t="s">
        <v>89</v>
      </c>
      <c r="AV267" s="13" t="s">
        <v>87</v>
      </c>
      <c r="AW267" s="13" t="s">
        <v>41</v>
      </c>
      <c r="AX267" s="13" t="s">
        <v>79</v>
      </c>
      <c r="AY267" s="171" t="s">
        <v>133</v>
      </c>
    </row>
    <row r="268" spans="2:51" s="14" customFormat="1" ht="11.25">
      <c r="B268" s="177"/>
      <c r="D268" s="153" t="s">
        <v>409</v>
      </c>
      <c r="E268" s="178" t="s">
        <v>3</v>
      </c>
      <c r="F268" s="179" t="s">
        <v>632</v>
      </c>
      <c r="H268" s="180">
        <v>4.3</v>
      </c>
      <c r="I268" s="181"/>
      <c r="L268" s="177"/>
      <c r="M268" s="182"/>
      <c r="N268" s="183"/>
      <c r="O268" s="183"/>
      <c r="P268" s="183"/>
      <c r="Q268" s="183"/>
      <c r="R268" s="183"/>
      <c r="S268" s="183"/>
      <c r="T268" s="184"/>
      <c r="AT268" s="178" t="s">
        <v>409</v>
      </c>
      <c r="AU268" s="178" t="s">
        <v>89</v>
      </c>
      <c r="AV268" s="14" t="s">
        <v>89</v>
      </c>
      <c r="AW268" s="14" t="s">
        <v>41</v>
      </c>
      <c r="AX268" s="14" t="s">
        <v>79</v>
      </c>
      <c r="AY268" s="178" t="s">
        <v>133</v>
      </c>
    </row>
    <row r="269" spans="2:51" s="15" customFormat="1" ht="11.25">
      <c r="B269" s="189"/>
      <c r="D269" s="153" t="s">
        <v>409</v>
      </c>
      <c r="E269" s="190" t="s">
        <v>3</v>
      </c>
      <c r="F269" s="191" t="s">
        <v>456</v>
      </c>
      <c r="H269" s="192">
        <v>4.3</v>
      </c>
      <c r="I269" s="193"/>
      <c r="L269" s="189"/>
      <c r="M269" s="197"/>
      <c r="N269" s="198"/>
      <c r="O269" s="198"/>
      <c r="P269" s="198"/>
      <c r="Q269" s="198"/>
      <c r="R269" s="198"/>
      <c r="S269" s="198"/>
      <c r="T269" s="199"/>
      <c r="AT269" s="190" t="s">
        <v>409</v>
      </c>
      <c r="AU269" s="190" t="s">
        <v>89</v>
      </c>
      <c r="AV269" s="15" t="s">
        <v>140</v>
      </c>
      <c r="AW269" s="15" t="s">
        <v>41</v>
      </c>
      <c r="AX269" s="15" t="s">
        <v>87</v>
      </c>
      <c r="AY269" s="190" t="s">
        <v>133</v>
      </c>
    </row>
    <row r="270" spans="1:65" s="2" customFormat="1" ht="21.75" customHeight="1">
      <c r="A270" s="34"/>
      <c r="B270" s="139"/>
      <c r="C270" s="140" t="s">
        <v>302</v>
      </c>
      <c r="D270" s="140" t="s">
        <v>135</v>
      </c>
      <c r="E270" s="141" t="s">
        <v>639</v>
      </c>
      <c r="F270" s="142" t="s">
        <v>640</v>
      </c>
      <c r="G270" s="143" t="s">
        <v>186</v>
      </c>
      <c r="H270" s="144">
        <v>3.082</v>
      </c>
      <c r="I270" s="145"/>
      <c r="J270" s="146">
        <f>ROUND(I270*H270,2)</f>
        <v>0</v>
      </c>
      <c r="K270" s="142" t="s">
        <v>139</v>
      </c>
      <c r="L270" s="35"/>
      <c r="M270" s="147" t="s">
        <v>3</v>
      </c>
      <c r="N270" s="148" t="s">
        <v>50</v>
      </c>
      <c r="O270" s="55"/>
      <c r="P270" s="149">
        <f>O270*H270</f>
        <v>0</v>
      </c>
      <c r="Q270" s="149">
        <v>1.076528</v>
      </c>
      <c r="R270" s="149">
        <f>Q270*H270</f>
        <v>3.3178592959999995</v>
      </c>
      <c r="S270" s="149">
        <v>0</v>
      </c>
      <c r="T270" s="150">
        <f>S270*H270</f>
        <v>0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151" t="s">
        <v>140</v>
      </c>
      <c r="AT270" s="151" t="s">
        <v>135</v>
      </c>
      <c r="AU270" s="151" t="s">
        <v>89</v>
      </c>
      <c r="AY270" s="18" t="s">
        <v>133</v>
      </c>
      <c r="BE270" s="152">
        <f>IF(N270="základní",J270,0)</f>
        <v>0</v>
      </c>
      <c r="BF270" s="152">
        <f>IF(N270="snížená",J270,0)</f>
        <v>0</v>
      </c>
      <c r="BG270" s="152">
        <f>IF(N270="zákl. přenesená",J270,0)</f>
        <v>0</v>
      </c>
      <c r="BH270" s="152">
        <f>IF(N270="sníž. přenesená",J270,0)</f>
        <v>0</v>
      </c>
      <c r="BI270" s="152">
        <f>IF(N270="nulová",J270,0)</f>
        <v>0</v>
      </c>
      <c r="BJ270" s="18" t="s">
        <v>87</v>
      </c>
      <c r="BK270" s="152">
        <f>ROUND(I270*H270,2)</f>
        <v>0</v>
      </c>
      <c r="BL270" s="18" t="s">
        <v>140</v>
      </c>
      <c r="BM270" s="151" t="s">
        <v>641</v>
      </c>
    </row>
    <row r="271" spans="1:47" s="2" customFormat="1" ht="29.25">
      <c r="A271" s="34"/>
      <c r="B271" s="35"/>
      <c r="C271" s="34"/>
      <c r="D271" s="153" t="s">
        <v>142</v>
      </c>
      <c r="E271" s="34"/>
      <c r="F271" s="154" t="s">
        <v>642</v>
      </c>
      <c r="G271" s="34"/>
      <c r="H271" s="34"/>
      <c r="I271" s="155"/>
      <c r="J271" s="34"/>
      <c r="K271" s="34"/>
      <c r="L271" s="35"/>
      <c r="M271" s="156"/>
      <c r="N271" s="157"/>
      <c r="O271" s="55"/>
      <c r="P271" s="55"/>
      <c r="Q271" s="55"/>
      <c r="R271" s="55"/>
      <c r="S271" s="55"/>
      <c r="T271" s="56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T271" s="18" t="s">
        <v>142</v>
      </c>
      <c r="AU271" s="18" t="s">
        <v>89</v>
      </c>
    </row>
    <row r="272" spans="1:47" s="2" customFormat="1" ht="11.25">
      <c r="A272" s="34"/>
      <c r="B272" s="35"/>
      <c r="C272" s="34"/>
      <c r="D272" s="158" t="s">
        <v>144</v>
      </c>
      <c r="E272" s="34"/>
      <c r="F272" s="159" t="s">
        <v>643</v>
      </c>
      <c r="G272" s="34"/>
      <c r="H272" s="34"/>
      <c r="I272" s="155"/>
      <c r="J272" s="34"/>
      <c r="K272" s="34"/>
      <c r="L272" s="35"/>
      <c r="M272" s="156"/>
      <c r="N272" s="157"/>
      <c r="O272" s="55"/>
      <c r="P272" s="55"/>
      <c r="Q272" s="55"/>
      <c r="R272" s="55"/>
      <c r="S272" s="55"/>
      <c r="T272" s="56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T272" s="18" t="s">
        <v>144</v>
      </c>
      <c r="AU272" s="18" t="s">
        <v>89</v>
      </c>
    </row>
    <row r="273" spans="2:51" s="13" customFormat="1" ht="11.25">
      <c r="B273" s="170"/>
      <c r="D273" s="153" t="s">
        <v>409</v>
      </c>
      <c r="E273" s="171" t="s">
        <v>3</v>
      </c>
      <c r="F273" s="172" t="s">
        <v>644</v>
      </c>
      <c r="H273" s="171" t="s">
        <v>3</v>
      </c>
      <c r="I273" s="173"/>
      <c r="L273" s="170"/>
      <c r="M273" s="174"/>
      <c r="N273" s="175"/>
      <c r="O273" s="175"/>
      <c r="P273" s="175"/>
      <c r="Q273" s="175"/>
      <c r="R273" s="175"/>
      <c r="S273" s="175"/>
      <c r="T273" s="176"/>
      <c r="AT273" s="171" t="s">
        <v>409</v>
      </c>
      <c r="AU273" s="171" t="s">
        <v>89</v>
      </c>
      <c r="AV273" s="13" t="s">
        <v>87</v>
      </c>
      <c r="AW273" s="13" t="s">
        <v>41</v>
      </c>
      <c r="AX273" s="13" t="s">
        <v>79</v>
      </c>
      <c r="AY273" s="171" t="s">
        <v>133</v>
      </c>
    </row>
    <row r="274" spans="2:51" s="14" customFormat="1" ht="11.25">
      <c r="B274" s="177"/>
      <c r="D274" s="153" t="s">
        <v>409</v>
      </c>
      <c r="E274" s="178" t="s">
        <v>3</v>
      </c>
      <c r="F274" s="179" t="s">
        <v>645</v>
      </c>
      <c r="H274" s="180">
        <v>3.082</v>
      </c>
      <c r="I274" s="181"/>
      <c r="L274" s="177"/>
      <c r="M274" s="182"/>
      <c r="N274" s="183"/>
      <c r="O274" s="183"/>
      <c r="P274" s="183"/>
      <c r="Q274" s="183"/>
      <c r="R274" s="183"/>
      <c r="S274" s="183"/>
      <c r="T274" s="184"/>
      <c r="AT274" s="178" t="s">
        <v>409</v>
      </c>
      <c r="AU274" s="178" t="s">
        <v>89</v>
      </c>
      <c r="AV274" s="14" t="s">
        <v>89</v>
      </c>
      <c r="AW274" s="14" t="s">
        <v>41</v>
      </c>
      <c r="AX274" s="14" t="s">
        <v>79</v>
      </c>
      <c r="AY274" s="178" t="s">
        <v>133</v>
      </c>
    </row>
    <row r="275" spans="2:51" s="15" customFormat="1" ht="11.25">
      <c r="B275" s="189"/>
      <c r="D275" s="153" t="s">
        <v>409</v>
      </c>
      <c r="E275" s="190" t="s">
        <v>3</v>
      </c>
      <c r="F275" s="191" t="s">
        <v>456</v>
      </c>
      <c r="H275" s="192">
        <v>3.082</v>
      </c>
      <c r="I275" s="193"/>
      <c r="L275" s="189"/>
      <c r="M275" s="197"/>
      <c r="N275" s="198"/>
      <c r="O275" s="198"/>
      <c r="P275" s="198"/>
      <c r="Q275" s="198"/>
      <c r="R275" s="198"/>
      <c r="S275" s="198"/>
      <c r="T275" s="199"/>
      <c r="AT275" s="190" t="s">
        <v>409</v>
      </c>
      <c r="AU275" s="190" t="s">
        <v>89</v>
      </c>
      <c r="AV275" s="15" t="s">
        <v>140</v>
      </c>
      <c r="AW275" s="15" t="s">
        <v>41</v>
      </c>
      <c r="AX275" s="15" t="s">
        <v>87</v>
      </c>
      <c r="AY275" s="190" t="s">
        <v>133</v>
      </c>
    </row>
    <row r="276" spans="2:63" s="12" customFormat="1" ht="22.9" customHeight="1">
      <c r="B276" s="126"/>
      <c r="D276" s="127" t="s">
        <v>78</v>
      </c>
      <c r="E276" s="137" t="s">
        <v>140</v>
      </c>
      <c r="F276" s="137" t="s">
        <v>259</v>
      </c>
      <c r="I276" s="129"/>
      <c r="J276" s="138">
        <f>BK276</f>
        <v>0</v>
      </c>
      <c r="L276" s="126"/>
      <c r="M276" s="131"/>
      <c r="N276" s="132"/>
      <c r="O276" s="132"/>
      <c r="P276" s="133">
        <f>SUM(P277:P320)</f>
        <v>0</v>
      </c>
      <c r="Q276" s="132"/>
      <c r="R276" s="133">
        <f>SUM(R277:R320)</f>
        <v>155.275352054756</v>
      </c>
      <c r="S276" s="132"/>
      <c r="T276" s="134">
        <f>SUM(T277:T320)</f>
        <v>0</v>
      </c>
      <c r="AR276" s="127" t="s">
        <v>140</v>
      </c>
      <c r="AT276" s="135" t="s">
        <v>78</v>
      </c>
      <c r="AU276" s="135" t="s">
        <v>87</v>
      </c>
      <c r="AY276" s="127" t="s">
        <v>133</v>
      </c>
      <c r="BK276" s="136">
        <f>SUM(BK277:BK320)</f>
        <v>0</v>
      </c>
    </row>
    <row r="277" spans="1:65" s="2" customFormat="1" ht="24.2" customHeight="1">
      <c r="A277" s="34"/>
      <c r="B277" s="139"/>
      <c r="C277" s="140" t="s">
        <v>308</v>
      </c>
      <c r="D277" s="140" t="s">
        <v>135</v>
      </c>
      <c r="E277" s="141" t="s">
        <v>646</v>
      </c>
      <c r="F277" s="142" t="s">
        <v>647</v>
      </c>
      <c r="G277" s="143" t="s">
        <v>165</v>
      </c>
      <c r="H277" s="144">
        <v>27.032</v>
      </c>
      <c r="I277" s="145"/>
      <c r="J277" s="146">
        <f>ROUND(I277*H277,2)</f>
        <v>0</v>
      </c>
      <c r="K277" s="142" t="s">
        <v>139</v>
      </c>
      <c r="L277" s="35"/>
      <c r="M277" s="147" t="s">
        <v>3</v>
      </c>
      <c r="N277" s="148" t="s">
        <v>50</v>
      </c>
      <c r="O277" s="55"/>
      <c r="P277" s="149">
        <f>O277*H277</f>
        <v>0</v>
      </c>
      <c r="Q277" s="149">
        <v>2.502762</v>
      </c>
      <c r="R277" s="149">
        <f>Q277*H277</f>
        <v>67.654662384</v>
      </c>
      <c r="S277" s="149">
        <v>0</v>
      </c>
      <c r="T277" s="150">
        <f>S277*H277</f>
        <v>0</v>
      </c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R277" s="151" t="s">
        <v>140</v>
      </c>
      <c r="AT277" s="151" t="s">
        <v>135</v>
      </c>
      <c r="AU277" s="151" t="s">
        <v>89</v>
      </c>
      <c r="AY277" s="18" t="s">
        <v>133</v>
      </c>
      <c r="BE277" s="152">
        <f>IF(N277="základní",J277,0)</f>
        <v>0</v>
      </c>
      <c r="BF277" s="152">
        <f>IF(N277="snížená",J277,0)</f>
        <v>0</v>
      </c>
      <c r="BG277" s="152">
        <f>IF(N277="zákl. přenesená",J277,0)</f>
        <v>0</v>
      </c>
      <c r="BH277" s="152">
        <f>IF(N277="sníž. přenesená",J277,0)</f>
        <v>0</v>
      </c>
      <c r="BI277" s="152">
        <f>IF(N277="nulová",J277,0)</f>
        <v>0</v>
      </c>
      <c r="BJ277" s="18" t="s">
        <v>87</v>
      </c>
      <c r="BK277" s="152">
        <f>ROUND(I277*H277,2)</f>
        <v>0</v>
      </c>
      <c r="BL277" s="18" t="s">
        <v>140</v>
      </c>
      <c r="BM277" s="151" t="s">
        <v>648</v>
      </c>
    </row>
    <row r="278" spans="1:47" s="2" customFormat="1" ht="19.5">
      <c r="A278" s="34"/>
      <c r="B278" s="35"/>
      <c r="C278" s="34"/>
      <c r="D278" s="153" t="s">
        <v>142</v>
      </c>
      <c r="E278" s="34"/>
      <c r="F278" s="154" t="s">
        <v>649</v>
      </c>
      <c r="G278" s="34"/>
      <c r="H278" s="34"/>
      <c r="I278" s="155"/>
      <c r="J278" s="34"/>
      <c r="K278" s="34"/>
      <c r="L278" s="35"/>
      <c r="M278" s="156"/>
      <c r="N278" s="157"/>
      <c r="O278" s="55"/>
      <c r="P278" s="55"/>
      <c r="Q278" s="55"/>
      <c r="R278" s="55"/>
      <c r="S278" s="55"/>
      <c r="T278" s="56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T278" s="18" t="s">
        <v>142</v>
      </c>
      <c r="AU278" s="18" t="s">
        <v>89</v>
      </c>
    </row>
    <row r="279" spans="1:47" s="2" customFormat="1" ht="11.25">
      <c r="A279" s="34"/>
      <c r="B279" s="35"/>
      <c r="C279" s="34"/>
      <c r="D279" s="158" t="s">
        <v>144</v>
      </c>
      <c r="E279" s="34"/>
      <c r="F279" s="159" t="s">
        <v>650</v>
      </c>
      <c r="G279" s="34"/>
      <c r="H279" s="34"/>
      <c r="I279" s="155"/>
      <c r="J279" s="34"/>
      <c r="K279" s="34"/>
      <c r="L279" s="35"/>
      <c r="M279" s="156"/>
      <c r="N279" s="157"/>
      <c r="O279" s="55"/>
      <c r="P279" s="55"/>
      <c r="Q279" s="55"/>
      <c r="R279" s="55"/>
      <c r="S279" s="55"/>
      <c r="T279" s="56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T279" s="18" t="s">
        <v>144</v>
      </c>
      <c r="AU279" s="18" t="s">
        <v>89</v>
      </c>
    </row>
    <row r="280" spans="2:51" s="13" customFormat="1" ht="11.25">
      <c r="B280" s="170"/>
      <c r="D280" s="153" t="s">
        <v>409</v>
      </c>
      <c r="E280" s="171" t="s">
        <v>3</v>
      </c>
      <c r="F280" s="172" t="s">
        <v>651</v>
      </c>
      <c r="H280" s="171" t="s">
        <v>3</v>
      </c>
      <c r="I280" s="173"/>
      <c r="L280" s="170"/>
      <c r="M280" s="174"/>
      <c r="N280" s="175"/>
      <c r="O280" s="175"/>
      <c r="P280" s="175"/>
      <c r="Q280" s="175"/>
      <c r="R280" s="175"/>
      <c r="S280" s="175"/>
      <c r="T280" s="176"/>
      <c r="AT280" s="171" t="s">
        <v>409</v>
      </c>
      <c r="AU280" s="171" t="s">
        <v>89</v>
      </c>
      <c r="AV280" s="13" t="s">
        <v>87</v>
      </c>
      <c r="AW280" s="13" t="s">
        <v>41</v>
      </c>
      <c r="AX280" s="13" t="s">
        <v>79</v>
      </c>
      <c r="AY280" s="171" t="s">
        <v>133</v>
      </c>
    </row>
    <row r="281" spans="2:51" s="14" customFormat="1" ht="11.25">
      <c r="B281" s="177"/>
      <c r="D281" s="153" t="s">
        <v>409</v>
      </c>
      <c r="E281" s="178" t="s">
        <v>3</v>
      </c>
      <c r="F281" s="179" t="s">
        <v>652</v>
      </c>
      <c r="H281" s="180">
        <v>27.032</v>
      </c>
      <c r="I281" s="181"/>
      <c r="L281" s="177"/>
      <c r="M281" s="182"/>
      <c r="N281" s="183"/>
      <c r="O281" s="183"/>
      <c r="P281" s="183"/>
      <c r="Q281" s="183"/>
      <c r="R281" s="183"/>
      <c r="S281" s="183"/>
      <c r="T281" s="184"/>
      <c r="AT281" s="178" t="s">
        <v>409</v>
      </c>
      <c r="AU281" s="178" t="s">
        <v>89</v>
      </c>
      <c r="AV281" s="14" t="s">
        <v>89</v>
      </c>
      <c r="AW281" s="14" t="s">
        <v>41</v>
      </c>
      <c r="AX281" s="14" t="s">
        <v>79</v>
      </c>
      <c r="AY281" s="178" t="s">
        <v>133</v>
      </c>
    </row>
    <row r="282" spans="2:51" s="15" customFormat="1" ht="11.25">
      <c r="B282" s="189"/>
      <c r="D282" s="153" t="s">
        <v>409</v>
      </c>
      <c r="E282" s="190" t="s">
        <v>3</v>
      </c>
      <c r="F282" s="191" t="s">
        <v>456</v>
      </c>
      <c r="H282" s="192">
        <v>27.032</v>
      </c>
      <c r="I282" s="193"/>
      <c r="L282" s="189"/>
      <c r="M282" s="197"/>
      <c r="N282" s="198"/>
      <c r="O282" s="198"/>
      <c r="P282" s="198"/>
      <c r="Q282" s="198"/>
      <c r="R282" s="198"/>
      <c r="S282" s="198"/>
      <c r="T282" s="199"/>
      <c r="AT282" s="190" t="s">
        <v>409</v>
      </c>
      <c r="AU282" s="190" t="s">
        <v>89</v>
      </c>
      <c r="AV282" s="15" t="s">
        <v>140</v>
      </c>
      <c r="AW282" s="15" t="s">
        <v>41</v>
      </c>
      <c r="AX282" s="15" t="s">
        <v>87</v>
      </c>
      <c r="AY282" s="190" t="s">
        <v>133</v>
      </c>
    </row>
    <row r="283" spans="1:65" s="2" customFormat="1" ht="21.75" customHeight="1">
      <c r="A283" s="34"/>
      <c r="B283" s="139"/>
      <c r="C283" s="140" t="s">
        <v>314</v>
      </c>
      <c r="D283" s="140" t="s">
        <v>135</v>
      </c>
      <c r="E283" s="141" t="s">
        <v>653</v>
      </c>
      <c r="F283" s="142" t="s">
        <v>654</v>
      </c>
      <c r="G283" s="143" t="s">
        <v>186</v>
      </c>
      <c r="H283" s="144">
        <v>7.677</v>
      </c>
      <c r="I283" s="145"/>
      <c r="J283" s="146">
        <f>ROUND(I283*H283,2)</f>
        <v>0</v>
      </c>
      <c r="K283" s="142" t="s">
        <v>139</v>
      </c>
      <c r="L283" s="35"/>
      <c r="M283" s="147" t="s">
        <v>3</v>
      </c>
      <c r="N283" s="148" t="s">
        <v>50</v>
      </c>
      <c r="O283" s="55"/>
      <c r="P283" s="149">
        <f>O283*H283</f>
        <v>0</v>
      </c>
      <c r="Q283" s="149">
        <v>1.0492655</v>
      </c>
      <c r="R283" s="149">
        <f>Q283*H283</f>
        <v>8.055211243499999</v>
      </c>
      <c r="S283" s="149">
        <v>0</v>
      </c>
      <c r="T283" s="150">
        <f>S283*H283</f>
        <v>0</v>
      </c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R283" s="151" t="s">
        <v>140</v>
      </c>
      <c r="AT283" s="151" t="s">
        <v>135</v>
      </c>
      <c r="AU283" s="151" t="s">
        <v>89</v>
      </c>
      <c r="AY283" s="18" t="s">
        <v>133</v>
      </c>
      <c r="BE283" s="152">
        <f>IF(N283="základní",J283,0)</f>
        <v>0</v>
      </c>
      <c r="BF283" s="152">
        <f>IF(N283="snížená",J283,0)</f>
        <v>0</v>
      </c>
      <c r="BG283" s="152">
        <f>IF(N283="zákl. přenesená",J283,0)</f>
        <v>0</v>
      </c>
      <c r="BH283" s="152">
        <f>IF(N283="sníž. přenesená",J283,0)</f>
        <v>0</v>
      </c>
      <c r="BI283" s="152">
        <f>IF(N283="nulová",J283,0)</f>
        <v>0</v>
      </c>
      <c r="BJ283" s="18" t="s">
        <v>87</v>
      </c>
      <c r="BK283" s="152">
        <f>ROUND(I283*H283,2)</f>
        <v>0</v>
      </c>
      <c r="BL283" s="18" t="s">
        <v>140</v>
      </c>
      <c r="BM283" s="151" t="s">
        <v>655</v>
      </c>
    </row>
    <row r="284" spans="1:47" s="2" customFormat="1" ht="19.5">
      <c r="A284" s="34"/>
      <c r="B284" s="35"/>
      <c r="C284" s="34"/>
      <c r="D284" s="153" t="s">
        <v>142</v>
      </c>
      <c r="E284" s="34"/>
      <c r="F284" s="154" t="s">
        <v>656</v>
      </c>
      <c r="G284" s="34"/>
      <c r="H284" s="34"/>
      <c r="I284" s="155"/>
      <c r="J284" s="34"/>
      <c r="K284" s="34"/>
      <c r="L284" s="35"/>
      <c r="M284" s="156"/>
      <c r="N284" s="157"/>
      <c r="O284" s="55"/>
      <c r="P284" s="55"/>
      <c r="Q284" s="55"/>
      <c r="R284" s="55"/>
      <c r="S284" s="55"/>
      <c r="T284" s="56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T284" s="18" t="s">
        <v>142</v>
      </c>
      <c r="AU284" s="18" t="s">
        <v>89</v>
      </c>
    </row>
    <row r="285" spans="1:47" s="2" customFormat="1" ht="11.25">
      <c r="A285" s="34"/>
      <c r="B285" s="35"/>
      <c r="C285" s="34"/>
      <c r="D285" s="158" t="s">
        <v>144</v>
      </c>
      <c r="E285" s="34"/>
      <c r="F285" s="159" t="s">
        <v>657</v>
      </c>
      <c r="G285" s="34"/>
      <c r="H285" s="34"/>
      <c r="I285" s="155"/>
      <c r="J285" s="34"/>
      <c r="K285" s="34"/>
      <c r="L285" s="35"/>
      <c r="M285" s="156"/>
      <c r="N285" s="157"/>
      <c r="O285" s="55"/>
      <c r="P285" s="55"/>
      <c r="Q285" s="55"/>
      <c r="R285" s="55"/>
      <c r="S285" s="55"/>
      <c r="T285" s="56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T285" s="18" t="s">
        <v>144</v>
      </c>
      <c r="AU285" s="18" t="s">
        <v>89</v>
      </c>
    </row>
    <row r="286" spans="2:51" s="13" customFormat="1" ht="11.25">
      <c r="B286" s="170"/>
      <c r="D286" s="153" t="s">
        <v>409</v>
      </c>
      <c r="E286" s="171" t="s">
        <v>3</v>
      </c>
      <c r="F286" s="172" t="s">
        <v>658</v>
      </c>
      <c r="H286" s="171" t="s">
        <v>3</v>
      </c>
      <c r="I286" s="173"/>
      <c r="L286" s="170"/>
      <c r="M286" s="174"/>
      <c r="N286" s="175"/>
      <c r="O286" s="175"/>
      <c r="P286" s="175"/>
      <c r="Q286" s="175"/>
      <c r="R286" s="175"/>
      <c r="S286" s="175"/>
      <c r="T286" s="176"/>
      <c r="AT286" s="171" t="s">
        <v>409</v>
      </c>
      <c r="AU286" s="171" t="s">
        <v>89</v>
      </c>
      <c r="AV286" s="13" t="s">
        <v>87</v>
      </c>
      <c r="AW286" s="13" t="s">
        <v>41</v>
      </c>
      <c r="AX286" s="13" t="s">
        <v>79</v>
      </c>
      <c r="AY286" s="171" t="s">
        <v>133</v>
      </c>
    </row>
    <row r="287" spans="2:51" s="14" customFormat="1" ht="11.25">
      <c r="B287" s="177"/>
      <c r="D287" s="153" t="s">
        <v>409</v>
      </c>
      <c r="E287" s="178" t="s">
        <v>3</v>
      </c>
      <c r="F287" s="179" t="s">
        <v>659</v>
      </c>
      <c r="H287" s="180">
        <v>7.677</v>
      </c>
      <c r="I287" s="181"/>
      <c r="L287" s="177"/>
      <c r="M287" s="182"/>
      <c r="N287" s="183"/>
      <c r="O287" s="183"/>
      <c r="P287" s="183"/>
      <c r="Q287" s="183"/>
      <c r="R287" s="183"/>
      <c r="S287" s="183"/>
      <c r="T287" s="184"/>
      <c r="AT287" s="178" t="s">
        <v>409</v>
      </c>
      <c r="AU287" s="178" t="s">
        <v>89</v>
      </c>
      <c r="AV287" s="14" t="s">
        <v>89</v>
      </c>
      <c r="AW287" s="14" t="s">
        <v>41</v>
      </c>
      <c r="AX287" s="14" t="s">
        <v>79</v>
      </c>
      <c r="AY287" s="178" t="s">
        <v>133</v>
      </c>
    </row>
    <row r="288" spans="2:51" s="15" customFormat="1" ht="11.25">
      <c r="B288" s="189"/>
      <c r="D288" s="153" t="s">
        <v>409</v>
      </c>
      <c r="E288" s="190" t="s">
        <v>3</v>
      </c>
      <c r="F288" s="191" t="s">
        <v>456</v>
      </c>
      <c r="H288" s="192">
        <v>7.677</v>
      </c>
      <c r="I288" s="193"/>
      <c r="L288" s="189"/>
      <c r="M288" s="197"/>
      <c r="N288" s="198"/>
      <c r="O288" s="198"/>
      <c r="P288" s="198"/>
      <c r="Q288" s="198"/>
      <c r="R288" s="198"/>
      <c r="S288" s="198"/>
      <c r="T288" s="199"/>
      <c r="AT288" s="190" t="s">
        <v>409</v>
      </c>
      <c r="AU288" s="190" t="s">
        <v>89</v>
      </c>
      <c r="AV288" s="15" t="s">
        <v>140</v>
      </c>
      <c r="AW288" s="15" t="s">
        <v>41</v>
      </c>
      <c r="AX288" s="15" t="s">
        <v>87</v>
      </c>
      <c r="AY288" s="190" t="s">
        <v>133</v>
      </c>
    </row>
    <row r="289" spans="1:65" s="2" customFormat="1" ht="16.5" customHeight="1">
      <c r="A289" s="34"/>
      <c r="B289" s="139"/>
      <c r="C289" s="140" t="s">
        <v>320</v>
      </c>
      <c r="D289" s="140" t="s">
        <v>135</v>
      </c>
      <c r="E289" s="141" t="s">
        <v>660</v>
      </c>
      <c r="F289" s="142" t="s">
        <v>661</v>
      </c>
      <c r="G289" s="143" t="s">
        <v>138</v>
      </c>
      <c r="H289" s="144">
        <v>67.158</v>
      </c>
      <c r="I289" s="145"/>
      <c r="J289" s="146">
        <f>ROUND(I289*H289,2)</f>
        <v>0</v>
      </c>
      <c r="K289" s="142" t="s">
        <v>139</v>
      </c>
      <c r="L289" s="35"/>
      <c r="M289" s="147" t="s">
        <v>3</v>
      </c>
      <c r="N289" s="148" t="s">
        <v>50</v>
      </c>
      <c r="O289" s="55"/>
      <c r="P289" s="149">
        <f>O289*H289</f>
        <v>0</v>
      </c>
      <c r="Q289" s="149">
        <v>0.010712932</v>
      </c>
      <c r="R289" s="149">
        <f>Q289*H289</f>
        <v>0.7194590872559999</v>
      </c>
      <c r="S289" s="149">
        <v>0</v>
      </c>
      <c r="T289" s="150">
        <f>S289*H289</f>
        <v>0</v>
      </c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R289" s="151" t="s">
        <v>140</v>
      </c>
      <c r="AT289" s="151" t="s">
        <v>135</v>
      </c>
      <c r="AU289" s="151" t="s">
        <v>89</v>
      </c>
      <c r="AY289" s="18" t="s">
        <v>133</v>
      </c>
      <c r="BE289" s="152">
        <f>IF(N289="základní",J289,0)</f>
        <v>0</v>
      </c>
      <c r="BF289" s="152">
        <f>IF(N289="snížená",J289,0)</f>
        <v>0</v>
      </c>
      <c r="BG289" s="152">
        <f>IF(N289="zákl. přenesená",J289,0)</f>
        <v>0</v>
      </c>
      <c r="BH289" s="152">
        <f>IF(N289="sníž. přenesená",J289,0)</f>
        <v>0</v>
      </c>
      <c r="BI289" s="152">
        <f>IF(N289="nulová",J289,0)</f>
        <v>0</v>
      </c>
      <c r="BJ289" s="18" t="s">
        <v>87</v>
      </c>
      <c r="BK289" s="152">
        <f>ROUND(I289*H289,2)</f>
        <v>0</v>
      </c>
      <c r="BL289" s="18" t="s">
        <v>140</v>
      </c>
      <c r="BM289" s="151" t="s">
        <v>662</v>
      </c>
    </row>
    <row r="290" spans="1:47" s="2" customFormat="1" ht="11.25">
      <c r="A290" s="34"/>
      <c r="B290" s="35"/>
      <c r="C290" s="34"/>
      <c r="D290" s="153" t="s">
        <v>142</v>
      </c>
      <c r="E290" s="34"/>
      <c r="F290" s="154" t="s">
        <v>663</v>
      </c>
      <c r="G290" s="34"/>
      <c r="H290" s="34"/>
      <c r="I290" s="155"/>
      <c r="J290" s="34"/>
      <c r="K290" s="34"/>
      <c r="L290" s="35"/>
      <c r="M290" s="156"/>
      <c r="N290" s="157"/>
      <c r="O290" s="55"/>
      <c r="P290" s="55"/>
      <c r="Q290" s="55"/>
      <c r="R290" s="55"/>
      <c r="S290" s="55"/>
      <c r="T290" s="56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T290" s="18" t="s">
        <v>142</v>
      </c>
      <c r="AU290" s="18" t="s">
        <v>89</v>
      </c>
    </row>
    <row r="291" spans="1:47" s="2" customFormat="1" ht="11.25">
      <c r="A291" s="34"/>
      <c r="B291" s="35"/>
      <c r="C291" s="34"/>
      <c r="D291" s="158" t="s">
        <v>144</v>
      </c>
      <c r="E291" s="34"/>
      <c r="F291" s="159" t="s">
        <v>664</v>
      </c>
      <c r="G291" s="34"/>
      <c r="H291" s="34"/>
      <c r="I291" s="155"/>
      <c r="J291" s="34"/>
      <c r="K291" s="34"/>
      <c r="L291" s="35"/>
      <c r="M291" s="156"/>
      <c r="N291" s="157"/>
      <c r="O291" s="55"/>
      <c r="P291" s="55"/>
      <c r="Q291" s="55"/>
      <c r="R291" s="55"/>
      <c r="S291" s="55"/>
      <c r="T291" s="56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T291" s="18" t="s">
        <v>144</v>
      </c>
      <c r="AU291" s="18" t="s">
        <v>89</v>
      </c>
    </row>
    <row r="292" spans="2:51" s="13" customFormat="1" ht="11.25">
      <c r="B292" s="170"/>
      <c r="D292" s="153" t="s">
        <v>409</v>
      </c>
      <c r="E292" s="171" t="s">
        <v>3</v>
      </c>
      <c r="F292" s="172" t="s">
        <v>665</v>
      </c>
      <c r="H292" s="171" t="s">
        <v>3</v>
      </c>
      <c r="I292" s="173"/>
      <c r="L292" s="170"/>
      <c r="M292" s="174"/>
      <c r="N292" s="175"/>
      <c r="O292" s="175"/>
      <c r="P292" s="175"/>
      <c r="Q292" s="175"/>
      <c r="R292" s="175"/>
      <c r="S292" s="175"/>
      <c r="T292" s="176"/>
      <c r="AT292" s="171" t="s">
        <v>409</v>
      </c>
      <c r="AU292" s="171" t="s">
        <v>89</v>
      </c>
      <c r="AV292" s="13" t="s">
        <v>87</v>
      </c>
      <c r="AW292" s="13" t="s">
        <v>41</v>
      </c>
      <c r="AX292" s="13" t="s">
        <v>79</v>
      </c>
      <c r="AY292" s="171" t="s">
        <v>133</v>
      </c>
    </row>
    <row r="293" spans="2:51" s="14" customFormat="1" ht="11.25">
      <c r="B293" s="177"/>
      <c r="D293" s="153" t="s">
        <v>409</v>
      </c>
      <c r="E293" s="178" t="s">
        <v>3</v>
      </c>
      <c r="F293" s="179" t="s">
        <v>666</v>
      </c>
      <c r="H293" s="180">
        <v>67.158</v>
      </c>
      <c r="I293" s="181"/>
      <c r="L293" s="177"/>
      <c r="M293" s="182"/>
      <c r="N293" s="183"/>
      <c r="O293" s="183"/>
      <c r="P293" s="183"/>
      <c r="Q293" s="183"/>
      <c r="R293" s="183"/>
      <c r="S293" s="183"/>
      <c r="T293" s="184"/>
      <c r="AT293" s="178" t="s">
        <v>409</v>
      </c>
      <c r="AU293" s="178" t="s">
        <v>89</v>
      </c>
      <c r="AV293" s="14" t="s">
        <v>89</v>
      </c>
      <c r="AW293" s="14" t="s">
        <v>41</v>
      </c>
      <c r="AX293" s="14" t="s">
        <v>79</v>
      </c>
      <c r="AY293" s="178" t="s">
        <v>133</v>
      </c>
    </row>
    <row r="294" spans="2:51" s="15" customFormat="1" ht="11.25">
      <c r="B294" s="189"/>
      <c r="D294" s="153" t="s">
        <v>409</v>
      </c>
      <c r="E294" s="190" t="s">
        <v>3</v>
      </c>
      <c r="F294" s="191" t="s">
        <v>456</v>
      </c>
      <c r="H294" s="192">
        <v>67.158</v>
      </c>
      <c r="I294" s="193"/>
      <c r="L294" s="189"/>
      <c r="M294" s="197"/>
      <c r="N294" s="198"/>
      <c r="O294" s="198"/>
      <c r="P294" s="198"/>
      <c r="Q294" s="198"/>
      <c r="R294" s="198"/>
      <c r="S294" s="198"/>
      <c r="T294" s="199"/>
      <c r="AT294" s="190" t="s">
        <v>409</v>
      </c>
      <c r="AU294" s="190" t="s">
        <v>89</v>
      </c>
      <c r="AV294" s="15" t="s">
        <v>140</v>
      </c>
      <c r="AW294" s="15" t="s">
        <v>41</v>
      </c>
      <c r="AX294" s="15" t="s">
        <v>87</v>
      </c>
      <c r="AY294" s="190" t="s">
        <v>133</v>
      </c>
    </row>
    <row r="295" spans="1:65" s="2" customFormat="1" ht="21.75" customHeight="1">
      <c r="A295" s="34"/>
      <c r="B295" s="139"/>
      <c r="C295" s="140" t="s">
        <v>326</v>
      </c>
      <c r="D295" s="140" t="s">
        <v>135</v>
      </c>
      <c r="E295" s="141" t="s">
        <v>667</v>
      </c>
      <c r="F295" s="142" t="s">
        <v>668</v>
      </c>
      <c r="G295" s="143" t="s">
        <v>138</v>
      </c>
      <c r="H295" s="144">
        <v>67.158</v>
      </c>
      <c r="I295" s="145"/>
      <c r="J295" s="146">
        <f>ROUND(I295*H295,2)</f>
        <v>0</v>
      </c>
      <c r="K295" s="142" t="s">
        <v>139</v>
      </c>
      <c r="L295" s="35"/>
      <c r="M295" s="147" t="s">
        <v>3</v>
      </c>
      <c r="N295" s="148" t="s">
        <v>50</v>
      </c>
      <c r="O295" s="55"/>
      <c r="P295" s="149">
        <f>O295*H295</f>
        <v>0</v>
      </c>
      <c r="Q295" s="149">
        <v>0</v>
      </c>
      <c r="R295" s="149">
        <f>Q295*H295</f>
        <v>0</v>
      </c>
      <c r="S295" s="149">
        <v>0</v>
      </c>
      <c r="T295" s="150">
        <f>S295*H295</f>
        <v>0</v>
      </c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R295" s="151" t="s">
        <v>140</v>
      </c>
      <c r="AT295" s="151" t="s">
        <v>135</v>
      </c>
      <c r="AU295" s="151" t="s">
        <v>89</v>
      </c>
      <c r="AY295" s="18" t="s">
        <v>133</v>
      </c>
      <c r="BE295" s="152">
        <f>IF(N295="základní",J295,0)</f>
        <v>0</v>
      </c>
      <c r="BF295" s="152">
        <f>IF(N295="snížená",J295,0)</f>
        <v>0</v>
      </c>
      <c r="BG295" s="152">
        <f>IF(N295="zákl. přenesená",J295,0)</f>
        <v>0</v>
      </c>
      <c r="BH295" s="152">
        <f>IF(N295="sníž. přenesená",J295,0)</f>
        <v>0</v>
      </c>
      <c r="BI295" s="152">
        <f>IF(N295="nulová",J295,0)</f>
        <v>0</v>
      </c>
      <c r="BJ295" s="18" t="s">
        <v>87</v>
      </c>
      <c r="BK295" s="152">
        <f>ROUND(I295*H295,2)</f>
        <v>0</v>
      </c>
      <c r="BL295" s="18" t="s">
        <v>140</v>
      </c>
      <c r="BM295" s="151" t="s">
        <v>669</v>
      </c>
    </row>
    <row r="296" spans="1:47" s="2" customFormat="1" ht="11.25">
      <c r="A296" s="34"/>
      <c r="B296" s="35"/>
      <c r="C296" s="34"/>
      <c r="D296" s="153" t="s">
        <v>142</v>
      </c>
      <c r="E296" s="34"/>
      <c r="F296" s="154" t="s">
        <v>670</v>
      </c>
      <c r="G296" s="34"/>
      <c r="H296" s="34"/>
      <c r="I296" s="155"/>
      <c r="J296" s="34"/>
      <c r="K296" s="34"/>
      <c r="L296" s="35"/>
      <c r="M296" s="156"/>
      <c r="N296" s="157"/>
      <c r="O296" s="55"/>
      <c r="P296" s="55"/>
      <c r="Q296" s="55"/>
      <c r="R296" s="55"/>
      <c r="S296" s="55"/>
      <c r="T296" s="56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T296" s="18" t="s">
        <v>142</v>
      </c>
      <c r="AU296" s="18" t="s">
        <v>89</v>
      </c>
    </row>
    <row r="297" spans="1:47" s="2" customFormat="1" ht="11.25">
      <c r="A297" s="34"/>
      <c r="B297" s="35"/>
      <c r="C297" s="34"/>
      <c r="D297" s="158" t="s">
        <v>144</v>
      </c>
      <c r="E297" s="34"/>
      <c r="F297" s="159" t="s">
        <v>671</v>
      </c>
      <c r="G297" s="34"/>
      <c r="H297" s="34"/>
      <c r="I297" s="155"/>
      <c r="J297" s="34"/>
      <c r="K297" s="34"/>
      <c r="L297" s="35"/>
      <c r="M297" s="156"/>
      <c r="N297" s="157"/>
      <c r="O297" s="55"/>
      <c r="P297" s="55"/>
      <c r="Q297" s="55"/>
      <c r="R297" s="55"/>
      <c r="S297" s="55"/>
      <c r="T297" s="56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T297" s="18" t="s">
        <v>144</v>
      </c>
      <c r="AU297" s="18" t="s">
        <v>89</v>
      </c>
    </row>
    <row r="298" spans="2:51" s="13" customFormat="1" ht="11.25">
      <c r="B298" s="170"/>
      <c r="D298" s="153" t="s">
        <v>409</v>
      </c>
      <c r="E298" s="171" t="s">
        <v>3</v>
      </c>
      <c r="F298" s="172" t="s">
        <v>672</v>
      </c>
      <c r="H298" s="171" t="s">
        <v>3</v>
      </c>
      <c r="I298" s="173"/>
      <c r="L298" s="170"/>
      <c r="M298" s="174"/>
      <c r="N298" s="175"/>
      <c r="O298" s="175"/>
      <c r="P298" s="175"/>
      <c r="Q298" s="175"/>
      <c r="R298" s="175"/>
      <c r="S298" s="175"/>
      <c r="T298" s="176"/>
      <c r="AT298" s="171" t="s">
        <v>409</v>
      </c>
      <c r="AU298" s="171" t="s">
        <v>89</v>
      </c>
      <c r="AV298" s="13" t="s">
        <v>87</v>
      </c>
      <c r="AW298" s="13" t="s">
        <v>41</v>
      </c>
      <c r="AX298" s="13" t="s">
        <v>79</v>
      </c>
      <c r="AY298" s="171" t="s">
        <v>133</v>
      </c>
    </row>
    <row r="299" spans="2:51" s="14" customFormat="1" ht="11.25">
      <c r="B299" s="177"/>
      <c r="D299" s="153" t="s">
        <v>409</v>
      </c>
      <c r="E299" s="178" t="s">
        <v>3</v>
      </c>
      <c r="F299" s="179" t="s">
        <v>666</v>
      </c>
      <c r="H299" s="180">
        <v>67.158</v>
      </c>
      <c r="I299" s="181"/>
      <c r="L299" s="177"/>
      <c r="M299" s="182"/>
      <c r="N299" s="183"/>
      <c r="O299" s="183"/>
      <c r="P299" s="183"/>
      <c r="Q299" s="183"/>
      <c r="R299" s="183"/>
      <c r="S299" s="183"/>
      <c r="T299" s="184"/>
      <c r="AT299" s="178" t="s">
        <v>409</v>
      </c>
      <c r="AU299" s="178" t="s">
        <v>89</v>
      </c>
      <c r="AV299" s="14" t="s">
        <v>89</v>
      </c>
      <c r="AW299" s="14" t="s">
        <v>41</v>
      </c>
      <c r="AX299" s="14" t="s">
        <v>79</v>
      </c>
      <c r="AY299" s="178" t="s">
        <v>133</v>
      </c>
    </row>
    <row r="300" spans="2:51" s="15" customFormat="1" ht="11.25">
      <c r="B300" s="189"/>
      <c r="D300" s="153" t="s">
        <v>409</v>
      </c>
      <c r="E300" s="190" t="s">
        <v>3</v>
      </c>
      <c r="F300" s="191" t="s">
        <v>456</v>
      </c>
      <c r="H300" s="192">
        <v>67.158</v>
      </c>
      <c r="I300" s="193"/>
      <c r="L300" s="189"/>
      <c r="M300" s="197"/>
      <c r="N300" s="198"/>
      <c r="O300" s="198"/>
      <c r="P300" s="198"/>
      <c r="Q300" s="198"/>
      <c r="R300" s="198"/>
      <c r="S300" s="198"/>
      <c r="T300" s="199"/>
      <c r="AT300" s="190" t="s">
        <v>409</v>
      </c>
      <c r="AU300" s="190" t="s">
        <v>89</v>
      </c>
      <c r="AV300" s="15" t="s">
        <v>140</v>
      </c>
      <c r="AW300" s="15" t="s">
        <v>41</v>
      </c>
      <c r="AX300" s="15" t="s">
        <v>87</v>
      </c>
      <c r="AY300" s="190" t="s">
        <v>133</v>
      </c>
    </row>
    <row r="301" spans="1:65" s="2" customFormat="1" ht="24.2" customHeight="1">
      <c r="A301" s="34"/>
      <c r="B301" s="139"/>
      <c r="C301" s="140" t="s">
        <v>333</v>
      </c>
      <c r="D301" s="140" t="s">
        <v>135</v>
      </c>
      <c r="E301" s="141" t="s">
        <v>673</v>
      </c>
      <c r="F301" s="142" t="s">
        <v>674</v>
      </c>
      <c r="G301" s="143" t="s">
        <v>165</v>
      </c>
      <c r="H301" s="144">
        <v>115.063</v>
      </c>
      <c r="I301" s="145"/>
      <c r="J301" s="146">
        <f>ROUND(I301*H301,2)</f>
        <v>0</v>
      </c>
      <c r="K301" s="142" t="s">
        <v>3</v>
      </c>
      <c r="L301" s="35"/>
      <c r="M301" s="147" t="s">
        <v>3</v>
      </c>
      <c r="N301" s="148" t="s">
        <v>50</v>
      </c>
      <c r="O301" s="55"/>
      <c r="P301" s="149">
        <f>O301*H301</f>
        <v>0</v>
      </c>
      <c r="Q301" s="149">
        <v>0</v>
      </c>
      <c r="R301" s="149">
        <f>Q301*H301</f>
        <v>0</v>
      </c>
      <c r="S301" s="149">
        <v>0</v>
      </c>
      <c r="T301" s="150">
        <f>S301*H301</f>
        <v>0</v>
      </c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R301" s="151" t="s">
        <v>140</v>
      </c>
      <c r="AT301" s="151" t="s">
        <v>135</v>
      </c>
      <c r="AU301" s="151" t="s">
        <v>89</v>
      </c>
      <c r="AY301" s="18" t="s">
        <v>133</v>
      </c>
      <c r="BE301" s="152">
        <f>IF(N301="základní",J301,0)</f>
        <v>0</v>
      </c>
      <c r="BF301" s="152">
        <f>IF(N301="snížená",J301,0)</f>
        <v>0</v>
      </c>
      <c r="BG301" s="152">
        <f>IF(N301="zákl. přenesená",J301,0)</f>
        <v>0</v>
      </c>
      <c r="BH301" s="152">
        <f>IF(N301="sníž. přenesená",J301,0)</f>
        <v>0</v>
      </c>
      <c r="BI301" s="152">
        <f>IF(N301="nulová",J301,0)</f>
        <v>0</v>
      </c>
      <c r="BJ301" s="18" t="s">
        <v>87</v>
      </c>
      <c r="BK301" s="152">
        <f>ROUND(I301*H301,2)</f>
        <v>0</v>
      </c>
      <c r="BL301" s="18" t="s">
        <v>140</v>
      </c>
      <c r="BM301" s="151" t="s">
        <v>675</v>
      </c>
    </row>
    <row r="302" spans="1:47" s="2" customFormat="1" ht="11.25">
      <c r="A302" s="34"/>
      <c r="B302" s="35"/>
      <c r="C302" s="34"/>
      <c r="D302" s="153" t="s">
        <v>142</v>
      </c>
      <c r="E302" s="34"/>
      <c r="F302" s="154" t="s">
        <v>674</v>
      </c>
      <c r="G302" s="34"/>
      <c r="H302" s="34"/>
      <c r="I302" s="155"/>
      <c r="J302" s="34"/>
      <c r="K302" s="34"/>
      <c r="L302" s="35"/>
      <c r="M302" s="156"/>
      <c r="N302" s="157"/>
      <c r="O302" s="55"/>
      <c r="P302" s="55"/>
      <c r="Q302" s="55"/>
      <c r="R302" s="55"/>
      <c r="S302" s="55"/>
      <c r="T302" s="56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T302" s="18" t="s">
        <v>142</v>
      </c>
      <c r="AU302" s="18" t="s">
        <v>89</v>
      </c>
    </row>
    <row r="303" spans="2:51" s="13" customFormat="1" ht="22.5">
      <c r="B303" s="170"/>
      <c r="D303" s="153" t="s">
        <v>409</v>
      </c>
      <c r="E303" s="171" t="s">
        <v>3</v>
      </c>
      <c r="F303" s="172" t="s">
        <v>676</v>
      </c>
      <c r="H303" s="171" t="s">
        <v>3</v>
      </c>
      <c r="I303" s="173"/>
      <c r="L303" s="170"/>
      <c r="M303" s="174"/>
      <c r="N303" s="175"/>
      <c r="O303" s="175"/>
      <c r="P303" s="175"/>
      <c r="Q303" s="175"/>
      <c r="R303" s="175"/>
      <c r="S303" s="175"/>
      <c r="T303" s="176"/>
      <c r="AT303" s="171" t="s">
        <v>409</v>
      </c>
      <c r="AU303" s="171" t="s">
        <v>89</v>
      </c>
      <c r="AV303" s="13" t="s">
        <v>87</v>
      </c>
      <c r="AW303" s="13" t="s">
        <v>41</v>
      </c>
      <c r="AX303" s="13" t="s">
        <v>79</v>
      </c>
      <c r="AY303" s="171" t="s">
        <v>133</v>
      </c>
    </row>
    <row r="304" spans="2:51" s="14" customFormat="1" ht="11.25">
      <c r="B304" s="177"/>
      <c r="D304" s="153" t="s">
        <v>409</v>
      </c>
      <c r="E304" s="178" t="s">
        <v>3</v>
      </c>
      <c r="F304" s="179" t="s">
        <v>677</v>
      </c>
      <c r="H304" s="180">
        <v>115.063</v>
      </c>
      <c r="I304" s="181"/>
      <c r="L304" s="177"/>
      <c r="M304" s="182"/>
      <c r="N304" s="183"/>
      <c r="O304" s="183"/>
      <c r="P304" s="183"/>
      <c r="Q304" s="183"/>
      <c r="R304" s="183"/>
      <c r="S304" s="183"/>
      <c r="T304" s="184"/>
      <c r="AT304" s="178" t="s">
        <v>409</v>
      </c>
      <c r="AU304" s="178" t="s">
        <v>89</v>
      </c>
      <c r="AV304" s="14" t="s">
        <v>89</v>
      </c>
      <c r="AW304" s="14" t="s">
        <v>41</v>
      </c>
      <c r="AX304" s="14" t="s">
        <v>79</v>
      </c>
      <c r="AY304" s="178" t="s">
        <v>133</v>
      </c>
    </row>
    <row r="305" spans="2:51" s="15" customFormat="1" ht="11.25">
      <c r="B305" s="189"/>
      <c r="D305" s="153" t="s">
        <v>409</v>
      </c>
      <c r="E305" s="190" t="s">
        <v>3</v>
      </c>
      <c r="F305" s="191" t="s">
        <v>456</v>
      </c>
      <c r="H305" s="192">
        <v>115.063</v>
      </c>
      <c r="I305" s="193"/>
      <c r="L305" s="189"/>
      <c r="M305" s="197"/>
      <c r="N305" s="198"/>
      <c r="O305" s="198"/>
      <c r="P305" s="198"/>
      <c r="Q305" s="198"/>
      <c r="R305" s="198"/>
      <c r="S305" s="198"/>
      <c r="T305" s="199"/>
      <c r="AT305" s="190" t="s">
        <v>409</v>
      </c>
      <c r="AU305" s="190" t="s">
        <v>89</v>
      </c>
      <c r="AV305" s="15" t="s">
        <v>140</v>
      </c>
      <c r="AW305" s="15" t="s">
        <v>41</v>
      </c>
      <c r="AX305" s="15" t="s">
        <v>87</v>
      </c>
      <c r="AY305" s="190" t="s">
        <v>133</v>
      </c>
    </row>
    <row r="306" spans="1:65" s="2" customFormat="1" ht="24.2" customHeight="1">
      <c r="A306" s="34"/>
      <c r="B306" s="139"/>
      <c r="C306" s="140" t="s">
        <v>339</v>
      </c>
      <c r="D306" s="140" t="s">
        <v>135</v>
      </c>
      <c r="E306" s="141" t="s">
        <v>678</v>
      </c>
      <c r="F306" s="142" t="s">
        <v>679</v>
      </c>
      <c r="G306" s="143" t="s">
        <v>138</v>
      </c>
      <c r="H306" s="144">
        <v>0.78</v>
      </c>
      <c r="I306" s="145"/>
      <c r="J306" s="146">
        <f>ROUND(I306*H306,2)</f>
        <v>0</v>
      </c>
      <c r="K306" s="142" t="s">
        <v>139</v>
      </c>
      <c r="L306" s="35"/>
      <c r="M306" s="147" t="s">
        <v>3</v>
      </c>
      <c r="N306" s="148" t="s">
        <v>50</v>
      </c>
      <c r="O306" s="55"/>
      <c r="P306" s="149">
        <f>O306*H306</f>
        <v>0</v>
      </c>
      <c r="Q306" s="149">
        <v>0.371745</v>
      </c>
      <c r="R306" s="149">
        <f>Q306*H306</f>
        <v>0.2899611</v>
      </c>
      <c r="S306" s="149">
        <v>0</v>
      </c>
      <c r="T306" s="150">
        <f>S306*H306</f>
        <v>0</v>
      </c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R306" s="151" t="s">
        <v>140</v>
      </c>
      <c r="AT306" s="151" t="s">
        <v>135</v>
      </c>
      <c r="AU306" s="151" t="s">
        <v>89</v>
      </c>
      <c r="AY306" s="18" t="s">
        <v>133</v>
      </c>
      <c r="BE306" s="152">
        <f>IF(N306="základní",J306,0)</f>
        <v>0</v>
      </c>
      <c r="BF306" s="152">
        <f>IF(N306="snížená",J306,0)</f>
        <v>0</v>
      </c>
      <c r="BG306" s="152">
        <f>IF(N306="zákl. přenesená",J306,0)</f>
        <v>0</v>
      </c>
      <c r="BH306" s="152">
        <f>IF(N306="sníž. přenesená",J306,0)</f>
        <v>0</v>
      </c>
      <c r="BI306" s="152">
        <f>IF(N306="nulová",J306,0)</f>
        <v>0</v>
      </c>
      <c r="BJ306" s="18" t="s">
        <v>87</v>
      </c>
      <c r="BK306" s="152">
        <f>ROUND(I306*H306,2)</f>
        <v>0</v>
      </c>
      <c r="BL306" s="18" t="s">
        <v>140</v>
      </c>
      <c r="BM306" s="151" t="s">
        <v>680</v>
      </c>
    </row>
    <row r="307" spans="1:47" s="2" customFormat="1" ht="19.5">
      <c r="A307" s="34"/>
      <c r="B307" s="35"/>
      <c r="C307" s="34"/>
      <c r="D307" s="153" t="s">
        <v>142</v>
      </c>
      <c r="E307" s="34"/>
      <c r="F307" s="154" t="s">
        <v>681</v>
      </c>
      <c r="G307" s="34"/>
      <c r="H307" s="34"/>
      <c r="I307" s="155"/>
      <c r="J307" s="34"/>
      <c r="K307" s="34"/>
      <c r="L307" s="35"/>
      <c r="M307" s="156"/>
      <c r="N307" s="157"/>
      <c r="O307" s="55"/>
      <c r="P307" s="55"/>
      <c r="Q307" s="55"/>
      <c r="R307" s="55"/>
      <c r="S307" s="55"/>
      <c r="T307" s="56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T307" s="18" t="s">
        <v>142</v>
      </c>
      <c r="AU307" s="18" t="s">
        <v>89</v>
      </c>
    </row>
    <row r="308" spans="1:47" s="2" customFormat="1" ht="11.25">
      <c r="A308" s="34"/>
      <c r="B308" s="35"/>
      <c r="C308" s="34"/>
      <c r="D308" s="158" t="s">
        <v>144</v>
      </c>
      <c r="E308" s="34"/>
      <c r="F308" s="159" t="s">
        <v>682</v>
      </c>
      <c r="G308" s="34"/>
      <c r="H308" s="34"/>
      <c r="I308" s="155"/>
      <c r="J308" s="34"/>
      <c r="K308" s="34"/>
      <c r="L308" s="35"/>
      <c r="M308" s="156"/>
      <c r="N308" s="157"/>
      <c r="O308" s="55"/>
      <c r="P308" s="55"/>
      <c r="Q308" s="55"/>
      <c r="R308" s="55"/>
      <c r="S308" s="55"/>
      <c r="T308" s="56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T308" s="18" t="s">
        <v>144</v>
      </c>
      <c r="AU308" s="18" t="s">
        <v>89</v>
      </c>
    </row>
    <row r="309" spans="2:51" s="13" customFormat="1" ht="11.25">
      <c r="B309" s="170"/>
      <c r="D309" s="153" t="s">
        <v>409</v>
      </c>
      <c r="E309" s="171" t="s">
        <v>3</v>
      </c>
      <c r="F309" s="172" t="s">
        <v>683</v>
      </c>
      <c r="H309" s="171" t="s">
        <v>3</v>
      </c>
      <c r="I309" s="173"/>
      <c r="L309" s="170"/>
      <c r="M309" s="174"/>
      <c r="N309" s="175"/>
      <c r="O309" s="175"/>
      <c r="P309" s="175"/>
      <c r="Q309" s="175"/>
      <c r="R309" s="175"/>
      <c r="S309" s="175"/>
      <c r="T309" s="176"/>
      <c r="AT309" s="171" t="s">
        <v>409</v>
      </c>
      <c r="AU309" s="171" t="s">
        <v>89</v>
      </c>
      <c r="AV309" s="13" t="s">
        <v>87</v>
      </c>
      <c r="AW309" s="13" t="s">
        <v>41</v>
      </c>
      <c r="AX309" s="13" t="s">
        <v>79</v>
      </c>
      <c r="AY309" s="171" t="s">
        <v>133</v>
      </c>
    </row>
    <row r="310" spans="2:51" s="14" customFormat="1" ht="11.25">
      <c r="B310" s="177"/>
      <c r="D310" s="153" t="s">
        <v>409</v>
      </c>
      <c r="E310" s="178" t="s">
        <v>3</v>
      </c>
      <c r="F310" s="179" t="s">
        <v>684</v>
      </c>
      <c r="H310" s="180">
        <v>0.78</v>
      </c>
      <c r="I310" s="181"/>
      <c r="L310" s="177"/>
      <c r="M310" s="182"/>
      <c r="N310" s="183"/>
      <c r="O310" s="183"/>
      <c r="P310" s="183"/>
      <c r="Q310" s="183"/>
      <c r="R310" s="183"/>
      <c r="S310" s="183"/>
      <c r="T310" s="184"/>
      <c r="AT310" s="178" t="s">
        <v>409</v>
      </c>
      <c r="AU310" s="178" t="s">
        <v>89</v>
      </c>
      <c r="AV310" s="14" t="s">
        <v>89</v>
      </c>
      <c r="AW310" s="14" t="s">
        <v>41</v>
      </c>
      <c r="AX310" s="14" t="s">
        <v>79</v>
      </c>
      <c r="AY310" s="178" t="s">
        <v>133</v>
      </c>
    </row>
    <row r="311" spans="2:51" s="15" customFormat="1" ht="11.25">
      <c r="B311" s="189"/>
      <c r="D311" s="153" t="s">
        <v>409</v>
      </c>
      <c r="E311" s="190" t="s">
        <v>3</v>
      </c>
      <c r="F311" s="191" t="s">
        <v>456</v>
      </c>
      <c r="H311" s="192">
        <v>0.78</v>
      </c>
      <c r="I311" s="193"/>
      <c r="L311" s="189"/>
      <c r="M311" s="197"/>
      <c r="N311" s="198"/>
      <c r="O311" s="198"/>
      <c r="P311" s="198"/>
      <c r="Q311" s="198"/>
      <c r="R311" s="198"/>
      <c r="S311" s="198"/>
      <c r="T311" s="199"/>
      <c r="AT311" s="190" t="s">
        <v>409</v>
      </c>
      <c r="AU311" s="190" t="s">
        <v>89</v>
      </c>
      <c r="AV311" s="15" t="s">
        <v>140</v>
      </c>
      <c r="AW311" s="15" t="s">
        <v>41</v>
      </c>
      <c r="AX311" s="15" t="s">
        <v>87</v>
      </c>
      <c r="AY311" s="190" t="s">
        <v>133</v>
      </c>
    </row>
    <row r="312" spans="1:65" s="2" customFormat="1" ht="33" customHeight="1">
      <c r="A312" s="34"/>
      <c r="B312" s="139"/>
      <c r="C312" s="140" t="s">
        <v>343</v>
      </c>
      <c r="D312" s="140" t="s">
        <v>135</v>
      </c>
      <c r="E312" s="141" t="s">
        <v>685</v>
      </c>
      <c r="F312" s="142" t="s">
        <v>686</v>
      </c>
      <c r="G312" s="143" t="s">
        <v>138</v>
      </c>
      <c r="H312" s="144">
        <v>50.52</v>
      </c>
      <c r="I312" s="145"/>
      <c r="J312" s="146">
        <f>ROUND(I312*H312,2)</f>
        <v>0</v>
      </c>
      <c r="K312" s="142" t="s">
        <v>139</v>
      </c>
      <c r="L312" s="35"/>
      <c r="M312" s="147" t="s">
        <v>3</v>
      </c>
      <c r="N312" s="148" t="s">
        <v>50</v>
      </c>
      <c r="O312" s="55"/>
      <c r="P312" s="149">
        <f>O312*H312</f>
        <v>0</v>
      </c>
      <c r="Q312" s="149">
        <v>1.287812</v>
      </c>
      <c r="R312" s="149">
        <f>Q312*H312</f>
        <v>65.06026224</v>
      </c>
      <c r="S312" s="149">
        <v>0</v>
      </c>
      <c r="T312" s="150">
        <f>S312*H312</f>
        <v>0</v>
      </c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R312" s="151" t="s">
        <v>140</v>
      </c>
      <c r="AT312" s="151" t="s">
        <v>135</v>
      </c>
      <c r="AU312" s="151" t="s">
        <v>89</v>
      </c>
      <c r="AY312" s="18" t="s">
        <v>133</v>
      </c>
      <c r="BE312" s="152">
        <f>IF(N312="základní",J312,0)</f>
        <v>0</v>
      </c>
      <c r="BF312" s="152">
        <f>IF(N312="snížená",J312,0)</f>
        <v>0</v>
      </c>
      <c r="BG312" s="152">
        <f>IF(N312="zákl. přenesená",J312,0)</f>
        <v>0</v>
      </c>
      <c r="BH312" s="152">
        <f>IF(N312="sníž. přenesená",J312,0)</f>
        <v>0</v>
      </c>
      <c r="BI312" s="152">
        <f>IF(N312="nulová",J312,0)</f>
        <v>0</v>
      </c>
      <c r="BJ312" s="18" t="s">
        <v>87</v>
      </c>
      <c r="BK312" s="152">
        <f>ROUND(I312*H312,2)</f>
        <v>0</v>
      </c>
      <c r="BL312" s="18" t="s">
        <v>140</v>
      </c>
      <c r="BM312" s="151" t="s">
        <v>687</v>
      </c>
    </row>
    <row r="313" spans="1:47" s="2" customFormat="1" ht="29.25">
      <c r="A313" s="34"/>
      <c r="B313" s="35"/>
      <c r="C313" s="34"/>
      <c r="D313" s="153" t="s">
        <v>142</v>
      </c>
      <c r="E313" s="34"/>
      <c r="F313" s="154" t="s">
        <v>688</v>
      </c>
      <c r="G313" s="34"/>
      <c r="H313" s="34"/>
      <c r="I313" s="155"/>
      <c r="J313" s="34"/>
      <c r="K313" s="34"/>
      <c r="L313" s="35"/>
      <c r="M313" s="156"/>
      <c r="N313" s="157"/>
      <c r="O313" s="55"/>
      <c r="P313" s="55"/>
      <c r="Q313" s="55"/>
      <c r="R313" s="55"/>
      <c r="S313" s="55"/>
      <c r="T313" s="56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T313" s="18" t="s">
        <v>142</v>
      </c>
      <c r="AU313" s="18" t="s">
        <v>89</v>
      </c>
    </row>
    <row r="314" spans="1:47" s="2" customFormat="1" ht="11.25">
      <c r="A314" s="34"/>
      <c r="B314" s="35"/>
      <c r="C314" s="34"/>
      <c r="D314" s="158" t="s">
        <v>144</v>
      </c>
      <c r="E314" s="34"/>
      <c r="F314" s="159" t="s">
        <v>689</v>
      </c>
      <c r="G314" s="34"/>
      <c r="H314" s="34"/>
      <c r="I314" s="155"/>
      <c r="J314" s="34"/>
      <c r="K314" s="34"/>
      <c r="L314" s="35"/>
      <c r="M314" s="156"/>
      <c r="N314" s="157"/>
      <c r="O314" s="55"/>
      <c r="P314" s="55"/>
      <c r="Q314" s="55"/>
      <c r="R314" s="55"/>
      <c r="S314" s="55"/>
      <c r="T314" s="56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T314" s="18" t="s">
        <v>144</v>
      </c>
      <c r="AU314" s="18" t="s">
        <v>89</v>
      </c>
    </row>
    <row r="315" spans="1:65" s="2" customFormat="1" ht="37.9" customHeight="1">
      <c r="A315" s="34"/>
      <c r="B315" s="139"/>
      <c r="C315" s="140" t="s">
        <v>349</v>
      </c>
      <c r="D315" s="140" t="s">
        <v>135</v>
      </c>
      <c r="E315" s="141" t="s">
        <v>690</v>
      </c>
      <c r="F315" s="142" t="s">
        <v>691</v>
      </c>
      <c r="G315" s="143" t="s">
        <v>138</v>
      </c>
      <c r="H315" s="144">
        <v>89.14</v>
      </c>
      <c r="I315" s="145"/>
      <c r="J315" s="146">
        <f>ROUND(I315*H315,2)</f>
        <v>0</v>
      </c>
      <c r="K315" s="142" t="s">
        <v>692</v>
      </c>
      <c r="L315" s="35"/>
      <c r="M315" s="147" t="s">
        <v>3</v>
      </c>
      <c r="N315" s="148" t="s">
        <v>50</v>
      </c>
      <c r="O315" s="55"/>
      <c r="P315" s="149">
        <f>O315*H315</f>
        <v>0</v>
      </c>
      <c r="Q315" s="149">
        <v>0.1514</v>
      </c>
      <c r="R315" s="149">
        <f>Q315*H315</f>
        <v>13.495796</v>
      </c>
      <c r="S315" s="149">
        <v>0</v>
      </c>
      <c r="T315" s="150">
        <f>S315*H315</f>
        <v>0</v>
      </c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R315" s="151" t="s">
        <v>140</v>
      </c>
      <c r="AT315" s="151" t="s">
        <v>135</v>
      </c>
      <c r="AU315" s="151" t="s">
        <v>89</v>
      </c>
      <c r="AY315" s="18" t="s">
        <v>133</v>
      </c>
      <c r="BE315" s="152">
        <f>IF(N315="základní",J315,0)</f>
        <v>0</v>
      </c>
      <c r="BF315" s="152">
        <f>IF(N315="snížená",J315,0)</f>
        <v>0</v>
      </c>
      <c r="BG315" s="152">
        <f>IF(N315="zákl. přenesená",J315,0)</f>
        <v>0</v>
      </c>
      <c r="BH315" s="152">
        <f>IF(N315="sníž. přenesená",J315,0)</f>
        <v>0</v>
      </c>
      <c r="BI315" s="152">
        <f>IF(N315="nulová",J315,0)</f>
        <v>0</v>
      </c>
      <c r="BJ315" s="18" t="s">
        <v>87</v>
      </c>
      <c r="BK315" s="152">
        <f>ROUND(I315*H315,2)</f>
        <v>0</v>
      </c>
      <c r="BL315" s="18" t="s">
        <v>140</v>
      </c>
      <c r="BM315" s="151" t="s">
        <v>693</v>
      </c>
    </row>
    <row r="316" spans="1:47" s="2" customFormat="1" ht="19.5">
      <c r="A316" s="34"/>
      <c r="B316" s="35"/>
      <c r="C316" s="34"/>
      <c r="D316" s="153" t="s">
        <v>142</v>
      </c>
      <c r="E316" s="34"/>
      <c r="F316" s="154" t="s">
        <v>691</v>
      </c>
      <c r="G316" s="34"/>
      <c r="H316" s="34"/>
      <c r="I316" s="155"/>
      <c r="J316" s="34"/>
      <c r="K316" s="34"/>
      <c r="L316" s="35"/>
      <c r="M316" s="156"/>
      <c r="N316" s="157"/>
      <c r="O316" s="55"/>
      <c r="P316" s="55"/>
      <c r="Q316" s="55"/>
      <c r="R316" s="55"/>
      <c r="S316" s="55"/>
      <c r="T316" s="56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T316" s="18" t="s">
        <v>142</v>
      </c>
      <c r="AU316" s="18" t="s">
        <v>89</v>
      </c>
    </row>
    <row r="317" spans="1:47" s="2" customFormat="1" ht="11.25">
      <c r="A317" s="34"/>
      <c r="B317" s="35"/>
      <c r="C317" s="34"/>
      <c r="D317" s="158" t="s">
        <v>144</v>
      </c>
      <c r="E317" s="34"/>
      <c r="F317" s="159" t="s">
        <v>694</v>
      </c>
      <c r="G317" s="34"/>
      <c r="H317" s="34"/>
      <c r="I317" s="155"/>
      <c r="J317" s="34"/>
      <c r="K317" s="34"/>
      <c r="L317" s="35"/>
      <c r="M317" s="156"/>
      <c r="N317" s="157"/>
      <c r="O317" s="55"/>
      <c r="P317" s="55"/>
      <c r="Q317" s="55"/>
      <c r="R317" s="55"/>
      <c r="S317" s="55"/>
      <c r="T317" s="56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T317" s="18" t="s">
        <v>144</v>
      </c>
      <c r="AU317" s="18" t="s">
        <v>89</v>
      </c>
    </row>
    <row r="318" spans="2:51" s="13" customFormat="1" ht="11.25">
      <c r="B318" s="170"/>
      <c r="D318" s="153" t="s">
        <v>409</v>
      </c>
      <c r="E318" s="171" t="s">
        <v>3</v>
      </c>
      <c r="F318" s="172" t="s">
        <v>695</v>
      </c>
      <c r="H318" s="171" t="s">
        <v>3</v>
      </c>
      <c r="I318" s="173"/>
      <c r="L318" s="170"/>
      <c r="M318" s="174"/>
      <c r="N318" s="175"/>
      <c r="O318" s="175"/>
      <c r="P318" s="175"/>
      <c r="Q318" s="175"/>
      <c r="R318" s="175"/>
      <c r="S318" s="175"/>
      <c r="T318" s="176"/>
      <c r="AT318" s="171" t="s">
        <v>409</v>
      </c>
      <c r="AU318" s="171" t="s">
        <v>89</v>
      </c>
      <c r="AV318" s="13" t="s">
        <v>87</v>
      </c>
      <c r="AW318" s="13" t="s">
        <v>41</v>
      </c>
      <c r="AX318" s="13" t="s">
        <v>79</v>
      </c>
      <c r="AY318" s="171" t="s">
        <v>133</v>
      </c>
    </row>
    <row r="319" spans="2:51" s="14" customFormat="1" ht="11.25">
      <c r="B319" s="177"/>
      <c r="D319" s="153" t="s">
        <v>409</v>
      </c>
      <c r="E319" s="178" t="s">
        <v>3</v>
      </c>
      <c r="F319" s="179" t="s">
        <v>696</v>
      </c>
      <c r="H319" s="180">
        <v>89.14</v>
      </c>
      <c r="I319" s="181"/>
      <c r="L319" s="177"/>
      <c r="M319" s="182"/>
      <c r="N319" s="183"/>
      <c r="O319" s="183"/>
      <c r="P319" s="183"/>
      <c r="Q319" s="183"/>
      <c r="R319" s="183"/>
      <c r="S319" s="183"/>
      <c r="T319" s="184"/>
      <c r="AT319" s="178" t="s">
        <v>409</v>
      </c>
      <c r="AU319" s="178" t="s">
        <v>89</v>
      </c>
      <c r="AV319" s="14" t="s">
        <v>89</v>
      </c>
      <c r="AW319" s="14" t="s">
        <v>41</v>
      </c>
      <c r="AX319" s="14" t="s">
        <v>79</v>
      </c>
      <c r="AY319" s="178" t="s">
        <v>133</v>
      </c>
    </row>
    <row r="320" spans="2:51" s="15" customFormat="1" ht="11.25">
      <c r="B320" s="189"/>
      <c r="D320" s="153" t="s">
        <v>409</v>
      </c>
      <c r="E320" s="190" t="s">
        <v>3</v>
      </c>
      <c r="F320" s="191" t="s">
        <v>456</v>
      </c>
      <c r="H320" s="192">
        <v>89.14</v>
      </c>
      <c r="I320" s="193"/>
      <c r="L320" s="189"/>
      <c r="M320" s="197"/>
      <c r="N320" s="198"/>
      <c r="O320" s="198"/>
      <c r="P320" s="198"/>
      <c r="Q320" s="198"/>
      <c r="R320" s="198"/>
      <c r="S320" s="198"/>
      <c r="T320" s="199"/>
      <c r="AT320" s="190" t="s">
        <v>409</v>
      </c>
      <c r="AU320" s="190" t="s">
        <v>89</v>
      </c>
      <c r="AV320" s="15" t="s">
        <v>140</v>
      </c>
      <c r="AW320" s="15" t="s">
        <v>41</v>
      </c>
      <c r="AX320" s="15" t="s">
        <v>87</v>
      </c>
      <c r="AY320" s="190" t="s">
        <v>133</v>
      </c>
    </row>
    <row r="321" spans="2:63" s="12" customFormat="1" ht="22.9" customHeight="1">
      <c r="B321" s="126"/>
      <c r="D321" s="127" t="s">
        <v>78</v>
      </c>
      <c r="E321" s="137" t="s">
        <v>162</v>
      </c>
      <c r="F321" s="137" t="s">
        <v>265</v>
      </c>
      <c r="I321" s="129"/>
      <c r="J321" s="138">
        <f>BK321</f>
        <v>0</v>
      </c>
      <c r="L321" s="126"/>
      <c r="M321" s="131"/>
      <c r="N321" s="132"/>
      <c r="O321" s="132"/>
      <c r="P321" s="133">
        <f>SUM(P322:P328)</f>
        <v>0</v>
      </c>
      <c r="Q321" s="132"/>
      <c r="R321" s="133">
        <f>SUM(R322:R328)</f>
        <v>0.94392</v>
      </c>
      <c r="S321" s="132"/>
      <c r="T321" s="134">
        <f>SUM(T322:T328)</f>
        <v>0</v>
      </c>
      <c r="AR321" s="127" t="s">
        <v>140</v>
      </c>
      <c r="AT321" s="135" t="s">
        <v>78</v>
      </c>
      <c r="AU321" s="135" t="s">
        <v>87</v>
      </c>
      <c r="AY321" s="127" t="s">
        <v>133</v>
      </c>
      <c r="BK321" s="136">
        <f>SUM(BK322:BK328)</f>
        <v>0</v>
      </c>
    </row>
    <row r="322" spans="1:65" s="2" customFormat="1" ht="24.2" customHeight="1">
      <c r="A322" s="34"/>
      <c r="B322" s="139"/>
      <c r="C322" s="140" t="s">
        <v>355</v>
      </c>
      <c r="D322" s="140" t="s">
        <v>135</v>
      </c>
      <c r="E322" s="141" t="s">
        <v>697</v>
      </c>
      <c r="F322" s="142" t="s">
        <v>698</v>
      </c>
      <c r="G322" s="143" t="s">
        <v>138</v>
      </c>
      <c r="H322" s="144">
        <v>2.736</v>
      </c>
      <c r="I322" s="145"/>
      <c r="J322" s="146">
        <f>ROUND(I322*H322,2)</f>
        <v>0</v>
      </c>
      <c r="K322" s="142" t="s">
        <v>139</v>
      </c>
      <c r="L322" s="35"/>
      <c r="M322" s="147" t="s">
        <v>3</v>
      </c>
      <c r="N322" s="148" t="s">
        <v>50</v>
      </c>
      <c r="O322" s="55"/>
      <c r="P322" s="149">
        <f>O322*H322</f>
        <v>0</v>
      </c>
      <c r="Q322" s="149">
        <v>0.345</v>
      </c>
      <c r="R322" s="149">
        <f>Q322*H322</f>
        <v>0.94392</v>
      </c>
      <c r="S322" s="149">
        <v>0</v>
      </c>
      <c r="T322" s="150">
        <f>S322*H322</f>
        <v>0</v>
      </c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R322" s="151" t="s">
        <v>140</v>
      </c>
      <c r="AT322" s="151" t="s">
        <v>135</v>
      </c>
      <c r="AU322" s="151" t="s">
        <v>89</v>
      </c>
      <c r="AY322" s="18" t="s">
        <v>133</v>
      </c>
      <c r="BE322" s="152">
        <f>IF(N322="základní",J322,0)</f>
        <v>0</v>
      </c>
      <c r="BF322" s="152">
        <f>IF(N322="snížená",J322,0)</f>
        <v>0</v>
      </c>
      <c r="BG322" s="152">
        <f>IF(N322="zákl. přenesená",J322,0)</f>
        <v>0</v>
      </c>
      <c r="BH322" s="152">
        <f>IF(N322="sníž. přenesená",J322,0)</f>
        <v>0</v>
      </c>
      <c r="BI322" s="152">
        <f>IF(N322="nulová",J322,0)</f>
        <v>0</v>
      </c>
      <c r="BJ322" s="18" t="s">
        <v>87</v>
      </c>
      <c r="BK322" s="152">
        <f>ROUND(I322*H322,2)</f>
        <v>0</v>
      </c>
      <c r="BL322" s="18" t="s">
        <v>140</v>
      </c>
      <c r="BM322" s="151" t="s">
        <v>699</v>
      </c>
    </row>
    <row r="323" spans="1:47" s="2" customFormat="1" ht="19.5">
      <c r="A323" s="34"/>
      <c r="B323" s="35"/>
      <c r="C323" s="34"/>
      <c r="D323" s="153" t="s">
        <v>142</v>
      </c>
      <c r="E323" s="34"/>
      <c r="F323" s="154" t="s">
        <v>700</v>
      </c>
      <c r="G323" s="34"/>
      <c r="H323" s="34"/>
      <c r="I323" s="155"/>
      <c r="J323" s="34"/>
      <c r="K323" s="34"/>
      <c r="L323" s="35"/>
      <c r="M323" s="156"/>
      <c r="N323" s="157"/>
      <c r="O323" s="55"/>
      <c r="P323" s="55"/>
      <c r="Q323" s="55"/>
      <c r="R323" s="55"/>
      <c r="S323" s="55"/>
      <c r="T323" s="56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T323" s="18" t="s">
        <v>142</v>
      </c>
      <c r="AU323" s="18" t="s">
        <v>89</v>
      </c>
    </row>
    <row r="324" spans="1:47" s="2" customFormat="1" ht="11.25">
      <c r="A324" s="34"/>
      <c r="B324" s="35"/>
      <c r="C324" s="34"/>
      <c r="D324" s="158" t="s">
        <v>144</v>
      </c>
      <c r="E324" s="34"/>
      <c r="F324" s="159" t="s">
        <v>701</v>
      </c>
      <c r="G324" s="34"/>
      <c r="H324" s="34"/>
      <c r="I324" s="155"/>
      <c r="J324" s="34"/>
      <c r="K324" s="34"/>
      <c r="L324" s="35"/>
      <c r="M324" s="156"/>
      <c r="N324" s="157"/>
      <c r="O324" s="55"/>
      <c r="P324" s="55"/>
      <c r="Q324" s="55"/>
      <c r="R324" s="55"/>
      <c r="S324" s="55"/>
      <c r="T324" s="56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T324" s="18" t="s">
        <v>144</v>
      </c>
      <c r="AU324" s="18" t="s">
        <v>89</v>
      </c>
    </row>
    <row r="325" spans="2:51" s="13" customFormat="1" ht="11.25">
      <c r="B325" s="170"/>
      <c r="D325" s="153" t="s">
        <v>409</v>
      </c>
      <c r="E325" s="171" t="s">
        <v>3</v>
      </c>
      <c r="F325" s="172" t="s">
        <v>702</v>
      </c>
      <c r="H325" s="171" t="s">
        <v>3</v>
      </c>
      <c r="I325" s="173"/>
      <c r="L325" s="170"/>
      <c r="M325" s="174"/>
      <c r="N325" s="175"/>
      <c r="O325" s="175"/>
      <c r="P325" s="175"/>
      <c r="Q325" s="175"/>
      <c r="R325" s="175"/>
      <c r="S325" s="175"/>
      <c r="T325" s="176"/>
      <c r="AT325" s="171" t="s">
        <v>409</v>
      </c>
      <c r="AU325" s="171" t="s">
        <v>89</v>
      </c>
      <c r="AV325" s="13" t="s">
        <v>87</v>
      </c>
      <c r="AW325" s="13" t="s">
        <v>41</v>
      </c>
      <c r="AX325" s="13" t="s">
        <v>79</v>
      </c>
      <c r="AY325" s="171" t="s">
        <v>133</v>
      </c>
    </row>
    <row r="326" spans="2:51" s="14" customFormat="1" ht="11.25">
      <c r="B326" s="177"/>
      <c r="D326" s="153" t="s">
        <v>409</v>
      </c>
      <c r="E326" s="178" t="s">
        <v>3</v>
      </c>
      <c r="F326" s="179" t="s">
        <v>703</v>
      </c>
      <c r="H326" s="180">
        <v>1.368</v>
      </c>
      <c r="I326" s="181"/>
      <c r="L326" s="177"/>
      <c r="M326" s="182"/>
      <c r="N326" s="183"/>
      <c r="O326" s="183"/>
      <c r="P326" s="183"/>
      <c r="Q326" s="183"/>
      <c r="R326" s="183"/>
      <c r="S326" s="183"/>
      <c r="T326" s="184"/>
      <c r="AT326" s="178" t="s">
        <v>409</v>
      </c>
      <c r="AU326" s="178" t="s">
        <v>89</v>
      </c>
      <c r="AV326" s="14" t="s">
        <v>89</v>
      </c>
      <c r="AW326" s="14" t="s">
        <v>41</v>
      </c>
      <c r="AX326" s="14" t="s">
        <v>79</v>
      </c>
      <c r="AY326" s="178" t="s">
        <v>133</v>
      </c>
    </row>
    <row r="327" spans="2:51" s="14" customFormat="1" ht="11.25">
      <c r="B327" s="177"/>
      <c r="D327" s="153" t="s">
        <v>409</v>
      </c>
      <c r="E327" s="178" t="s">
        <v>3</v>
      </c>
      <c r="F327" s="179" t="s">
        <v>703</v>
      </c>
      <c r="H327" s="180">
        <v>1.368</v>
      </c>
      <c r="I327" s="181"/>
      <c r="L327" s="177"/>
      <c r="M327" s="182"/>
      <c r="N327" s="183"/>
      <c r="O327" s="183"/>
      <c r="P327" s="183"/>
      <c r="Q327" s="183"/>
      <c r="R327" s="183"/>
      <c r="S327" s="183"/>
      <c r="T327" s="184"/>
      <c r="AT327" s="178" t="s">
        <v>409</v>
      </c>
      <c r="AU327" s="178" t="s">
        <v>89</v>
      </c>
      <c r="AV327" s="14" t="s">
        <v>89</v>
      </c>
      <c r="AW327" s="14" t="s">
        <v>41</v>
      </c>
      <c r="AX327" s="14" t="s">
        <v>79</v>
      </c>
      <c r="AY327" s="178" t="s">
        <v>133</v>
      </c>
    </row>
    <row r="328" spans="2:51" s="15" customFormat="1" ht="11.25">
      <c r="B328" s="189"/>
      <c r="D328" s="153" t="s">
        <v>409</v>
      </c>
      <c r="E328" s="190" t="s">
        <v>3</v>
      </c>
      <c r="F328" s="191" t="s">
        <v>456</v>
      </c>
      <c r="H328" s="192">
        <v>2.736</v>
      </c>
      <c r="I328" s="193"/>
      <c r="L328" s="189"/>
      <c r="M328" s="197"/>
      <c r="N328" s="198"/>
      <c r="O328" s="198"/>
      <c r="P328" s="198"/>
      <c r="Q328" s="198"/>
      <c r="R328" s="198"/>
      <c r="S328" s="198"/>
      <c r="T328" s="199"/>
      <c r="AT328" s="190" t="s">
        <v>409</v>
      </c>
      <c r="AU328" s="190" t="s">
        <v>89</v>
      </c>
      <c r="AV328" s="15" t="s">
        <v>140</v>
      </c>
      <c r="AW328" s="15" t="s">
        <v>41</v>
      </c>
      <c r="AX328" s="15" t="s">
        <v>87</v>
      </c>
      <c r="AY328" s="190" t="s">
        <v>133</v>
      </c>
    </row>
    <row r="329" spans="2:63" s="12" customFormat="1" ht="22.9" customHeight="1">
      <c r="B329" s="126"/>
      <c r="D329" s="127" t="s">
        <v>78</v>
      </c>
      <c r="E329" s="137" t="s">
        <v>704</v>
      </c>
      <c r="F329" s="137" t="s">
        <v>705</v>
      </c>
      <c r="I329" s="129"/>
      <c r="J329" s="138">
        <f>BK329</f>
        <v>0</v>
      </c>
      <c r="L329" s="126"/>
      <c r="M329" s="131"/>
      <c r="N329" s="132"/>
      <c r="O329" s="132"/>
      <c r="P329" s="133">
        <f>SUM(P330:P353)</f>
        <v>0</v>
      </c>
      <c r="Q329" s="132"/>
      <c r="R329" s="133">
        <f>SUM(R330:R353)</f>
        <v>10.836545832</v>
      </c>
      <c r="S329" s="132"/>
      <c r="T329" s="134">
        <f>SUM(T330:T353)</f>
        <v>0</v>
      </c>
      <c r="AR329" s="127" t="s">
        <v>87</v>
      </c>
      <c r="AT329" s="135" t="s">
        <v>78</v>
      </c>
      <c r="AU329" s="135" t="s">
        <v>87</v>
      </c>
      <c r="AY329" s="127" t="s">
        <v>133</v>
      </c>
      <c r="BK329" s="136">
        <f>SUM(BK330:BK353)</f>
        <v>0</v>
      </c>
    </row>
    <row r="330" spans="1:65" s="2" customFormat="1" ht="33" customHeight="1">
      <c r="A330" s="34"/>
      <c r="B330" s="139"/>
      <c r="C330" s="140" t="s">
        <v>361</v>
      </c>
      <c r="D330" s="140" t="s">
        <v>135</v>
      </c>
      <c r="E330" s="141" t="s">
        <v>356</v>
      </c>
      <c r="F330" s="142" t="s">
        <v>357</v>
      </c>
      <c r="G330" s="143" t="s">
        <v>243</v>
      </c>
      <c r="H330" s="144">
        <v>10.5</v>
      </c>
      <c r="I330" s="145"/>
      <c r="J330" s="146">
        <f>ROUND(I330*H330,2)</f>
        <v>0</v>
      </c>
      <c r="K330" s="142" t="s">
        <v>139</v>
      </c>
      <c r="L330" s="35"/>
      <c r="M330" s="147" t="s">
        <v>3</v>
      </c>
      <c r="N330" s="148" t="s">
        <v>50</v>
      </c>
      <c r="O330" s="55"/>
      <c r="P330" s="149">
        <f>O330*H330</f>
        <v>0</v>
      </c>
      <c r="Q330" s="149">
        <v>0.15539952</v>
      </c>
      <c r="R330" s="149">
        <f>Q330*H330</f>
        <v>1.6316949600000001</v>
      </c>
      <c r="S330" s="149">
        <v>0</v>
      </c>
      <c r="T330" s="150">
        <f>S330*H330</f>
        <v>0</v>
      </c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R330" s="151" t="s">
        <v>140</v>
      </c>
      <c r="AT330" s="151" t="s">
        <v>135</v>
      </c>
      <c r="AU330" s="151" t="s">
        <v>89</v>
      </c>
      <c r="AY330" s="18" t="s">
        <v>133</v>
      </c>
      <c r="BE330" s="152">
        <f>IF(N330="základní",J330,0)</f>
        <v>0</v>
      </c>
      <c r="BF330" s="152">
        <f>IF(N330="snížená",J330,0)</f>
        <v>0</v>
      </c>
      <c r="BG330" s="152">
        <f>IF(N330="zákl. přenesená",J330,0)</f>
        <v>0</v>
      </c>
      <c r="BH330" s="152">
        <f>IF(N330="sníž. přenesená",J330,0)</f>
        <v>0</v>
      </c>
      <c r="BI330" s="152">
        <f>IF(N330="nulová",J330,0)</f>
        <v>0</v>
      </c>
      <c r="BJ330" s="18" t="s">
        <v>87</v>
      </c>
      <c r="BK330" s="152">
        <f>ROUND(I330*H330,2)</f>
        <v>0</v>
      </c>
      <c r="BL330" s="18" t="s">
        <v>140</v>
      </c>
      <c r="BM330" s="151" t="s">
        <v>706</v>
      </c>
    </row>
    <row r="331" spans="1:47" s="2" customFormat="1" ht="29.25">
      <c r="A331" s="34"/>
      <c r="B331" s="35"/>
      <c r="C331" s="34"/>
      <c r="D331" s="153" t="s">
        <v>142</v>
      </c>
      <c r="E331" s="34"/>
      <c r="F331" s="154" t="s">
        <v>359</v>
      </c>
      <c r="G331" s="34"/>
      <c r="H331" s="34"/>
      <c r="I331" s="155"/>
      <c r="J331" s="34"/>
      <c r="K331" s="34"/>
      <c r="L331" s="35"/>
      <c r="M331" s="156"/>
      <c r="N331" s="157"/>
      <c r="O331" s="55"/>
      <c r="P331" s="55"/>
      <c r="Q331" s="55"/>
      <c r="R331" s="55"/>
      <c r="S331" s="55"/>
      <c r="T331" s="56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T331" s="18" t="s">
        <v>142</v>
      </c>
      <c r="AU331" s="18" t="s">
        <v>89</v>
      </c>
    </row>
    <row r="332" spans="1:47" s="2" customFormat="1" ht="11.25">
      <c r="A332" s="34"/>
      <c r="B332" s="35"/>
      <c r="C332" s="34"/>
      <c r="D332" s="158" t="s">
        <v>144</v>
      </c>
      <c r="E332" s="34"/>
      <c r="F332" s="159" t="s">
        <v>360</v>
      </c>
      <c r="G332" s="34"/>
      <c r="H332" s="34"/>
      <c r="I332" s="155"/>
      <c r="J332" s="34"/>
      <c r="K332" s="34"/>
      <c r="L332" s="35"/>
      <c r="M332" s="156"/>
      <c r="N332" s="157"/>
      <c r="O332" s="55"/>
      <c r="P332" s="55"/>
      <c r="Q332" s="55"/>
      <c r="R332" s="55"/>
      <c r="S332" s="55"/>
      <c r="T332" s="56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T332" s="18" t="s">
        <v>144</v>
      </c>
      <c r="AU332" s="18" t="s">
        <v>89</v>
      </c>
    </row>
    <row r="333" spans="2:51" s="13" customFormat="1" ht="11.25">
      <c r="B333" s="170"/>
      <c r="D333" s="153" t="s">
        <v>409</v>
      </c>
      <c r="E333" s="171" t="s">
        <v>3</v>
      </c>
      <c r="F333" s="172" t="s">
        <v>707</v>
      </c>
      <c r="H333" s="171" t="s">
        <v>3</v>
      </c>
      <c r="I333" s="173"/>
      <c r="L333" s="170"/>
      <c r="M333" s="174"/>
      <c r="N333" s="175"/>
      <c r="O333" s="175"/>
      <c r="P333" s="175"/>
      <c r="Q333" s="175"/>
      <c r="R333" s="175"/>
      <c r="S333" s="175"/>
      <c r="T333" s="176"/>
      <c r="AT333" s="171" t="s">
        <v>409</v>
      </c>
      <c r="AU333" s="171" t="s">
        <v>89</v>
      </c>
      <c r="AV333" s="13" t="s">
        <v>87</v>
      </c>
      <c r="AW333" s="13" t="s">
        <v>41</v>
      </c>
      <c r="AX333" s="13" t="s">
        <v>79</v>
      </c>
      <c r="AY333" s="171" t="s">
        <v>133</v>
      </c>
    </row>
    <row r="334" spans="2:51" s="14" customFormat="1" ht="11.25">
      <c r="B334" s="177"/>
      <c r="D334" s="153" t="s">
        <v>409</v>
      </c>
      <c r="E334" s="178" t="s">
        <v>3</v>
      </c>
      <c r="F334" s="179" t="s">
        <v>708</v>
      </c>
      <c r="H334" s="180">
        <v>10.5</v>
      </c>
      <c r="I334" s="181"/>
      <c r="L334" s="177"/>
      <c r="M334" s="182"/>
      <c r="N334" s="183"/>
      <c r="O334" s="183"/>
      <c r="P334" s="183"/>
      <c r="Q334" s="183"/>
      <c r="R334" s="183"/>
      <c r="S334" s="183"/>
      <c r="T334" s="184"/>
      <c r="AT334" s="178" t="s">
        <v>409</v>
      </c>
      <c r="AU334" s="178" t="s">
        <v>89</v>
      </c>
      <c r="AV334" s="14" t="s">
        <v>89</v>
      </c>
      <c r="AW334" s="14" t="s">
        <v>41</v>
      </c>
      <c r="AX334" s="14" t="s">
        <v>79</v>
      </c>
      <c r="AY334" s="178" t="s">
        <v>133</v>
      </c>
    </row>
    <row r="335" spans="2:51" s="15" customFormat="1" ht="11.25">
      <c r="B335" s="189"/>
      <c r="D335" s="153" t="s">
        <v>409</v>
      </c>
      <c r="E335" s="190" t="s">
        <v>3</v>
      </c>
      <c r="F335" s="191" t="s">
        <v>456</v>
      </c>
      <c r="H335" s="192">
        <v>10.5</v>
      </c>
      <c r="I335" s="193"/>
      <c r="L335" s="189"/>
      <c r="M335" s="197"/>
      <c r="N335" s="198"/>
      <c r="O335" s="198"/>
      <c r="P335" s="198"/>
      <c r="Q335" s="198"/>
      <c r="R335" s="198"/>
      <c r="S335" s="198"/>
      <c r="T335" s="199"/>
      <c r="AT335" s="190" t="s">
        <v>409</v>
      </c>
      <c r="AU335" s="190" t="s">
        <v>89</v>
      </c>
      <c r="AV335" s="15" t="s">
        <v>140</v>
      </c>
      <c r="AW335" s="15" t="s">
        <v>41</v>
      </c>
      <c r="AX335" s="15" t="s">
        <v>87</v>
      </c>
      <c r="AY335" s="190" t="s">
        <v>133</v>
      </c>
    </row>
    <row r="336" spans="1:65" s="2" customFormat="1" ht="16.5" customHeight="1">
      <c r="A336" s="34"/>
      <c r="B336" s="139"/>
      <c r="C336" s="160" t="s">
        <v>365</v>
      </c>
      <c r="D336" s="160" t="s">
        <v>183</v>
      </c>
      <c r="E336" s="161" t="s">
        <v>362</v>
      </c>
      <c r="F336" s="162" t="s">
        <v>363</v>
      </c>
      <c r="G336" s="163" t="s">
        <v>243</v>
      </c>
      <c r="H336" s="164">
        <v>10.5</v>
      </c>
      <c r="I336" s="165"/>
      <c r="J336" s="166">
        <f>ROUND(I336*H336,2)</f>
        <v>0</v>
      </c>
      <c r="K336" s="162" t="s">
        <v>139</v>
      </c>
      <c r="L336" s="167"/>
      <c r="M336" s="168" t="s">
        <v>3</v>
      </c>
      <c r="N336" s="169" t="s">
        <v>50</v>
      </c>
      <c r="O336" s="55"/>
      <c r="P336" s="149">
        <f>O336*H336</f>
        <v>0</v>
      </c>
      <c r="Q336" s="149">
        <v>0.102</v>
      </c>
      <c r="R336" s="149">
        <f>Q336*H336</f>
        <v>1.071</v>
      </c>
      <c r="S336" s="149">
        <v>0</v>
      </c>
      <c r="T336" s="150">
        <f>S336*H336</f>
        <v>0</v>
      </c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R336" s="151" t="s">
        <v>182</v>
      </c>
      <c r="AT336" s="151" t="s">
        <v>183</v>
      </c>
      <c r="AU336" s="151" t="s">
        <v>89</v>
      </c>
      <c r="AY336" s="18" t="s">
        <v>133</v>
      </c>
      <c r="BE336" s="152">
        <f>IF(N336="základní",J336,0)</f>
        <v>0</v>
      </c>
      <c r="BF336" s="152">
        <f>IF(N336="snížená",J336,0)</f>
        <v>0</v>
      </c>
      <c r="BG336" s="152">
        <f>IF(N336="zákl. přenesená",J336,0)</f>
        <v>0</v>
      </c>
      <c r="BH336" s="152">
        <f>IF(N336="sníž. přenesená",J336,0)</f>
        <v>0</v>
      </c>
      <c r="BI336" s="152">
        <f>IF(N336="nulová",J336,0)</f>
        <v>0</v>
      </c>
      <c r="BJ336" s="18" t="s">
        <v>87</v>
      </c>
      <c r="BK336" s="152">
        <f>ROUND(I336*H336,2)</f>
        <v>0</v>
      </c>
      <c r="BL336" s="18" t="s">
        <v>140</v>
      </c>
      <c r="BM336" s="151" t="s">
        <v>709</v>
      </c>
    </row>
    <row r="337" spans="1:47" s="2" customFormat="1" ht="11.25">
      <c r="A337" s="34"/>
      <c r="B337" s="35"/>
      <c r="C337" s="34"/>
      <c r="D337" s="153" t="s">
        <v>142</v>
      </c>
      <c r="E337" s="34"/>
      <c r="F337" s="154" t="s">
        <v>363</v>
      </c>
      <c r="G337" s="34"/>
      <c r="H337" s="34"/>
      <c r="I337" s="155"/>
      <c r="J337" s="34"/>
      <c r="K337" s="34"/>
      <c r="L337" s="35"/>
      <c r="M337" s="156"/>
      <c r="N337" s="157"/>
      <c r="O337" s="55"/>
      <c r="P337" s="55"/>
      <c r="Q337" s="55"/>
      <c r="R337" s="55"/>
      <c r="S337" s="55"/>
      <c r="T337" s="56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T337" s="18" t="s">
        <v>142</v>
      </c>
      <c r="AU337" s="18" t="s">
        <v>89</v>
      </c>
    </row>
    <row r="338" spans="2:51" s="13" customFormat="1" ht="11.25">
      <c r="B338" s="170"/>
      <c r="D338" s="153" t="s">
        <v>409</v>
      </c>
      <c r="E338" s="171" t="s">
        <v>3</v>
      </c>
      <c r="F338" s="172" t="s">
        <v>363</v>
      </c>
      <c r="H338" s="171" t="s">
        <v>3</v>
      </c>
      <c r="I338" s="173"/>
      <c r="L338" s="170"/>
      <c r="M338" s="174"/>
      <c r="N338" s="175"/>
      <c r="O338" s="175"/>
      <c r="P338" s="175"/>
      <c r="Q338" s="175"/>
      <c r="R338" s="175"/>
      <c r="S338" s="175"/>
      <c r="T338" s="176"/>
      <c r="AT338" s="171" t="s">
        <v>409</v>
      </c>
      <c r="AU338" s="171" t="s">
        <v>89</v>
      </c>
      <c r="AV338" s="13" t="s">
        <v>87</v>
      </c>
      <c r="AW338" s="13" t="s">
        <v>41</v>
      </c>
      <c r="AX338" s="13" t="s">
        <v>79</v>
      </c>
      <c r="AY338" s="171" t="s">
        <v>133</v>
      </c>
    </row>
    <row r="339" spans="2:51" s="13" customFormat="1" ht="11.25">
      <c r="B339" s="170"/>
      <c r="D339" s="153" t="s">
        <v>409</v>
      </c>
      <c r="E339" s="171" t="s">
        <v>3</v>
      </c>
      <c r="F339" s="172" t="s">
        <v>707</v>
      </c>
      <c r="H339" s="171" t="s">
        <v>3</v>
      </c>
      <c r="I339" s="173"/>
      <c r="L339" s="170"/>
      <c r="M339" s="174"/>
      <c r="N339" s="175"/>
      <c r="O339" s="175"/>
      <c r="P339" s="175"/>
      <c r="Q339" s="175"/>
      <c r="R339" s="175"/>
      <c r="S339" s="175"/>
      <c r="T339" s="176"/>
      <c r="AT339" s="171" t="s">
        <v>409</v>
      </c>
      <c r="AU339" s="171" t="s">
        <v>89</v>
      </c>
      <c r="AV339" s="13" t="s">
        <v>87</v>
      </c>
      <c r="AW339" s="13" t="s">
        <v>41</v>
      </c>
      <c r="AX339" s="13" t="s">
        <v>79</v>
      </c>
      <c r="AY339" s="171" t="s">
        <v>133</v>
      </c>
    </row>
    <row r="340" spans="2:51" s="14" customFormat="1" ht="11.25">
      <c r="B340" s="177"/>
      <c r="D340" s="153" t="s">
        <v>409</v>
      </c>
      <c r="E340" s="178" t="s">
        <v>3</v>
      </c>
      <c r="F340" s="179" t="s">
        <v>708</v>
      </c>
      <c r="H340" s="180">
        <v>10.5</v>
      </c>
      <c r="I340" s="181"/>
      <c r="L340" s="177"/>
      <c r="M340" s="182"/>
      <c r="N340" s="183"/>
      <c r="O340" s="183"/>
      <c r="P340" s="183"/>
      <c r="Q340" s="183"/>
      <c r="R340" s="183"/>
      <c r="S340" s="183"/>
      <c r="T340" s="184"/>
      <c r="AT340" s="178" t="s">
        <v>409</v>
      </c>
      <c r="AU340" s="178" t="s">
        <v>89</v>
      </c>
      <c r="AV340" s="14" t="s">
        <v>89</v>
      </c>
      <c r="AW340" s="14" t="s">
        <v>41</v>
      </c>
      <c r="AX340" s="14" t="s">
        <v>79</v>
      </c>
      <c r="AY340" s="178" t="s">
        <v>133</v>
      </c>
    </row>
    <row r="341" spans="2:51" s="15" customFormat="1" ht="11.25">
      <c r="B341" s="189"/>
      <c r="D341" s="153" t="s">
        <v>409</v>
      </c>
      <c r="E341" s="190" t="s">
        <v>3</v>
      </c>
      <c r="F341" s="191" t="s">
        <v>456</v>
      </c>
      <c r="H341" s="192">
        <v>10.5</v>
      </c>
      <c r="I341" s="193"/>
      <c r="L341" s="189"/>
      <c r="M341" s="197"/>
      <c r="N341" s="198"/>
      <c r="O341" s="198"/>
      <c r="P341" s="198"/>
      <c r="Q341" s="198"/>
      <c r="R341" s="198"/>
      <c r="S341" s="198"/>
      <c r="T341" s="199"/>
      <c r="AT341" s="190" t="s">
        <v>409</v>
      </c>
      <c r="AU341" s="190" t="s">
        <v>89</v>
      </c>
      <c r="AV341" s="15" t="s">
        <v>140</v>
      </c>
      <c r="AW341" s="15" t="s">
        <v>41</v>
      </c>
      <c r="AX341" s="15" t="s">
        <v>87</v>
      </c>
      <c r="AY341" s="190" t="s">
        <v>133</v>
      </c>
    </row>
    <row r="342" spans="1:65" s="2" customFormat="1" ht="33" customHeight="1">
      <c r="A342" s="34"/>
      <c r="B342" s="139"/>
      <c r="C342" s="140" t="s">
        <v>369</v>
      </c>
      <c r="D342" s="140" t="s">
        <v>135</v>
      </c>
      <c r="E342" s="141" t="s">
        <v>378</v>
      </c>
      <c r="F342" s="142" t="s">
        <v>379</v>
      </c>
      <c r="G342" s="143" t="s">
        <v>243</v>
      </c>
      <c r="H342" s="144">
        <v>43.82</v>
      </c>
      <c r="I342" s="145"/>
      <c r="J342" s="146">
        <f>ROUND(I342*H342,2)</f>
        <v>0</v>
      </c>
      <c r="K342" s="142" t="s">
        <v>139</v>
      </c>
      <c r="L342" s="35"/>
      <c r="M342" s="147" t="s">
        <v>3</v>
      </c>
      <c r="N342" s="148" t="s">
        <v>50</v>
      </c>
      <c r="O342" s="55"/>
      <c r="P342" s="149">
        <f>O342*H342</f>
        <v>0</v>
      </c>
      <c r="Q342" s="149">
        <v>0.1294996</v>
      </c>
      <c r="R342" s="149">
        <f>Q342*H342</f>
        <v>5.674672472</v>
      </c>
      <c r="S342" s="149">
        <v>0</v>
      </c>
      <c r="T342" s="150">
        <f>S342*H342</f>
        <v>0</v>
      </c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R342" s="151" t="s">
        <v>140</v>
      </c>
      <c r="AT342" s="151" t="s">
        <v>135</v>
      </c>
      <c r="AU342" s="151" t="s">
        <v>89</v>
      </c>
      <c r="AY342" s="18" t="s">
        <v>133</v>
      </c>
      <c r="BE342" s="152">
        <f>IF(N342="základní",J342,0)</f>
        <v>0</v>
      </c>
      <c r="BF342" s="152">
        <f>IF(N342="snížená",J342,0)</f>
        <v>0</v>
      </c>
      <c r="BG342" s="152">
        <f>IF(N342="zákl. přenesená",J342,0)</f>
        <v>0</v>
      </c>
      <c r="BH342" s="152">
        <f>IF(N342="sníž. přenesená",J342,0)</f>
        <v>0</v>
      </c>
      <c r="BI342" s="152">
        <f>IF(N342="nulová",J342,0)</f>
        <v>0</v>
      </c>
      <c r="BJ342" s="18" t="s">
        <v>87</v>
      </c>
      <c r="BK342" s="152">
        <f>ROUND(I342*H342,2)</f>
        <v>0</v>
      </c>
      <c r="BL342" s="18" t="s">
        <v>140</v>
      </c>
      <c r="BM342" s="151" t="s">
        <v>710</v>
      </c>
    </row>
    <row r="343" spans="1:47" s="2" customFormat="1" ht="29.25">
      <c r="A343" s="34"/>
      <c r="B343" s="35"/>
      <c r="C343" s="34"/>
      <c r="D343" s="153" t="s">
        <v>142</v>
      </c>
      <c r="E343" s="34"/>
      <c r="F343" s="154" t="s">
        <v>381</v>
      </c>
      <c r="G343" s="34"/>
      <c r="H343" s="34"/>
      <c r="I343" s="155"/>
      <c r="J343" s="34"/>
      <c r="K343" s="34"/>
      <c r="L343" s="35"/>
      <c r="M343" s="156"/>
      <c r="N343" s="157"/>
      <c r="O343" s="55"/>
      <c r="P343" s="55"/>
      <c r="Q343" s="55"/>
      <c r="R343" s="55"/>
      <c r="S343" s="55"/>
      <c r="T343" s="56"/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T343" s="18" t="s">
        <v>142</v>
      </c>
      <c r="AU343" s="18" t="s">
        <v>89</v>
      </c>
    </row>
    <row r="344" spans="1:47" s="2" customFormat="1" ht="11.25">
      <c r="A344" s="34"/>
      <c r="B344" s="35"/>
      <c r="C344" s="34"/>
      <c r="D344" s="158" t="s">
        <v>144</v>
      </c>
      <c r="E344" s="34"/>
      <c r="F344" s="159" t="s">
        <v>382</v>
      </c>
      <c r="G344" s="34"/>
      <c r="H344" s="34"/>
      <c r="I344" s="155"/>
      <c r="J344" s="34"/>
      <c r="K344" s="34"/>
      <c r="L344" s="35"/>
      <c r="M344" s="156"/>
      <c r="N344" s="157"/>
      <c r="O344" s="55"/>
      <c r="P344" s="55"/>
      <c r="Q344" s="55"/>
      <c r="R344" s="55"/>
      <c r="S344" s="55"/>
      <c r="T344" s="56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T344" s="18" t="s">
        <v>144</v>
      </c>
      <c r="AU344" s="18" t="s">
        <v>89</v>
      </c>
    </row>
    <row r="345" spans="2:51" s="13" customFormat="1" ht="11.25">
      <c r="B345" s="170"/>
      <c r="D345" s="153" t="s">
        <v>409</v>
      </c>
      <c r="E345" s="171" t="s">
        <v>3</v>
      </c>
      <c r="F345" s="172" t="s">
        <v>711</v>
      </c>
      <c r="H345" s="171" t="s">
        <v>3</v>
      </c>
      <c r="I345" s="173"/>
      <c r="L345" s="170"/>
      <c r="M345" s="174"/>
      <c r="N345" s="175"/>
      <c r="O345" s="175"/>
      <c r="P345" s="175"/>
      <c r="Q345" s="175"/>
      <c r="R345" s="175"/>
      <c r="S345" s="175"/>
      <c r="T345" s="176"/>
      <c r="AT345" s="171" t="s">
        <v>409</v>
      </c>
      <c r="AU345" s="171" t="s">
        <v>89</v>
      </c>
      <c r="AV345" s="13" t="s">
        <v>87</v>
      </c>
      <c r="AW345" s="13" t="s">
        <v>41</v>
      </c>
      <c r="AX345" s="13" t="s">
        <v>79</v>
      </c>
      <c r="AY345" s="171" t="s">
        <v>133</v>
      </c>
    </row>
    <row r="346" spans="2:51" s="13" customFormat="1" ht="22.5">
      <c r="B346" s="170"/>
      <c r="D346" s="153" t="s">
        <v>409</v>
      </c>
      <c r="E346" s="171" t="s">
        <v>3</v>
      </c>
      <c r="F346" s="172" t="s">
        <v>712</v>
      </c>
      <c r="H346" s="171" t="s">
        <v>3</v>
      </c>
      <c r="I346" s="173"/>
      <c r="L346" s="170"/>
      <c r="M346" s="174"/>
      <c r="N346" s="175"/>
      <c r="O346" s="175"/>
      <c r="P346" s="175"/>
      <c r="Q346" s="175"/>
      <c r="R346" s="175"/>
      <c r="S346" s="175"/>
      <c r="T346" s="176"/>
      <c r="AT346" s="171" t="s">
        <v>409</v>
      </c>
      <c r="AU346" s="171" t="s">
        <v>89</v>
      </c>
      <c r="AV346" s="13" t="s">
        <v>87</v>
      </c>
      <c r="AW346" s="13" t="s">
        <v>41</v>
      </c>
      <c r="AX346" s="13" t="s">
        <v>79</v>
      </c>
      <c r="AY346" s="171" t="s">
        <v>133</v>
      </c>
    </row>
    <row r="347" spans="2:51" s="14" customFormat="1" ht="22.5">
      <c r="B347" s="177"/>
      <c r="D347" s="153" t="s">
        <v>409</v>
      </c>
      <c r="E347" s="178" t="s">
        <v>3</v>
      </c>
      <c r="F347" s="179" t="s">
        <v>713</v>
      </c>
      <c r="H347" s="180">
        <v>43.82</v>
      </c>
      <c r="I347" s="181"/>
      <c r="L347" s="177"/>
      <c r="M347" s="182"/>
      <c r="N347" s="183"/>
      <c r="O347" s="183"/>
      <c r="P347" s="183"/>
      <c r="Q347" s="183"/>
      <c r="R347" s="183"/>
      <c r="S347" s="183"/>
      <c r="T347" s="184"/>
      <c r="AT347" s="178" t="s">
        <v>409</v>
      </c>
      <c r="AU347" s="178" t="s">
        <v>89</v>
      </c>
      <c r="AV347" s="14" t="s">
        <v>89</v>
      </c>
      <c r="AW347" s="14" t="s">
        <v>41</v>
      </c>
      <c r="AX347" s="14" t="s">
        <v>79</v>
      </c>
      <c r="AY347" s="178" t="s">
        <v>133</v>
      </c>
    </row>
    <row r="348" spans="2:51" s="15" customFormat="1" ht="11.25">
      <c r="B348" s="189"/>
      <c r="D348" s="153" t="s">
        <v>409</v>
      </c>
      <c r="E348" s="190" t="s">
        <v>3</v>
      </c>
      <c r="F348" s="191" t="s">
        <v>456</v>
      </c>
      <c r="H348" s="192">
        <v>43.82</v>
      </c>
      <c r="I348" s="193"/>
      <c r="L348" s="189"/>
      <c r="M348" s="197"/>
      <c r="N348" s="198"/>
      <c r="O348" s="198"/>
      <c r="P348" s="198"/>
      <c r="Q348" s="198"/>
      <c r="R348" s="198"/>
      <c r="S348" s="198"/>
      <c r="T348" s="199"/>
      <c r="AT348" s="190" t="s">
        <v>409</v>
      </c>
      <c r="AU348" s="190" t="s">
        <v>89</v>
      </c>
      <c r="AV348" s="15" t="s">
        <v>140</v>
      </c>
      <c r="AW348" s="15" t="s">
        <v>41</v>
      </c>
      <c r="AX348" s="15" t="s">
        <v>87</v>
      </c>
      <c r="AY348" s="190" t="s">
        <v>133</v>
      </c>
    </row>
    <row r="349" spans="1:65" s="2" customFormat="1" ht="16.5" customHeight="1">
      <c r="A349" s="34"/>
      <c r="B349" s="139"/>
      <c r="C349" s="160" t="s">
        <v>373</v>
      </c>
      <c r="D349" s="160" t="s">
        <v>183</v>
      </c>
      <c r="E349" s="161" t="s">
        <v>714</v>
      </c>
      <c r="F349" s="162" t="s">
        <v>711</v>
      </c>
      <c r="G349" s="163" t="s">
        <v>243</v>
      </c>
      <c r="H349" s="164">
        <v>43.82</v>
      </c>
      <c r="I349" s="165"/>
      <c r="J349" s="166">
        <f>ROUND(I349*H349,2)</f>
        <v>0</v>
      </c>
      <c r="K349" s="162" t="s">
        <v>139</v>
      </c>
      <c r="L349" s="167"/>
      <c r="M349" s="168" t="s">
        <v>3</v>
      </c>
      <c r="N349" s="169" t="s">
        <v>50</v>
      </c>
      <c r="O349" s="55"/>
      <c r="P349" s="149">
        <f>O349*H349</f>
        <v>0</v>
      </c>
      <c r="Q349" s="149">
        <v>0.05612</v>
      </c>
      <c r="R349" s="149">
        <f>Q349*H349</f>
        <v>2.4591784000000003</v>
      </c>
      <c r="S349" s="149">
        <v>0</v>
      </c>
      <c r="T349" s="150">
        <f>S349*H349</f>
        <v>0</v>
      </c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R349" s="151" t="s">
        <v>182</v>
      </c>
      <c r="AT349" s="151" t="s">
        <v>183</v>
      </c>
      <c r="AU349" s="151" t="s">
        <v>89</v>
      </c>
      <c r="AY349" s="18" t="s">
        <v>133</v>
      </c>
      <c r="BE349" s="152">
        <f>IF(N349="základní",J349,0)</f>
        <v>0</v>
      </c>
      <c r="BF349" s="152">
        <f>IF(N349="snížená",J349,0)</f>
        <v>0</v>
      </c>
      <c r="BG349" s="152">
        <f>IF(N349="zákl. přenesená",J349,0)</f>
        <v>0</v>
      </c>
      <c r="BH349" s="152">
        <f>IF(N349="sníž. přenesená",J349,0)</f>
        <v>0</v>
      </c>
      <c r="BI349" s="152">
        <f>IF(N349="nulová",J349,0)</f>
        <v>0</v>
      </c>
      <c r="BJ349" s="18" t="s">
        <v>87</v>
      </c>
      <c r="BK349" s="152">
        <f>ROUND(I349*H349,2)</f>
        <v>0</v>
      </c>
      <c r="BL349" s="18" t="s">
        <v>140</v>
      </c>
      <c r="BM349" s="151" t="s">
        <v>715</v>
      </c>
    </row>
    <row r="350" spans="1:47" s="2" customFormat="1" ht="11.25">
      <c r="A350" s="34"/>
      <c r="B350" s="35"/>
      <c r="C350" s="34"/>
      <c r="D350" s="153" t="s">
        <v>142</v>
      </c>
      <c r="E350" s="34"/>
      <c r="F350" s="154" t="s">
        <v>711</v>
      </c>
      <c r="G350" s="34"/>
      <c r="H350" s="34"/>
      <c r="I350" s="155"/>
      <c r="J350" s="34"/>
      <c r="K350" s="34"/>
      <c r="L350" s="35"/>
      <c r="M350" s="156"/>
      <c r="N350" s="157"/>
      <c r="O350" s="55"/>
      <c r="P350" s="55"/>
      <c r="Q350" s="55"/>
      <c r="R350" s="55"/>
      <c r="S350" s="55"/>
      <c r="T350" s="56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T350" s="18" t="s">
        <v>142</v>
      </c>
      <c r="AU350" s="18" t="s">
        <v>89</v>
      </c>
    </row>
    <row r="351" spans="2:51" s="13" customFormat="1" ht="11.25">
      <c r="B351" s="170"/>
      <c r="D351" s="153" t="s">
        <v>409</v>
      </c>
      <c r="E351" s="171" t="s">
        <v>3</v>
      </c>
      <c r="F351" s="172" t="s">
        <v>711</v>
      </c>
      <c r="H351" s="171" t="s">
        <v>3</v>
      </c>
      <c r="I351" s="173"/>
      <c r="L351" s="170"/>
      <c r="M351" s="174"/>
      <c r="N351" s="175"/>
      <c r="O351" s="175"/>
      <c r="P351" s="175"/>
      <c r="Q351" s="175"/>
      <c r="R351" s="175"/>
      <c r="S351" s="175"/>
      <c r="T351" s="176"/>
      <c r="AT351" s="171" t="s">
        <v>409</v>
      </c>
      <c r="AU351" s="171" t="s">
        <v>89</v>
      </c>
      <c r="AV351" s="13" t="s">
        <v>87</v>
      </c>
      <c r="AW351" s="13" t="s">
        <v>41</v>
      </c>
      <c r="AX351" s="13" t="s">
        <v>79</v>
      </c>
      <c r="AY351" s="171" t="s">
        <v>133</v>
      </c>
    </row>
    <row r="352" spans="2:51" s="14" customFormat="1" ht="22.5">
      <c r="B352" s="177"/>
      <c r="D352" s="153" t="s">
        <v>409</v>
      </c>
      <c r="E352" s="178" t="s">
        <v>3</v>
      </c>
      <c r="F352" s="179" t="s">
        <v>713</v>
      </c>
      <c r="H352" s="180">
        <v>43.82</v>
      </c>
      <c r="I352" s="181"/>
      <c r="L352" s="177"/>
      <c r="M352" s="182"/>
      <c r="N352" s="183"/>
      <c r="O352" s="183"/>
      <c r="P352" s="183"/>
      <c r="Q352" s="183"/>
      <c r="R352" s="183"/>
      <c r="S352" s="183"/>
      <c r="T352" s="184"/>
      <c r="AT352" s="178" t="s">
        <v>409</v>
      </c>
      <c r="AU352" s="178" t="s">
        <v>89</v>
      </c>
      <c r="AV352" s="14" t="s">
        <v>89</v>
      </c>
      <c r="AW352" s="14" t="s">
        <v>41</v>
      </c>
      <c r="AX352" s="14" t="s">
        <v>79</v>
      </c>
      <c r="AY352" s="178" t="s">
        <v>133</v>
      </c>
    </row>
    <row r="353" spans="2:51" s="15" customFormat="1" ht="11.25">
      <c r="B353" s="189"/>
      <c r="D353" s="153" t="s">
        <v>409</v>
      </c>
      <c r="E353" s="190" t="s">
        <v>3</v>
      </c>
      <c r="F353" s="191" t="s">
        <v>456</v>
      </c>
      <c r="H353" s="192">
        <v>43.82</v>
      </c>
      <c r="I353" s="193"/>
      <c r="L353" s="189"/>
      <c r="M353" s="197"/>
      <c r="N353" s="198"/>
      <c r="O353" s="198"/>
      <c r="P353" s="198"/>
      <c r="Q353" s="198"/>
      <c r="R353" s="198"/>
      <c r="S353" s="198"/>
      <c r="T353" s="199"/>
      <c r="AT353" s="190" t="s">
        <v>409</v>
      </c>
      <c r="AU353" s="190" t="s">
        <v>89</v>
      </c>
      <c r="AV353" s="15" t="s">
        <v>140</v>
      </c>
      <c r="AW353" s="15" t="s">
        <v>41</v>
      </c>
      <c r="AX353" s="15" t="s">
        <v>87</v>
      </c>
      <c r="AY353" s="190" t="s">
        <v>133</v>
      </c>
    </row>
    <row r="354" spans="2:63" s="12" customFormat="1" ht="22.9" customHeight="1">
      <c r="B354" s="126"/>
      <c r="D354" s="127" t="s">
        <v>78</v>
      </c>
      <c r="E354" s="137" t="s">
        <v>169</v>
      </c>
      <c r="F354" s="137" t="s">
        <v>716</v>
      </c>
      <c r="I354" s="129"/>
      <c r="J354" s="138">
        <f>BK354</f>
        <v>0</v>
      </c>
      <c r="L354" s="126"/>
      <c r="M354" s="131"/>
      <c r="N354" s="132"/>
      <c r="O354" s="132"/>
      <c r="P354" s="133">
        <f>SUM(P355:P383)</f>
        <v>0</v>
      </c>
      <c r="Q354" s="132"/>
      <c r="R354" s="133">
        <f>SUM(R355:R383)</f>
        <v>0.0718196</v>
      </c>
      <c r="S354" s="132"/>
      <c r="T354" s="134">
        <f>SUM(T355:T383)</f>
        <v>0</v>
      </c>
      <c r="AR354" s="127" t="s">
        <v>140</v>
      </c>
      <c r="AT354" s="135" t="s">
        <v>78</v>
      </c>
      <c r="AU354" s="135" t="s">
        <v>87</v>
      </c>
      <c r="AY354" s="127" t="s">
        <v>133</v>
      </c>
      <c r="BK354" s="136">
        <f>SUM(BK355:BK383)</f>
        <v>0</v>
      </c>
    </row>
    <row r="355" spans="1:65" s="2" customFormat="1" ht="16.5" customHeight="1">
      <c r="A355" s="34"/>
      <c r="B355" s="139"/>
      <c r="C355" s="140" t="s">
        <v>377</v>
      </c>
      <c r="D355" s="140" t="s">
        <v>135</v>
      </c>
      <c r="E355" s="141" t="s">
        <v>717</v>
      </c>
      <c r="F355" s="142" t="s">
        <v>718</v>
      </c>
      <c r="G355" s="143" t="s">
        <v>527</v>
      </c>
      <c r="H355" s="144">
        <v>12.65</v>
      </c>
      <c r="I355" s="145"/>
      <c r="J355" s="146">
        <f>ROUND(I355*H355,2)</f>
        <v>0</v>
      </c>
      <c r="K355" s="142" t="s">
        <v>3</v>
      </c>
      <c r="L355" s="35"/>
      <c r="M355" s="147" t="s">
        <v>3</v>
      </c>
      <c r="N355" s="148" t="s">
        <v>50</v>
      </c>
      <c r="O355" s="55"/>
      <c r="P355" s="149">
        <f>O355*H355</f>
        <v>0</v>
      </c>
      <c r="Q355" s="149">
        <v>0.00102</v>
      </c>
      <c r="R355" s="149">
        <f>Q355*H355</f>
        <v>0.012903000000000001</v>
      </c>
      <c r="S355" s="149">
        <v>0</v>
      </c>
      <c r="T355" s="150">
        <f>S355*H355</f>
        <v>0</v>
      </c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R355" s="151" t="s">
        <v>140</v>
      </c>
      <c r="AT355" s="151" t="s">
        <v>135</v>
      </c>
      <c r="AU355" s="151" t="s">
        <v>89</v>
      </c>
      <c r="AY355" s="18" t="s">
        <v>133</v>
      </c>
      <c r="BE355" s="152">
        <f>IF(N355="základní",J355,0)</f>
        <v>0</v>
      </c>
      <c r="BF355" s="152">
        <f>IF(N355="snížená",J355,0)</f>
        <v>0</v>
      </c>
      <c r="BG355" s="152">
        <f>IF(N355="zákl. přenesená",J355,0)</f>
        <v>0</v>
      </c>
      <c r="BH355" s="152">
        <f>IF(N355="sníž. přenesená",J355,0)</f>
        <v>0</v>
      </c>
      <c r="BI355" s="152">
        <f>IF(N355="nulová",J355,0)</f>
        <v>0</v>
      </c>
      <c r="BJ355" s="18" t="s">
        <v>87</v>
      </c>
      <c r="BK355" s="152">
        <f>ROUND(I355*H355,2)</f>
        <v>0</v>
      </c>
      <c r="BL355" s="18" t="s">
        <v>140</v>
      </c>
      <c r="BM355" s="151" t="s">
        <v>719</v>
      </c>
    </row>
    <row r="356" spans="1:47" s="2" customFormat="1" ht="11.25">
      <c r="A356" s="34"/>
      <c r="B356" s="35"/>
      <c r="C356" s="34"/>
      <c r="D356" s="153" t="s">
        <v>142</v>
      </c>
      <c r="E356" s="34"/>
      <c r="F356" s="154" t="s">
        <v>718</v>
      </c>
      <c r="G356" s="34"/>
      <c r="H356" s="34"/>
      <c r="I356" s="155"/>
      <c r="J356" s="34"/>
      <c r="K356" s="34"/>
      <c r="L356" s="35"/>
      <c r="M356" s="156"/>
      <c r="N356" s="157"/>
      <c r="O356" s="55"/>
      <c r="P356" s="55"/>
      <c r="Q356" s="55"/>
      <c r="R356" s="55"/>
      <c r="S356" s="55"/>
      <c r="T356" s="56"/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T356" s="18" t="s">
        <v>142</v>
      </c>
      <c r="AU356" s="18" t="s">
        <v>89</v>
      </c>
    </row>
    <row r="357" spans="2:51" s="13" customFormat="1" ht="22.5">
      <c r="B357" s="170"/>
      <c r="D357" s="153" t="s">
        <v>409</v>
      </c>
      <c r="E357" s="171" t="s">
        <v>3</v>
      </c>
      <c r="F357" s="172" t="s">
        <v>720</v>
      </c>
      <c r="H357" s="171" t="s">
        <v>3</v>
      </c>
      <c r="I357" s="173"/>
      <c r="L357" s="170"/>
      <c r="M357" s="174"/>
      <c r="N357" s="175"/>
      <c r="O357" s="175"/>
      <c r="P357" s="175"/>
      <c r="Q357" s="175"/>
      <c r="R357" s="175"/>
      <c r="S357" s="175"/>
      <c r="T357" s="176"/>
      <c r="AT357" s="171" t="s">
        <v>409</v>
      </c>
      <c r="AU357" s="171" t="s">
        <v>89</v>
      </c>
      <c r="AV357" s="13" t="s">
        <v>87</v>
      </c>
      <c r="AW357" s="13" t="s">
        <v>41</v>
      </c>
      <c r="AX357" s="13" t="s">
        <v>79</v>
      </c>
      <c r="AY357" s="171" t="s">
        <v>133</v>
      </c>
    </row>
    <row r="358" spans="2:51" s="13" customFormat="1" ht="11.25">
      <c r="B358" s="170"/>
      <c r="D358" s="153" t="s">
        <v>409</v>
      </c>
      <c r="E358" s="171" t="s">
        <v>3</v>
      </c>
      <c r="F358" s="172" t="s">
        <v>721</v>
      </c>
      <c r="H358" s="171" t="s">
        <v>3</v>
      </c>
      <c r="I358" s="173"/>
      <c r="L358" s="170"/>
      <c r="M358" s="174"/>
      <c r="N358" s="175"/>
      <c r="O358" s="175"/>
      <c r="P358" s="175"/>
      <c r="Q358" s="175"/>
      <c r="R358" s="175"/>
      <c r="S358" s="175"/>
      <c r="T358" s="176"/>
      <c r="AT358" s="171" t="s">
        <v>409</v>
      </c>
      <c r="AU358" s="171" t="s">
        <v>89</v>
      </c>
      <c r="AV358" s="13" t="s">
        <v>87</v>
      </c>
      <c r="AW358" s="13" t="s">
        <v>41</v>
      </c>
      <c r="AX358" s="13" t="s">
        <v>79</v>
      </c>
      <c r="AY358" s="171" t="s">
        <v>133</v>
      </c>
    </row>
    <row r="359" spans="2:51" s="14" customFormat="1" ht="11.25">
      <c r="B359" s="177"/>
      <c r="D359" s="153" t="s">
        <v>409</v>
      </c>
      <c r="E359" s="178" t="s">
        <v>3</v>
      </c>
      <c r="F359" s="179" t="s">
        <v>722</v>
      </c>
      <c r="H359" s="180">
        <v>12.65</v>
      </c>
      <c r="I359" s="181"/>
      <c r="L359" s="177"/>
      <c r="M359" s="182"/>
      <c r="N359" s="183"/>
      <c r="O359" s="183"/>
      <c r="P359" s="183"/>
      <c r="Q359" s="183"/>
      <c r="R359" s="183"/>
      <c r="S359" s="183"/>
      <c r="T359" s="184"/>
      <c r="AT359" s="178" t="s">
        <v>409</v>
      </c>
      <c r="AU359" s="178" t="s">
        <v>89</v>
      </c>
      <c r="AV359" s="14" t="s">
        <v>89</v>
      </c>
      <c r="AW359" s="14" t="s">
        <v>41</v>
      </c>
      <c r="AX359" s="14" t="s">
        <v>79</v>
      </c>
      <c r="AY359" s="178" t="s">
        <v>133</v>
      </c>
    </row>
    <row r="360" spans="2:51" s="15" customFormat="1" ht="11.25">
      <c r="B360" s="189"/>
      <c r="D360" s="153" t="s">
        <v>409</v>
      </c>
      <c r="E360" s="190" t="s">
        <v>3</v>
      </c>
      <c r="F360" s="191" t="s">
        <v>456</v>
      </c>
      <c r="H360" s="192">
        <v>12.65</v>
      </c>
      <c r="I360" s="193"/>
      <c r="L360" s="189"/>
      <c r="M360" s="197"/>
      <c r="N360" s="198"/>
      <c r="O360" s="198"/>
      <c r="P360" s="198"/>
      <c r="Q360" s="198"/>
      <c r="R360" s="198"/>
      <c r="S360" s="198"/>
      <c r="T360" s="199"/>
      <c r="AT360" s="190" t="s">
        <v>409</v>
      </c>
      <c r="AU360" s="190" t="s">
        <v>89</v>
      </c>
      <c r="AV360" s="15" t="s">
        <v>140</v>
      </c>
      <c r="AW360" s="15" t="s">
        <v>41</v>
      </c>
      <c r="AX360" s="15" t="s">
        <v>87</v>
      </c>
      <c r="AY360" s="190" t="s">
        <v>133</v>
      </c>
    </row>
    <row r="361" spans="1:65" s="2" customFormat="1" ht="24.2" customHeight="1">
      <c r="A361" s="34"/>
      <c r="B361" s="139"/>
      <c r="C361" s="140" t="s">
        <v>383</v>
      </c>
      <c r="D361" s="140" t="s">
        <v>135</v>
      </c>
      <c r="E361" s="141" t="s">
        <v>723</v>
      </c>
      <c r="F361" s="142" t="s">
        <v>724</v>
      </c>
      <c r="G361" s="143" t="s">
        <v>138</v>
      </c>
      <c r="H361" s="144">
        <v>20.291</v>
      </c>
      <c r="I361" s="145"/>
      <c r="J361" s="146">
        <f>ROUND(I361*H361,2)</f>
        <v>0</v>
      </c>
      <c r="K361" s="142" t="s">
        <v>139</v>
      </c>
      <c r="L361" s="35"/>
      <c r="M361" s="147" t="s">
        <v>3</v>
      </c>
      <c r="N361" s="148" t="s">
        <v>50</v>
      </c>
      <c r="O361" s="55"/>
      <c r="P361" s="149">
        <f>O361*H361</f>
        <v>0</v>
      </c>
      <c r="Q361" s="149">
        <v>0.00082</v>
      </c>
      <c r="R361" s="149">
        <f>Q361*H361</f>
        <v>0.01663862</v>
      </c>
      <c r="S361" s="149">
        <v>0</v>
      </c>
      <c r="T361" s="150">
        <f>S361*H361</f>
        <v>0</v>
      </c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R361" s="151" t="s">
        <v>140</v>
      </c>
      <c r="AT361" s="151" t="s">
        <v>135</v>
      </c>
      <c r="AU361" s="151" t="s">
        <v>89</v>
      </c>
      <c r="AY361" s="18" t="s">
        <v>133</v>
      </c>
      <c r="BE361" s="152">
        <f>IF(N361="základní",J361,0)</f>
        <v>0</v>
      </c>
      <c r="BF361" s="152">
        <f>IF(N361="snížená",J361,0)</f>
        <v>0</v>
      </c>
      <c r="BG361" s="152">
        <f>IF(N361="zákl. přenesená",J361,0)</f>
        <v>0</v>
      </c>
      <c r="BH361" s="152">
        <f>IF(N361="sníž. přenesená",J361,0)</f>
        <v>0</v>
      </c>
      <c r="BI361" s="152">
        <f>IF(N361="nulová",J361,0)</f>
        <v>0</v>
      </c>
      <c r="BJ361" s="18" t="s">
        <v>87</v>
      </c>
      <c r="BK361" s="152">
        <f>ROUND(I361*H361,2)</f>
        <v>0</v>
      </c>
      <c r="BL361" s="18" t="s">
        <v>140</v>
      </c>
      <c r="BM361" s="151" t="s">
        <v>725</v>
      </c>
    </row>
    <row r="362" spans="1:47" s="2" customFormat="1" ht="19.5">
      <c r="A362" s="34"/>
      <c r="B362" s="35"/>
      <c r="C362" s="34"/>
      <c r="D362" s="153" t="s">
        <v>142</v>
      </c>
      <c r="E362" s="34"/>
      <c r="F362" s="154" t="s">
        <v>726</v>
      </c>
      <c r="G362" s="34"/>
      <c r="H362" s="34"/>
      <c r="I362" s="155"/>
      <c r="J362" s="34"/>
      <c r="K362" s="34"/>
      <c r="L362" s="35"/>
      <c r="M362" s="156"/>
      <c r="N362" s="157"/>
      <c r="O362" s="55"/>
      <c r="P362" s="55"/>
      <c r="Q362" s="55"/>
      <c r="R362" s="55"/>
      <c r="S362" s="55"/>
      <c r="T362" s="56"/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T362" s="18" t="s">
        <v>142</v>
      </c>
      <c r="AU362" s="18" t="s">
        <v>89</v>
      </c>
    </row>
    <row r="363" spans="1:47" s="2" customFormat="1" ht="11.25">
      <c r="A363" s="34"/>
      <c r="B363" s="35"/>
      <c r="C363" s="34"/>
      <c r="D363" s="158" t="s">
        <v>144</v>
      </c>
      <c r="E363" s="34"/>
      <c r="F363" s="159" t="s">
        <v>727</v>
      </c>
      <c r="G363" s="34"/>
      <c r="H363" s="34"/>
      <c r="I363" s="155"/>
      <c r="J363" s="34"/>
      <c r="K363" s="34"/>
      <c r="L363" s="35"/>
      <c r="M363" s="156"/>
      <c r="N363" s="157"/>
      <c r="O363" s="55"/>
      <c r="P363" s="55"/>
      <c r="Q363" s="55"/>
      <c r="R363" s="55"/>
      <c r="S363" s="55"/>
      <c r="T363" s="56"/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T363" s="18" t="s">
        <v>144</v>
      </c>
      <c r="AU363" s="18" t="s">
        <v>89</v>
      </c>
    </row>
    <row r="364" spans="2:51" s="13" customFormat="1" ht="22.5">
      <c r="B364" s="170"/>
      <c r="D364" s="153" t="s">
        <v>409</v>
      </c>
      <c r="E364" s="171" t="s">
        <v>3</v>
      </c>
      <c r="F364" s="172" t="s">
        <v>728</v>
      </c>
      <c r="H364" s="171" t="s">
        <v>3</v>
      </c>
      <c r="I364" s="173"/>
      <c r="L364" s="170"/>
      <c r="M364" s="174"/>
      <c r="N364" s="175"/>
      <c r="O364" s="175"/>
      <c r="P364" s="175"/>
      <c r="Q364" s="175"/>
      <c r="R364" s="175"/>
      <c r="S364" s="175"/>
      <c r="T364" s="176"/>
      <c r="AT364" s="171" t="s">
        <v>409</v>
      </c>
      <c r="AU364" s="171" t="s">
        <v>89</v>
      </c>
      <c r="AV364" s="13" t="s">
        <v>87</v>
      </c>
      <c r="AW364" s="13" t="s">
        <v>41</v>
      </c>
      <c r="AX364" s="13" t="s">
        <v>79</v>
      </c>
      <c r="AY364" s="171" t="s">
        <v>133</v>
      </c>
    </row>
    <row r="365" spans="2:51" s="14" customFormat="1" ht="11.25">
      <c r="B365" s="177"/>
      <c r="D365" s="153" t="s">
        <v>409</v>
      </c>
      <c r="E365" s="178" t="s">
        <v>3</v>
      </c>
      <c r="F365" s="179" t="s">
        <v>729</v>
      </c>
      <c r="H365" s="180">
        <v>7.224</v>
      </c>
      <c r="I365" s="181"/>
      <c r="L365" s="177"/>
      <c r="M365" s="182"/>
      <c r="N365" s="183"/>
      <c r="O365" s="183"/>
      <c r="P365" s="183"/>
      <c r="Q365" s="183"/>
      <c r="R365" s="183"/>
      <c r="S365" s="183"/>
      <c r="T365" s="184"/>
      <c r="AT365" s="178" t="s">
        <v>409</v>
      </c>
      <c r="AU365" s="178" t="s">
        <v>89</v>
      </c>
      <c r="AV365" s="14" t="s">
        <v>89</v>
      </c>
      <c r="AW365" s="14" t="s">
        <v>41</v>
      </c>
      <c r="AX365" s="14" t="s">
        <v>79</v>
      </c>
      <c r="AY365" s="178" t="s">
        <v>133</v>
      </c>
    </row>
    <row r="366" spans="2:51" s="13" customFormat="1" ht="11.25">
      <c r="B366" s="170"/>
      <c r="D366" s="153" t="s">
        <v>409</v>
      </c>
      <c r="E366" s="171" t="s">
        <v>3</v>
      </c>
      <c r="F366" s="172" t="s">
        <v>730</v>
      </c>
      <c r="H366" s="171" t="s">
        <v>3</v>
      </c>
      <c r="I366" s="173"/>
      <c r="L366" s="170"/>
      <c r="M366" s="174"/>
      <c r="N366" s="175"/>
      <c r="O366" s="175"/>
      <c r="P366" s="175"/>
      <c r="Q366" s="175"/>
      <c r="R366" s="175"/>
      <c r="S366" s="175"/>
      <c r="T366" s="176"/>
      <c r="AT366" s="171" t="s">
        <v>409</v>
      </c>
      <c r="AU366" s="171" t="s">
        <v>89</v>
      </c>
      <c r="AV366" s="13" t="s">
        <v>87</v>
      </c>
      <c r="AW366" s="13" t="s">
        <v>41</v>
      </c>
      <c r="AX366" s="13" t="s">
        <v>79</v>
      </c>
      <c r="AY366" s="171" t="s">
        <v>133</v>
      </c>
    </row>
    <row r="367" spans="2:51" s="14" customFormat="1" ht="11.25">
      <c r="B367" s="177"/>
      <c r="D367" s="153" t="s">
        <v>409</v>
      </c>
      <c r="E367" s="178" t="s">
        <v>3</v>
      </c>
      <c r="F367" s="179" t="s">
        <v>731</v>
      </c>
      <c r="H367" s="180">
        <v>13.067</v>
      </c>
      <c r="I367" s="181"/>
      <c r="L367" s="177"/>
      <c r="M367" s="182"/>
      <c r="N367" s="183"/>
      <c r="O367" s="183"/>
      <c r="P367" s="183"/>
      <c r="Q367" s="183"/>
      <c r="R367" s="183"/>
      <c r="S367" s="183"/>
      <c r="T367" s="184"/>
      <c r="AT367" s="178" t="s">
        <v>409</v>
      </c>
      <c r="AU367" s="178" t="s">
        <v>89</v>
      </c>
      <c r="AV367" s="14" t="s">
        <v>89</v>
      </c>
      <c r="AW367" s="14" t="s">
        <v>41</v>
      </c>
      <c r="AX367" s="14" t="s">
        <v>79</v>
      </c>
      <c r="AY367" s="178" t="s">
        <v>133</v>
      </c>
    </row>
    <row r="368" spans="2:51" s="15" customFormat="1" ht="11.25">
      <c r="B368" s="189"/>
      <c r="D368" s="153" t="s">
        <v>409</v>
      </c>
      <c r="E368" s="190" t="s">
        <v>3</v>
      </c>
      <c r="F368" s="191" t="s">
        <v>456</v>
      </c>
      <c r="H368" s="192">
        <v>20.291</v>
      </c>
      <c r="I368" s="193"/>
      <c r="L368" s="189"/>
      <c r="M368" s="197"/>
      <c r="N368" s="198"/>
      <c r="O368" s="198"/>
      <c r="P368" s="198"/>
      <c r="Q368" s="198"/>
      <c r="R368" s="198"/>
      <c r="S368" s="198"/>
      <c r="T368" s="199"/>
      <c r="AT368" s="190" t="s">
        <v>409</v>
      </c>
      <c r="AU368" s="190" t="s">
        <v>89</v>
      </c>
      <c r="AV368" s="15" t="s">
        <v>140</v>
      </c>
      <c r="AW368" s="15" t="s">
        <v>41</v>
      </c>
      <c r="AX368" s="15" t="s">
        <v>87</v>
      </c>
      <c r="AY368" s="190" t="s">
        <v>133</v>
      </c>
    </row>
    <row r="369" spans="1:65" s="2" customFormat="1" ht="16.5" customHeight="1">
      <c r="A369" s="34"/>
      <c r="B369" s="139"/>
      <c r="C369" s="140" t="s">
        <v>387</v>
      </c>
      <c r="D369" s="140" t="s">
        <v>135</v>
      </c>
      <c r="E369" s="141" t="s">
        <v>732</v>
      </c>
      <c r="F369" s="142" t="s">
        <v>733</v>
      </c>
      <c r="G369" s="143" t="s">
        <v>527</v>
      </c>
      <c r="H369" s="144">
        <v>35.916</v>
      </c>
      <c r="I369" s="145"/>
      <c r="J369" s="146">
        <f>ROUND(I369*H369,2)</f>
        <v>0</v>
      </c>
      <c r="K369" s="142" t="s">
        <v>3</v>
      </c>
      <c r="L369" s="35"/>
      <c r="M369" s="147" t="s">
        <v>3</v>
      </c>
      <c r="N369" s="148" t="s">
        <v>50</v>
      </c>
      <c r="O369" s="55"/>
      <c r="P369" s="149">
        <f>O369*H369</f>
        <v>0</v>
      </c>
      <c r="Q369" s="149">
        <v>0.00102</v>
      </c>
      <c r="R369" s="149">
        <f>Q369*H369</f>
        <v>0.03663432</v>
      </c>
      <c r="S369" s="149">
        <v>0</v>
      </c>
      <c r="T369" s="150">
        <f>S369*H369</f>
        <v>0</v>
      </c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R369" s="151" t="s">
        <v>140</v>
      </c>
      <c r="AT369" s="151" t="s">
        <v>135</v>
      </c>
      <c r="AU369" s="151" t="s">
        <v>89</v>
      </c>
      <c r="AY369" s="18" t="s">
        <v>133</v>
      </c>
      <c r="BE369" s="152">
        <f>IF(N369="základní",J369,0)</f>
        <v>0</v>
      </c>
      <c r="BF369" s="152">
        <f>IF(N369="snížená",J369,0)</f>
        <v>0</v>
      </c>
      <c r="BG369" s="152">
        <f>IF(N369="zákl. přenesená",J369,0)</f>
        <v>0</v>
      </c>
      <c r="BH369" s="152">
        <f>IF(N369="sníž. přenesená",J369,0)</f>
        <v>0</v>
      </c>
      <c r="BI369" s="152">
        <f>IF(N369="nulová",J369,0)</f>
        <v>0</v>
      </c>
      <c r="BJ369" s="18" t="s">
        <v>87</v>
      </c>
      <c r="BK369" s="152">
        <f>ROUND(I369*H369,2)</f>
        <v>0</v>
      </c>
      <c r="BL369" s="18" t="s">
        <v>140</v>
      </c>
      <c r="BM369" s="151" t="s">
        <v>734</v>
      </c>
    </row>
    <row r="370" spans="1:47" s="2" customFormat="1" ht="11.25">
      <c r="A370" s="34"/>
      <c r="B370" s="35"/>
      <c r="C370" s="34"/>
      <c r="D370" s="153" t="s">
        <v>142</v>
      </c>
      <c r="E370" s="34"/>
      <c r="F370" s="154" t="s">
        <v>733</v>
      </c>
      <c r="G370" s="34"/>
      <c r="H370" s="34"/>
      <c r="I370" s="155"/>
      <c r="J370" s="34"/>
      <c r="K370" s="34"/>
      <c r="L370" s="35"/>
      <c r="M370" s="156"/>
      <c r="N370" s="157"/>
      <c r="O370" s="55"/>
      <c r="P370" s="55"/>
      <c r="Q370" s="55"/>
      <c r="R370" s="55"/>
      <c r="S370" s="55"/>
      <c r="T370" s="56"/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T370" s="18" t="s">
        <v>142</v>
      </c>
      <c r="AU370" s="18" t="s">
        <v>89</v>
      </c>
    </row>
    <row r="371" spans="2:51" s="13" customFormat="1" ht="11.25">
      <c r="B371" s="170"/>
      <c r="D371" s="153" t="s">
        <v>409</v>
      </c>
      <c r="E371" s="171" t="s">
        <v>3</v>
      </c>
      <c r="F371" s="172" t="s">
        <v>735</v>
      </c>
      <c r="H371" s="171" t="s">
        <v>3</v>
      </c>
      <c r="I371" s="173"/>
      <c r="L371" s="170"/>
      <c r="M371" s="174"/>
      <c r="N371" s="175"/>
      <c r="O371" s="175"/>
      <c r="P371" s="175"/>
      <c r="Q371" s="175"/>
      <c r="R371" s="175"/>
      <c r="S371" s="175"/>
      <c r="T371" s="176"/>
      <c r="AT371" s="171" t="s">
        <v>409</v>
      </c>
      <c r="AU371" s="171" t="s">
        <v>89</v>
      </c>
      <c r="AV371" s="13" t="s">
        <v>87</v>
      </c>
      <c r="AW371" s="13" t="s">
        <v>41</v>
      </c>
      <c r="AX371" s="13" t="s">
        <v>79</v>
      </c>
      <c r="AY371" s="171" t="s">
        <v>133</v>
      </c>
    </row>
    <row r="372" spans="2:51" s="14" customFormat="1" ht="11.25">
      <c r="B372" s="177"/>
      <c r="D372" s="153" t="s">
        <v>409</v>
      </c>
      <c r="E372" s="178" t="s">
        <v>3</v>
      </c>
      <c r="F372" s="179" t="s">
        <v>736</v>
      </c>
      <c r="H372" s="180">
        <v>35.916</v>
      </c>
      <c r="I372" s="181"/>
      <c r="L372" s="177"/>
      <c r="M372" s="182"/>
      <c r="N372" s="183"/>
      <c r="O372" s="183"/>
      <c r="P372" s="183"/>
      <c r="Q372" s="183"/>
      <c r="R372" s="183"/>
      <c r="S372" s="183"/>
      <c r="T372" s="184"/>
      <c r="AT372" s="178" t="s">
        <v>409</v>
      </c>
      <c r="AU372" s="178" t="s">
        <v>89</v>
      </c>
      <c r="AV372" s="14" t="s">
        <v>89</v>
      </c>
      <c r="AW372" s="14" t="s">
        <v>41</v>
      </c>
      <c r="AX372" s="14" t="s">
        <v>79</v>
      </c>
      <c r="AY372" s="178" t="s">
        <v>133</v>
      </c>
    </row>
    <row r="373" spans="2:51" s="15" customFormat="1" ht="11.25">
      <c r="B373" s="189"/>
      <c r="D373" s="153" t="s">
        <v>409</v>
      </c>
      <c r="E373" s="190" t="s">
        <v>3</v>
      </c>
      <c r="F373" s="191" t="s">
        <v>456</v>
      </c>
      <c r="H373" s="192">
        <v>35.916</v>
      </c>
      <c r="I373" s="193"/>
      <c r="L373" s="189"/>
      <c r="M373" s="197"/>
      <c r="N373" s="198"/>
      <c r="O373" s="198"/>
      <c r="P373" s="198"/>
      <c r="Q373" s="198"/>
      <c r="R373" s="198"/>
      <c r="S373" s="198"/>
      <c r="T373" s="199"/>
      <c r="AT373" s="190" t="s">
        <v>409</v>
      </c>
      <c r="AU373" s="190" t="s">
        <v>89</v>
      </c>
      <c r="AV373" s="15" t="s">
        <v>140</v>
      </c>
      <c r="AW373" s="15" t="s">
        <v>41</v>
      </c>
      <c r="AX373" s="15" t="s">
        <v>87</v>
      </c>
      <c r="AY373" s="190" t="s">
        <v>133</v>
      </c>
    </row>
    <row r="374" spans="1:65" s="2" customFormat="1" ht="16.5" customHeight="1">
      <c r="A374" s="34"/>
      <c r="B374" s="139"/>
      <c r="C374" s="140" t="s">
        <v>393</v>
      </c>
      <c r="D374" s="140" t="s">
        <v>135</v>
      </c>
      <c r="E374" s="141" t="s">
        <v>737</v>
      </c>
      <c r="F374" s="142" t="s">
        <v>738</v>
      </c>
      <c r="G374" s="143" t="s">
        <v>138</v>
      </c>
      <c r="H374" s="144">
        <v>5.533</v>
      </c>
      <c r="I374" s="145"/>
      <c r="J374" s="146">
        <f>ROUND(I374*H374,2)</f>
        <v>0</v>
      </c>
      <c r="K374" s="142" t="s">
        <v>3</v>
      </c>
      <c r="L374" s="35"/>
      <c r="M374" s="147" t="s">
        <v>3</v>
      </c>
      <c r="N374" s="148" t="s">
        <v>50</v>
      </c>
      <c r="O374" s="55"/>
      <c r="P374" s="149">
        <f>O374*H374</f>
        <v>0</v>
      </c>
      <c r="Q374" s="149">
        <v>0.00102</v>
      </c>
      <c r="R374" s="149">
        <f>Q374*H374</f>
        <v>0.005643660000000001</v>
      </c>
      <c r="S374" s="149">
        <v>0</v>
      </c>
      <c r="T374" s="150">
        <f>S374*H374</f>
        <v>0</v>
      </c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R374" s="151" t="s">
        <v>140</v>
      </c>
      <c r="AT374" s="151" t="s">
        <v>135</v>
      </c>
      <c r="AU374" s="151" t="s">
        <v>89</v>
      </c>
      <c r="AY374" s="18" t="s">
        <v>133</v>
      </c>
      <c r="BE374" s="152">
        <f>IF(N374="základní",J374,0)</f>
        <v>0</v>
      </c>
      <c r="BF374" s="152">
        <f>IF(N374="snížená",J374,0)</f>
        <v>0</v>
      </c>
      <c r="BG374" s="152">
        <f>IF(N374="zákl. přenesená",J374,0)</f>
        <v>0</v>
      </c>
      <c r="BH374" s="152">
        <f>IF(N374="sníž. přenesená",J374,0)</f>
        <v>0</v>
      </c>
      <c r="BI374" s="152">
        <f>IF(N374="nulová",J374,0)</f>
        <v>0</v>
      </c>
      <c r="BJ374" s="18" t="s">
        <v>87</v>
      </c>
      <c r="BK374" s="152">
        <f>ROUND(I374*H374,2)</f>
        <v>0</v>
      </c>
      <c r="BL374" s="18" t="s">
        <v>140</v>
      </c>
      <c r="BM374" s="151" t="s">
        <v>739</v>
      </c>
    </row>
    <row r="375" spans="1:47" s="2" customFormat="1" ht="11.25">
      <c r="A375" s="34"/>
      <c r="B375" s="35"/>
      <c r="C375" s="34"/>
      <c r="D375" s="153" t="s">
        <v>142</v>
      </c>
      <c r="E375" s="34"/>
      <c r="F375" s="154" t="s">
        <v>738</v>
      </c>
      <c r="G375" s="34"/>
      <c r="H375" s="34"/>
      <c r="I375" s="155"/>
      <c r="J375" s="34"/>
      <c r="K375" s="34"/>
      <c r="L375" s="35"/>
      <c r="M375" s="156"/>
      <c r="N375" s="157"/>
      <c r="O375" s="55"/>
      <c r="P375" s="55"/>
      <c r="Q375" s="55"/>
      <c r="R375" s="55"/>
      <c r="S375" s="55"/>
      <c r="T375" s="56"/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T375" s="18" t="s">
        <v>142</v>
      </c>
      <c r="AU375" s="18" t="s">
        <v>89</v>
      </c>
    </row>
    <row r="376" spans="2:51" s="13" customFormat="1" ht="22.5">
      <c r="B376" s="170"/>
      <c r="D376" s="153" t="s">
        <v>409</v>
      </c>
      <c r="E376" s="171" t="s">
        <v>3</v>
      </c>
      <c r="F376" s="172" t="s">
        <v>740</v>
      </c>
      <c r="H376" s="171" t="s">
        <v>3</v>
      </c>
      <c r="I376" s="173"/>
      <c r="L376" s="170"/>
      <c r="M376" s="174"/>
      <c r="N376" s="175"/>
      <c r="O376" s="175"/>
      <c r="P376" s="175"/>
      <c r="Q376" s="175"/>
      <c r="R376" s="175"/>
      <c r="S376" s="175"/>
      <c r="T376" s="176"/>
      <c r="AT376" s="171" t="s">
        <v>409</v>
      </c>
      <c r="AU376" s="171" t="s">
        <v>89</v>
      </c>
      <c r="AV376" s="13" t="s">
        <v>87</v>
      </c>
      <c r="AW376" s="13" t="s">
        <v>41</v>
      </c>
      <c r="AX376" s="13" t="s">
        <v>79</v>
      </c>
      <c r="AY376" s="171" t="s">
        <v>133</v>
      </c>
    </row>
    <row r="377" spans="2:51" s="14" customFormat="1" ht="11.25">
      <c r="B377" s="177"/>
      <c r="D377" s="153" t="s">
        <v>409</v>
      </c>
      <c r="E377" s="178" t="s">
        <v>3</v>
      </c>
      <c r="F377" s="179" t="s">
        <v>741</v>
      </c>
      <c r="H377" s="180">
        <v>5.533</v>
      </c>
      <c r="I377" s="181"/>
      <c r="L377" s="177"/>
      <c r="M377" s="182"/>
      <c r="N377" s="183"/>
      <c r="O377" s="183"/>
      <c r="P377" s="183"/>
      <c r="Q377" s="183"/>
      <c r="R377" s="183"/>
      <c r="S377" s="183"/>
      <c r="T377" s="184"/>
      <c r="AT377" s="178" t="s">
        <v>409</v>
      </c>
      <c r="AU377" s="178" t="s">
        <v>89</v>
      </c>
      <c r="AV377" s="14" t="s">
        <v>89</v>
      </c>
      <c r="AW377" s="14" t="s">
        <v>41</v>
      </c>
      <c r="AX377" s="14" t="s">
        <v>79</v>
      </c>
      <c r="AY377" s="178" t="s">
        <v>133</v>
      </c>
    </row>
    <row r="378" spans="2:51" s="15" customFormat="1" ht="11.25">
      <c r="B378" s="189"/>
      <c r="D378" s="153" t="s">
        <v>409</v>
      </c>
      <c r="E378" s="190" t="s">
        <v>3</v>
      </c>
      <c r="F378" s="191" t="s">
        <v>456</v>
      </c>
      <c r="H378" s="192">
        <v>5.533</v>
      </c>
      <c r="I378" s="193"/>
      <c r="L378" s="189"/>
      <c r="M378" s="197"/>
      <c r="N378" s="198"/>
      <c r="O378" s="198"/>
      <c r="P378" s="198"/>
      <c r="Q378" s="198"/>
      <c r="R378" s="198"/>
      <c r="S378" s="198"/>
      <c r="T378" s="199"/>
      <c r="AT378" s="190" t="s">
        <v>409</v>
      </c>
      <c r="AU378" s="190" t="s">
        <v>89</v>
      </c>
      <c r="AV378" s="15" t="s">
        <v>140</v>
      </c>
      <c r="AW378" s="15" t="s">
        <v>41</v>
      </c>
      <c r="AX378" s="15" t="s">
        <v>87</v>
      </c>
      <c r="AY378" s="190" t="s">
        <v>133</v>
      </c>
    </row>
    <row r="379" spans="1:65" s="2" customFormat="1" ht="21.75" customHeight="1">
      <c r="A379" s="34"/>
      <c r="B379" s="139"/>
      <c r="C379" s="140" t="s">
        <v>399</v>
      </c>
      <c r="D379" s="140" t="s">
        <v>135</v>
      </c>
      <c r="E379" s="141" t="s">
        <v>175</v>
      </c>
      <c r="F379" s="142" t="s">
        <v>742</v>
      </c>
      <c r="G379" s="143" t="s">
        <v>138</v>
      </c>
      <c r="H379" s="144">
        <v>18.2</v>
      </c>
      <c r="I379" s="145"/>
      <c r="J379" s="146">
        <f>ROUND(I379*H379,2)</f>
        <v>0</v>
      </c>
      <c r="K379" s="142" t="s">
        <v>3</v>
      </c>
      <c r="L379" s="35"/>
      <c r="M379" s="147" t="s">
        <v>3</v>
      </c>
      <c r="N379" s="148" t="s">
        <v>50</v>
      </c>
      <c r="O379" s="55"/>
      <c r="P379" s="149">
        <f>O379*H379</f>
        <v>0</v>
      </c>
      <c r="Q379" s="149">
        <v>0</v>
      </c>
      <c r="R379" s="149">
        <f>Q379*H379</f>
        <v>0</v>
      </c>
      <c r="S379" s="149">
        <v>0</v>
      </c>
      <c r="T379" s="150">
        <f>S379*H379</f>
        <v>0</v>
      </c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R379" s="151" t="s">
        <v>140</v>
      </c>
      <c r="AT379" s="151" t="s">
        <v>135</v>
      </c>
      <c r="AU379" s="151" t="s">
        <v>89</v>
      </c>
      <c r="AY379" s="18" t="s">
        <v>133</v>
      </c>
      <c r="BE379" s="152">
        <f>IF(N379="základní",J379,0)</f>
        <v>0</v>
      </c>
      <c r="BF379" s="152">
        <f>IF(N379="snížená",J379,0)</f>
        <v>0</v>
      </c>
      <c r="BG379" s="152">
        <f>IF(N379="zákl. přenesená",J379,0)</f>
        <v>0</v>
      </c>
      <c r="BH379" s="152">
        <f>IF(N379="sníž. přenesená",J379,0)</f>
        <v>0</v>
      </c>
      <c r="BI379" s="152">
        <f>IF(N379="nulová",J379,0)</f>
        <v>0</v>
      </c>
      <c r="BJ379" s="18" t="s">
        <v>87</v>
      </c>
      <c r="BK379" s="152">
        <f>ROUND(I379*H379,2)</f>
        <v>0</v>
      </c>
      <c r="BL379" s="18" t="s">
        <v>140</v>
      </c>
      <c r="BM379" s="151" t="s">
        <v>743</v>
      </c>
    </row>
    <row r="380" spans="1:47" s="2" customFormat="1" ht="11.25">
      <c r="A380" s="34"/>
      <c r="B380" s="35"/>
      <c r="C380" s="34"/>
      <c r="D380" s="153" t="s">
        <v>142</v>
      </c>
      <c r="E380" s="34"/>
      <c r="F380" s="154" t="s">
        <v>742</v>
      </c>
      <c r="G380" s="34"/>
      <c r="H380" s="34"/>
      <c r="I380" s="155"/>
      <c r="J380" s="34"/>
      <c r="K380" s="34"/>
      <c r="L380" s="35"/>
      <c r="M380" s="156"/>
      <c r="N380" s="157"/>
      <c r="O380" s="55"/>
      <c r="P380" s="55"/>
      <c r="Q380" s="55"/>
      <c r="R380" s="55"/>
      <c r="S380" s="55"/>
      <c r="T380" s="56"/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T380" s="18" t="s">
        <v>142</v>
      </c>
      <c r="AU380" s="18" t="s">
        <v>89</v>
      </c>
    </row>
    <row r="381" spans="2:51" s="13" customFormat="1" ht="11.25">
      <c r="B381" s="170"/>
      <c r="D381" s="153" t="s">
        <v>409</v>
      </c>
      <c r="E381" s="171" t="s">
        <v>3</v>
      </c>
      <c r="F381" s="172" t="s">
        <v>744</v>
      </c>
      <c r="H381" s="171" t="s">
        <v>3</v>
      </c>
      <c r="I381" s="173"/>
      <c r="L381" s="170"/>
      <c r="M381" s="174"/>
      <c r="N381" s="175"/>
      <c r="O381" s="175"/>
      <c r="P381" s="175"/>
      <c r="Q381" s="175"/>
      <c r="R381" s="175"/>
      <c r="S381" s="175"/>
      <c r="T381" s="176"/>
      <c r="AT381" s="171" t="s">
        <v>409</v>
      </c>
      <c r="AU381" s="171" t="s">
        <v>89</v>
      </c>
      <c r="AV381" s="13" t="s">
        <v>87</v>
      </c>
      <c r="AW381" s="13" t="s">
        <v>41</v>
      </c>
      <c r="AX381" s="13" t="s">
        <v>79</v>
      </c>
      <c r="AY381" s="171" t="s">
        <v>133</v>
      </c>
    </row>
    <row r="382" spans="2:51" s="14" customFormat="1" ht="11.25">
      <c r="B382" s="177"/>
      <c r="D382" s="153" t="s">
        <v>409</v>
      </c>
      <c r="E382" s="178" t="s">
        <v>3</v>
      </c>
      <c r="F382" s="179" t="s">
        <v>745</v>
      </c>
      <c r="H382" s="180">
        <v>18.2</v>
      </c>
      <c r="I382" s="181"/>
      <c r="L382" s="177"/>
      <c r="M382" s="182"/>
      <c r="N382" s="183"/>
      <c r="O382" s="183"/>
      <c r="P382" s="183"/>
      <c r="Q382" s="183"/>
      <c r="R382" s="183"/>
      <c r="S382" s="183"/>
      <c r="T382" s="184"/>
      <c r="AT382" s="178" t="s">
        <v>409</v>
      </c>
      <c r="AU382" s="178" t="s">
        <v>89</v>
      </c>
      <c r="AV382" s="14" t="s">
        <v>89</v>
      </c>
      <c r="AW382" s="14" t="s">
        <v>41</v>
      </c>
      <c r="AX382" s="14" t="s">
        <v>79</v>
      </c>
      <c r="AY382" s="178" t="s">
        <v>133</v>
      </c>
    </row>
    <row r="383" spans="2:51" s="15" customFormat="1" ht="11.25">
      <c r="B383" s="189"/>
      <c r="D383" s="153" t="s">
        <v>409</v>
      </c>
      <c r="E383" s="190" t="s">
        <v>3</v>
      </c>
      <c r="F383" s="191" t="s">
        <v>456</v>
      </c>
      <c r="H383" s="192">
        <v>18.2</v>
      </c>
      <c r="I383" s="193"/>
      <c r="L383" s="189"/>
      <c r="M383" s="197"/>
      <c r="N383" s="198"/>
      <c r="O383" s="198"/>
      <c r="P383" s="198"/>
      <c r="Q383" s="198"/>
      <c r="R383" s="198"/>
      <c r="S383" s="198"/>
      <c r="T383" s="199"/>
      <c r="AT383" s="190" t="s">
        <v>409</v>
      </c>
      <c r="AU383" s="190" t="s">
        <v>89</v>
      </c>
      <c r="AV383" s="15" t="s">
        <v>140</v>
      </c>
      <c r="AW383" s="15" t="s">
        <v>41</v>
      </c>
      <c r="AX383" s="15" t="s">
        <v>87</v>
      </c>
      <c r="AY383" s="190" t="s">
        <v>133</v>
      </c>
    </row>
    <row r="384" spans="2:63" s="12" customFormat="1" ht="22.9" customHeight="1">
      <c r="B384" s="126"/>
      <c r="D384" s="127" t="s">
        <v>78</v>
      </c>
      <c r="E384" s="137" t="s">
        <v>189</v>
      </c>
      <c r="F384" s="137" t="s">
        <v>746</v>
      </c>
      <c r="I384" s="129"/>
      <c r="J384" s="138">
        <f>BK384</f>
        <v>0</v>
      </c>
      <c r="L384" s="126"/>
      <c r="M384" s="131"/>
      <c r="N384" s="132"/>
      <c r="O384" s="132"/>
      <c r="P384" s="133">
        <f>SUM(P385:P641)</f>
        <v>0</v>
      </c>
      <c r="Q384" s="132"/>
      <c r="R384" s="133">
        <f>SUM(R385:R641)</f>
        <v>26.474988700532</v>
      </c>
      <c r="S384" s="132"/>
      <c r="T384" s="134">
        <f>SUM(T385:T641)</f>
        <v>146.34439999999998</v>
      </c>
      <c r="AR384" s="127" t="s">
        <v>140</v>
      </c>
      <c r="AT384" s="135" t="s">
        <v>78</v>
      </c>
      <c r="AU384" s="135" t="s">
        <v>87</v>
      </c>
      <c r="AY384" s="127" t="s">
        <v>133</v>
      </c>
      <c r="BK384" s="136">
        <f>SUM(BK385:BK641)</f>
        <v>0</v>
      </c>
    </row>
    <row r="385" spans="1:65" s="2" customFormat="1" ht="16.5" customHeight="1">
      <c r="A385" s="34"/>
      <c r="B385" s="139"/>
      <c r="C385" s="140" t="s">
        <v>405</v>
      </c>
      <c r="D385" s="140" t="s">
        <v>135</v>
      </c>
      <c r="E385" s="141" t="s">
        <v>747</v>
      </c>
      <c r="F385" s="142" t="s">
        <v>748</v>
      </c>
      <c r="G385" s="143" t="s">
        <v>453</v>
      </c>
      <c r="H385" s="144">
        <v>1</v>
      </c>
      <c r="I385" s="145"/>
      <c r="J385" s="146">
        <f>ROUND(I385*H385,2)</f>
        <v>0</v>
      </c>
      <c r="K385" s="142" t="s">
        <v>3</v>
      </c>
      <c r="L385" s="35"/>
      <c r="M385" s="147" t="s">
        <v>3</v>
      </c>
      <c r="N385" s="148" t="s">
        <v>50</v>
      </c>
      <c r="O385" s="55"/>
      <c r="P385" s="149">
        <f>O385*H385</f>
        <v>0</v>
      </c>
      <c r="Q385" s="149">
        <v>0.00066</v>
      </c>
      <c r="R385" s="149">
        <f>Q385*H385</f>
        <v>0.00066</v>
      </c>
      <c r="S385" s="149">
        <v>0</v>
      </c>
      <c r="T385" s="150">
        <f>S385*H385</f>
        <v>0</v>
      </c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R385" s="151" t="s">
        <v>140</v>
      </c>
      <c r="AT385" s="151" t="s">
        <v>135</v>
      </c>
      <c r="AU385" s="151" t="s">
        <v>89</v>
      </c>
      <c r="AY385" s="18" t="s">
        <v>133</v>
      </c>
      <c r="BE385" s="152">
        <f>IF(N385="základní",J385,0)</f>
        <v>0</v>
      </c>
      <c r="BF385" s="152">
        <f>IF(N385="snížená",J385,0)</f>
        <v>0</v>
      </c>
      <c r="BG385" s="152">
        <f>IF(N385="zákl. přenesená",J385,0)</f>
        <v>0</v>
      </c>
      <c r="BH385" s="152">
        <f>IF(N385="sníž. přenesená",J385,0)</f>
        <v>0</v>
      </c>
      <c r="BI385" s="152">
        <f>IF(N385="nulová",J385,0)</f>
        <v>0</v>
      </c>
      <c r="BJ385" s="18" t="s">
        <v>87</v>
      </c>
      <c r="BK385" s="152">
        <f>ROUND(I385*H385,2)</f>
        <v>0</v>
      </c>
      <c r="BL385" s="18" t="s">
        <v>140</v>
      </c>
      <c r="BM385" s="151" t="s">
        <v>749</v>
      </c>
    </row>
    <row r="386" spans="1:47" s="2" customFormat="1" ht="11.25">
      <c r="A386" s="34"/>
      <c r="B386" s="35"/>
      <c r="C386" s="34"/>
      <c r="D386" s="153" t="s">
        <v>142</v>
      </c>
      <c r="E386" s="34"/>
      <c r="F386" s="154" t="s">
        <v>748</v>
      </c>
      <c r="G386" s="34"/>
      <c r="H386" s="34"/>
      <c r="I386" s="155"/>
      <c r="J386" s="34"/>
      <c r="K386" s="34"/>
      <c r="L386" s="35"/>
      <c r="M386" s="156"/>
      <c r="N386" s="157"/>
      <c r="O386" s="55"/>
      <c r="P386" s="55"/>
      <c r="Q386" s="55"/>
      <c r="R386" s="55"/>
      <c r="S386" s="55"/>
      <c r="T386" s="56"/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T386" s="18" t="s">
        <v>142</v>
      </c>
      <c r="AU386" s="18" t="s">
        <v>89</v>
      </c>
    </row>
    <row r="387" spans="2:51" s="13" customFormat="1" ht="11.25">
      <c r="B387" s="170"/>
      <c r="D387" s="153" t="s">
        <v>409</v>
      </c>
      <c r="E387" s="171" t="s">
        <v>3</v>
      </c>
      <c r="F387" s="172" t="s">
        <v>748</v>
      </c>
      <c r="H387" s="171" t="s">
        <v>3</v>
      </c>
      <c r="I387" s="173"/>
      <c r="L387" s="170"/>
      <c r="M387" s="174"/>
      <c r="N387" s="175"/>
      <c r="O387" s="175"/>
      <c r="P387" s="175"/>
      <c r="Q387" s="175"/>
      <c r="R387" s="175"/>
      <c r="S387" s="175"/>
      <c r="T387" s="176"/>
      <c r="AT387" s="171" t="s">
        <v>409</v>
      </c>
      <c r="AU387" s="171" t="s">
        <v>89</v>
      </c>
      <c r="AV387" s="13" t="s">
        <v>87</v>
      </c>
      <c r="AW387" s="13" t="s">
        <v>41</v>
      </c>
      <c r="AX387" s="13" t="s">
        <v>79</v>
      </c>
      <c r="AY387" s="171" t="s">
        <v>133</v>
      </c>
    </row>
    <row r="388" spans="2:51" s="14" customFormat="1" ht="11.25">
      <c r="B388" s="177"/>
      <c r="D388" s="153" t="s">
        <v>409</v>
      </c>
      <c r="E388" s="178" t="s">
        <v>3</v>
      </c>
      <c r="F388" s="179" t="s">
        <v>87</v>
      </c>
      <c r="H388" s="180">
        <v>1</v>
      </c>
      <c r="I388" s="181"/>
      <c r="L388" s="177"/>
      <c r="M388" s="182"/>
      <c r="N388" s="183"/>
      <c r="O388" s="183"/>
      <c r="P388" s="183"/>
      <c r="Q388" s="183"/>
      <c r="R388" s="183"/>
      <c r="S388" s="183"/>
      <c r="T388" s="184"/>
      <c r="AT388" s="178" t="s">
        <v>409</v>
      </c>
      <c r="AU388" s="178" t="s">
        <v>89</v>
      </c>
      <c r="AV388" s="14" t="s">
        <v>89</v>
      </c>
      <c r="AW388" s="14" t="s">
        <v>41</v>
      </c>
      <c r="AX388" s="14" t="s">
        <v>79</v>
      </c>
      <c r="AY388" s="178" t="s">
        <v>133</v>
      </c>
    </row>
    <row r="389" spans="2:51" s="15" customFormat="1" ht="11.25">
      <c r="B389" s="189"/>
      <c r="D389" s="153" t="s">
        <v>409</v>
      </c>
      <c r="E389" s="190" t="s">
        <v>3</v>
      </c>
      <c r="F389" s="191" t="s">
        <v>456</v>
      </c>
      <c r="H389" s="192">
        <v>1</v>
      </c>
      <c r="I389" s="193"/>
      <c r="L389" s="189"/>
      <c r="M389" s="197"/>
      <c r="N389" s="198"/>
      <c r="O389" s="198"/>
      <c r="P389" s="198"/>
      <c r="Q389" s="198"/>
      <c r="R389" s="198"/>
      <c r="S389" s="198"/>
      <c r="T389" s="199"/>
      <c r="AT389" s="190" t="s">
        <v>409</v>
      </c>
      <c r="AU389" s="190" t="s">
        <v>89</v>
      </c>
      <c r="AV389" s="15" t="s">
        <v>140</v>
      </c>
      <c r="AW389" s="15" t="s">
        <v>41</v>
      </c>
      <c r="AX389" s="15" t="s">
        <v>87</v>
      </c>
      <c r="AY389" s="190" t="s">
        <v>133</v>
      </c>
    </row>
    <row r="390" spans="1:65" s="2" customFormat="1" ht="33" customHeight="1">
      <c r="A390" s="34"/>
      <c r="B390" s="139"/>
      <c r="C390" s="140" t="s">
        <v>413</v>
      </c>
      <c r="D390" s="140" t="s">
        <v>135</v>
      </c>
      <c r="E390" s="141" t="s">
        <v>750</v>
      </c>
      <c r="F390" s="142" t="s">
        <v>751</v>
      </c>
      <c r="G390" s="143" t="s">
        <v>243</v>
      </c>
      <c r="H390" s="144">
        <v>1.8</v>
      </c>
      <c r="I390" s="145"/>
      <c r="J390" s="146">
        <f>ROUND(I390*H390,2)</f>
        <v>0</v>
      </c>
      <c r="K390" s="142" t="s">
        <v>139</v>
      </c>
      <c r="L390" s="35"/>
      <c r="M390" s="147" t="s">
        <v>3</v>
      </c>
      <c r="N390" s="148" t="s">
        <v>50</v>
      </c>
      <c r="O390" s="55"/>
      <c r="P390" s="149">
        <f>O390*H390</f>
        <v>0</v>
      </c>
      <c r="Q390" s="149">
        <v>0.0004</v>
      </c>
      <c r="R390" s="149">
        <f>Q390*H390</f>
        <v>0.00072</v>
      </c>
      <c r="S390" s="149">
        <v>0</v>
      </c>
      <c r="T390" s="150">
        <f>S390*H390</f>
        <v>0</v>
      </c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R390" s="151" t="s">
        <v>752</v>
      </c>
      <c r="AT390" s="151" t="s">
        <v>135</v>
      </c>
      <c r="AU390" s="151" t="s">
        <v>89</v>
      </c>
      <c r="AY390" s="18" t="s">
        <v>133</v>
      </c>
      <c r="BE390" s="152">
        <f>IF(N390="základní",J390,0)</f>
        <v>0</v>
      </c>
      <c r="BF390" s="152">
        <f>IF(N390="snížená",J390,0)</f>
        <v>0</v>
      </c>
      <c r="BG390" s="152">
        <f>IF(N390="zákl. přenesená",J390,0)</f>
        <v>0</v>
      </c>
      <c r="BH390" s="152">
        <f>IF(N390="sníž. přenesená",J390,0)</f>
        <v>0</v>
      </c>
      <c r="BI390" s="152">
        <f>IF(N390="nulová",J390,0)</f>
        <v>0</v>
      </c>
      <c r="BJ390" s="18" t="s">
        <v>87</v>
      </c>
      <c r="BK390" s="152">
        <f>ROUND(I390*H390,2)</f>
        <v>0</v>
      </c>
      <c r="BL390" s="18" t="s">
        <v>752</v>
      </c>
      <c r="BM390" s="151" t="s">
        <v>753</v>
      </c>
    </row>
    <row r="391" spans="1:47" s="2" customFormat="1" ht="19.5">
      <c r="A391" s="34"/>
      <c r="B391" s="35"/>
      <c r="C391" s="34"/>
      <c r="D391" s="153" t="s">
        <v>142</v>
      </c>
      <c r="E391" s="34"/>
      <c r="F391" s="154" t="s">
        <v>754</v>
      </c>
      <c r="G391" s="34"/>
      <c r="H391" s="34"/>
      <c r="I391" s="155"/>
      <c r="J391" s="34"/>
      <c r="K391" s="34"/>
      <c r="L391" s="35"/>
      <c r="M391" s="156"/>
      <c r="N391" s="157"/>
      <c r="O391" s="55"/>
      <c r="P391" s="55"/>
      <c r="Q391" s="55"/>
      <c r="R391" s="55"/>
      <c r="S391" s="55"/>
      <c r="T391" s="56"/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T391" s="18" t="s">
        <v>142</v>
      </c>
      <c r="AU391" s="18" t="s">
        <v>89</v>
      </c>
    </row>
    <row r="392" spans="1:47" s="2" customFormat="1" ht="11.25">
      <c r="A392" s="34"/>
      <c r="B392" s="35"/>
      <c r="C392" s="34"/>
      <c r="D392" s="158" t="s">
        <v>144</v>
      </c>
      <c r="E392" s="34"/>
      <c r="F392" s="159" t="s">
        <v>755</v>
      </c>
      <c r="G392" s="34"/>
      <c r="H392" s="34"/>
      <c r="I392" s="155"/>
      <c r="J392" s="34"/>
      <c r="K392" s="34"/>
      <c r="L392" s="35"/>
      <c r="M392" s="156"/>
      <c r="N392" s="157"/>
      <c r="O392" s="55"/>
      <c r="P392" s="55"/>
      <c r="Q392" s="55"/>
      <c r="R392" s="55"/>
      <c r="S392" s="55"/>
      <c r="T392" s="56"/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T392" s="18" t="s">
        <v>144</v>
      </c>
      <c r="AU392" s="18" t="s">
        <v>89</v>
      </c>
    </row>
    <row r="393" spans="2:51" s="13" customFormat="1" ht="11.25">
      <c r="B393" s="170"/>
      <c r="D393" s="153" t="s">
        <v>409</v>
      </c>
      <c r="E393" s="171" t="s">
        <v>3</v>
      </c>
      <c r="F393" s="172" t="s">
        <v>756</v>
      </c>
      <c r="H393" s="171" t="s">
        <v>3</v>
      </c>
      <c r="I393" s="173"/>
      <c r="L393" s="170"/>
      <c r="M393" s="174"/>
      <c r="N393" s="175"/>
      <c r="O393" s="175"/>
      <c r="P393" s="175"/>
      <c r="Q393" s="175"/>
      <c r="R393" s="175"/>
      <c r="S393" s="175"/>
      <c r="T393" s="176"/>
      <c r="AT393" s="171" t="s">
        <v>409</v>
      </c>
      <c r="AU393" s="171" t="s">
        <v>89</v>
      </c>
      <c r="AV393" s="13" t="s">
        <v>87</v>
      </c>
      <c r="AW393" s="13" t="s">
        <v>41</v>
      </c>
      <c r="AX393" s="13" t="s">
        <v>79</v>
      </c>
      <c r="AY393" s="171" t="s">
        <v>133</v>
      </c>
    </row>
    <row r="394" spans="2:51" s="14" customFormat="1" ht="11.25">
      <c r="B394" s="177"/>
      <c r="D394" s="153" t="s">
        <v>409</v>
      </c>
      <c r="E394" s="178" t="s">
        <v>3</v>
      </c>
      <c r="F394" s="179" t="s">
        <v>757</v>
      </c>
      <c r="H394" s="180">
        <v>1.8</v>
      </c>
      <c r="I394" s="181"/>
      <c r="L394" s="177"/>
      <c r="M394" s="182"/>
      <c r="N394" s="183"/>
      <c r="O394" s="183"/>
      <c r="P394" s="183"/>
      <c r="Q394" s="183"/>
      <c r="R394" s="183"/>
      <c r="S394" s="183"/>
      <c r="T394" s="184"/>
      <c r="AT394" s="178" t="s">
        <v>409</v>
      </c>
      <c r="AU394" s="178" t="s">
        <v>89</v>
      </c>
      <c r="AV394" s="14" t="s">
        <v>89</v>
      </c>
      <c r="AW394" s="14" t="s">
        <v>41</v>
      </c>
      <c r="AX394" s="14" t="s">
        <v>79</v>
      </c>
      <c r="AY394" s="178" t="s">
        <v>133</v>
      </c>
    </row>
    <row r="395" spans="2:51" s="15" customFormat="1" ht="11.25">
      <c r="B395" s="189"/>
      <c r="D395" s="153" t="s">
        <v>409</v>
      </c>
      <c r="E395" s="190" t="s">
        <v>3</v>
      </c>
      <c r="F395" s="191" t="s">
        <v>456</v>
      </c>
      <c r="H395" s="192">
        <v>1.8</v>
      </c>
      <c r="I395" s="193"/>
      <c r="L395" s="189"/>
      <c r="M395" s="197"/>
      <c r="N395" s="198"/>
      <c r="O395" s="198"/>
      <c r="P395" s="198"/>
      <c r="Q395" s="198"/>
      <c r="R395" s="198"/>
      <c r="S395" s="198"/>
      <c r="T395" s="199"/>
      <c r="AT395" s="190" t="s">
        <v>409</v>
      </c>
      <c r="AU395" s="190" t="s">
        <v>89</v>
      </c>
      <c r="AV395" s="15" t="s">
        <v>140</v>
      </c>
      <c r="AW395" s="15" t="s">
        <v>41</v>
      </c>
      <c r="AX395" s="15" t="s">
        <v>87</v>
      </c>
      <c r="AY395" s="190" t="s">
        <v>133</v>
      </c>
    </row>
    <row r="396" spans="1:65" s="2" customFormat="1" ht="16.5" customHeight="1">
      <c r="A396" s="34"/>
      <c r="B396" s="139"/>
      <c r="C396" s="160" t="s">
        <v>419</v>
      </c>
      <c r="D396" s="160" t="s">
        <v>183</v>
      </c>
      <c r="E396" s="161" t="s">
        <v>758</v>
      </c>
      <c r="F396" s="162" t="s">
        <v>759</v>
      </c>
      <c r="G396" s="163" t="s">
        <v>243</v>
      </c>
      <c r="H396" s="164">
        <v>1.8</v>
      </c>
      <c r="I396" s="165"/>
      <c r="J396" s="166">
        <f>ROUND(I396*H396,2)</f>
        <v>0</v>
      </c>
      <c r="K396" s="162" t="s">
        <v>139</v>
      </c>
      <c r="L396" s="167"/>
      <c r="M396" s="168" t="s">
        <v>3</v>
      </c>
      <c r="N396" s="169" t="s">
        <v>50</v>
      </c>
      <c r="O396" s="55"/>
      <c r="P396" s="149">
        <f>O396*H396</f>
        <v>0</v>
      </c>
      <c r="Q396" s="149">
        <v>0.98</v>
      </c>
      <c r="R396" s="149">
        <f>Q396*H396</f>
        <v>1.764</v>
      </c>
      <c r="S396" s="149">
        <v>0</v>
      </c>
      <c r="T396" s="150">
        <f>S396*H396</f>
        <v>0</v>
      </c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R396" s="151" t="s">
        <v>752</v>
      </c>
      <c r="AT396" s="151" t="s">
        <v>183</v>
      </c>
      <c r="AU396" s="151" t="s">
        <v>89</v>
      </c>
      <c r="AY396" s="18" t="s">
        <v>133</v>
      </c>
      <c r="BE396" s="152">
        <f>IF(N396="základní",J396,0)</f>
        <v>0</v>
      </c>
      <c r="BF396" s="152">
        <f>IF(N396="snížená",J396,0)</f>
        <v>0</v>
      </c>
      <c r="BG396" s="152">
        <f>IF(N396="zákl. přenesená",J396,0)</f>
        <v>0</v>
      </c>
      <c r="BH396" s="152">
        <f>IF(N396="sníž. přenesená",J396,0)</f>
        <v>0</v>
      </c>
      <c r="BI396" s="152">
        <f>IF(N396="nulová",J396,0)</f>
        <v>0</v>
      </c>
      <c r="BJ396" s="18" t="s">
        <v>87</v>
      </c>
      <c r="BK396" s="152">
        <f>ROUND(I396*H396,2)</f>
        <v>0</v>
      </c>
      <c r="BL396" s="18" t="s">
        <v>752</v>
      </c>
      <c r="BM396" s="151" t="s">
        <v>760</v>
      </c>
    </row>
    <row r="397" spans="1:47" s="2" customFormat="1" ht="11.25">
      <c r="A397" s="34"/>
      <c r="B397" s="35"/>
      <c r="C397" s="34"/>
      <c r="D397" s="153" t="s">
        <v>142</v>
      </c>
      <c r="E397" s="34"/>
      <c r="F397" s="154" t="s">
        <v>759</v>
      </c>
      <c r="G397" s="34"/>
      <c r="H397" s="34"/>
      <c r="I397" s="155"/>
      <c r="J397" s="34"/>
      <c r="K397" s="34"/>
      <c r="L397" s="35"/>
      <c r="M397" s="156"/>
      <c r="N397" s="157"/>
      <c r="O397" s="55"/>
      <c r="P397" s="55"/>
      <c r="Q397" s="55"/>
      <c r="R397" s="55"/>
      <c r="S397" s="55"/>
      <c r="T397" s="56"/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T397" s="18" t="s">
        <v>142</v>
      </c>
      <c r="AU397" s="18" t="s">
        <v>89</v>
      </c>
    </row>
    <row r="398" spans="2:51" s="13" customFormat="1" ht="11.25">
      <c r="B398" s="170"/>
      <c r="D398" s="153" t="s">
        <v>409</v>
      </c>
      <c r="E398" s="171" t="s">
        <v>3</v>
      </c>
      <c r="F398" s="172" t="s">
        <v>756</v>
      </c>
      <c r="H398" s="171" t="s">
        <v>3</v>
      </c>
      <c r="I398" s="173"/>
      <c r="L398" s="170"/>
      <c r="M398" s="174"/>
      <c r="N398" s="175"/>
      <c r="O398" s="175"/>
      <c r="P398" s="175"/>
      <c r="Q398" s="175"/>
      <c r="R398" s="175"/>
      <c r="S398" s="175"/>
      <c r="T398" s="176"/>
      <c r="AT398" s="171" t="s">
        <v>409</v>
      </c>
      <c r="AU398" s="171" t="s">
        <v>89</v>
      </c>
      <c r="AV398" s="13" t="s">
        <v>87</v>
      </c>
      <c r="AW398" s="13" t="s">
        <v>41</v>
      </c>
      <c r="AX398" s="13" t="s">
        <v>79</v>
      </c>
      <c r="AY398" s="171" t="s">
        <v>133</v>
      </c>
    </row>
    <row r="399" spans="2:51" s="14" customFormat="1" ht="11.25">
      <c r="B399" s="177"/>
      <c r="D399" s="153" t="s">
        <v>409</v>
      </c>
      <c r="E399" s="178" t="s">
        <v>3</v>
      </c>
      <c r="F399" s="179" t="s">
        <v>757</v>
      </c>
      <c r="H399" s="180">
        <v>1.8</v>
      </c>
      <c r="I399" s="181"/>
      <c r="L399" s="177"/>
      <c r="M399" s="182"/>
      <c r="N399" s="183"/>
      <c r="O399" s="183"/>
      <c r="P399" s="183"/>
      <c r="Q399" s="183"/>
      <c r="R399" s="183"/>
      <c r="S399" s="183"/>
      <c r="T399" s="184"/>
      <c r="AT399" s="178" t="s">
        <v>409</v>
      </c>
      <c r="AU399" s="178" t="s">
        <v>89</v>
      </c>
      <c r="AV399" s="14" t="s">
        <v>89</v>
      </c>
      <c r="AW399" s="14" t="s">
        <v>41</v>
      </c>
      <c r="AX399" s="14" t="s">
        <v>79</v>
      </c>
      <c r="AY399" s="178" t="s">
        <v>133</v>
      </c>
    </row>
    <row r="400" spans="2:51" s="15" customFormat="1" ht="11.25">
      <c r="B400" s="189"/>
      <c r="D400" s="153" t="s">
        <v>409</v>
      </c>
      <c r="E400" s="190" t="s">
        <v>3</v>
      </c>
      <c r="F400" s="191" t="s">
        <v>456</v>
      </c>
      <c r="H400" s="192">
        <v>1.8</v>
      </c>
      <c r="I400" s="193"/>
      <c r="L400" s="189"/>
      <c r="M400" s="197"/>
      <c r="N400" s="198"/>
      <c r="O400" s="198"/>
      <c r="P400" s="198"/>
      <c r="Q400" s="198"/>
      <c r="R400" s="198"/>
      <c r="S400" s="198"/>
      <c r="T400" s="199"/>
      <c r="AT400" s="190" t="s">
        <v>409</v>
      </c>
      <c r="AU400" s="190" t="s">
        <v>89</v>
      </c>
      <c r="AV400" s="15" t="s">
        <v>140</v>
      </c>
      <c r="AW400" s="15" t="s">
        <v>41</v>
      </c>
      <c r="AX400" s="15" t="s">
        <v>87</v>
      </c>
      <c r="AY400" s="190" t="s">
        <v>133</v>
      </c>
    </row>
    <row r="401" spans="1:65" s="2" customFormat="1" ht="24.2" customHeight="1">
      <c r="A401" s="34"/>
      <c r="B401" s="139"/>
      <c r="C401" s="140" t="s">
        <v>425</v>
      </c>
      <c r="D401" s="140" t="s">
        <v>135</v>
      </c>
      <c r="E401" s="141" t="s">
        <v>761</v>
      </c>
      <c r="F401" s="142" t="s">
        <v>762</v>
      </c>
      <c r="G401" s="143" t="s">
        <v>165</v>
      </c>
      <c r="H401" s="144">
        <v>0.014</v>
      </c>
      <c r="I401" s="145"/>
      <c r="J401" s="146">
        <f>ROUND(I401*H401,2)</f>
        <v>0</v>
      </c>
      <c r="K401" s="142" t="s">
        <v>3</v>
      </c>
      <c r="L401" s="35"/>
      <c r="M401" s="147" t="s">
        <v>3</v>
      </c>
      <c r="N401" s="148" t="s">
        <v>50</v>
      </c>
      <c r="O401" s="55"/>
      <c r="P401" s="149">
        <f>O401*H401</f>
        <v>0</v>
      </c>
      <c r="Q401" s="149">
        <v>0.00018</v>
      </c>
      <c r="R401" s="149">
        <f>Q401*H401</f>
        <v>2.52E-06</v>
      </c>
      <c r="S401" s="149">
        <v>0</v>
      </c>
      <c r="T401" s="150">
        <f>S401*H401</f>
        <v>0</v>
      </c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R401" s="151" t="s">
        <v>140</v>
      </c>
      <c r="AT401" s="151" t="s">
        <v>135</v>
      </c>
      <c r="AU401" s="151" t="s">
        <v>89</v>
      </c>
      <c r="AY401" s="18" t="s">
        <v>133</v>
      </c>
      <c r="BE401" s="152">
        <f>IF(N401="základní",J401,0)</f>
        <v>0</v>
      </c>
      <c r="BF401" s="152">
        <f>IF(N401="snížená",J401,0)</f>
        <v>0</v>
      </c>
      <c r="BG401" s="152">
        <f>IF(N401="zákl. přenesená",J401,0)</f>
        <v>0</v>
      </c>
      <c r="BH401" s="152">
        <f>IF(N401="sníž. přenesená",J401,0)</f>
        <v>0</v>
      </c>
      <c r="BI401" s="152">
        <f>IF(N401="nulová",J401,0)</f>
        <v>0</v>
      </c>
      <c r="BJ401" s="18" t="s">
        <v>87</v>
      </c>
      <c r="BK401" s="152">
        <f>ROUND(I401*H401,2)</f>
        <v>0</v>
      </c>
      <c r="BL401" s="18" t="s">
        <v>140</v>
      </c>
      <c r="BM401" s="151" t="s">
        <v>763</v>
      </c>
    </row>
    <row r="402" spans="1:47" s="2" customFormat="1" ht="11.25">
      <c r="A402" s="34"/>
      <c r="B402" s="35"/>
      <c r="C402" s="34"/>
      <c r="D402" s="153" t="s">
        <v>142</v>
      </c>
      <c r="E402" s="34"/>
      <c r="F402" s="154" t="s">
        <v>762</v>
      </c>
      <c r="G402" s="34"/>
      <c r="H402" s="34"/>
      <c r="I402" s="155"/>
      <c r="J402" s="34"/>
      <c r="K402" s="34"/>
      <c r="L402" s="35"/>
      <c r="M402" s="156"/>
      <c r="N402" s="157"/>
      <c r="O402" s="55"/>
      <c r="P402" s="55"/>
      <c r="Q402" s="55"/>
      <c r="R402" s="55"/>
      <c r="S402" s="55"/>
      <c r="T402" s="56"/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T402" s="18" t="s">
        <v>142</v>
      </c>
      <c r="AU402" s="18" t="s">
        <v>89</v>
      </c>
    </row>
    <row r="403" spans="2:51" s="13" customFormat="1" ht="22.5">
      <c r="B403" s="170"/>
      <c r="D403" s="153" t="s">
        <v>409</v>
      </c>
      <c r="E403" s="171" t="s">
        <v>3</v>
      </c>
      <c r="F403" s="172" t="s">
        <v>764</v>
      </c>
      <c r="H403" s="171" t="s">
        <v>3</v>
      </c>
      <c r="I403" s="173"/>
      <c r="L403" s="170"/>
      <c r="M403" s="174"/>
      <c r="N403" s="175"/>
      <c r="O403" s="175"/>
      <c r="P403" s="175"/>
      <c r="Q403" s="175"/>
      <c r="R403" s="175"/>
      <c r="S403" s="175"/>
      <c r="T403" s="176"/>
      <c r="AT403" s="171" t="s">
        <v>409</v>
      </c>
      <c r="AU403" s="171" t="s">
        <v>89</v>
      </c>
      <c r="AV403" s="13" t="s">
        <v>87</v>
      </c>
      <c r="AW403" s="13" t="s">
        <v>41</v>
      </c>
      <c r="AX403" s="13" t="s">
        <v>79</v>
      </c>
      <c r="AY403" s="171" t="s">
        <v>133</v>
      </c>
    </row>
    <row r="404" spans="2:51" s="14" customFormat="1" ht="11.25">
      <c r="B404" s="177"/>
      <c r="D404" s="153" t="s">
        <v>409</v>
      </c>
      <c r="E404" s="178" t="s">
        <v>3</v>
      </c>
      <c r="F404" s="179" t="s">
        <v>765</v>
      </c>
      <c r="H404" s="180">
        <v>0.014</v>
      </c>
      <c r="I404" s="181"/>
      <c r="L404" s="177"/>
      <c r="M404" s="182"/>
      <c r="N404" s="183"/>
      <c r="O404" s="183"/>
      <c r="P404" s="183"/>
      <c r="Q404" s="183"/>
      <c r="R404" s="183"/>
      <c r="S404" s="183"/>
      <c r="T404" s="184"/>
      <c r="AT404" s="178" t="s">
        <v>409</v>
      </c>
      <c r="AU404" s="178" t="s">
        <v>89</v>
      </c>
      <c r="AV404" s="14" t="s">
        <v>89</v>
      </c>
      <c r="AW404" s="14" t="s">
        <v>41</v>
      </c>
      <c r="AX404" s="14" t="s">
        <v>79</v>
      </c>
      <c r="AY404" s="178" t="s">
        <v>133</v>
      </c>
    </row>
    <row r="405" spans="2:51" s="15" customFormat="1" ht="11.25">
      <c r="B405" s="189"/>
      <c r="D405" s="153" t="s">
        <v>409</v>
      </c>
      <c r="E405" s="190" t="s">
        <v>3</v>
      </c>
      <c r="F405" s="191" t="s">
        <v>456</v>
      </c>
      <c r="H405" s="192">
        <v>0.014</v>
      </c>
      <c r="I405" s="193"/>
      <c r="L405" s="189"/>
      <c r="M405" s="197"/>
      <c r="N405" s="198"/>
      <c r="O405" s="198"/>
      <c r="P405" s="198"/>
      <c r="Q405" s="198"/>
      <c r="R405" s="198"/>
      <c r="S405" s="198"/>
      <c r="T405" s="199"/>
      <c r="AT405" s="190" t="s">
        <v>409</v>
      </c>
      <c r="AU405" s="190" t="s">
        <v>89</v>
      </c>
      <c r="AV405" s="15" t="s">
        <v>140</v>
      </c>
      <c r="AW405" s="15" t="s">
        <v>41</v>
      </c>
      <c r="AX405" s="15" t="s">
        <v>87</v>
      </c>
      <c r="AY405" s="190" t="s">
        <v>133</v>
      </c>
    </row>
    <row r="406" spans="1:65" s="2" customFormat="1" ht="16.5" customHeight="1">
      <c r="A406" s="34"/>
      <c r="B406" s="139"/>
      <c r="C406" s="140" t="s">
        <v>433</v>
      </c>
      <c r="D406" s="140" t="s">
        <v>135</v>
      </c>
      <c r="E406" s="141" t="s">
        <v>766</v>
      </c>
      <c r="F406" s="142" t="s">
        <v>767</v>
      </c>
      <c r="G406" s="143" t="s">
        <v>165</v>
      </c>
      <c r="H406" s="144">
        <v>0.157</v>
      </c>
      <c r="I406" s="145"/>
      <c r="J406" s="146">
        <f>ROUND(I406*H406,2)</f>
        <v>0</v>
      </c>
      <c r="K406" s="142" t="s">
        <v>3</v>
      </c>
      <c r="L406" s="35"/>
      <c r="M406" s="147" t="s">
        <v>3</v>
      </c>
      <c r="N406" s="148" t="s">
        <v>50</v>
      </c>
      <c r="O406" s="55"/>
      <c r="P406" s="149">
        <f>O406*H406</f>
        <v>0</v>
      </c>
      <c r="Q406" s="149">
        <v>0.00018</v>
      </c>
      <c r="R406" s="149">
        <f>Q406*H406</f>
        <v>2.826E-05</v>
      </c>
      <c r="S406" s="149">
        <v>0</v>
      </c>
      <c r="T406" s="150">
        <f>S406*H406</f>
        <v>0</v>
      </c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R406" s="151" t="s">
        <v>140</v>
      </c>
      <c r="AT406" s="151" t="s">
        <v>135</v>
      </c>
      <c r="AU406" s="151" t="s">
        <v>89</v>
      </c>
      <c r="AY406" s="18" t="s">
        <v>133</v>
      </c>
      <c r="BE406" s="152">
        <f>IF(N406="základní",J406,0)</f>
        <v>0</v>
      </c>
      <c r="BF406" s="152">
        <f>IF(N406="snížená",J406,0)</f>
        <v>0</v>
      </c>
      <c r="BG406" s="152">
        <f>IF(N406="zákl. přenesená",J406,0)</f>
        <v>0</v>
      </c>
      <c r="BH406" s="152">
        <f>IF(N406="sníž. přenesená",J406,0)</f>
        <v>0</v>
      </c>
      <c r="BI406" s="152">
        <f>IF(N406="nulová",J406,0)</f>
        <v>0</v>
      </c>
      <c r="BJ406" s="18" t="s">
        <v>87</v>
      </c>
      <c r="BK406" s="152">
        <f>ROUND(I406*H406,2)</f>
        <v>0</v>
      </c>
      <c r="BL406" s="18" t="s">
        <v>140</v>
      </c>
      <c r="BM406" s="151" t="s">
        <v>768</v>
      </c>
    </row>
    <row r="407" spans="1:47" s="2" customFormat="1" ht="11.25">
      <c r="A407" s="34"/>
      <c r="B407" s="35"/>
      <c r="C407" s="34"/>
      <c r="D407" s="153" t="s">
        <v>142</v>
      </c>
      <c r="E407" s="34"/>
      <c r="F407" s="154" t="s">
        <v>767</v>
      </c>
      <c r="G407" s="34"/>
      <c r="H407" s="34"/>
      <c r="I407" s="155"/>
      <c r="J407" s="34"/>
      <c r="K407" s="34"/>
      <c r="L407" s="35"/>
      <c r="M407" s="156"/>
      <c r="N407" s="157"/>
      <c r="O407" s="55"/>
      <c r="P407" s="55"/>
      <c r="Q407" s="55"/>
      <c r="R407" s="55"/>
      <c r="S407" s="55"/>
      <c r="T407" s="56"/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T407" s="18" t="s">
        <v>142</v>
      </c>
      <c r="AU407" s="18" t="s">
        <v>89</v>
      </c>
    </row>
    <row r="408" spans="2:51" s="13" customFormat="1" ht="11.25">
      <c r="B408" s="170"/>
      <c r="D408" s="153" t="s">
        <v>409</v>
      </c>
      <c r="E408" s="171" t="s">
        <v>3</v>
      </c>
      <c r="F408" s="172" t="s">
        <v>767</v>
      </c>
      <c r="H408" s="171" t="s">
        <v>3</v>
      </c>
      <c r="I408" s="173"/>
      <c r="L408" s="170"/>
      <c r="M408" s="174"/>
      <c r="N408" s="175"/>
      <c r="O408" s="175"/>
      <c r="P408" s="175"/>
      <c r="Q408" s="175"/>
      <c r="R408" s="175"/>
      <c r="S408" s="175"/>
      <c r="T408" s="176"/>
      <c r="AT408" s="171" t="s">
        <v>409</v>
      </c>
      <c r="AU408" s="171" t="s">
        <v>89</v>
      </c>
      <c r="AV408" s="13" t="s">
        <v>87</v>
      </c>
      <c r="AW408" s="13" t="s">
        <v>41</v>
      </c>
      <c r="AX408" s="13" t="s">
        <v>79</v>
      </c>
      <c r="AY408" s="171" t="s">
        <v>133</v>
      </c>
    </row>
    <row r="409" spans="2:51" s="14" customFormat="1" ht="11.25">
      <c r="B409" s="177"/>
      <c r="D409" s="153" t="s">
        <v>409</v>
      </c>
      <c r="E409" s="178" t="s">
        <v>3</v>
      </c>
      <c r="F409" s="179" t="s">
        <v>769</v>
      </c>
      <c r="H409" s="180">
        <v>0.157</v>
      </c>
      <c r="I409" s="181"/>
      <c r="L409" s="177"/>
      <c r="M409" s="182"/>
      <c r="N409" s="183"/>
      <c r="O409" s="183"/>
      <c r="P409" s="183"/>
      <c r="Q409" s="183"/>
      <c r="R409" s="183"/>
      <c r="S409" s="183"/>
      <c r="T409" s="184"/>
      <c r="AT409" s="178" t="s">
        <v>409</v>
      </c>
      <c r="AU409" s="178" t="s">
        <v>89</v>
      </c>
      <c r="AV409" s="14" t="s">
        <v>89</v>
      </c>
      <c r="AW409" s="14" t="s">
        <v>41</v>
      </c>
      <c r="AX409" s="14" t="s">
        <v>79</v>
      </c>
      <c r="AY409" s="178" t="s">
        <v>133</v>
      </c>
    </row>
    <row r="410" spans="2:51" s="15" customFormat="1" ht="11.25">
      <c r="B410" s="189"/>
      <c r="D410" s="153" t="s">
        <v>409</v>
      </c>
      <c r="E410" s="190" t="s">
        <v>3</v>
      </c>
      <c r="F410" s="191" t="s">
        <v>456</v>
      </c>
      <c r="H410" s="192">
        <v>0.157</v>
      </c>
      <c r="I410" s="193"/>
      <c r="L410" s="189"/>
      <c r="M410" s="197"/>
      <c r="N410" s="198"/>
      <c r="O410" s="198"/>
      <c r="P410" s="198"/>
      <c r="Q410" s="198"/>
      <c r="R410" s="198"/>
      <c r="S410" s="198"/>
      <c r="T410" s="199"/>
      <c r="AT410" s="190" t="s">
        <v>409</v>
      </c>
      <c r="AU410" s="190" t="s">
        <v>89</v>
      </c>
      <c r="AV410" s="15" t="s">
        <v>140</v>
      </c>
      <c r="AW410" s="15" t="s">
        <v>41</v>
      </c>
      <c r="AX410" s="15" t="s">
        <v>87</v>
      </c>
      <c r="AY410" s="190" t="s">
        <v>133</v>
      </c>
    </row>
    <row r="411" spans="1:65" s="2" customFormat="1" ht="24.2" customHeight="1">
      <c r="A411" s="34"/>
      <c r="B411" s="139"/>
      <c r="C411" s="140" t="s">
        <v>443</v>
      </c>
      <c r="D411" s="140" t="s">
        <v>135</v>
      </c>
      <c r="E411" s="141" t="s">
        <v>770</v>
      </c>
      <c r="F411" s="142" t="s">
        <v>771</v>
      </c>
      <c r="G411" s="143" t="s">
        <v>243</v>
      </c>
      <c r="H411" s="144">
        <v>24</v>
      </c>
      <c r="I411" s="145"/>
      <c r="J411" s="146">
        <f>ROUND(I411*H411,2)</f>
        <v>0</v>
      </c>
      <c r="K411" s="142" t="s">
        <v>139</v>
      </c>
      <c r="L411" s="35"/>
      <c r="M411" s="147" t="s">
        <v>3</v>
      </c>
      <c r="N411" s="148" t="s">
        <v>50</v>
      </c>
      <c r="O411" s="55"/>
      <c r="P411" s="149">
        <f>O411*H411</f>
        <v>0</v>
      </c>
      <c r="Q411" s="149">
        <v>0</v>
      </c>
      <c r="R411" s="149">
        <f>Q411*H411</f>
        <v>0</v>
      </c>
      <c r="S411" s="149">
        <v>0.025</v>
      </c>
      <c r="T411" s="150">
        <f>S411*H411</f>
        <v>0.6000000000000001</v>
      </c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R411" s="151" t="s">
        <v>140</v>
      </c>
      <c r="AT411" s="151" t="s">
        <v>135</v>
      </c>
      <c r="AU411" s="151" t="s">
        <v>89</v>
      </c>
      <c r="AY411" s="18" t="s">
        <v>133</v>
      </c>
      <c r="BE411" s="152">
        <f>IF(N411="základní",J411,0)</f>
        <v>0</v>
      </c>
      <c r="BF411" s="152">
        <f>IF(N411="snížená",J411,0)</f>
        <v>0</v>
      </c>
      <c r="BG411" s="152">
        <f>IF(N411="zákl. přenesená",J411,0)</f>
        <v>0</v>
      </c>
      <c r="BH411" s="152">
        <f>IF(N411="sníž. přenesená",J411,0)</f>
        <v>0</v>
      </c>
      <c r="BI411" s="152">
        <f>IF(N411="nulová",J411,0)</f>
        <v>0</v>
      </c>
      <c r="BJ411" s="18" t="s">
        <v>87</v>
      </c>
      <c r="BK411" s="152">
        <f>ROUND(I411*H411,2)</f>
        <v>0</v>
      </c>
      <c r="BL411" s="18" t="s">
        <v>140</v>
      </c>
      <c r="BM411" s="151" t="s">
        <v>772</v>
      </c>
    </row>
    <row r="412" spans="1:47" s="2" customFormat="1" ht="48.75">
      <c r="A412" s="34"/>
      <c r="B412" s="35"/>
      <c r="C412" s="34"/>
      <c r="D412" s="153" t="s">
        <v>142</v>
      </c>
      <c r="E412" s="34"/>
      <c r="F412" s="154" t="s">
        <v>773</v>
      </c>
      <c r="G412" s="34"/>
      <c r="H412" s="34"/>
      <c r="I412" s="155"/>
      <c r="J412" s="34"/>
      <c r="K412" s="34"/>
      <c r="L412" s="35"/>
      <c r="M412" s="156"/>
      <c r="N412" s="157"/>
      <c r="O412" s="55"/>
      <c r="P412" s="55"/>
      <c r="Q412" s="55"/>
      <c r="R412" s="55"/>
      <c r="S412" s="55"/>
      <c r="T412" s="56"/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  <c r="AT412" s="18" t="s">
        <v>142</v>
      </c>
      <c r="AU412" s="18" t="s">
        <v>89</v>
      </c>
    </row>
    <row r="413" spans="1:47" s="2" customFormat="1" ht="11.25">
      <c r="A413" s="34"/>
      <c r="B413" s="35"/>
      <c r="C413" s="34"/>
      <c r="D413" s="158" t="s">
        <v>144</v>
      </c>
      <c r="E413" s="34"/>
      <c r="F413" s="159" t="s">
        <v>774</v>
      </c>
      <c r="G413" s="34"/>
      <c r="H413" s="34"/>
      <c r="I413" s="155"/>
      <c r="J413" s="34"/>
      <c r="K413" s="34"/>
      <c r="L413" s="35"/>
      <c r="M413" s="156"/>
      <c r="N413" s="157"/>
      <c r="O413" s="55"/>
      <c r="P413" s="55"/>
      <c r="Q413" s="55"/>
      <c r="R413" s="55"/>
      <c r="S413" s="55"/>
      <c r="T413" s="56"/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  <c r="AT413" s="18" t="s">
        <v>144</v>
      </c>
      <c r="AU413" s="18" t="s">
        <v>89</v>
      </c>
    </row>
    <row r="414" spans="2:51" s="13" customFormat="1" ht="11.25">
      <c r="B414" s="170"/>
      <c r="D414" s="153" t="s">
        <v>409</v>
      </c>
      <c r="E414" s="171" t="s">
        <v>3</v>
      </c>
      <c r="F414" s="172" t="s">
        <v>775</v>
      </c>
      <c r="H414" s="171" t="s">
        <v>3</v>
      </c>
      <c r="I414" s="173"/>
      <c r="L414" s="170"/>
      <c r="M414" s="174"/>
      <c r="N414" s="175"/>
      <c r="O414" s="175"/>
      <c r="P414" s="175"/>
      <c r="Q414" s="175"/>
      <c r="R414" s="175"/>
      <c r="S414" s="175"/>
      <c r="T414" s="176"/>
      <c r="AT414" s="171" t="s">
        <v>409</v>
      </c>
      <c r="AU414" s="171" t="s">
        <v>89</v>
      </c>
      <c r="AV414" s="13" t="s">
        <v>87</v>
      </c>
      <c r="AW414" s="13" t="s">
        <v>41</v>
      </c>
      <c r="AX414" s="13" t="s">
        <v>79</v>
      </c>
      <c r="AY414" s="171" t="s">
        <v>133</v>
      </c>
    </row>
    <row r="415" spans="2:51" s="14" customFormat="1" ht="11.25">
      <c r="B415" s="177"/>
      <c r="D415" s="153" t="s">
        <v>409</v>
      </c>
      <c r="E415" s="178" t="s">
        <v>3</v>
      </c>
      <c r="F415" s="179" t="s">
        <v>776</v>
      </c>
      <c r="H415" s="180">
        <v>24</v>
      </c>
      <c r="I415" s="181"/>
      <c r="L415" s="177"/>
      <c r="M415" s="182"/>
      <c r="N415" s="183"/>
      <c r="O415" s="183"/>
      <c r="P415" s="183"/>
      <c r="Q415" s="183"/>
      <c r="R415" s="183"/>
      <c r="S415" s="183"/>
      <c r="T415" s="184"/>
      <c r="AT415" s="178" t="s">
        <v>409</v>
      </c>
      <c r="AU415" s="178" t="s">
        <v>89</v>
      </c>
      <c r="AV415" s="14" t="s">
        <v>89</v>
      </c>
      <c r="AW415" s="14" t="s">
        <v>41</v>
      </c>
      <c r="AX415" s="14" t="s">
        <v>79</v>
      </c>
      <c r="AY415" s="178" t="s">
        <v>133</v>
      </c>
    </row>
    <row r="416" spans="2:51" s="15" customFormat="1" ht="11.25">
      <c r="B416" s="189"/>
      <c r="D416" s="153" t="s">
        <v>409</v>
      </c>
      <c r="E416" s="190" t="s">
        <v>3</v>
      </c>
      <c r="F416" s="191" t="s">
        <v>456</v>
      </c>
      <c r="H416" s="192">
        <v>24</v>
      </c>
      <c r="I416" s="193"/>
      <c r="L416" s="189"/>
      <c r="M416" s="197"/>
      <c r="N416" s="198"/>
      <c r="O416" s="198"/>
      <c r="P416" s="198"/>
      <c r="Q416" s="198"/>
      <c r="R416" s="198"/>
      <c r="S416" s="198"/>
      <c r="T416" s="199"/>
      <c r="AT416" s="190" t="s">
        <v>409</v>
      </c>
      <c r="AU416" s="190" t="s">
        <v>89</v>
      </c>
      <c r="AV416" s="15" t="s">
        <v>140</v>
      </c>
      <c r="AW416" s="15" t="s">
        <v>41</v>
      </c>
      <c r="AX416" s="15" t="s">
        <v>87</v>
      </c>
      <c r="AY416" s="190" t="s">
        <v>133</v>
      </c>
    </row>
    <row r="417" spans="1:65" s="2" customFormat="1" ht="24.2" customHeight="1">
      <c r="A417" s="34"/>
      <c r="B417" s="139"/>
      <c r="C417" s="140" t="s">
        <v>777</v>
      </c>
      <c r="D417" s="140" t="s">
        <v>135</v>
      </c>
      <c r="E417" s="141" t="s">
        <v>778</v>
      </c>
      <c r="F417" s="142" t="s">
        <v>779</v>
      </c>
      <c r="G417" s="143" t="s">
        <v>138</v>
      </c>
      <c r="H417" s="144">
        <v>57</v>
      </c>
      <c r="I417" s="145"/>
      <c r="J417" s="146">
        <f>ROUND(I417*H417,2)</f>
        <v>0</v>
      </c>
      <c r="K417" s="142" t="s">
        <v>3</v>
      </c>
      <c r="L417" s="35"/>
      <c r="M417" s="147" t="s">
        <v>3</v>
      </c>
      <c r="N417" s="148" t="s">
        <v>50</v>
      </c>
      <c r="O417" s="55"/>
      <c r="P417" s="149">
        <f>O417*H417</f>
        <v>0</v>
      </c>
      <c r="Q417" s="149">
        <v>0.13862</v>
      </c>
      <c r="R417" s="149">
        <f>Q417*H417</f>
        <v>7.901339999999999</v>
      </c>
      <c r="S417" s="149">
        <v>0</v>
      </c>
      <c r="T417" s="150">
        <f>S417*H417</f>
        <v>0</v>
      </c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R417" s="151" t="s">
        <v>140</v>
      </c>
      <c r="AT417" s="151" t="s">
        <v>135</v>
      </c>
      <c r="AU417" s="151" t="s">
        <v>89</v>
      </c>
      <c r="AY417" s="18" t="s">
        <v>133</v>
      </c>
      <c r="BE417" s="152">
        <f>IF(N417="základní",J417,0)</f>
        <v>0</v>
      </c>
      <c r="BF417" s="152">
        <f>IF(N417="snížená",J417,0)</f>
        <v>0</v>
      </c>
      <c r="BG417" s="152">
        <f>IF(N417="zákl. přenesená",J417,0)</f>
        <v>0</v>
      </c>
      <c r="BH417" s="152">
        <f>IF(N417="sníž. přenesená",J417,0)</f>
        <v>0</v>
      </c>
      <c r="BI417" s="152">
        <f>IF(N417="nulová",J417,0)</f>
        <v>0</v>
      </c>
      <c r="BJ417" s="18" t="s">
        <v>87</v>
      </c>
      <c r="BK417" s="152">
        <f>ROUND(I417*H417,2)</f>
        <v>0</v>
      </c>
      <c r="BL417" s="18" t="s">
        <v>140</v>
      </c>
      <c r="BM417" s="151" t="s">
        <v>780</v>
      </c>
    </row>
    <row r="418" spans="1:47" s="2" customFormat="1" ht="19.5">
      <c r="A418" s="34"/>
      <c r="B418" s="35"/>
      <c r="C418" s="34"/>
      <c r="D418" s="153" t="s">
        <v>142</v>
      </c>
      <c r="E418" s="34"/>
      <c r="F418" s="154" t="s">
        <v>779</v>
      </c>
      <c r="G418" s="34"/>
      <c r="H418" s="34"/>
      <c r="I418" s="155"/>
      <c r="J418" s="34"/>
      <c r="K418" s="34"/>
      <c r="L418" s="35"/>
      <c r="M418" s="156"/>
      <c r="N418" s="157"/>
      <c r="O418" s="55"/>
      <c r="P418" s="55"/>
      <c r="Q418" s="55"/>
      <c r="R418" s="55"/>
      <c r="S418" s="55"/>
      <c r="T418" s="56"/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T418" s="18" t="s">
        <v>142</v>
      </c>
      <c r="AU418" s="18" t="s">
        <v>89</v>
      </c>
    </row>
    <row r="419" spans="2:51" s="13" customFormat="1" ht="11.25">
      <c r="B419" s="170"/>
      <c r="D419" s="153" t="s">
        <v>409</v>
      </c>
      <c r="E419" s="171" t="s">
        <v>3</v>
      </c>
      <c r="F419" s="172" t="s">
        <v>781</v>
      </c>
      <c r="H419" s="171" t="s">
        <v>3</v>
      </c>
      <c r="I419" s="173"/>
      <c r="L419" s="170"/>
      <c r="M419" s="174"/>
      <c r="N419" s="175"/>
      <c r="O419" s="175"/>
      <c r="P419" s="175"/>
      <c r="Q419" s="175"/>
      <c r="R419" s="175"/>
      <c r="S419" s="175"/>
      <c r="T419" s="176"/>
      <c r="AT419" s="171" t="s">
        <v>409</v>
      </c>
      <c r="AU419" s="171" t="s">
        <v>89</v>
      </c>
      <c r="AV419" s="13" t="s">
        <v>87</v>
      </c>
      <c r="AW419" s="13" t="s">
        <v>41</v>
      </c>
      <c r="AX419" s="13" t="s">
        <v>79</v>
      </c>
      <c r="AY419" s="171" t="s">
        <v>133</v>
      </c>
    </row>
    <row r="420" spans="2:51" s="14" customFormat="1" ht="11.25">
      <c r="B420" s="177"/>
      <c r="D420" s="153" t="s">
        <v>409</v>
      </c>
      <c r="E420" s="178" t="s">
        <v>3</v>
      </c>
      <c r="F420" s="179" t="s">
        <v>782</v>
      </c>
      <c r="H420" s="180">
        <v>57</v>
      </c>
      <c r="I420" s="181"/>
      <c r="L420" s="177"/>
      <c r="M420" s="182"/>
      <c r="N420" s="183"/>
      <c r="O420" s="183"/>
      <c r="P420" s="183"/>
      <c r="Q420" s="183"/>
      <c r="R420" s="183"/>
      <c r="S420" s="183"/>
      <c r="T420" s="184"/>
      <c r="AT420" s="178" t="s">
        <v>409</v>
      </c>
      <c r="AU420" s="178" t="s">
        <v>89</v>
      </c>
      <c r="AV420" s="14" t="s">
        <v>89</v>
      </c>
      <c r="AW420" s="14" t="s">
        <v>41</v>
      </c>
      <c r="AX420" s="14" t="s">
        <v>79</v>
      </c>
      <c r="AY420" s="178" t="s">
        <v>133</v>
      </c>
    </row>
    <row r="421" spans="2:51" s="15" customFormat="1" ht="11.25">
      <c r="B421" s="189"/>
      <c r="D421" s="153" t="s">
        <v>409</v>
      </c>
      <c r="E421" s="190" t="s">
        <v>3</v>
      </c>
      <c r="F421" s="191" t="s">
        <v>456</v>
      </c>
      <c r="H421" s="192">
        <v>57</v>
      </c>
      <c r="I421" s="193"/>
      <c r="L421" s="189"/>
      <c r="M421" s="197"/>
      <c r="N421" s="198"/>
      <c r="O421" s="198"/>
      <c r="P421" s="198"/>
      <c r="Q421" s="198"/>
      <c r="R421" s="198"/>
      <c r="S421" s="198"/>
      <c r="T421" s="199"/>
      <c r="AT421" s="190" t="s">
        <v>409</v>
      </c>
      <c r="AU421" s="190" t="s">
        <v>89</v>
      </c>
      <c r="AV421" s="15" t="s">
        <v>140</v>
      </c>
      <c r="AW421" s="15" t="s">
        <v>41</v>
      </c>
      <c r="AX421" s="15" t="s">
        <v>87</v>
      </c>
      <c r="AY421" s="190" t="s">
        <v>133</v>
      </c>
    </row>
    <row r="422" spans="1:65" s="2" customFormat="1" ht="24.2" customHeight="1">
      <c r="A422" s="34"/>
      <c r="B422" s="139"/>
      <c r="C422" s="140" t="s">
        <v>783</v>
      </c>
      <c r="D422" s="140" t="s">
        <v>135</v>
      </c>
      <c r="E422" s="141" t="s">
        <v>784</v>
      </c>
      <c r="F422" s="142" t="s">
        <v>785</v>
      </c>
      <c r="G422" s="143" t="s">
        <v>243</v>
      </c>
      <c r="H422" s="144">
        <v>40</v>
      </c>
      <c r="I422" s="145"/>
      <c r="J422" s="146">
        <f>ROUND(I422*H422,2)</f>
        <v>0</v>
      </c>
      <c r="K422" s="142" t="s">
        <v>139</v>
      </c>
      <c r="L422" s="35"/>
      <c r="M422" s="147" t="s">
        <v>3</v>
      </c>
      <c r="N422" s="148" t="s">
        <v>50</v>
      </c>
      <c r="O422" s="55"/>
      <c r="P422" s="149">
        <f>O422*H422</f>
        <v>0</v>
      </c>
      <c r="Q422" s="149">
        <v>0.01517</v>
      </c>
      <c r="R422" s="149">
        <f>Q422*H422</f>
        <v>0.6068</v>
      </c>
      <c r="S422" s="149">
        <v>0</v>
      </c>
      <c r="T422" s="150">
        <f>S422*H422</f>
        <v>0</v>
      </c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R422" s="151" t="s">
        <v>140</v>
      </c>
      <c r="AT422" s="151" t="s">
        <v>135</v>
      </c>
      <c r="AU422" s="151" t="s">
        <v>89</v>
      </c>
      <c r="AY422" s="18" t="s">
        <v>133</v>
      </c>
      <c r="BE422" s="152">
        <f>IF(N422="základní",J422,0)</f>
        <v>0</v>
      </c>
      <c r="BF422" s="152">
        <f>IF(N422="snížená",J422,0)</f>
        <v>0</v>
      </c>
      <c r="BG422" s="152">
        <f>IF(N422="zákl. přenesená",J422,0)</f>
        <v>0</v>
      </c>
      <c r="BH422" s="152">
        <f>IF(N422="sníž. přenesená",J422,0)</f>
        <v>0</v>
      </c>
      <c r="BI422" s="152">
        <f>IF(N422="nulová",J422,0)</f>
        <v>0</v>
      </c>
      <c r="BJ422" s="18" t="s">
        <v>87</v>
      </c>
      <c r="BK422" s="152">
        <f>ROUND(I422*H422,2)</f>
        <v>0</v>
      </c>
      <c r="BL422" s="18" t="s">
        <v>140</v>
      </c>
      <c r="BM422" s="151" t="s">
        <v>786</v>
      </c>
    </row>
    <row r="423" spans="1:47" s="2" customFormat="1" ht="19.5">
      <c r="A423" s="34"/>
      <c r="B423" s="35"/>
      <c r="C423" s="34"/>
      <c r="D423" s="153" t="s">
        <v>142</v>
      </c>
      <c r="E423" s="34"/>
      <c r="F423" s="154" t="s">
        <v>787</v>
      </c>
      <c r="G423" s="34"/>
      <c r="H423" s="34"/>
      <c r="I423" s="155"/>
      <c r="J423" s="34"/>
      <c r="K423" s="34"/>
      <c r="L423" s="35"/>
      <c r="M423" s="156"/>
      <c r="N423" s="157"/>
      <c r="O423" s="55"/>
      <c r="P423" s="55"/>
      <c r="Q423" s="55"/>
      <c r="R423" s="55"/>
      <c r="S423" s="55"/>
      <c r="T423" s="56"/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T423" s="18" t="s">
        <v>142</v>
      </c>
      <c r="AU423" s="18" t="s">
        <v>89</v>
      </c>
    </row>
    <row r="424" spans="1:47" s="2" customFormat="1" ht="11.25">
      <c r="A424" s="34"/>
      <c r="B424" s="35"/>
      <c r="C424" s="34"/>
      <c r="D424" s="158" t="s">
        <v>144</v>
      </c>
      <c r="E424" s="34"/>
      <c r="F424" s="159" t="s">
        <v>788</v>
      </c>
      <c r="G424" s="34"/>
      <c r="H424" s="34"/>
      <c r="I424" s="155"/>
      <c r="J424" s="34"/>
      <c r="K424" s="34"/>
      <c r="L424" s="35"/>
      <c r="M424" s="156"/>
      <c r="N424" s="157"/>
      <c r="O424" s="55"/>
      <c r="P424" s="55"/>
      <c r="Q424" s="55"/>
      <c r="R424" s="55"/>
      <c r="S424" s="55"/>
      <c r="T424" s="56"/>
      <c r="U424" s="34"/>
      <c r="V424" s="34"/>
      <c r="W424" s="34"/>
      <c r="X424" s="34"/>
      <c r="Y424" s="34"/>
      <c r="Z424" s="34"/>
      <c r="AA424" s="34"/>
      <c r="AB424" s="34"/>
      <c r="AC424" s="34"/>
      <c r="AD424" s="34"/>
      <c r="AE424" s="34"/>
      <c r="AT424" s="18" t="s">
        <v>144</v>
      </c>
      <c r="AU424" s="18" t="s">
        <v>89</v>
      </c>
    </row>
    <row r="425" spans="2:51" s="13" customFormat="1" ht="22.5">
      <c r="B425" s="170"/>
      <c r="D425" s="153" t="s">
        <v>409</v>
      </c>
      <c r="E425" s="171" t="s">
        <v>3</v>
      </c>
      <c r="F425" s="172" t="s">
        <v>789</v>
      </c>
      <c r="H425" s="171" t="s">
        <v>3</v>
      </c>
      <c r="I425" s="173"/>
      <c r="L425" s="170"/>
      <c r="M425" s="174"/>
      <c r="N425" s="175"/>
      <c r="O425" s="175"/>
      <c r="P425" s="175"/>
      <c r="Q425" s="175"/>
      <c r="R425" s="175"/>
      <c r="S425" s="175"/>
      <c r="T425" s="176"/>
      <c r="AT425" s="171" t="s">
        <v>409</v>
      </c>
      <c r="AU425" s="171" t="s">
        <v>89</v>
      </c>
      <c r="AV425" s="13" t="s">
        <v>87</v>
      </c>
      <c r="AW425" s="13" t="s">
        <v>41</v>
      </c>
      <c r="AX425" s="13" t="s">
        <v>79</v>
      </c>
      <c r="AY425" s="171" t="s">
        <v>133</v>
      </c>
    </row>
    <row r="426" spans="2:51" s="14" customFormat="1" ht="11.25">
      <c r="B426" s="177"/>
      <c r="D426" s="153" t="s">
        <v>409</v>
      </c>
      <c r="E426" s="178" t="s">
        <v>3</v>
      </c>
      <c r="F426" s="179" t="s">
        <v>790</v>
      </c>
      <c r="H426" s="180">
        <v>40</v>
      </c>
      <c r="I426" s="181"/>
      <c r="L426" s="177"/>
      <c r="M426" s="182"/>
      <c r="N426" s="183"/>
      <c r="O426" s="183"/>
      <c r="P426" s="183"/>
      <c r="Q426" s="183"/>
      <c r="R426" s="183"/>
      <c r="S426" s="183"/>
      <c r="T426" s="184"/>
      <c r="AT426" s="178" t="s">
        <v>409</v>
      </c>
      <c r="AU426" s="178" t="s">
        <v>89</v>
      </c>
      <c r="AV426" s="14" t="s">
        <v>89</v>
      </c>
      <c r="AW426" s="14" t="s">
        <v>41</v>
      </c>
      <c r="AX426" s="14" t="s">
        <v>79</v>
      </c>
      <c r="AY426" s="178" t="s">
        <v>133</v>
      </c>
    </row>
    <row r="427" spans="2:51" s="15" customFormat="1" ht="11.25">
      <c r="B427" s="189"/>
      <c r="D427" s="153" t="s">
        <v>409</v>
      </c>
      <c r="E427" s="190" t="s">
        <v>3</v>
      </c>
      <c r="F427" s="191" t="s">
        <v>456</v>
      </c>
      <c r="H427" s="192">
        <v>40</v>
      </c>
      <c r="I427" s="193"/>
      <c r="L427" s="189"/>
      <c r="M427" s="197"/>
      <c r="N427" s="198"/>
      <c r="O427" s="198"/>
      <c r="P427" s="198"/>
      <c r="Q427" s="198"/>
      <c r="R427" s="198"/>
      <c r="S427" s="198"/>
      <c r="T427" s="199"/>
      <c r="AT427" s="190" t="s">
        <v>409</v>
      </c>
      <c r="AU427" s="190" t="s">
        <v>89</v>
      </c>
      <c r="AV427" s="15" t="s">
        <v>140</v>
      </c>
      <c r="AW427" s="15" t="s">
        <v>41</v>
      </c>
      <c r="AX427" s="15" t="s">
        <v>87</v>
      </c>
      <c r="AY427" s="190" t="s">
        <v>133</v>
      </c>
    </row>
    <row r="428" spans="1:65" s="2" customFormat="1" ht="24.2" customHeight="1">
      <c r="A428" s="34"/>
      <c r="B428" s="139"/>
      <c r="C428" s="140" t="s">
        <v>791</v>
      </c>
      <c r="D428" s="140" t="s">
        <v>135</v>
      </c>
      <c r="E428" s="141" t="s">
        <v>792</v>
      </c>
      <c r="F428" s="142" t="s">
        <v>793</v>
      </c>
      <c r="G428" s="143" t="s">
        <v>243</v>
      </c>
      <c r="H428" s="144">
        <v>4</v>
      </c>
      <c r="I428" s="145"/>
      <c r="J428" s="146">
        <f>ROUND(I428*H428,2)</f>
        <v>0</v>
      </c>
      <c r="K428" s="142" t="s">
        <v>139</v>
      </c>
      <c r="L428" s="35"/>
      <c r="M428" s="147" t="s">
        <v>3</v>
      </c>
      <c r="N428" s="148" t="s">
        <v>50</v>
      </c>
      <c r="O428" s="55"/>
      <c r="P428" s="149">
        <f>O428*H428</f>
        <v>0</v>
      </c>
      <c r="Q428" s="149">
        <v>0.55266</v>
      </c>
      <c r="R428" s="149">
        <f>Q428*H428</f>
        <v>2.21064</v>
      </c>
      <c r="S428" s="149">
        <v>0</v>
      </c>
      <c r="T428" s="150">
        <f>S428*H428</f>
        <v>0</v>
      </c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R428" s="151" t="s">
        <v>140</v>
      </c>
      <c r="AT428" s="151" t="s">
        <v>135</v>
      </c>
      <c r="AU428" s="151" t="s">
        <v>89</v>
      </c>
      <c r="AY428" s="18" t="s">
        <v>133</v>
      </c>
      <c r="BE428" s="152">
        <f>IF(N428="základní",J428,0)</f>
        <v>0</v>
      </c>
      <c r="BF428" s="152">
        <f>IF(N428="snížená",J428,0)</f>
        <v>0</v>
      </c>
      <c r="BG428" s="152">
        <f>IF(N428="zákl. přenesená",J428,0)</f>
        <v>0</v>
      </c>
      <c r="BH428" s="152">
        <f>IF(N428="sníž. přenesená",J428,0)</f>
        <v>0</v>
      </c>
      <c r="BI428" s="152">
        <f>IF(N428="nulová",J428,0)</f>
        <v>0</v>
      </c>
      <c r="BJ428" s="18" t="s">
        <v>87</v>
      </c>
      <c r="BK428" s="152">
        <f>ROUND(I428*H428,2)</f>
        <v>0</v>
      </c>
      <c r="BL428" s="18" t="s">
        <v>140</v>
      </c>
      <c r="BM428" s="151" t="s">
        <v>794</v>
      </c>
    </row>
    <row r="429" spans="1:47" s="2" customFormat="1" ht="19.5">
      <c r="A429" s="34"/>
      <c r="B429" s="35"/>
      <c r="C429" s="34"/>
      <c r="D429" s="153" t="s">
        <v>142</v>
      </c>
      <c r="E429" s="34"/>
      <c r="F429" s="154" t="s">
        <v>795</v>
      </c>
      <c r="G429" s="34"/>
      <c r="H429" s="34"/>
      <c r="I429" s="155"/>
      <c r="J429" s="34"/>
      <c r="K429" s="34"/>
      <c r="L429" s="35"/>
      <c r="M429" s="156"/>
      <c r="N429" s="157"/>
      <c r="O429" s="55"/>
      <c r="P429" s="55"/>
      <c r="Q429" s="55"/>
      <c r="R429" s="55"/>
      <c r="S429" s="55"/>
      <c r="T429" s="56"/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T429" s="18" t="s">
        <v>142</v>
      </c>
      <c r="AU429" s="18" t="s">
        <v>89</v>
      </c>
    </row>
    <row r="430" spans="1:47" s="2" customFormat="1" ht="11.25">
      <c r="A430" s="34"/>
      <c r="B430" s="35"/>
      <c r="C430" s="34"/>
      <c r="D430" s="158" t="s">
        <v>144</v>
      </c>
      <c r="E430" s="34"/>
      <c r="F430" s="159" t="s">
        <v>796</v>
      </c>
      <c r="G430" s="34"/>
      <c r="H430" s="34"/>
      <c r="I430" s="155"/>
      <c r="J430" s="34"/>
      <c r="K430" s="34"/>
      <c r="L430" s="35"/>
      <c r="M430" s="156"/>
      <c r="N430" s="157"/>
      <c r="O430" s="55"/>
      <c r="P430" s="55"/>
      <c r="Q430" s="55"/>
      <c r="R430" s="55"/>
      <c r="S430" s="55"/>
      <c r="T430" s="56"/>
      <c r="U430" s="34"/>
      <c r="V430" s="34"/>
      <c r="W430" s="34"/>
      <c r="X430" s="34"/>
      <c r="Y430" s="34"/>
      <c r="Z430" s="34"/>
      <c r="AA430" s="34"/>
      <c r="AB430" s="34"/>
      <c r="AC430" s="34"/>
      <c r="AD430" s="34"/>
      <c r="AE430" s="34"/>
      <c r="AT430" s="18" t="s">
        <v>144</v>
      </c>
      <c r="AU430" s="18" t="s">
        <v>89</v>
      </c>
    </row>
    <row r="431" spans="2:51" s="13" customFormat="1" ht="11.25">
      <c r="B431" s="170"/>
      <c r="D431" s="153" t="s">
        <v>409</v>
      </c>
      <c r="E431" s="171" t="s">
        <v>3</v>
      </c>
      <c r="F431" s="172" t="s">
        <v>797</v>
      </c>
      <c r="H431" s="171" t="s">
        <v>3</v>
      </c>
      <c r="I431" s="173"/>
      <c r="L431" s="170"/>
      <c r="M431" s="174"/>
      <c r="N431" s="175"/>
      <c r="O431" s="175"/>
      <c r="P431" s="175"/>
      <c r="Q431" s="175"/>
      <c r="R431" s="175"/>
      <c r="S431" s="175"/>
      <c r="T431" s="176"/>
      <c r="AT431" s="171" t="s">
        <v>409</v>
      </c>
      <c r="AU431" s="171" t="s">
        <v>89</v>
      </c>
      <c r="AV431" s="13" t="s">
        <v>87</v>
      </c>
      <c r="AW431" s="13" t="s">
        <v>41</v>
      </c>
      <c r="AX431" s="13" t="s">
        <v>79</v>
      </c>
      <c r="AY431" s="171" t="s">
        <v>133</v>
      </c>
    </row>
    <row r="432" spans="2:51" s="14" customFormat="1" ht="11.25">
      <c r="B432" s="177"/>
      <c r="D432" s="153" t="s">
        <v>409</v>
      </c>
      <c r="E432" s="178" t="s">
        <v>3</v>
      </c>
      <c r="F432" s="179" t="s">
        <v>140</v>
      </c>
      <c r="H432" s="180">
        <v>4</v>
      </c>
      <c r="I432" s="181"/>
      <c r="L432" s="177"/>
      <c r="M432" s="182"/>
      <c r="N432" s="183"/>
      <c r="O432" s="183"/>
      <c r="P432" s="183"/>
      <c r="Q432" s="183"/>
      <c r="R432" s="183"/>
      <c r="S432" s="183"/>
      <c r="T432" s="184"/>
      <c r="AT432" s="178" t="s">
        <v>409</v>
      </c>
      <c r="AU432" s="178" t="s">
        <v>89</v>
      </c>
      <c r="AV432" s="14" t="s">
        <v>89</v>
      </c>
      <c r="AW432" s="14" t="s">
        <v>41</v>
      </c>
      <c r="AX432" s="14" t="s">
        <v>79</v>
      </c>
      <c r="AY432" s="178" t="s">
        <v>133</v>
      </c>
    </row>
    <row r="433" spans="2:51" s="15" customFormat="1" ht="11.25">
      <c r="B433" s="189"/>
      <c r="D433" s="153" t="s">
        <v>409</v>
      </c>
      <c r="E433" s="190" t="s">
        <v>3</v>
      </c>
      <c r="F433" s="191" t="s">
        <v>456</v>
      </c>
      <c r="H433" s="192">
        <v>4</v>
      </c>
      <c r="I433" s="193"/>
      <c r="L433" s="189"/>
      <c r="M433" s="197"/>
      <c r="N433" s="198"/>
      <c r="O433" s="198"/>
      <c r="P433" s="198"/>
      <c r="Q433" s="198"/>
      <c r="R433" s="198"/>
      <c r="S433" s="198"/>
      <c r="T433" s="199"/>
      <c r="AT433" s="190" t="s">
        <v>409</v>
      </c>
      <c r="AU433" s="190" t="s">
        <v>89</v>
      </c>
      <c r="AV433" s="15" t="s">
        <v>140</v>
      </c>
      <c r="AW433" s="15" t="s">
        <v>41</v>
      </c>
      <c r="AX433" s="15" t="s">
        <v>87</v>
      </c>
      <c r="AY433" s="190" t="s">
        <v>133</v>
      </c>
    </row>
    <row r="434" spans="1:65" s="2" customFormat="1" ht="24.2" customHeight="1">
      <c r="A434" s="34"/>
      <c r="B434" s="139"/>
      <c r="C434" s="140" t="s">
        <v>798</v>
      </c>
      <c r="D434" s="140" t="s">
        <v>135</v>
      </c>
      <c r="E434" s="141" t="s">
        <v>799</v>
      </c>
      <c r="F434" s="142" t="s">
        <v>800</v>
      </c>
      <c r="G434" s="143" t="s">
        <v>243</v>
      </c>
      <c r="H434" s="144">
        <v>24</v>
      </c>
      <c r="I434" s="145"/>
      <c r="J434" s="146">
        <f>ROUND(I434*H434,2)</f>
        <v>0</v>
      </c>
      <c r="K434" s="142" t="s">
        <v>139</v>
      </c>
      <c r="L434" s="35"/>
      <c r="M434" s="147" t="s">
        <v>3</v>
      </c>
      <c r="N434" s="148" t="s">
        <v>50</v>
      </c>
      <c r="O434" s="55"/>
      <c r="P434" s="149">
        <f>O434*H434</f>
        <v>0</v>
      </c>
      <c r="Q434" s="149">
        <v>0.07211218</v>
      </c>
      <c r="R434" s="149">
        <f>Q434*H434</f>
        <v>1.73069232</v>
      </c>
      <c r="S434" s="149">
        <v>0</v>
      </c>
      <c r="T434" s="150">
        <f>S434*H434</f>
        <v>0</v>
      </c>
      <c r="U434" s="34"/>
      <c r="V434" s="34"/>
      <c r="W434" s="34"/>
      <c r="X434" s="34"/>
      <c r="Y434" s="34"/>
      <c r="Z434" s="34"/>
      <c r="AA434" s="34"/>
      <c r="AB434" s="34"/>
      <c r="AC434" s="34"/>
      <c r="AD434" s="34"/>
      <c r="AE434" s="34"/>
      <c r="AR434" s="151" t="s">
        <v>140</v>
      </c>
      <c r="AT434" s="151" t="s">
        <v>135</v>
      </c>
      <c r="AU434" s="151" t="s">
        <v>89</v>
      </c>
      <c r="AY434" s="18" t="s">
        <v>133</v>
      </c>
      <c r="BE434" s="152">
        <f>IF(N434="základní",J434,0)</f>
        <v>0</v>
      </c>
      <c r="BF434" s="152">
        <f>IF(N434="snížená",J434,0)</f>
        <v>0</v>
      </c>
      <c r="BG434" s="152">
        <f>IF(N434="zákl. přenesená",J434,0)</f>
        <v>0</v>
      </c>
      <c r="BH434" s="152">
        <f>IF(N434="sníž. přenesená",J434,0)</f>
        <v>0</v>
      </c>
      <c r="BI434" s="152">
        <f>IF(N434="nulová",J434,0)</f>
        <v>0</v>
      </c>
      <c r="BJ434" s="18" t="s">
        <v>87</v>
      </c>
      <c r="BK434" s="152">
        <f>ROUND(I434*H434,2)</f>
        <v>0</v>
      </c>
      <c r="BL434" s="18" t="s">
        <v>140</v>
      </c>
      <c r="BM434" s="151" t="s">
        <v>801</v>
      </c>
    </row>
    <row r="435" spans="1:47" s="2" customFormat="1" ht="19.5">
      <c r="A435" s="34"/>
      <c r="B435" s="35"/>
      <c r="C435" s="34"/>
      <c r="D435" s="153" t="s">
        <v>142</v>
      </c>
      <c r="E435" s="34"/>
      <c r="F435" s="154" t="s">
        <v>802</v>
      </c>
      <c r="G435" s="34"/>
      <c r="H435" s="34"/>
      <c r="I435" s="155"/>
      <c r="J435" s="34"/>
      <c r="K435" s="34"/>
      <c r="L435" s="35"/>
      <c r="M435" s="156"/>
      <c r="N435" s="157"/>
      <c r="O435" s="55"/>
      <c r="P435" s="55"/>
      <c r="Q435" s="55"/>
      <c r="R435" s="55"/>
      <c r="S435" s="55"/>
      <c r="T435" s="56"/>
      <c r="U435" s="34"/>
      <c r="V435" s="34"/>
      <c r="W435" s="34"/>
      <c r="X435" s="34"/>
      <c r="Y435" s="34"/>
      <c r="Z435" s="34"/>
      <c r="AA435" s="34"/>
      <c r="AB435" s="34"/>
      <c r="AC435" s="34"/>
      <c r="AD435" s="34"/>
      <c r="AE435" s="34"/>
      <c r="AT435" s="18" t="s">
        <v>142</v>
      </c>
      <c r="AU435" s="18" t="s">
        <v>89</v>
      </c>
    </row>
    <row r="436" spans="1:47" s="2" customFormat="1" ht="11.25">
      <c r="A436" s="34"/>
      <c r="B436" s="35"/>
      <c r="C436" s="34"/>
      <c r="D436" s="158" t="s">
        <v>144</v>
      </c>
      <c r="E436" s="34"/>
      <c r="F436" s="159" t="s">
        <v>803</v>
      </c>
      <c r="G436" s="34"/>
      <c r="H436" s="34"/>
      <c r="I436" s="155"/>
      <c r="J436" s="34"/>
      <c r="K436" s="34"/>
      <c r="L436" s="35"/>
      <c r="M436" s="156"/>
      <c r="N436" s="157"/>
      <c r="O436" s="55"/>
      <c r="P436" s="55"/>
      <c r="Q436" s="55"/>
      <c r="R436" s="55"/>
      <c r="S436" s="55"/>
      <c r="T436" s="56"/>
      <c r="U436" s="34"/>
      <c r="V436" s="34"/>
      <c r="W436" s="34"/>
      <c r="X436" s="34"/>
      <c r="Y436" s="34"/>
      <c r="Z436" s="34"/>
      <c r="AA436" s="34"/>
      <c r="AB436" s="34"/>
      <c r="AC436" s="34"/>
      <c r="AD436" s="34"/>
      <c r="AE436" s="34"/>
      <c r="AT436" s="18" t="s">
        <v>144</v>
      </c>
      <c r="AU436" s="18" t="s">
        <v>89</v>
      </c>
    </row>
    <row r="437" spans="2:51" s="13" customFormat="1" ht="22.5">
      <c r="B437" s="170"/>
      <c r="D437" s="153" t="s">
        <v>409</v>
      </c>
      <c r="E437" s="171" t="s">
        <v>3</v>
      </c>
      <c r="F437" s="172" t="s">
        <v>804</v>
      </c>
      <c r="H437" s="171" t="s">
        <v>3</v>
      </c>
      <c r="I437" s="173"/>
      <c r="L437" s="170"/>
      <c r="M437" s="174"/>
      <c r="N437" s="175"/>
      <c r="O437" s="175"/>
      <c r="P437" s="175"/>
      <c r="Q437" s="175"/>
      <c r="R437" s="175"/>
      <c r="S437" s="175"/>
      <c r="T437" s="176"/>
      <c r="AT437" s="171" t="s">
        <v>409</v>
      </c>
      <c r="AU437" s="171" t="s">
        <v>89</v>
      </c>
      <c r="AV437" s="13" t="s">
        <v>87</v>
      </c>
      <c r="AW437" s="13" t="s">
        <v>41</v>
      </c>
      <c r="AX437" s="13" t="s">
        <v>79</v>
      </c>
      <c r="AY437" s="171" t="s">
        <v>133</v>
      </c>
    </row>
    <row r="438" spans="2:51" s="14" customFormat="1" ht="11.25">
      <c r="B438" s="177"/>
      <c r="D438" s="153" t="s">
        <v>409</v>
      </c>
      <c r="E438" s="178" t="s">
        <v>3</v>
      </c>
      <c r="F438" s="179" t="s">
        <v>776</v>
      </c>
      <c r="H438" s="180">
        <v>24</v>
      </c>
      <c r="I438" s="181"/>
      <c r="L438" s="177"/>
      <c r="M438" s="182"/>
      <c r="N438" s="183"/>
      <c r="O438" s="183"/>
      <c r="P438" s="183"/>
      <c r="Q438" s="183"/>
      <c r="R438" s="183"/>
      <c r="S438" s="183"/>
      <c r="T438" s="184"/>
      <c r="AT438" s="178" t="s">
        <v>409</v>
      </c>
      <c r="AU438" s="178" t="s">
        <v>89</v>
      </c>
      <c r="AV438" s="14" t="s">
        <v>89</v>
      </c>
      <c r="AW438" s="14" t="s">
        <v>41</v>
      </c>
      <c r="AX438" s="14" t="s">
        <v>79</v>
      </c>
      <c r="AY438" s="178" t="s">
        <v>133</v>
      </c>
    </row>
    <row r="439" spans="2:51" s="15" customFormat="1" ht="11.25">
      <c r="B439" s="189"/>
      <c r="D439" s="153" t="s">
        <v>409</v>
      </c>
      <c r="E439" s="190" t="s">
        <v>3</v>
      </c>
      <c r="F439" s="191" t="s">
        <v>456</v>
      </c>
      <c r="H439" s="192">
        <v>24</v>
      </c>
      <c r="I439" s="193"/>
      <c r="L439" s="189"/>
      <c r="M439" s="197"/>
      <c r="N439" s="198"/>
      <c r="O439" s="198"/>
      <c r="P439" s="198"/>
      <c r="Q439" s="198"/>
      <c r="R439" s="198"/>
      <c r="S439" s="198"/>
      <c r="T439" s="199"/>
      <c r="AT439" s="190" t="s">
        <v>409</v>
      </c>
      <c r="AU439" s="190" t="s">
        <v>89</v>
      </c>
      <c r="AV439" s="15" t="s">
        <v>140</v>
      </c>
      <c r="AW439" s="15" t="s">
        <v>41</v>
      </c>
      <c r="AX439" s="15" t="s">
        <v>87</v>
      </c>
      <c r="AY439" s="190" t="s">
        <v>133</v>
      </c>
    </row>
    <row r="440" spans="1:65" s="2" customFormat="1" ht="24.2" customHeight="1">
      <c r="A440" s="34"/>
      <c r="B440" s="139"/>
      <c r="C440" s="140" t="s">
        <v>782</v>
      </c>
      <c r="D440" s="140" t="s">
        <v>135</v>
      </c>
      <c r="E440" s="141" t="s">
        <v>805</v>
      </c>
      <c r="F440" s="142" t="s">
        <v>806</v>
      </c>
      <c r="G440" s="143" t="s">
        <v>243</v>
      </c>
      <c r="H440" s="144">
        <v>15.1</v>
      </c>
      <c r="I440" s="145"/>
      <c r="J440" s="146">
        <f>ROUND(I440*H440,2)</f>
        <v>0</v>
      </c>
      <c r="K440" s="142" t="s">
        <v>139</v>
      </c>
      <c r="L440" s="35"/>
      <c r="M440" s="147" t="s">
        <v>3</v>
      </c>
      <c r="N440" s="148" t="s">
        <v>50</v>
      </c>
      <c r="O440" s="55"/>
      <c r="P440" s="149">
        <f>O440*H440</f>
        <v>0</v>
      </c>
      <c r="Q440" s="149">
        <v>1.863E-06</v>
      </c>
      <c r="R440" s="149">
        <f>Q440*H440</f>
        <v>2.81313E-05</v>
      </c>
      <c r="S440" s="149">
        <v>0</v>
      </c>
      <c r="T440" s="150">
        <f>S440*H440</f>
        <v>0</v>
      </c>
      <c r="U440" s="34"/>
      <c r="V440" s="34"/>
      <c r="W440" s="34"/>
      <c r="X440" s="34"/>
      <c r="Y440" s="34"/>
      <c r="Z440" s="34"/>
      <c r="AA440" s="34"/>
      <c r="AB440" s="34"/>
      <c r="AC440" s="34"/>
      <c r="AD440" s="34"/>
      <c r="AE440" s="34"/>
      <c r="AR440" s="151" t="s">
        <v>140</v>
      </c>
      <c r="AT440" s="151" t="s">
        <v>135</v>
      </c>
      <c r="AU440" s="151" t="s">
        <v>89</v>
      </c>
      <c r="AY440" s="18" t="s">
        <v>133</v>
      </c>
      <c r="BE440" s="152">
        <f>IF(N440="základní",J440,0)</f>
        <v>0</v>
      </c>
      <c r="BF440" s="152">
        <f>IF(N440="snížená",J440,0)</f>
        <v>0</v>
      </c>
      <c r="BG440" s="152">
        <f>IF(N440="zákl. přenesená",J440,0)</f>
        <v>0</v>
      </c>
      <c r="BH440" s="152">
        <f>IF(N440="sníž. přenesená",J440,0)</f>
        <v>0</v>
      </c>
      <c r="BI440" s="152">
        <f>IF(N440="nulová",J440,0)</f>
        <v>0</v>
      </c>
      <c r="BJ440" s="18" t="s">
        <v>87</v>
      </c>
      <c r="BK440" s="152">
        <f>ROUND(I440*H440,2)</f>
        <v>0</v>
      </c>
      <c r="BL440" s="18" t="s">
        <v>140</v>
      </c>
      <c r="BM440" s="151" t="s">
        <v>807</v>
      </c>
    </row>
    <row r="441" spans="1:47" s="2" customFormat="1" ht="19.5">
      <c r="A441" s="34"/>
      <c r="B441" s="35"/>
      <c r="C441" s="34"/>
      <c r="D441" s="153" t="s">
        <v>142</v>
      </c>
      <c r="E441" s="34"/>
      <c r="F441" s="154" t="s">
        <v>808</v>
      </c>
      <c r="G441" s="34"/>
      <c r="H441" s="34"/>
      <c r="I441" s="155"/>
      <c r="J441" s="34"/>
      <c r="K441" s="34"/>
      <c r="L441" s="35"/>
      <c r="M441" s="156"/>
      <c r="N441" s="157"/>
      <c r="O441" s="55"/>
      <c r="P441" s="55"/>
      <c r="Q441" s="55"/>
      <c r="R441" s="55"/>
      <c r="S441" s="55"/>
      <c r="T441" s="56"/>
      <c r="U441" s="34"/>
      <c r="V441" s="34"/>
      <c r="W441" s="34"/>
      <c r="X441" s="34"/>
      <c r="Y441" s="34"/>
      <c r="Z441" s="34"/>
      <c r="AA441" s="34"/>
      <c r="AB441" s="34"/>
      <c r="AC441" s="34"/>
      <c r="AD441" s="34"/>
      <c r="AE441" s="34"/>
      <c r="AT441" s="18" t="s">
        <v>142</v>
      </c>
      <c r="AU441" s="18" t="s">
        <v>89</v>
      </c>
    </row>
    <row r="442" spans="1:47" s="2" customFormat="1" ht="11.25">
      <c r="A442" s="34"/>
      <c r="B442" s="35"/>
      <c r="C442" s="34"/>
      <c r="D442" s="158" t="s">
        <v>144</v>
      </c>
      <c r="E442" s="34"/>
      <c r="F442" s="159" t="s">
        <v>809</v>
      </c>
      <c r="G442" s="34"/>
      <c r="H442" s="34"/>
      <c r="I442" s="155"/>
      <c r="J442" s="34"/>
      <c r="K442" s="34"/>
      <c r="L442" s="35"/>
      <c r="M442" s="156"/>
      <c r="N442" s="157"/>
      <c r="O442" s="55"/>
      <c r="P442" s="55"/>
      <c r="Q442" s="55"/>
      <c r="R442" s="55"/>
      <c r="S442" s="55"/>
      <c r="T442" s="56"/>
      <c r="U442" s="34"/>
      <c r="V442" s="34"/>
      <c r="W442" s="34"/>
      <c r="X442" s="34"/>
      <c r="Y442" s="34"/>
      <c r="Z442" s="34"/>
      <c r="AA442" s="34"/>
      <c r="AB442" s="34"/>
      <c r="AC442" s="34"/>
      <c r="AD442" s="34"/>
      <c r="AE442" s="34"/>
      <c r="AT442" s="18" t="s">
        <v>144</v>
      </c>
      <c r="AU442" s="18" t="s">
        <v>89</v>
      </c>
    </row>
    <row r="443" spans="2:51" s="13" customFormat="1" ht="22.5">
      <c r="B443" s="170"/>
      <c r="D443" s="153" t="s">
        <v>409</v>
      </c>
      <c r="E443" s="171" t="s">
        <v>3</v>
      </c>
      <c r="F443" s="172" t="s">
        <v>810</v>
      </c>
      <c r="H443" s="171" t="s">
        <v>3</v>
      </c>
      <c r="I443" s="173"/>
      <c r="L443" s="170"/>
      <c r="M443" s="174"/>
      <c r="N443" s="175"/>
      <c r="O443" s="175"/>
      <c r="P443" s="175"/>
      <c r="Q443" s="175"/>
      <c r="R443" s="175"/>
      <c r="S443" s="175"/>
      <c r="T443" s="176"/>
      <c r="AT443" s="171" t="s">
        <v>409</v>
      </c>
      <c r="AU443" s="171" t="s">
        <v>89</v>
      </c>
      <c r="AV443" s="13" t="s">
        <v>87</v>
      </c>
      <c r="AW443" s="13" t="s">
        <v>41</v>
      </c>
      <c r="AX443" s="13" t="s">
        <v>79</v>
      </c>
      <c r="AY443" s="171" t="s">
        <v>133</v>
      </c>
    </row>
    <row r="444" spans="2:51" s="14" customFormat="1" ht="11.25">
      <c r="B444" s="177"/>
      <c r="D444" s="153" t="s">
        <v>409</v>
      </c>
      <c r="E444" s="178" t="s">
        <v>3</v>
      </c>
      <c r="F444" s="179" t="s">
        <v>811</v>
      </c>
      <c r="H444" s="180">
        <v>15.1</v>
      </c>
      <c r="I444" s="181"/>
      <c r="L444" s="177"/>
      <c r="M444" s="182"/>
      <c r="N444" s="183"/>
      <c r="O444" s="183"/>
      <c r="P444" s="183"/>
      <c r="Q444" s="183"/>
      <c r="R444" s="183"/>
      <c r="S444" s="183"/>
      <c r="T444" s="184"/>
      <c r="AT444" s="178" t="s">
        <v>409</v>
      </c>
      <c r="AU444" s="178" t="s">
        <v>89</v>
      </c>
      <c r="AV444" s="14" t="s">
        <v>89</v>
      </c>
      <c r="AW444" s="14" t="s">
        <v>41</v>
      </c>
      <c r="AX444" s="14" t="s">
        <v>79</v>
      </c>
      <c r="AY444" s="178" t="s">
        <v>133</v>
      </c>
    </row>
    <row r="445" spans="2:51" s="15" customFormat="1" ht="11.25">
      <c r="B445" s="189"/>
      <c r="D445" s="153" t="s">
        <v>409</v>
      </c>
      <c r="E445" s="190" t="s">
        <v>3</v>
      </c>
      <c r="F445" s="191" t="s">
        <v>456</v>
      </c>
      <c r="H445" s="192">
        <v>15.1</v>
      </c>
      <c r="I445" s="193"/>
      <c r="L445" s="189"/>
      <c r="M445" s="197"/>
      <c r="N445" s="198"/>
      <c r="O445" s="198"/>
      <c r="P445" s="198"/>
      <c r="Q445" s="198"/>
      <c r="R445" s="198"/>
      <c r="S445" s="198"/>
      <c r="T445" s="199"/>
      <c r="AT445" s="190" t="s">
        <v>409</v>
      </c>
      <c r="AU445" s="190" t="s">
        <v>89</v>
      </c>
      <c r="AV445" s="15" t="s">
        <v>140</v>
      </c>
      <c r="AW445" s="15" t="s">
        <v>41</v>
      </c>
      <c r="AX445" s="15" t="s">
        <v>87</v>
      </c>
      <c r="AY445" s="190" t="s">
        <v>133</v>
      </c>
    </row>
    <row r="446" spans="1:65" s="2" customFormat="1" ht="24.2" customHeight="1">
      <c r="A446" s="34"/>
      <c r="B446" s="139"/>
      <c r="C446" s="140" t="s">
        <v>812</v>
      </c>
      <c r="D446" s="140" t="s">
        <v>135</v>
      </c>
      <c r="E446" s="141" t="s">
        <v>813</v>
      </c>
      <c r="F446" s="142" t="s">
        <v>814</v>
      </c>
      <c r="G446" s="143" t="s">
        <v>243</v>
      </c>
      <c r="H446" s="144">
        <v>15.1</v>
      </c>
      <c r="I446" s="145"/>
      <c r="J446" s="146">
        <f>ROUND(I446*H446,2)</f>
        <v>0</v>
      </c>
      <c r="K446" s="142" t="s">
        <v>139</v>
      </c>
      <c r="L446" s="35"/>
      <c r="M446" s="147" t="s">
        <v>3</v>
      </c>
      <c r="N446" s="148" t="s">
        <v>50</v>
      </c>
      <c r="O446" s="55"/>
      <c r="P446" s="149">
        <f>O446*H446</f>
        <v>0</v>
      </c>
      <c r="Q446" s="149">
        <v>8.05E-06</v>
      </c>
      <c r="R446" s="149">
        <f>Q446*H446</f>
        <v>0.00012155499999999998</v>
      </c>
      <c r="S446" s="149">
        <v>0</v>
      </c>
      <c r="T446" s="150">
        <f>S446*H446</f>
        <v>0</v>
      </c>
      <c r="U446" s="34"/>
      <c r="V446" s="34"/>
      <c r="W446" s="34"/>
      <c r="X446" s="34"/>
      <c r="Y446" s="34"/>
      <c r="Z446" s="34"/>
      <c r="AA446" s="34"/>
      <c r="AB446" s="34"/>
      <c r="AC446" s="34"/>
      <c r="AD446" s="34"/>
      <c r="AE446" s="34"/>
      <c r="AR446" s="151" t="s">
        <v>140</v>
      </c>
      <c r="AT446" s="151" t="s">
        <v>135</v>
      </c>
      <c r="AU446" s="151" t="s">
        <v>89</v>
      </c>
      <c r="AY446" s="18" t="s">
        <v>133</v>
      </c>
      <c r="BE446" s="152">
        <f>IF(N446="základní",J446,0)</f>
        <v>0</v>
      </c>
      <c r="BF446" s="152">
        <f>IF(N446="snížená",J446,0)</f>
        <v>0</v>
      </c>
      <c r="BG446" s="152">
        <f>IF(N446="zákl. přenesená",J446,0)</f>
        <v>0</v>
      </c>
      <c r="BH446" s="152">
        <f>IF(N446="sníž. přenesená",J446,0)</f>
        <v>0</v>
      </c>
      <c r="BI446" s="152">
        <f>IF(N446="nulová",J446,0)</f>
        <v>0</v>
      </c>
      <c r="BJ446" s="18" t="s">
        <v>87</v>
      </c>
      <c r="BK446" s="152">
        <f>ROUND(I446*H446,2)</f>
        <v>0</v>
      </c>
      <c r="BL446" s="18" t="s">
        <v>140</v>
      </c>
      <c r="BM446" s="151" t="s">
        <v>815</v>
      </c>
    </row>
    <row r="447" spans="1:47" s="2" customFormat="1" ht="19.5">
      <c r="A447" s="34"/>
      <c r="B447" s="35"/>
      <c r="C447" s="34"/>
      <c r="D447" s="153" t="s">
        <v>142</v>
      </c>
      <c r="E447" s="34"/>
      <c r="F447" s="154" t="s">
        <v>816</v>
      </c>
      <c r="G447" s="34"/>
      <c r="H447" s="34"/>
      <c r="I447" s="155"/>
      <c r="J447" s="34"/>
      <c r="K447" s="34"/>
      <c r="L447" s="35"/>
      <c r="M447" s="156"/>
      <c r="N447" s="157"/>
      <c r="O447" s="55"/>
      <c r="P447" s="55"/>
      <c r="Q447" s="55"/>
      <c r="R447" s="55"/>
      <c r="S447" s="55"/>
      <c r="T447" s="56"/>
      <c r="U447" s="34"/>
      <c r="V447" s="34"/>
      <c r="W447" s="34"/>
      <c r="X447" s="34"/>
      <c r="Y447" s="34"/>
      <c r="Z447" s="34"/>
      <c r="AA447" s="34"/>
      <c r="AB447" s="34"/>
      <c r="AC447" s="34"/>
      <c r="AD447" s="34"/>
      <c r="AE447" s="34"/>
      <c r="AT447" s="18" t="s">
        <v>142</v>
      </c>
      <c r="AU447" s="18" t="s">
        <v>89</v>
      </c>
    </row>
    <row r="448" spans="1:47" s="2" customFormat="1" ht="11.25">
      <c r="A448" s="34"/>
      <c r="B448" s="35"/>
      <c r="C448" s="34"/>
      <c r="D448" s="158" t="s">
        <v>144</v>
      </c>
      <c r="E448" s="34"/>
      <c r="F448" s="159" t="s">
        <v>817</v>
      </c>
      <c r="G448" s="34"/>
      <c r="H448" s="34"/>
      <c r="I448" s="155"/>
      <c r="J448" s="34"/>
      <c r="K448" s="34"/>
      <c r="L448" s="35"/>
      <c r="M448" s="156"/>
      <c r="N448" s="157"/>
      <c r="O448" s="55"/>
      <c r="P448" s="55"/>
      <c r="Q448" s="55"/>
      <c r="R448" s="55"/>
      <c r="S448" s="55"/>
      <c r="T448" s="56"/>
      <c r="U448" s="34"/>
      <c r="V448" s="34"/>
      <c r="W448" s="34"/>
      <c r="X448" s="34"/>
      <c r="Y448" s="34"/>
      <c r="Z448" s="34"/>
      <c r="AA448" s="34"/>
      <c r="AB448" s="34"/>
      <c r="AC448" s="34"/>
      <c r="AD448" s="34"/>
      <c r="AE448" s="34"/>
      <c r="AT448" s="18" t="s">
        <v>144</v>
      </c>
      <c r="AU448" s="18" t="s">
        <v>89</v>
      </c>
    </row>
    <row r="449" spans="2:51" s="13" customFormat="1" ht="22.5">
      <c r="B449" s="170"/>
      <c r="D449" s="153" t="s">
        <v>409</v>
      </c>
      <c r="E449" s="171" t="s">
        <v>3</v>
      </c>
      <c r="F449" s="172" t="s">
        <v>818</v>
      </c>
      <c r="H449" s="171" t="s">
        <v>3</v>
      </c>
      <c r="I449" s="173"/>
      <c r="L449" s="170"/>
      <c r="M449" s="174"/>
      <c r="N449" s="175"/>
      <c r="O449" s="175"/>
      <c r="P449" s="175"/>
      <c r="Q449" s="175"/>
      <c r="R449" s="175"/>
      <c r="S449" s="175"/>
      <c r="T449" s="176"/>
      <c r="AT449" s="171" t="s">
        <v>409</v>
      </c>
      <c r="AU449" s="171" t="s">
        <v>89</v>
      </c>
      <c r="AV449" s="13" t="s">
        <v>87</v>
      </c>
      <c r="AW449" s="13" t="s">
        <v>41</v>
      </c>
      <c r="AX449" s="13" t="s">
        <v>79</v>
      </c>
      <c r="AY449" s="171" t="s">
        <v>133</v>
      </c>
    </row>
    <row r="450" spans="2:51" s="14" customFormat="1" ht="11.25">
      <c r="B450" s="177"/>
      <c r="D450" s="153" t="s">
        <v>409</v>
      </c>
      <c r="E450" s="178" t="s">
        <v>3</v>
      </c>
      <c r="F450" s="179" t="s">
        <v>811</v>
      </c>
      <c r="H450" s="180">
        <v>15.1</v>
      </c>
      <c r="I450" s="181"/>
      <c r="L450" s="177"/>
      <c r="M450" s="182"/>
      <c r="N450" s="183"/>
      <c r="O450" s="183"/>
      <c r="P450" s="183"/>
      <c r="Q450" s="183"/>
      <c r="R450" s="183"/>
      <c r="S450" s="183"/>
      <c r="T450" s="184"/>
      <c r="AT450" s="178" t="s">
        <v>409</v>
      </c>
      <c r="AU450" s="178" t="s">
        <v>89</v>
      </c>
      <c r="AV450" s="14" t="s">
        <v>89</v>
      </c>
      <c r="AW450" s="14" t="s">
        <v>41</v>
      </c>
      <c r="AX450" s="14" t="s">
        <v>79</v>
      </c>
      <c r="AY450" s="178" t="s">
        <v>133</v>
      </c>
    </row>
    <row r="451" spans="2:51" s="15" customFormat="1" ht="11.25">
      <c r="B451" s="189"/>
      <c r="D451" s="153" t="s">
        <v>409</v>
      </c>
      <c r="E451" s="190" t="s">
        <v>3</v>
      </c>
      <c r="F451" s="191" t="s">
        <v>456</v>
      </c>
      <c r="H451" s="192">
        <v>15.1</v>
      </c>
      <c r="I451" s="193"/>
      <c r="L451" s="189"/>
      <c r="M451" s="197"/>
      <c r="N451" s="198"/>
      <c r="O451" s="198"/>
      <c r="P451" s="198"/>
      <c r="Q451" s="198"/>
      <c r="R451" s="198"/>
      <c r="S451" s="198"/>
      <c r="T451" s="199"/>
      <c r="AT451" s="190" t="s">
        <v>409</v>
      </c>
      <c r="AU451" s="190" t="s">
        <v>89</v>
      </c>
      <c r="AV451" s="15" t="s">
        <v>140</v>
      </c>
      <c r="AW451" s="15" t="s">
        <v>41</v>
      </c>
      <c r="AX451" s="15" t="s">
        <v>87</v>
      </c>
      <c r="AY451" s="190" t="s">
        <v>133</v>
      </c>
    </row>
    <row r="452" spans="1:65" s="2" customFormat="1" ht="24.2" customHeight="1">
      <c r="A452" s="34"/>
      <c r="B452" s="139"/>
      <c r="C452" s="140" t="s">
        <v>704</v>
      </c>
      <c r="D452" s="140" t="s">
        <v>135</v>
      </c>
      <c r="E452" s="141" t="s">
        <v>819</v>
      </c>
      <c r="F452" s="142" t="s">
        <v>820</v>
      </c>
      <c r="G452" s="143" t="s">
        <v>257</v>
      </c>
      <c r="H452" s="144">
        <v>6</v>
      </c>
      <c r="I452" s="145"/>
      <c r="J452" s="146">
        <f>ROUND(I452*H452,2)</f>
        <v>0</v>
      </c>
      <c r="K452" s="142" t="s">
        <v>3</v>
      </c>
      <c r="L452" s="35"/>
      <c r="M452" s="147" t="s">
        <v>3</v>
      </c>
      <c r="N452" s="148" t="s">
        <v>50</v>
      </c>
      <c r="O452" s="55"/>
      <c r="P452" s="149">
        <f>O452*H452</f>
        <v>0</v>
      </c>
      <c r="Q452" s="149">
        <v>0.00066</v>
      </c>
      <c r="R452" s="149">
        <f>Q452*H452</f>
        <v>0.00396</v>
      </c>
      <c r="S452" s="149">
        <v>0</v>
      </c>
      <c r="T452" s="150">
        <f>S452*H452</f>
        <v>0</v>
      </c>
      <c r="U452" s="34"/>
      <c r="V452" s="34"/>
      <c r="W452" s="34"/>
      <c r="X452" s="34"/>
      <c r="Y452" s="34"/>
      <c r="Z452" s="34"/>
      <c r="AA452" s="34"/>
      <c r="AB452" s="34"/>
      <c r="AC452" s="34"/>
      <c r="AD452" s="34"/>
      <c r="AE452" s="34"/>
      <c r="AR452" s="151" t="s">
        <v>140</v>
      </c>
      <c r="AT452" s="151" t="s">
        <v>135</v>
      </c>
      <c r="AU452" s="151" t="s">
        <v>89</v>
      </c>
      <c r="AY452" s="18" t="s">
        <v>133</v>
      </c>
      <c r="BE452" s="152">
        <f>IF(N452="základní",J452,0)</f>
        <v>0</v>
      </c>
      <c r="BF452" s="152">
        <f>IF(N452="snížená",J452,0)</f>
        <v>0</v>
      </c>
      <c r="BG452" s="152">
        <f>IF(N452="zákl. přenesená",J452,0)</f>
        <v>0</v>
      </c>
      <c r="BH452" s="152">
        <f>IF(N452="sníž. přenesená",J452,0)</f>
        <v>0</v>
      </c>
      <c r="BI452" s="152">
        <f>IF(N452="nulová",J452,0)</f>
        <v>0</v>
      </c>
      <c r="BJ452" s="18" t="s">
        <v>87</v>
      </c>
      <c r="BK452" s="152">
        <f>ROUND(I452*H452,2)</f>
        <v>0</v>
      </c>
      <c r="BL452" s="18" t="s">
        <v>140</v>
      </c>
      <c r="BM452" s="151" t="s">
        <v>821</v>
      </c>
    </row>
    <row r="453" spans="1:47" s="2" customFormat="1" ht="11.25">
      <c r="A453" s="34"/>
      <c r="B453" s="35"/>
      <c r="C453" s="34"/>
      <c r="D453" s="153" t="s">
        <v>142</v>
      </c>
      <c r="E453" s="34"/>
      <c r="F453" s="154" t="s">
        <v>820</v>
      </c>
      <c r="G453" s="34"/>
      <c r="H453" s="34"/>
      <c r="I453" s="155"/>
      <c r="J453" s="34"/>
      <c r="K453" s="34"/>
      <c r="L453" s="35"/>
      <c r="M453" s="156"/>
      <c r="N453" s="157"/>
      <c r="O453" s="55"/>
      <c r="P453" s="55"/>
      <c r="Q453" s="55"/>
      <c r="R453" s="55"/>
      <c r="S453" s="55"/>
      <c r="T453" s="56"/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  <c r="AT453" s="18" t="s">
        <v>142</v>
      </c>
      <c r="AU453" s="18" t="s">
        <v>89</v>
      </c>
    </row>
    <row r="454" spans="2:51" s="13" customFormat="1" ht="22.5">
      <c r="B454" s="170"/>
      <c r="D454" s="153" t="s">
        <v>409</v>
      </c>
      <c r="E454" s="171" t="s">
        <v>3</v>
      </c>
      <c r="F454" s="172" t="s">
        <v>822</v>
      </c>
      <c r="H454" s="171" t="s">
        <v>3</v>
      </c>
      <c r="I454" s="173"/>
      <c r="L454" s="170"/>
      <c r="M454" s="174"/>
      <c r="N454" s="175"/>
      <c r="O454" s="175"/>
      <c r="P454" s="175"/>
      <c r="Q454" s="175"/>
      <c r="R454" s="175"/>
      <c r="S454" s="175"/>
      <c r="T454" s="176"/>
      <c r="AT454" s="171" t="s">
        <v>409</v>
      </c>
      <c r="AU454" s="171" t="s">
        <v>89</v>
      </c>
      <c r="AV454" s="13" t="s">
        <v>87</v>
      </c>
      <c r="AW454" s="13" t="s">
        <v>41</v>
      </c>
      <c r="AX454" s="13" t="s">
        <v>79</v>
      </c>
      <c r="AY454" s="171" t="s">
        <v>133</v>
      </c>
    </row>
    <row r="455" spans="2:51" s="14" customFormat="1" ht="11.25">
      <c r="B455" s="177"/>
      <c r="D455" s="153" t="s">
        <v>409</v>
      </c>
      <c r="E455" s="178" t="s">
        <v>3</v>
      </c>
      <c r="F455" s="179" t="s">
        <v>169</v>
      </c>
      <c r="H455" s="180">
        <v>6</v>
      </c>
      <c r="I455" s="181"/>
      <c r="L455" s="177"/>
      <c r="M455" s="182"/>
      <c r="N455" s="183"/>
      <c r="O455" s="183"/>
      <c r="P455" s="183"/>
      <c r="Q455" s="183"/>
      <c r="R455" s="183"/>
      <c r="S455" s="183"/>
      <c r="T455" s="184"/>
      <c r="AT455" s="178" t="s">
        <v>409</v>
      </c>
      <c r="AU455" s="178" t="s">
        <v>89</v>
      </c>
      <c r="AV455" s="14" t="s">
        <v>89</v>
      </c>
      <c r="AW455" s="14" t="s">
        <v>41</v>
      </c>
      <c r="AX455" s="14" t="s">
        <v>79</v>
      </c>
      <c r="AY455" s="178" t="s">
        <v>133</v>
      </c>
    </row>
    <row r="456" spans="2:51" s="15" customFormat="1" ht="11.25">
      <c r="B456" s="189"/>
      <c r="D456" s="153" t="s">
        <v>409</v>
      </c>
      <c r="E456" s="190" t="s">
        <v>3</v>
      </c>
      <c r="F456" s="191" t="s">
        <v>456</v>
      </c>
      <c r="H456" s="192">
        <v>6</v>
      </c>
      <c r="I456" s="193"/>
      <c r="L456" s="189"/>
      <c r="M456" s="197"/>
      <c r="N456" s="198"/>
      <c r="O456" s="198"/>
      <c r="P456" s="198"/>
      <c r="Q456" s="198"/>
      <c r="R456" s="198"/>
      <c r="S456" s="198"/>
      <c r="T456" s="199"/>
      <c r="AT456" s="190" t="s">
        <v>409</v>
      </c>
      <c r="AU456" s="190" t="s">
        <v>89</v>
      </c>
      <c r="AV456" s="15" t="s">
        <v>140</v>
      </c>
      <c r="AW456" s="15" t="s">
        <v>41</v>
      </c>
      <c r="AX456" s="15" t="s">
        <v>87</v>
      </c>
      <c r="AY456" s="190" t="s">
        <v>133</v>
      </c>
    </row>
    <row r="457" spans="1:65" s="2" customFormat="1" ht="16.5" customHeight="1">
      <c r="A457" s="34"/>
      <c r="B457" s="139"/>
      <c r="C457" s="140" t="s">
        <v>823</v>
      </c>
      <c r="D457" s="140" t="s">
        <v>135</v>
      </c>
      <c r="E457" s="141" t="s">
        <v>824</v>
      </c>
      <c r="F457" s="142" t="s">
        <v>825</v>
      </c>
      <c r="G457" s="143" t="s">
        <v>183</v>
      </c>
      <c r="H457" s="144">
        <v>1.2</v>
      </c>
      <c r="I457" s="145"/>
      <c r="J457" s="146">
        <f>ROUND(I457*H457,2)</f>
        <v>0</v>
      </c>
      <c r="K457" s="142" t="s">
        <v>3</v>
      </c>
      <c r="L457" s="35"/>
      <c r="M457" s="147" t="s">
        <v>3</v>
      </c>
      <c r="N457" s="148" t="s">
        <v>50</v>
      </c>
      <c r="O457" s="55"/>
      <c r="P457" s="149">
        <f>O457*H457</f>
        <v>0</v>
      </c>
      <c r="Q457" s="149">
        <v>0.00066</v>
      </c>
      <c r="R457" s="149">
        <f>Q457*H457</f>
        <v>0.000792</v>
      </c>
      <c r="S457" s="149">
        <v>0</v>
      </c>
      <c r="T457" s="150">
        <f>S457*H457</f>
        <v>0</v>
      </c>
      <c r="U457" s="34"/>
      <c r="V457" s="34"/>
      <c r="W457" s="34"/>
      <c r="X457" s="34"/>
      <c r="Y457" s="34"/>
      <c r="Z457" s="34"/>
      <c r="AA457" s="34"/>
      <c r="AB457" s="34"/>
      <c r="AC457" s="34"/>
      <c r="AD457" s="34"/>
      <c r="AE457" s="34"/>
      <c r="AR457" s="151" t="s">
        <v>140</v>
      </c>
      <c r="AT457" s="151" t="s">
        <v>135</v>
      </c>
      <c r="AU457" s="151" t="s">
        <v>89</v>
      </c>
      <c r="AY457" s="18" t="s">
        <v>133</v>
      </c>
      <c r="BE457" s="152">
        <f>IF(N457="základní",J457,0)</f>
        <v>0</v>
      </c>
      <c r="BF457" s="152">
        <f>IF(N457="snížená",J457,0)</f>
        <v>0</v>
      </c>
      <c r="BG457" s="152">
        <f>IF(N457="zákl. přenesená",J457,0)</f>
        <v>0</v>
      </c>
      <c r="BH457" s="152">
        <f>IF(N457="sníž. přenesená",J457,0)</f>
        <v>0</v>
      </c>
      <c r="BI457" s="152">
        <f>IF(N457="nulová",J457,0)</f>
        <v>0</v>
      </c>
      <c r="BJ457" s="18" t="s">
        <v>87</v>
      </c>
      <c r="BK457" s="152">
        <f>ROUND(I457*H457,2)</f>
        <v>0</v>
      </c>
      <c r="BL457" s="18" t="s">
        <v>140</v>
      </c>
      <c r="BM457" s="151" t="s">
        <v>826</v>
      </c>
    </row>
    <row r="458" spans="1:47" s="2" customFormat="1" ht="11.25">
      <c r="A458" s="34"/>
      <c r="B458" s="35"/>
      <c r="C458" s="34"/>
      <c r="D458" s="153" t="s">
        <v>142</v>
      </c>
      <c r="E458" s="34"/>
      <c r="F458" s="154" t="s">
        <v>825</v>
      </c>
      <c r="G458" s="34"/>
      <c r="H458" s="34"/>
      <c r="I458" s="155"/>
      <c r="J458" s="34"/>
      <c r="K458" s="34"/>
      <c r="L458" s="35"/>
      <c r="M458" s="156"/>
      <c r="N458" s="157"/>
      <c r="O458" s="55"/>
      <c r="P458" s="55"/>
      <c r="Q458" s="55"/>
      <c r="R458" s="55"/>
      <c r="S458" s="55"/>
      <c r="T458" s="56"/>
      <c r="U458" s="34"/>
      <c r="V458" s="34"/>
      <c r="W458" s="34"/>
      <c r="X458" s="34"/>
      <c r="Y458" s="34"/>
      <c r="Z458" s="34"/>
      <c r="AA458" s="34"/>
      <c r="AB458" s="34"/>
      <c r="AC458" s="34"/>
      <c r="AD458" s="34"/>
      <c r="AE458" s="34"/>
      <c r="AT458" s="18" t="s">
        <v>142</v>
      </c>
      <c r="AU458" s="18" t="s">
        <v>89</v>
      </c>
    </row>
    <row r="459" spans="2:51" s="13" customFormat="1" ht="11.25">
      <c r="B459" s="170"/>
      <c r="D459" s="153" t="s">
        <v>409</v>
      </c>
      <c r="E459" s="171" t="s">
        <v>3</v>
      </c>
      <c r="F459" s="172" t="s">
        <v>827</v>
      </c>
      <c r="H459" s="171" t="s">
        <v>3</v>
      </c>
      <c r="I459" s="173"/>
      <c r="L459" s="170"/>
      <c r="M459" s="174"/>
      <c r="N459" s="175"/>
      <c r="O459" s="175"/>
      <c r="P459" s="175"/>
      <c r="Q459" s="175"/>
      <c r="R459" s="175"/>
      <c r="S459" s="175"/>
      <c r="T459" s="176"/>
      <c r="AT459" s="171" t="s">
        <v>409</v>
      </c>
      <c r="AU459" s="171" t="s">
        <v>89</v>
      </c>
      <c r="AV459" s="13" t="s">
        <v>87</v>
      </c>
      <c r="AW459" s="13" t="s">
        <v>41</v>
      </c>
      <c r="AX459" s="13" t="s">
        <v>79</v>
      </c>
      <c r="AY459" s="171" t="s">
        <v>133</v>
      </c>
    </row>
    <row r="460" spans="2:51" s="14" customFormat="1" ht="11.25">
      <c r="B460" s="177"/>
      <c r="D460" s="153" t="s">
        <v>409</v>
      </c>
      <c r="E460" s="178" t="s">
        <v>3</v>
      </c>
      <c r="F460" s="179" t="s">
        <v>828</v>
      </c>
      <c r="H460" s="180">
        <v>1.2</v>
      </c>
      <c r="I460" s="181"/>
      <c r="L460" s="177"/>
      <c r="M460" s="182"/>
      <c r="N460" s="183"/>
      <c r="O460" s="183"/>
      <c r="P460" s="183"/>
      <c r="Q460" s="183"/>
      <c r="R460" s="183"/>
      <c r="S460" s="183"/>
      <c r="T460" s="184"/>
      <c r="AT460" s="178" t="s">
        <v>409</v>
      </c>
      <c r="AU460" s="178" t="s">
        <v>89</v>
      </c>
      <c r="AV460" s="14" t="s">
        <v>89</v>
      </c>
      <c r="AW460" s="14" t="s">
        <v>41</v>
      </c>
      <c r="AX460" s="14" t="s">
        <v>79</v>
      </c>
      <c r="AY460" s="178" t="s">
        <v>133</v>
      </c>
    </row>
    <row r="461" spans="2:51" s="15" customFormat="1" ht="11.25">
      <c r="B461" s="189"/>
      <c r="D461" s="153" t="s">
        <v>409</v>
      </c>
      <c r="E461" s="190" t="s">
        <v>3</v>
      </c>
      <c r="F461" s="191" t="s">
        <v>456</v>
      </c>
      <c r="H461" s="192">
        <v>1.2</v>
      </c>
      <c r="I461" s="193"/>
      <c r="L461" s="189"/>
      <c r="M461" s="197"/>
      <c r="N461" s="198"/>
      <c r="O461" s="198"/>
      <c r="P461" s="198"/>
      <c r="Q461" s="198"/>
      <c r="R461" s="198"/>
      <c r="S461" s="198"/>
      <c r="T461" s="199"/>
      <c r="AT461" s="190" t="s">
        <v>409</v>
      </c>
      <c r="AU461" s="190" t="s">
        <v>89</v>
      </c>
      <c r="AV461" s="15" t="s">
        <v>140</v>
      </c>
      <c r="AW461" s="15" t="s">
        <v>41</v>
      </c>
      <c r="AX461" s="15" t="s">
        <v>87</v>
      </c>
      <c r="AY461" s="190" t="s">
        <v>133</v>
      </c>
    </row>
    <row r="462" spans="1:65" s="2" customFormat="1" ht="24.2" customHeight="1">
      <c r="A462" s="34"/>
      <c r="B462" s="139"/>
      <c r="C462" s="140" t="s">
        <v>829</v>
      </c>
      <c r="D462" s="140" t="s">
        <v>135</v>
      </c>
      <c r="E462" s="141" t="s">
        <v>830</v>
      </c>
      <c r="F462" s="142" t="s">
        <v>831</v>
      </c>
      <c r="G462" s="143" t="s">
        <v>138</v>
      </c>
      <c r="H462" s="144">
        <v>8.36</v>
      </c>
      <c r="I462" s="145"/>
      <c r="J462" s="146">
        <f>ROUND(I462*H462,2)</f>
        <v>0</v>
      </c>
      <c r="K462" s="142" t="s">
        <v>139</v>
      </c>
      <c r="L462" s="35"/>
      <c r="M462" s="147" t="s">
        <v>3</v>
      </c>
      <c r="N462" s="148" t="s">
        <v>50</v>
      </c>
      <c r="O462" s="55"/>
      <c r="P462" s="149">
        <f>O462*H462</f>
        <v>0</v>
      </c>
      <c r="Q462" s="149">
        <v>0.00016694</v>
      </c>
      <c r="R462" s="149">
        <f>Q462*H462</f>
        <v>0.0013956183999999999</v>
      </c>
      <c r="S462" s="149">
        <v>0</v>
      </c>
      <c r="T462" s="150">
        <f>S462*H462</f>
        <v>0</v>
      </c>
      <c r="U462" s="34"/>
      <c r="V462" s="34"/>
      <c r="W462" s="34"/>
      <c r="X462" s="34"/>
      <c r="Y462" s="34"/>
      <c r="Z462" s="34"/>
      <c r="AA462" s="34"/>
      <c r="AB462" s="34"/>
      <c r="AC462" s="34"/>
      <c r="AD462" s="34"/>
      <c r="AE462" s="34"/>
      <c r="AR462" s="151" t="s">
        <v>140</v>
      </c>
      <c r="AT462" s="151" t="s">
        <v>135</v>
      </c>
      <c r="AU462" s="151" t="s">
        <v>89</v>
      </c>
      <c r="AY462" s="18" t="s">
        <v>133</v>
      </c>
      <c r="BE462" s="152">
        <f>IF(N462="základní",J462,0)</f>
        <v>0</v>
      </c>
      <c r="BF462" s="152">
        <f>IF(N462="snížená",J462,0)</f>
        <v>0</v>
      </c>
      <c r="BG462" s="152">
        <f>IF(N462="zákl. přenesená",J462,0)</f>
        <v>0</v>
      </c>
      <c r="BH462" s="152">
        <f>IF(N462="sníž. přenesená",J462,0)</f>
        <v>0</v>
      </c>
      <c r="BI462" s="152">
        <f>IF(N462="nulová",J462,0)</f>
        <v>0</v>
      </c>
      <c r="BJ462" s="18" t="s">
        <v>87</v>
      </c>
      <c r="BK462" s="152">
        <f>ROUND(I462*H462,2)</f>
        <v>0</v>
      </c>
      <c r="BL462" s="18" t="s">
        <v>140</v>
      </c>
      <c r="BM462" s="151" t="s">
        <v>832</v>
      </c>
    </row>
    <row r="463" spans="1:47" s="2" customFormat="1" ht="19.5">
      <c r="A463" s="34"/>
      <c r="B463" s="35"/>
      <c r="C463" s="34"/>
      <c r="D463" s="153" t="s">
        <v>142</v>
      </c>
      <c r="E463" s="34"/>
      <c r="F463" s="154" t="s">
        <v>833</v>
      </c>
      <c r="G463" s="34"/>
      <c r="H463" s="34"/>
      <c r="I463" s="155"/>
      <c r="J463" s="34"/>
      <c r="K463" s="34"/>
      <c r="L463" s="35"/>
      <c r="M463" s="156"/>
      <c r="N463" s="157"/>
      <c r="O463" s="55"/>
      <c r="P463" s="55"/>
      <c r="Q463" s="55"/>
      <c r="R463" s="55"/>
      <c r="S463" s="55"/>
      <c r="T463" s="56"/>
      <c r="U463" s="34"/>
      <c r="V463" s="34"/>
      <c r="W463" s="34"/>
      <c r="X463" s="34"/>
      <c r="Y463" s="34"/>
      <c r="Z463" s="34"/>
      <c r="AA463" s="34"/>
      <c r="AB463" s="34"/>
      <c r="AC463" s="34"/>
      <c r="AD463" s="34"/>
      <c r="AE463" s="34"/>
      <c r="AT463" s="18" t="s">
        <v>142</v>
      </c>
      <c r="AU463" s="18" t="s">
        <v>89</v>
      </c>
    </row>
    <row r="464" spans="1:47" s="2" customFormat="1" ht="11.25">
      <c r="A464" s="34"/>
      <c r="B464" s="35"/>
      <c r="C464" s="34"/>
      <c r="D464" s="158" t="s">
        <v>144</v>
      </c>
      <c r="E464" s="34"/>
      <c r="F464" s="159" t="s">
        <v>834</v>
      </c>
      <c r="G464" s="34"/>
      <c r="H464" s="34"/>
      <c r="I464" s="155"/>
      <c r="J464" s="34"/>
      <c r="K464" s="34"/>
      <c r="L464" s="35"/>
      <c r="M464" s="156"/>
      <c r="N464" s="157"/>
      <c r="O464" s="55"/>
      <c r="P464" s="55"/>
      <c r="Q464" s="55"/>
      <c r="R464" s="55"/>
      <c r="S464" s="55"/>
      <c r="T464" s="56"/>
      <c r="U464" s="34"/>
      <c r="V464" s="34"/>
      <c r="W464" s="34"/>
      <c r="X464" s="34"/>
      <c r="Y464" s="34"/>
      <c r="Z464" s="34"/>
      <c r="AA464" s="34"/>
      <c r="AB464" s="34"/>
      <c r="AC464" s="34"/>
      <c r="AD464" s="34"/>
      <c r="AE464" s="34"/>
      <c r="AT464" s="18" t="s">
        <v>144</v>
      </c>
      <c r="AU464" s="18" t="s">
        <v>89</v>
      </c>
    </row>
    <row r="465" spans="1:65" s="2" customFormat="1" ht="24.2" customHeight="1">
      <c r="A465" s="34"/>
      <c r="B465" s="139"/>
      <c r="C465" s="160" t="s">
        <v>835</v>
      </c>
      <c r="D465" s="160" t="s">
        <v>183</v>
      </c>
      <c r="E465" s="161" t="s">
        <v>836</v>
      </c>
      <c r="F465" s="162" t="s">
        <v>837</v>
      </c>
      <c r="G465" s="163" t="s">
        <v>138</v>
      </c>
      <c r="H465" s="164">
        <v>8.36</v>
      </c>
      <c r="I465" s="165"/>
      <c r="J465" s="166">
        <f>ROUND(I465*H465,2)</f>
        <v>0</v>
      </c>
      <c r="K465" s="162" t="s">
        <v>139</v>
      </c>
      <c r="L465" s="167"/>
      <c r="M465" s="168" t="s">
        <v>3</v>
      </c>
      <c r="N465" s="169" t="s">
        <v>50</v>
      </c>
      <c r="O465" s="55"/>
      <c r="P465" s="149">
        <f>O465*H465</f>
        <v>0</v>
      </c>
      <c r="Q465" s="149">
        <v>0.0003</v>
      </c>
      <c r="R465" s="149">
        <f>Q465*H465</f>
        <v>0.002508</v>
      </c>
      <c r="S465" s="149">
        <v>0</v>
      </c>
      <c r="T465" s="150">
        <f>S465*H465</f>
        <v>0</v>
      </c>
      <c r="U465" s="34"/>
      <c r="V465" s="34"/>
      <c r="W465" s="34"/>
      <c r="X465" s="34"/>
      <c r="Y465" s="34"/>
      <c r="Z465" s="34"/>
      <c r="AA465" s="34"/>
      <c r="AB465" s="34"/>
      <c r="AC465" s="34"/>
      <c r="AD465" s="34"/>
      <c r="AE465" s="34"/>
      <c r="AR465" s="151" t="s">
        <v>182</v>
      </c>
      <c r="AT465" s="151" t="s">
        <v>183</v>
      </c>
      <c r="AU465" s="151" t="s">
        <v>89</v>
      </c>
      <c r="AY465" s="18" t="s">
        <v>133</v>
      </c>
      <c r="BE465" s="152">
        <f>IF(N465="základní",J465,0)</f>
        <v>0</v>
      </c>
      <c r="BF465" s="152">
        <f>IF(N465="snížená",J465,0)</f>
        <v>0</v>
      </c>
      <c r="BG465" s="152">
        <f>IF(N465="zákl. přenesená",J465,0)</f>
        <v>0</v>
      </c>
      <c r="BH465" s="152">
        <f>IF(N465="sníž. přenesená",J465,0)</f>
        <v>0</v>
      </c>
      <c r="BI465" s="152">
        <f>IF(N465="nulová",J465,0)</f>
        <v>0</v>
      </c>
      <c r="BJ465" s="18" t="s">
        <v>87</v>
      </c>
      <c r="BK465" s="152">
        <f>ROUND(I465*H465,2)</f>
        <v>0</v>
      </c>
      <c r="BL465" s="18" t="s">
        <v>140</v>
      </c>
      <c r="BM465" s="151" t="s">
        <v>838</v>
      </c>
    </row>
    <row r="466" spans="1:47" s="2" customFormat="1" ht="19.5">
      <c r="A466" s="34"/>
      <c r="B466" s="35"/>
      <c r="C466" s="34"/>
      <c r="D466" s="153" t="s">
        <v>142</v>
      </c>
      <c r="E466" s="34"/>
      <c r="F466" s="154" t="s">
        <v>837</v>
      </c>
      <c r="G466" s="34"/>
      <c r="H466" s="34"/>
      <c r="I466" s="155"/>
      <c r="J466" s="34"/>
      <c r="K466" s="34"/>
      <c r="L466" s="35"/>
      <c r="M466" s="156"/>
      <c r="N466" s="157"/>
      <c r="O466" s="55"/>
      <c r="P466" s="55"/>
      <c r="Q466" s="55"/>
      <c r="R466" s="55"/>
      <c r="S466" s="55"/>
      <c r="T466" s="56"/>
      <c r="U466" s="34"/>
      <c r="V466" s="34"/>
      <c r="W466" s="34"/>
      <c r="X466" s="34"/>
      <c r="Y466" s="34"/>
      <c r="Z466" s="34"/>
      <c r="AA466" s="34"/>
      <c r="AB466" s="34"/>
      <c r="AC466" s="34"/>
      <c r="AD466" s="34"/>
      <c r="AE466" s="34"/>
      <c r="AT466" s="18" t="s">
        <v>142</v>
      </c>
      <c r="AU466" s="18" t="s">
        <v>89</v>
      </c>
    </row>
    <row r="467" spans="1:65" s="2" customFormat="1" ht="16.5" customHeight="1">
      <c r="A467" s="34"/>
      <c r="B467" s="139"/>
      <c r="C467" s="140" t="s">
        <v>839</v>
      </c>
      <c r="D467" s="140" t="s">
        <v>135</v>
      </c>
      <c r="E467" s="141" t="s">
        <v>840</v>
      </c>
      <c r="F467" s="142" t="s">
        <v>841</v>
      </c>
      <c r="G467" s="143" t="s">
        <v>165</v>
      </c>
      <c r="H467" s="144">
        <v>0.684</v>
      </c>
      <c r="I467" s="145"/>
      <c r="J467" s="146">
        <f>ROUND(I467*H467,2)</f>
        <v>0</v>
      </c>
      <c r="K467" s="142" t="s">
        <v>139</v>
      </c>
      <c r="L467" s="35"/>
      <c r="M467" s="147" t="s">
        <v>3</v>
      </c>
      <c r="N467" s="148" t="s">
        <v>50</v>
      </c>
      <c r="O467" s="55"/>
      <c r="P467" s="149">
        <f>O467*H467</f>
        <v>0</v>
      </c>
      <c r="Q467" s="149">
        <v>2.30102</v>
      </c>
      <c r="R467" s="149">
        <f>Q467*H467</f>
        <v>1.57389768</v>
      </c>
      <c r="S467" s="149">
        <v>0</v>
      </c>
      <c r="T467" s="150">
        <f>S467*H467</f>
        <v>0</v>
      </c>
      <c r="U467" s="34"/>
      <c r="V467" s="34"/>
      <c r="W467" s="34"/>
      <c r="X467" s="34"/>
      <c r="Y467" s="34"/>
      <c r="Z467" s="34"/>
      <c r="AA467" s="34"/>
      <c r="AB467" s="34"/>
      <c r="AC467" s="34"/>
      <c r="AD467" s="34"/>
      <c r="AE467" s="34"/>
      <c r="AR467" s="151" t="s">
        <v>140</v>
      </c>
      <c r="AT467" s="151" t="s">
        <v>135</v>
      </c>
      <c r="AU467" s="151" t="s">
        <v>89</v>
      </c>
      <c r="AY467" s="18" t="s">
        <v>133</v>
      </c>
      <c r="BE467" s="152">
        <f>IF(N467="základní",J467,0)</f>
        <v>0</v>
      </c>
      <c r="BF467" s="152">
        <f>IF(N467="snížená",J467,0)</f>
        <v>0</v>
      </c>
      <c r="BG467" s="152">
        <f>IF(N467="zákl. přenesená",J467,0)</f>
        <v>0</v>
      </c>
      <c r="BH467" s="152">
        <f>IF(N467="sníž. přenesená",J467,0)</f>
        <v>0</v>
      </c>
      <c r="BI467" s="152">
        <f>IF(N467="nulová",J467,0)</f>
        <v>0</v>
      </c>
      <c r="BJ467" s="18" t="s">
        <v>87</v>
      </c>
      <c r="BK467" s="152">
        <f>ROUND(I467*H467,2)</f>
        <v>0</v>
      </c>
      <c r="BL467" s="18" t="s">
        <v>140</v>
      </c>
      <c r="BM467" s="151" t="s">
        <v>842</v>
      </c>
    </row>
    <row r="468" spans="1:47" s="2" customFormat="1" ht="11.25">
      <c r="A468" s="34"/>
      <c r="B468" s="35"/>
      <c r="C468" s="34"/>
      <c r="D468" s="153" t="s">
        <v>142</v>
      </c>
      <c r="E468" s="34"/>
      <c r="F468" s="154" t="s">
        <v>841</v>
      </c>
      <c r="G468" s="34"/>
      <c r="H468" s="34"/>
      <c r="I468" s="155"/>
      <c r="J468" s="34"/>
      <c r="K468" s="34"/>
      <c r="L468" s="35"/>
      <c r="M468" s="156"/>
      <c r="N468" s="157"/>
      <c r="O468" s="55"/>
      <c r="P468" s="55"/>
      <c r="Q468" s="55"/>
      <c r="R468" s="55"/>
      <c r="S468" s="55"/>
      <c r="T468" s="56"/>
      <c r="U468" s="34"/>
      <c r="V468" s="34"/>
      <c r="W468" s="34"/>
      <c r="X468" s="34"/>
      <c r="Y468" s="34"/>
      <c r="Z468" s="34"/>
      <c r="AA468" s="34"/>
      <c r="AB468" s="34"/>
      <c r="AC468" s="34"/>
      <c r="AD468" s="34"/>
      <c r="AE468" s="34"/>
      <c r="AT468" s="18" t="s">
        <v>142</v>
      </c>
      <c r="AU468" s="18" t="s">
        <v>89</v>
      </c>
    </row>
    <row r="469" spans="1:47" s="2" customFormat="1" ht="11.25">
      <c r="A469" s="34"/>
      <c r="B469" s="35"/>
      <c r="C469" s="34"/>
      <c r="D469" s="158" t="s">
        <v>144</v>
      </c>
      <c r="E469" s="34"/>
      <c r="F469" s="159" t="s">
        <v>843</v>
      </c>
      <c r="G469" s="34"/>
      <c r="H469" s="34"/>
      <c r="I469" s="155"/>
      <c r="J469" s="34"/>
      <c r="K469" s="34"/>
      <c r="L469" s="35"/>
      <c r="M469" s="156"/>
      <c r="N469" s="157"/>
      <c r="O469" s="55"/>
      <c r="P469" s="55"/>
      <c r="Q469" s="55"/>
      <c r="R469" s="55"/>
      <c r="S469" s="55"/>
      <c r="T469" s="56"/>
      <c r="U469" s="34"/>
      <c r="V469" s="34"/>
      <c r="W469" s="34"/>
      <c r="X469" s="34"/>
      <c r="Y469" s="34"/>
      <c r="Z469" s="34"/>
      <c r="AA469" s="34"/>
      <c r="AB469" s="34"/>
      <c r="AC469" s="34"/>
      <c r="AD469" s="34"/>
      <c r="AE469" s="34"/>
      <c r="AT469" s="18" t="s">
        <v>144</v>
      </c>
      <c r="AU469" s="18" t="s">
        <v>89</v>
      </c>
    </row>
    <row r="470" spans="1:65" s="2" customFormat="1" ht="21.75" customHeight="1">
      <c r="A470" s="34"/>
      <c r="B470" s="139"/>
      <c r="C470" s="140" t="s">
        <v>178</v>
      </c>
      <c r="D470" s="140" t="s">
        <v>135</v>
      </c>
      <c r="E470" s="141" t="s">
        <v>844</v>
      </c>
      <c r="F470" s="142" t="s">
        <v>845</v>
      </c>
      <c r="G470" s="143" t="s">
        <v>165</v>
      </c>
      <c r="H470" s="144">
        <v>1.368</v>
      </c>
      <c r="I470" s="145"/>
      <c r="J470" s="146">
        <f>ROUND(I470*H470,2)</f>
        <v>0</v>
      </c>
      <c r="K470" s="142" t="s">
        <v>139</v>
      </c>
      <c r="L470" s="35"/>
      <c r="M470" s="147" t="s">
        <v>3</v>
      </c>
      <c r="N470" s="148" t="s">
        <v>50</v>
      </c>
      <c r="O470" s="55"/>
      <c r="P470" s="149">
        <f>O470*H470</f>
        <v>0</v>
      </c>
      <c r="Q470" s="149">
        <v>1.9593</v>
      </c>
      <c r="R470" s="149">
        <f>Q470*H470</f>
        <v>2.6803224</v>
      </c>
      <c r="S470" s="149">
        <v>0</v>
      </c>
      <c r="T470" s="150">
        <f>S470*H470</f>
        <v>0</v>
      </c>
      <c r="U470" s="34"/>
      <c r="V470" s="34"/>
      <c r="W470" s="34"/>
      <c r="X470" s="34"/>
      <c r="Y470" s="34"/>
      <c r="Z470" s="34"/>
      <c r="AA470" s="34"/>
      <c r="AB470" s="34"/>
      <c r="AC470" s="34"/>
      <c r="AD470" s="34"/>
      <c r="AE470" s="34"/>
      <c r="AR470" s="151" t="s">
        <v>140</v>
      </c>
      <c r="AT470" s="151" t="s">
        <v>135</v>
      </c>
      <c r="AU470" s="151" t="s">
        <v>89</v>
      </c>
      <c r="AY470" s="18" t="s">
        <v>133</v>
      </c>
      <c r="BE470" s="152">
        <f>IF(N470="základní",J470,0)</f>
        <v>0</v>
      </c>
      <c r="BF470" s="152">
        <f>IF(N470="snížená",J470,0)</f>
        <v>0</v>
      </c>
      <c r="BG470" s="152">
        <f>IF(N470="zákl. přenesená",J470,0)</f>
        <v>0</v>
      </c>
      <c r="BH470" s="152">
        <f>IF(N470="sníž. přenesená",J470,0)</f>
        <v>0</v>
      </c>
      <c r="BI470" s="152">
        <f>IF(N470="nulová",J470,0)</f>
        <v>0</v>
      </c>
      <c r="BJ470" s="18" t="s">
        <v>87</v>
      </c>
      <c r="BK470" s="152">
        <f>ROUND(I470*H470,2)</f>
        <v>0</v>
      </c>
      <c r="BL470" s="18" t="s">
        <v>140</v>
      </c>
      <c r="BM470" s="151" t="s">
        <v>846</v>
      </c>
    </row>
    <row r="471" spans="1:47" s="2" customFormat="1" ht="11.25">
      <c r="A471" s="34"/>
      <c r="B471" s="35"/>
      <c r="C471" s="34"/>
      <c r="D471" s="153" t="s">
        <v>142</v>
      </c>
      <c r="E471" s="34"/>
      <c r="F471" s="154" t="s">
        <v>845</v>
      </c>
      <c r="G471" s="34"/>
      <c r="H471" s="34"/>
      <c r="I471" s="155"/>
      <c r="J471" s="34"/>
      <c r="K471" s="34"/>
      <c r="L471" s="35"/>
      <c r="M471" s="156"/>
      <c r="N471" s="157"/>
      <c r="O471" s="55"/>
      <c r="P471" s="55"/>
      <c r="Q471" s="55"/>
      <c r="R471" s="55"/>
      <c r="S471" s="55"/>
      <c r="T471" s="56"/>
      <c r="U471" s="34"/>
      <c r="V471" s="34"/>
      <c r="W471" s="34"/>
      <c r="X471" s="34"/>
      <c r="Y471" s="34"/>
      <c r="Z471" s="34"/>
      <c r="AA471" s="34"/>
      <c r="AB471" s="34"/>
      <c r="AC471" s="34"/>
      <c r="AD471" s="34"/>
      <c r="AE471" s="34"/>
      <c r="AT471" s="18" t="s">
        <v>142</v>
      </c>
      <c r="AU471" s="18" t="s">
        <v>89</v>
      </c>
    </row>
    <row r="472" spans="1:47" s="2" customFormat="1" ht="11.25">
      <c r="A472" s="34"/>
      <c r="B472" s="35"/>
      <c r="C472" s="34"/>
      <c r="D472" s="158" t="s">
        <v>144</v>
      </c>
      <c r="E472" s="34"/>
      <c r="F472" s="159" t="s">
        <v>847</v>
      </c>
      <c r="G472" s="34"/>
      <c r="H472" s="34"/>
      <c r="I472" s="155"/>
      <c r="J472" s="34"/>
      <c r="K472" s="34"/>
      <c r="L472" s="35"/>
      <c r="M472" s="156"/>
      <c r="N472" s="157"/>
      <c r="O472" s="55"/>
      <c r="P472" s="55"/>
      <c r="Q472" s="55"/>
      <c r="R472" s="55"/>
      <c r="S472" s="55"/>
      <c r="T472" s="56"/>
      <c r="U472" s="34"/>
      <c r="V472" s="34"/>
      <c r="W472" s="34"/>
      <c r="X472" s="34"/>
      <c r="Y472" s="34"/>
      <c r="Z472" s="34"/>
      <c r="AA472" s="34"/>
      <c r="AB472" s="34"/>
      <c r="AC472" s="34"/>
      <c r="AD472" s="34"/>
      <c r="AE472" s="34"/>
      <c r="AT472" s="18" t="s">
        <v>144</v>
      </c>
      <c r="AU472" s="18" t="s">
        <v>89</v>
      </c>
    </row>
    <row r="473" spans="1:65" s="2" customFormat="1" ht="24.2" customHeight="1">
      <c r="A473" s="34"/>
      <c r="B473" s="139"/>
      <c r="C473" s="140" t="s">
        <v>848</v>
      </c>
      <c r="D473" s="140" t="s">
        <v>135</v>
      </c>
      <c r="E473" s="141" t="s">
        <v>849</v>
      </c>
      <c r="F473" s="142" t="s">
        <v>850</v>
      </c>
      <c r="G473" s="143" t="s">
        <v>243</v>
      </c>
      <c r="H473" s="144">
        <v>16.6</v>
      </c>
      <c r="I473" s="145"/>
      <c r="J473" s="146">
        <f>ROUND(I473*H473,2)</f>
        <v>0</v>
      </c>
      <c r="K473" s="142" t="s">
        <v>139</v>
      </c>
      <c r="L473" s="35"/>
      <c r="M473" s="147" t="s">
        <v>3</v>
      </c>
      <c r="N473" s="148" t="s">
        <v>50</v>
      </c>
      <c r="O473" s="55"/>
      <c r="P473" s="149">
        <f>O473*H473</f>
        <v>0</v>
      </c>
      <c r="Q473" s="149">
        <v>0.0011628</v>
      </c>
      <c r="R473" s="149">
        <f>Q473*H473</f>
        <v>0.019302480000000004</v>
      </c>
      <c r="S473" s="149">
        <v>0</v>
      </c>
      <c r="T473" s="150">
        <f>S473*H473</f>
        <v>0</v>
      </c>
      <c r="U473" s="34"/>
      <c r="V473" s="34"/>
      <c r="W473" s="34"/>
      <c r="X473" s="34"/>
      <c r="Y473" s="34"/>
      <c r="Z473" s="34"/>
      <c r="AA473" s="34"/>
      <c r="AB473" s="34"/>
      <c r="AC473" s="34"/>
      <c r="AD473" s="34"/>
      <c r="AE473" s="34"/>
      <c r="AR473" s="151" t="s">
        <v>140</v>
      </c>
      <c r="AT473" s="151" t="s">
        <v>135</v>
      </c>
      <c r="AU473" s="151" t="s">
        <v>89</v>
      </c>
      <c r="AY473" s="18" t="s">
        <v>133</v>
      </c>
      <c r="BE473" s="152">
        <f>IF(N473="základní",J473,0)</f>
        <v>0</v>
      </c>
      <c r="BF473" s="152">
        <f>IF(N473="snížená",J473,0)</f>
        <v>0</v>
      </c>
      <c r="BG473" s="152">
        <f>IF(N473="zákl. přenesená",J473,0)</f>
        <v>0</v>
      </c>
      <c r="BH473" s="152">
        <f>IF(N473="sníž. přenesená",J473,0)</f>
        <v>0</v>
      </c>
      <c r="BI473" s="152">
        <f>IF(N473="nulová",J473,0)</f>
        <v>0</v>
      </c>
      <c r="BJ473" s="18" t="s">
        <v>87</v>
      </c>
      <c r="BK473" s="152">
        <f>ROUND(I473*H473,2)</f>
        <v>0</v>
      </c>
      <c r="BL473" s="18" t="s">
        <v>140</v>
      </c>
      <c r="BM473" s="151" t="s">
        <v>851</v>
      </c>
    </row>
    <row r="474" spans="1:47" s="2" customFormat="1" ht="19.5">
      <c r="A474" s="34"/>
      <c r="B474" s="35"/>
      <c r="C474" s="34"/>
      <c r="D474" s="153" t="s">
        <v>142</v>
      </c>
      <c r="E474" s="34"/>
      <c r="F474" s="154" t="s">
        <v>852</v>
      </c>
      <c r="G474" s="34"/>
      <c r="H474" s="34"/>
      <c r="I474" s="155"/>
      <c r="J474" s="34"/>
      <c r="K474" s="34"/>
      <c r="L474" s="35"/>
      <c r="M474" s="156"/>
      <c r="N474" s="157"/>
      <c r="O474" s="55"/>
      <c r="P474" s="55"/>
      <c r="Q474" s="55"/>
      <c r="R474" s="55"/>
      <c r="S474" s="55"/>
      <c r="T474" s="56"/>
      <c r="U474" s="34"/>
      <c r="V474" s="34"/>
      <c r="W474" s="34"/>
      <c r="X474" s="34"/>
      <c r="Y474" s="34"/>
      <c r="Z474" s="34"/>
      <c r="AA474" s="34"/>
      <c r="AB474" s="34"/>
      <c r="AC474" s="34"/>
      <c r="AD474" s="34"/>
      <c r="AE474" s="34"/>
      <c r="AT474" s="18" t="s">
        <v>142</v>
      </c>
      <c r="AU474" s="18" t="s">
        <v>89</v>
      </c>
    </row>
    <row r="475" spans="1:47" s="2" customFormat="1" ht="11.25">
      <c r="A475" s="34"/>
      <c r="B475" s="35"/>
      <c r="C475" s="34"/>
      <c r="D475" s="158" t="s">
        <v>144</v>
      </c>
      <c r="E475" s="34"/>
      <c r="F475" s="159" t="s">
        <v>853</v>
      </c>
      <c r="G475" s="34"/>
      <c r="H475" s="34"/>
      <c r="I475" s="155"/>
      <c r="J475" s="34"/>
      <c r="K475" s="34"/>
      <c r="L475" s="35"/>
      <c r="M475" s="156"/>
      <c r="N475" s="157"/>
      <c r="O475" s="55"/>
      <c r="P475" s="55"/>
      <c r="Q475" s="55"/>
      <c r="R475" s="55"/>
      <c r="S475" s="55"/>
      <c r="T475" s="56"/>
      <c r="U475" s="34"/>
      <c r="V475" s="34"/>
      <c r="W475" s="34"/>
      <c r="X475" s="34"/>
      <c r="Y475" s="34"/>
      <c r="Z475" s="34"/>
      <c r="AA475" s="34"/>
      <c r="AB475" s="34"/>
      <c r="AC475" s="34"/>
      <c r="AD475" s="34"/>
      <c r="AE475" s="34"/>
      <c r="AT475" s="18" t="s">
        <v>144</v>
      </c>
      <c r="AU475" s="18" t="s">
        <v>89</v>
      </c>
    </row>
    <row r="476" spans="1:65" s="2" customFormat="1" ht="21.75" customHeight="1">
      <c r="A476" s="34"/>
      <c r="B476" s="139"/>
      <c r="C476" s="140" t="s">
        <v>854</v>
      </c>
      <c r="D476" s="140" t="s">
        <v>135</v>
      </c>
      <c r="E476" s="141" t="s">
        <v>855</v>
      </c>
      <c r="F476" s="142" t="s">
        <v>856</v>
      </c>
      <c r="G476" s="143" t="s">
        <v>527</v>
      </c>
      <c r="H476" s="144">
        <v>93.825</v>
      </c>
      <c r="I476" s="145"/>
      <c r="J476" s="146">
        <f>ROUND(I476*H476,2)</f>
        <v>0</v>
      </c>
      <c r="K476" s="142" t="s">
        <v>3</v>
      </c>
      <c r="L476" s="35"/>
      <c r="M476" s="147" t="s">
        <v>3</v>
      </c>
      <c r="N476" s="148" t="s">
        <v>50</v>
      </c>
      <c r="O476" s="55"/>
      <c r="P476" s="149">
        <f>O476*H476</f>
        <v>0</v>
      </c>
      <c r="Q476" s="149">
        <v>0</v>
      </c>
      <c r="R476" s="149">
        <f>Q476*H476</f>
        <v>0</v>
      </c>
      <c r="S476" s="149">
        <v>0</v>
      </c>
      <c r="T476" s="150">
        <f>S476*H476</f>
        <v>0</v>
      </c>
      <c r="U476" s="34"/>
      <c r="V476" s="34"/>
      <c r="W476" s="34"/>
      <c r="X476" s="34"/>
      <c r="Y476" s="34"/>
      <c r="Z476" s="34"/>
      <c r="AA476" s="34"/>
      <c r="AB476" s="34"/>
      <c r="AC476" s="34"/>
      <c r="AD476" s="34"/>
      <c r="AE476" s="34"/>
      <c r="AR476" s="151" t="s">
        <v>140</v>
      </c>
      <c r="AT476" s="151" t="s">
        <v>135</v>
      </c>
      <c r="AU476" s="151" t="s">
        <v>89</v>
      </c>
      <c r="AY476" s="18" t="s">
        <v>133</v>
      </c>
      <c r="BE476" s="152">
        <f>IF(N476="základní",J476,0)</f>
        <v>0</v>
      </c>
      <c r="BF476" s="152">
        <f>IF(N476="snížená",J476,0)</f>
        <v>0</v>
      </c>
      <c r="BG476" s="152">
        <f>IF(N476="zákl. přenesená",J476,0)</f>
        <v>0</v>
      </c>
      <c r="BH476" s="152">
        <f>IF(N476="sníž. přenesená",J476,0)</f>
        <v>0</v>
      </c>
      <c r="BI476" s="152">
        <f>IF(N476="nulová",J476,0)</f>
        <v>0</v>
      </c>
      <c r="BJ476" s="18" t="s">
        <v>87</v>
      </c>
      <c r="BK476" s="152">
        <f>ROUND(I476*H476,2)</f>
        <v>0</v>
      </c>
      <c r="BL476" s="18" t="s">
        <v>140</v>
      </c>
      <c r="BM476" s="151" t="s">
        <v>857</v>
      </c>
    </row>
    <row r="477" spans="1:47" s="2" customFormat="1" ht="11.25">
      <c r="A477" s="34"/>
      <c r="B477" s="35"/>
      <c r="C477" s="34"/>
      <c r="D477" s="153" t="s">
        <v>142</v>
      </c>
      <c r="E477" s="34"/>
      <c r="F477" s="154" t="s">
        <v>856</v>
      </c>
      <c r="G477" s="34"/>
      <c r="H477" s="34"/>
      <c r="I477" s="155"/>
      <c r="J477" s="34"/>
      <c r="K477" s="34"/>
      <c r="L477" s="35"/>
      <c r="M477" s="156"/>
      <c r="N477" s="157"/>
      <c r="O477" s="55"/>
      <c r="P477" s="55"/>
      <c r="Q477" s="55"/>
      <c r="R477" s="55"/>
      <c r="S477" s="55"/>
      <c r="T477" s="56"/>
      <c r="U477" s="34"/>
      <c r="V477" s="34"/>
      <c r="W477" s="34"/>
      <c r="X477" s="34"/>
      <c r="Y477" s="34"/>
      <c r="Z477" s="34"/>
      <c r="AA477" s="34"/>
      <c r="AB477" s="34"/>
      <c r="AC477" s="34"/>
      <c r="AD477" s="34"/>
      <c r="AE477" s="34"/>
      <c r="AT477" s="18" t="s">
        <v>142</v>
      </c>
      <c r="AU477" s="18" t="s">
        <v>89</v>
      </c>
    </row>
    <row r="478" spans="2:51" s="13" customFormat="1" ht="11.25">
      <c r="B478" s="170"/>
      <c r="D478" s="153" t="s">
        <v>409</v>
      </c>
      <c r="E478" s="171" t="s">
        <v>3</v>
      </c>
      <c r="F478" s="172" t="s">
        <v>858</v>
      </c>
      <c r="H478" s="171" t="s">
        <v>3</v>
      </c>
      <c r="I478" s="173"/>
      <c r="L478" s="170"/>
      <c r="M478" s="174"/>
      <c r="N478" s="175"/>
      <c r="O478" s="175"/>
      <c r="P478" s="175"/>
      <c r="Q478" s="175"/>
      <c r="R478" s="175"/>
      <c r="S478" s="175"/>
      <c r="T478" s="176"/>
      <c r="AT478" s="171" t="s">
        <v>409</v>
      </c>
      <c r="AU478" s="171" t="s">
        <v>89</v>
      </c>
      <c r="AV478" s="13" t="s">
        <v>87</v>
      </c>
      <c r="AW478" s="13" t="s">
        <v>41</v>
      </c>
      <c r="AX478" s="13" t="s">
        <v>79</v>
      </c>
      <c r="AY478" s="171" t="s">
        <v>133</v>
      </c>
    </row>
    <row r="479" spans="2:51" s="13" customFormat="1" ht="11.25">
      <c r="B479" s="170"/>
      <c r="D479" s="153" t="s">
        <v>409</v>
      </c>
      <c r="E479" s="171" t="s">
        <v>3</v>
      </c>
      <c r="F479" s="172" t="s">
        <v>859</v>
      </c>
      <c r="H479" s="171" t="s">
        <v>3</v>
      </c>
      <c r="I479" s="173"/>
      <c r="L479" s="170"/>
      <c r="M479" s="174"/>
      <c r="N479" s="175"/>
      <c r="O479" s="175"/>
      <c r="P479" s="175"/>
      <c r="Q479" s="175"/>
      <c r="R479" s="175"/>
      <c r="S479" s="175"/>
      <c r="T479" s="176"/>
      <c r="AT479" s="171" t="s">
        <v>409</v>
      </c>
      <c r="AU479" s="171" t="s">
        <v>89</v>
      </c>
      <c r="AV479" s="13" t="s">
        <v>87</v>
      </c>
      <c r="AW479" s="13" t="s">
        <v>41</v>
      </c>
      <c r="AX479" s="13" t="s">
        <v>79</v>
      </c>
      <c r="AY479" s="171" t="s">
        <v>133</v>
      </c>
    </row>
    <row r="480" spans="2:51" s="14" customFormat="1" ht="11.25">
      <c r="B480" s="177"/>
      <c r="D480" s="153" t="s">
        <v>409</v>
      </c>
      <c r="E480" s="178" t="s">
        <v>3</v>
      </c>
      <c r="F480" s="179" t="s">
        <v>860</v>
      </c>
      <c r="H480" s="180">
        <v>87.7</v>
      </c>
      <c r="I480" s="181"/>
      <c r="L480" s="177"/>
      <c r="M480" s="182"/>
      <c r="N480" s="183"/>
      <c r="O480" s="183"/>
      <c r="P480" s="183"/>
      <c r="Q480" s="183"/>
      <c r="R480" s="183"/>
      <c r="S480" s="183"/>
      <c r="T480" s="184"/>
      <c r="AT480" s="178" t="s">
        <v>409</v>
      </c>
      <c r="AU480" s="178" t="s">
        <v>89</v>
      </c>
      <c r="AV480" s="14" t="s">
        <v>89</v>
      </c>
      <c r="AW480" s="14" t="s">
        <v>41</v>
      </c>
      <c r="AX480" s="14" t="s">
        <v>79</v>
      </c>
      <c r="AY480" s="178" t="s">
        <v>133</v>
      </c>
    </row>
    <row r="481" spans="2:51" s="13" customFormat="1" ht="11.25">
      <c r="B481" s="170"/>
      <c r="D481" s="153" t="s">
        <v>409</v>
      </c>
      <c r="E481" s="171" t="s">
        <v>3</v>
      </c>
      <c r="F481" s="172" t="s">
        <v>861</v>
      </c>
      <c r="H481" s="171" t="s">
        <v>3</v>
      </c>
      <c r="I481" s="173"/>
      <c r="L481" s="170"/>
      <c r="M481" s="174"/>
      <c r="N481" s="175"/>
      <c r="O481" s="175"/>
      <c r="P481" s="175"/>
      <c r="Q481" s="175"/>
      <c r="R481" s="175"/>
      <c r="S481" s="175"/>
      <c r="T481" s="176"/>
      <c r="AT481" s="171" t="s">
        <v>409</v>
      </c>
      <c r="AU481" s="171" t="s">
        <v>89</v>
      </c>
      <c r="AV481" s="13" t="s">
        <v>87</v>
      </c>
      <c r="AW481" s="13" t="s">
        <v>41</v>
      </c>
      <c r="AX481" s="13" t="s">
        <v>79</v>
      </c>
      <c r="AY481" s="171" t="s">
        <v>133</v>
      </c>
    </row>
    <row r="482" spans="2:51" s="14" customFormat="1" ht="11.25">
      <c r="B482" s="177"/>
      <c r="D482" s="153" t="s">
        <v>409</v>
      </c>
      <c r="E482" s="178" t="s">
        <v>3</v>
      </c>
      <c r="F482" s="179" t="s">
        <v>862</v>
      </c>
      <c r="H482" s="180">
        <v>6.125</v>
      </c>
      <c r="I482" s="181"/>
      <c r="L482" s="177"/>
      <c r="M482" s="182"/>
      <c r="N482" s="183"/>
      <c r="O482" s="183"/>
      <c r="P482" s="183"/>
      <c r="Q482" s="183"/>
      <c r="R482" s="183"/>
      <c r="S482" s="183"/>
      <c r="T482" s="184"/>
      <c r="AT482" s="178" t="s">
        <v>409</v>
      </c>
      <c r="AU482" s="178" t="s">
        <v>89</v>
      </c>
      <c r="AV482" s="14" t="s">
        <v>89</v>
      </c>
      <c r="AW482" s="14" t="s">
        <v>41</v>
      </c>
      <c r="AX482" s="14" t="s">
        <v>79</v>
      </c>
      <c r="AY482" s="178" t="s">
        <v>133</v>
      </c>
    </row>
    <row r="483" spans="2:51" s="15" customFormat="1" ht="11.25">
      <c r="B483" s="189"/>
      <c r="D483" s="153" t="s">
        <v>409</v>
      </c>
      <c r="E483" s="190" t="s">
        <v>3</v>
      </c>
      <c r="F483" s="191" t="s">
        <v>456</v>
      </c>
      <c r="H483" s="192">
        <v>93.825</v>
      </c>
      <c r="I483" s="193"/>
      <c r="L483" s="189"/>
      <c r="M483" s="197"/>
      <c r="N483" s="198"/>
      <c r="O483" s="198"/>
      <c r="P483" s="198"/>
      <c r="Q483" s="198"/>
      <c r="R483" s="198"/>
      <c r="S483" s="198"/>
      <c r="T483" s="199"/>
      <c r="AT483" s="190" t="s">
        <v>409</v>
      </c>
      <c r="AU483" s="190" t="s">
        <v>89</v>
      </c>
      <c r="AV483" s="15" t="s">
        <v>140</v>
      </c>
      <c r="AW483" s="15" t="s">
        <v>41</v>
      </c>
      <c r="AX483" s="15" t="s">
        <v>87</v>
      </c>
      <c r="AY483" s="190" t="s">
        <v>133</v>
      </c>
    </row>
    <row r="484" spans="1:65" s="2" customFormat="1" ht="24.2" customHeight="1">
      <c r="A484" s="34"/>
      <c r="B484" s="139"/>
      <c r="C484" s="140" t="s">
        <v>863</v>
      </c>
      <c r="D484" s="140" t="s">
        <v>135</v>
      </c>
      <c r="E484" s="141" t="s">
        <v>864</v>
      </c>
      <c r="F484" s="142" t="s">
        <v>865</v>
      </c>
      <c r="G484" s="143" t="s">
        <v>138</v>
      </c>
      <c r="H484" s="144">
        <v>28.52</v>
      </c>
      <c r="I484" s="145"/>
      <c r="J484" s="146">
        <f>ROUND(I484*H484,2)</f>
        <v>0</v>
      </c>
      <c r="K484" s="142" t="s">
        <v>139</v>
      </c>
      <c r="L484" s="35"/>
      <c r="M484" s="147" t="s">
        <v>3</v>
      </c>
      <c r="N484" s="148" t="s">
        <v>50</v>
      </c>
      <c r="O484" s="55"/>
      <c r="P484" s="149">
        <f>O484*H484</f>
        <v>0</v>
      </c>
      <c r="Q484" s="149">
        <v>0.0012375</v>
      </c>
      <c r="R484" s="149">
        <f>Q484*H484</f>
        <v>0.035293500000000005</v>
      </c>
      <c r="S484" s="149">
        <v>0</v>
      </c>
      <c r="T484" s="150">
        <f>S484*H484</f>
        <v>0</v>
      </c>
      <c r="U484" s="34"/>
      <c r="V484" s="34"/>
      <c r="W484" s="34"/>
      <c r="X484" s="34"/>
      <c r="Y484" s="34"/>
      <c r="Z484" s="34"/>
      <c r="AA484" s="34"/>
      <c r="AB484" s="34"/>
      <c r="AC484" s="34"/>
      <c r="AD484" s="34"/>
      <c r="AE484" s="34"/>
      <c r="AR484" s="151" t="s">
        <v>140</v>
      </c>
      <c r="AT484" s="151" t="s">
        <v>135</v>
      </c>
      <c r="AU484" s="151" t="s">
        <v>89</v>
      </c>
      <c r="AY484" s="18" t="s">
        <v>133</v>
      </c>
      <c r="BE484" s="152">
        <f>IF(N484="základní",J484,0)</f>
        <v>0</v>
      </c>
      <c r="BF484" s="152">
        <f>IF(N484="snížená",J484,0)</f>
        <v>0</v>
      </c>
      <c r="BG484" s="152">
        <f>IF(N484="zákl. přenesená",J484,0)</f>
        <v>0</v>
      </c>
      <c r="BH484" s="152">
        <f>IF(N484="sníž. přenesená",J484,0)</f>
        <v>0</v>
      </c>
      <c r="BI484" s="152">
        <f>IF(N484="nulová",J484,0)</f>
        <v>0</v>
      </c>
      <c r="BJ484" s="18" t="s">
        <v>87</v>
      </c>
      <c r="BK484" s="152">
        <f>ROUND(I484*H484,2)</f>
        <v>0</v>
      </c>
      <c r="BL484" s="18" t="s">
        <v>140</v>
      </c>
      <c r="BM484" s="151" t="s">
        <v>866</v>
      </c>
    </row>
    <row r="485" spans="1:47" s="2" customFormat="1" ht="19.5">
      <c r="A485" s="34"/>
      <c r="B485" s="35"/>
      <c r="C485" s="34"/>
      <c r="D485" s="153" t="s">
        <v>142</v>
      </c>
      <c r="E485" s="34"/>
      <c r="F485" s="154" t="s">
        <v>867</v>
      </c>
      <c r="G485" s="34"/>
      <c r="H485" s="34"/>
      <c r="I485" s="155"/>
      <c r="J485" s="34"/>
      <c r="K485" s="34"/>
      <c r="L485" s="35"/>
      <c r="M485" s="156"/>
      <c r="N485" s="157"/>
      <c r="O485" s="55"/>
      <c r="P485" s="55"/>
      <c r="Q485" s="55"/>
      <c r="R485" s="55"/>
      <c r="S485" s="55"/>
      <c r="T485" s="56"/>
      <c r="U485" s="34"/>
      <c r="V485" s="34"/>
      <c r="W485" s="34"/>
      <c r="X485" s="34"/>
      <c r="Y485" s="34"/>
      <c r="Z485" s="34"/>
      <c r="AA485" s="34"/>
      <c r="AB485" s="34"/>
      <c r="AC485" s="34"/>
      <c r="AD485" s="34"/>
      <c r="AE485" s="34"/>
      <c r="AT485" s="18" t="s">
        <v>142</v>
      </c>
      <c r="AU485" s="18" t="s">
        <v>89</v>
      </c>
    </row>
    <row r="486" spans="1:47" s="2" customFormat="1" ht="11.25">
      <c r="A486" s="34"/>
      <c r="B486" s="35"/>
      <c r="C486" s="34"/>
      <c r="D486" s="158" t="s">
        <v>144</v>
      </c>
      <c r="E486" s="34"/>
      <c r="F486" s="159" t="s">
        <v>868</v>
      </c>
      <c r="G486" s="34"/>
      <c r="H486" s="34"/>
      <c r="I486" s="155"/>
      <c r="J486" s="34"/>
      <c r="K486" s="34"/>
      <c r="L486" s="35"/>
      <c r="M486" s="156"/>
      <c r="N486" s="157"/>
      <c r="O486" s="55"/>
      <c r="P486" s="55"/>
      <c r="Q486" s="55"/>
      <c r="R486" s="55"/>
      <c r="S486" s="55"/>
      <c r="T486" s="56"/>
      <c r="U486" s="34"/>
      <c r="V486" s="34"/>
      <c r="W486" s="34"/>
      <c r="X486" s="34"/>
      <c r="Y486" s="34"/>
      <c r="Z486" s="34"/>
      <c r="AA486" s="34"/>
      <c r="AB486" s="34"/>
      <c r="AC486" s="34"/>
      <c r="AD486" s="34"/>
      <c r="AE486" s="34"/>
      <c r="AT486" s="18" t="s">
        <v>144</v>
      </c>
      <c r="AU486" s="18" t="s">
        <v>89</v>
      </c>
    </row>
    <row r="487" spans="2:51" s="13" customFormat="1" ht="11.25">
      <c r="B487" s="170"/>
      <c r="D487" s="153" t="s">
        <v>409</v>
      </c>
      <c r="E487" s="171" t="s">
        <v>3</v>
      </c>
      <c r="F487" s="172" t="s">
        <v>869</v>
      </c>
      <c r="H487" s="171" t="s">
        <v>3</v>
      </c>
      <c r="I487" s="173"/>
      <c r="L487" s="170"/>
      <c r="M487" s="174"/>
      <c r="N487" s="175"/>
      <c r="O487" s="175"/>
      <c r="P487" s="175"/>
      <c r="Q487" s="175"/>
      <c r="R487" s="175"/>
      <c r="S487" s="175"/>
      <c r="T487" s="176"/>
      <c r="AT487" s="171" t="s">
        <v>409</v>
      </c>
      <c r="AU487" s="171" t="s">
        <v>89</v>
      </c>
      <c r="AV487" s="13" t="s">
        <v>87</v>
      </c>
      <c r="AW487" s="13" t="s">
        <v>41</v>
      </c>
      <c r="AX487" s="13" t="s">
        <v>79</v>
      </c>
      <c r="AY487" s="171" t="s">
        <v>133</v>
      </c>
    </row>
    <row r="488" spans="2:51" s="13" customFormat="1" ht="11.25">
      <c r="B488" s="170"/>
      <c r="D488" s="153" t="s">
        <v>409</v>
      </c>
      <c r="E488" s="171" t="s">
        <v>3</v>
      </c>
      <c r="F488" s="172" t="s">
        <v>870</v>
      </c>
      <c r="H488" s="171" t="s">
        <v>3</v>
      </c>
      <c r="I488" s="173"/>
      <c r="L488" s="170"/>
      <c r="M488" s="174"/>
      <c r="N488" s="175"/>
      <c r="O488" s="175"/>
      <c r="P488" s="175"/>
      <c r="Q488" s="175"/>
      <c r="R488" s="175"/>
      <c r="S488" s="175"/>
      <c r="T488" s="176"/>
      <c r="AT488" s="171" t="s">
        <v>409</v>
      </c>
      <c r="AU488" s="171" t="s">
        <v>89</v>
      </c>
      <c r="AV488" s="13" t="s">
        <v>87</v>
      </c>
      <c r="AW488" s="13" t="s">
        <v>41</v>
      </c>
      <c r="AX488" s="13" t="s">
        <v>79</v>
      </c>
      <c r="AY488" s="171" t="s">
        <v>133</v>
      </c>
    </row>
    <row r="489" spans="2:51" s="14" customFormat="1" ht="11.25">
      <c r="B489" s="177"/>
      <c r="D489" s="153" t="s">
        <v>409</v>
      </c>
      <c r="E489" s="178" t="s">
        <v>3</v>
      </c>
      <c r="F489" s="179" t="s">
        <v>871</v>
      </c>
      <c r="H489" s="180">
        <v>16.72</v>
      </c>
      <c r="I489" s="181"/>
      <c r="L489" s="177"/>
      <c r="M489" s="182"/>
      <c r="N489" s="183"/>
      <c r="O489" s="183"/>
      <c r="P489" s="183"/>
      <c r="Q489" s="183"/>
      <c r="R489" s="183"/>
      <c r="S489" s="183"/>
      <c r="T489" s="184"/>
      <c r="AT489" s="178" t="s">
        <v>409</v>
      </c>
      <c r="AU489" s="178" t="s">
        <v>89</v>
      </c>
      <c r="AV489" s="14" t="s">
        <v>89</v>
      </c>
      <c r="AW489" s="14" t="s">
        <v>41</v>
      </c>
      <c r="AX489" s="14" t="s">
        <v>79</v>
      </c>
      <c r="AY489" s="178" t="s">
        <v>133</v>
      </c>
    </row>
    <row r="490" spans="2:51" s="13" customFormat="1" ht="11.25">
      <c r="B490" s="170"/>
      <c r="D490" s="153" t="s">
        <v>409</v>
      </c>
      <c r="E490" s="171" t="s">
        <v>3</v>
      </c>
      <c r="F490" s="172" t="s">
        <v>624</v>
      </c>
      <c r="H490" s="171" t="s">
        <v>3</v>
      </c>
      <c r="I490" s="173"/>
      <c r="L490" s="170"/>
      <c r="M490" s="174"/>
      <c r="N490" s="175"/>
      <c r="O490" s="175"/>
      <c r="P490" s="175"/>
      <c r="Q490" s="175"/>
      <c r="R490" s="175"/>
      <c r="S490" s="175"/>
      <c r="T490" s="176"/>
      <c r="AT490" s="171" t="s">
        <v>409</v>
      </c>
      <c r="AU490" s="171" t="s">
        <v>89</v>
      </c>
      <c r="AV490" s="13" t="s">
        <v>87</v>
      </c>
      <c r="AW490" s="13" t="s">
        <v>41</v>
      </c>
      <c r="AX490" s="13" t="s">
        <v>79</v>
      </c>
      <c r="AY490" s="171" t="s">
        <v>133</v>
      </c>
    </row>
    <row r="491" spans="2:51" s="14" customFormat="1" ht="11.25">
      <c r="B491" s="177"/>
      <c r="D491" s="153" t="s">
        <v>409</v>
      </c>
      <c r="E491" s="178" t="s">
        <v>3</v>
      </c>
      <c r="F491" s="179" t="s">
        <v>872</v>
      </c>
      <c r="H491" s="180">
        <v>11.8</v>
      </c>
      <c r="I491" s="181"/>
      <c r="L491" s="177"/>
      <c r="M491" s="182"/>
      <c r="N491" s="183"/>
      <c r="O491" s="183"/>
      <c r="P491" s="183"/>
      <c r="Q491" s="183"/>
      <c r="R491" s="183"/>
      <c r="S491" s="183"/>
      <c r="T491" s="184"/>
      <c r="AT491" s="178" t="s">
        <v>409</v>
      </c>
      <c r="AU491" s="178" t="s">
        <v>89</v>
      </c>
      <c r="AV491" s="14" t="s">
        <v>89</v>
      </c>
      <c r="AW491" s="14" t="s">
        <v>41</v>
      </c>
      <c r="AX491" s="14" t="s">
        <v>79</v>
      </c>
      <c r="AY491" s="178" t="s">
        <v>133</v>
      </c>
    </row>
    <row r="492" spans="2:51" s="15" customFormat="1" ht="11.25">
      <c r="B492" s="189"/>
      <c r="D492" s="153" t="s">
        <v>409</v>
      </c>
      <c r="E492" s="190" t="s">
        <v>3</v>
      </c>
      <c r="F492" s="191" t="s">
        <v>456</v>
      </c>
      <c r="H492" s="192">
        <v>28.52</v>
      </c>
      <c r="I492" s="193"/>
      <c r="L492" s="189"/>
      <c r="M492" s="197"/>
      <c r="N492" s="198"/>
      <c r="O492" s="198"/>
      <c r="P492" s="198"/>
      <c r="Q492" s="198"/>
      <c r="R492" s="198"/>
      <c r="S492" s="198"/>
      <c r="T492" s="199"/>
      <c r="AT492" s="190" t="s">
        <v>409</v>
      </c>
      <c r="AU492" s="190" t="s">
        <v>89</v>
      </c>
      <c r="AV492" s="15" t="s">
        <v>140</v>
      </c>
      <c r="AW492" s="15" t="s">
        <v>41</v>
      </c>
      <c r="AX492" s="15" t="s">
        <v>87</v>
      </c>
      <c r="AY492" s="190" t="s">
        <v>133</v>
      </c>
    </row>
    <row r="493" spans="1:65" s="2" customFormat="1" ht="24.2" customHeight="1">
      <c r="A493" s="34"/>
      <c r="B493" s="139"/>
      <c r="C493" s="140" t="s">
        <v>873</v>
      </c>
      <c r="D493" s="140" t="s">
        <v>135</v>
      </c>
      <c r="E493" s="141" t="s">
        <v>874</v>
      </c>
      <c r="F493" s="142" t="s">
        <v>875</v>
      </c>
      <c r="G493" s="143" t="s">
        <v>243</v>
      </c>
      <c r="H493" s="144">
        <v>3.6</v>
      </c>
      <c r="I493" s="145"/>
      <c r="J493" s="146">
        <f>ROUND(I493*H493,2)</f>
        <v>0</v>
      </c>
      <c r="K493" s="142" t="s">
        <v>139</v>
      </c>
      <c r="L493" s="35"/>
      <c r="M493" s="147" t="s">
        <v>3</v>
      </c>
      <c r="N493" s="148" t="s">
        <v>50</v>
      </c>
      <c r="O493" s="55"/>
      <c r="P493" s="149">
        <f>O493*H493</f>
        <v>0</v>
      </c>
      <c r="Q493" s="149">
        <v>2.3E-06</v>
      </c>
      <c r="R493" s="149">
        <f>Q493*H493</f>
        <v>8.28E-06</v>
      </c>
      <c r="S493" s="149">
        <v>0</v>
      </c>
      <c r="T493" s="150">
        <f>S493*H493</f>
        <v>0</v>
      </c>
      <c r="U493" s="34"/>
      <c r="V493" s="34"/>
      <c r="W493" s="34"/>
      <c r="X493" s="34"/>
      <c r="Y493" s="34"/>
      <c r="Z493" s="34"/>
      <c r="AA493" s="34"/>
      <c r="AB493" s="34"/>
      <c r="AC493" s="34"/>
      <c r="AD493" s="34"/>
      <c r="AE493" s="34"/>
      <c r="AR493" s="151" t="s">
        <v>140</v>
      </c>
      <c r="AT493" s="151" t="s">
        <v>135</v>
      </c>
      <c r="AU493" s="151" t="s">
        <v>89</v>
      </c>
      <c r="AY493" s="18" t="s">
        <v>133</v>
      </c>
      <c r="BE493" s="152">
        <f>IF(N493="základní",J493,0)</f>
        <v>0</v>
      </c>
      <c r="BF493" s="152">
        <f>IF(N493="snížená",J493,0)</f>
        <v>0</v>
      </c>
      <c r="BG493" s="152">
        <f>IF(N493="zákl. přenesená",J493,0)</f>
        <v>0</v>
      </c>
      <c r="BH493" s="152">
        <f>IF(N493="sníž. přenesená",J493,0)</f>
        <v>0</v>
      </c>
      <c r="BI493" s="152">
        <f>IF(N493="nulová",J493,0)</f>
        <v>0</v>
      </c>
      <c r="BJ493" s="18" t="s">
        <v>87</v>
      </c>
      <c r="BK493" s="152">
        <f>ROUND(I493*H493,2)</f>
        <v>0</v>
      </c>
      <c r="BL493" s="18" t="s">
        <v>140</v>
      </c>
      <c r="BM493" s="151" t="s">
        <v>876</v>
      </c>
    </row>
    <row r="494" spans="1:47" s="2" customFormat="1" ht="19.5">
      <c r="A494" s="34"/>
      <c r="B494" s="35"/>
      <c r="C494" s="34"/>
      <c r="D494" s="153" t="s">
        <v>142</v>
      </c>
      <c r="E494" s="34"/>
      <c r="F494" s="154" t="s">
        <v>877</v>
      </c>
      <c r="G494" s="34"/>
      <c r="H494" s="34"/>
      <c r="I494" s="155"/>
      <c r="J494" s="34"/>
      <c r="K494" s="34"/>
      <c r="L494" s="35"/>
      <c r="M494" s="156"/>
      <c r="N494" s="157"/>
      <c r="O494" s="55"/>
      <c r="P494" s="55"/>
      <c r="Q494" s="55"/>
      <c r="R494" s="55"/>
      <c r="S494" s="55"/>
      <c r="T494" s="56"/>
      <c r="U494" s="34"/>
      <c r="V494" s="34"/>
      <c r="W494" s="34"/>
      <c r="X494" s="34"/>
      <c r="Y494" s="34"/>
      <c r="Z494" s="34"/>
      <c r="AA494" s="34"/>
      <c r="AB494" s="34"/>
      <c r="AC494" s="34"/>
      <c r="AD494" s="34"/>
      <c r="AE494" s="34"/>
      <c r="AT494" s="18" t="s">
        <v>142</v>
      </c>
      <c r="AU494" s="18" t="s">
        <v>89</v>
      </c>
    </row>
    <row r="495" spans="1:47" s="2" customFormat="1" ht="11.25">
      <c r="A495" s="34"/>
      <c r="B495" s="35"/>
      <c r="C495" s="34"/>
      <c r="D495" s="158" t="s">
        <v>144</v>
      </c>
      <c r="E495" s="34"/>
      <c r="F495" s="159" t="s">
        <v>878</v>
      </c>
      <c r="G495" s="34"/>
      <c r="H495" s="34"/>
      <c r="I495" s="155"/>
      <c r="J495" s="34"/>
      <c r="K495" s="34"/>
      <c r="L495" s="35"/>
      <c r="M495" s="156"/>
      <c r="N495" s="157"/>
      <c r="O495" s="55"/>
      <c r="P495" s="55"/>
      <c r="Q495" s="55"/>
      <c r="R495" s="55"/>
      <c r="S495" s="55"/>
      <c r="T495" s="56"/>
      <c r="U495" s="34"/>
      <c r="V495" s="34"/>
      <c r="W495" s="34"/>
      <c r="X495" s="34"/>
      <c r="Y495" s="34"/>
      <c r="Z495" s="34"/>
      <c r="AA495" s="34"/>
      <c r="AB495" s="34"/>
      <c r="AC495" s="34"/>
      <c r="AD495" s="34"/>
      <c r="AE495" s="34"/>
      <c r="AT495" s="18" t="s">
        <v>144</v>
      </c>
      <c r="AU495" s="18" t="s">
        <v>89</v>
      </c>
    </row>
    <row r="496" spans="2:51" s="13" customFormat="1" ht="11.25">
      <c r="B496" s="170"/>
      <c r="D496" s="153" t="s">
        <v>409</v>
      </c>
      <c r="E496" s="171" t="s">
        <v>3</v>
      </c>
      <c r="F496" s="172" t="s">
        <v>879</v>
      </c>
      <c r="H496" s="171" t="s">
        <v>3</v>
      </c>
      <c r="I496" s="173"/>
      <c r="L496" s="170"/>
      <c r="M496" s="174"/>
      <c r="N496" s="175"/>
      <c r="O496" s="175"/>
      <c r="P496" s="175"/>
      <c r="Q496" s="175"/>
      <c r="R496" s="175"/>
      <c r="S496" s="175"/>
      <c r="T496" s="176"/>
      <c r="AT496" s="171" t="s">
        <v>409</v>
      </c>
      <c r="AU496" s="171" t="s">
        <v>89</v>
      </c>
      <c r="AV496" s="13" t="s">
        <v>87</v>
      </c>
      <c r="AW496" s="13" t="s">
        <v>41</v>
      </c>
      <c r="AX496" s="13" t="s">
        <v>79</v>
      </c>
      <c r="AY496" s="171" t="s">
        <v>133</v>
      </c>
    </row>
    <row r="497" spans="2:51" s="14" customFormat="1" ht="11.25">
      <c r="B497" s="177"/>
      <c r="D497" s="153" t="s">
        <v>409</v>
      </c>
      <c r="E497" s="178" t="s">
        <v>3</v>
      </c>
      <c r="F497" s="179" t="s">
        <v>880</v>
      </c>
      <c r="H497" s="180">
        <v>3.6</v>
      </c>
      <c r="I497" s="181"/>
      <c r="L497" s="177"/>
      <c r="M497" s="182"/>
      <c r="N497" s="183"/>
      <c r="O497" s="183"/>
      <c r="P497" s="183"/>
      <c r="Q497" s="183"/>
      <c r="R497" s="183"/>
      <c r="S497" s="183"/>
      <c r="T497" s="184"/>
      <c r="AT497" s="178" t="s">
        <v>409</v>
      </c>
      <c r="AU497" s="178" t="s">
        <v>89</v>
      </c>
      <c r="AV497" s="14" t="s">
        <v>89</v>
      </c>
      <c r="AW497" s="14" t="s">
        <v>41</v>
      </c>
      <c r="AX497" s="14" t="s">
        <v>79</v>
      </c>
      <c r="AY497" s="178" t="s">
        <v>133</v>
      </c>
    </row>
    <row r="498" spans="2:51" s="15" customFormat="1" ht="11.25">
      <c r="B498" s="189"/>
      <c r="D498" s="153" t="s">
        <v>409</v>
      </c>
      <c r="E498" s="190" t="s">
        <v>3</v>
      </c>
      <c r="F498" s="191" t="s">
        <v>456</v>
      </c>
      <c r="H498" s="192">
        <v>3.6</v>
      </c>
      <c r="I498" s="193"/>
      <c r="L498" s="189"/>
      <c r="M498" s="197"/>
      <c r="N498" s="198"/>
      <c r="O498" s="198"/>
      <c r="P498" s="198"/>
      <c r="Q498" s="198"/>
      <c r="R498" s="198"/>
      <c r="S498" s="198"/>
      <c r="T498" s="199"/>
      <c r="AT498" s="190" t="s">
        <v>409</v>
      </c>
      <c r="AU498" s="190" t="s">
        <v>89</v>
      </c>
      <c r="AV498" s="15" t="s">
        <v>140</v>
      </c>
      <c r="AW498" s="15" t="s">
        <v>41</v>
      </c>
      <c r="AX498" s="15" t="s">
        <v>87</v>
      </c>
      <c r="AY498" s="190" t="s">
        <v>133</v>
      </c>
    </row>
    <row r="499" spans="1:65" s="2" customFormat="1" ht="24.2" customHeight="1">
      <c r="A499" s="34"/>
      <c r="B499" s="139"/>
      <c r="C499" s="140" t="s">
        <v>881</v>
      </c>
      <c r="D499" s="140" t="s">
        <v>135</v>
      </c>
      <c r="E499" s="141" t="s">
        <v>882</v>
      </c>
      <c r="F499" s="142" t="s">
        <v>883</v>
      </c>
      <c r="G499" s="143" t="s">
        <v>243</v>
      </c>
      <c r="H499" s="144">
        <v>3.6</v>
      </c>
      <c r="I499" s="145"/>
      <c r="J499" s="146">
        <f>ROUND(I499*H499,2)</f>
        <v>0</v>
      </c>
      <c r="K499" s="142" t="s">
        <v>139</v>
      </c>
      <c r="L499" s="35"/>
      <c r="M499" s="147" t="s">
        <v>3</v>
      </c>
      <c r="N499" s="148" t="s">
        <v>50</v>
      </c>
      <c r="O499" s="55"/>
      <c r="P499" s="149">
        <f>O499*H499</f>
        <v>0</v>
      </c>
      <c r="Q499" s="149">
        <v>0.0001773263</v>
      </c>
      <c r="R499" s="149">
        <f>Q499*H499</f>
        <v>0.00063837468</v>
      </c>
      <c r="S499" s="149">
        <v>0</v>
      </c>
      <c r="T499" s="150">
        <f>S499*H499</f>
        <v>0</v>
      </c>
      <c r="U499" s="34"/>
      <c r="V499" s="34"/>
      <c r="W499" s="34"/>
      <c r="X499" s="34"/>
      <c r="Y499" s="34"/>
      <c r="Z499" s="34"/>
      <c r="AA499" s="34"/>
      <c r="AB499" s="34"/>
      <c r="AC499" s="34"/>
      <c r="AD499" s="34"/>
      <c r="AE499" s="34"/>
      <c r="AR499" s="151" t="s">
        <v>140</v>
      </c>
      <c r="AT499" s="151" t="s">
        <v>135</v>
      </c>
      <c r="AU499" s="151" t="s">
        <v>89</v>
      </c>
      <c r="AY499" s="18" t="s">
        <v>133</v>
      </c>
      <c r="BE499" s="152">
        <f>IF(N499="základní",J499,0)</f>
        <v>0</v>
      </c>
      <c r="BF499" s="152">
        <f>IF(N499="snížená",J499,0)</f>
        <v>0</v>
      </c>
      <c r="BG499" s="152">
        <f>IF(N499="zákl. přenesená",J499,0)</f>
        <v>0</v>
      </c>
      <c r="BH499" s="152">
        <f>IF(N499="sníž. přenesená",J499,0)</f>
        <v>0</v>
      </c>
      <c r="BI499" s="152">
        <f>IF(N499="nulová",J499,0)</f>
        <v>0</v>
      </c>
      <c r="BJ499" s="18" t="s">
        <v>87</v>
      </c>
      <c r="BK499" s="152">
        <f>ROUND(I499*H499,2)</f>
        <v>0</v>
      </c>
      <c r="BL499" s="18" t="s">
        <v>140</v>
      </c>
      <c r="BM499" s="151" t="s">
        <v>884</v>
      </c>
    </row>
    <row r="500" spans="1:47" s="2" customFormat="1" ht="19.5">
      <c r="A500" s="34"/>
      <c r="B500" s="35"/>
      <c r="C500" s="34"/>
      <c r="D500" s="153" t="s">
        <v>142</v>
      </c>
      <c r="E500" s="34"/>
      <c r="F500" s="154" t="s">
        <v>885</v>
      </c>
      <c r="G500" s="34"/>
      <c r="H500" s="34"/>
      <c r="I500" s="155"/>
      <c r="J500" s="34"/>
      <c r="K500" s="34"/>
      <c r="L500" s="35"/>
      <c r="M500" s="156"/>
      <c r="N500" s="157"/>
      <c r="O500" s="55"/>
      <c r="P500" s="55"/>
      <c r="Q500" s="55"/>
      <c r="R500" s="55"/>
      <c r="S500" s="55"/>
      <c r="T500" s="56"/>
      <c r="U500" s="34"/>
      <c r="V500" s="34"/>
      <c r="W500" s="34"/>
      <c r="X500" s="34"/>
      <c r="Y500" s="34"/>
      <c r="Z500" s="34"/>
      <c r="AA500" s="34"/>
      <c r="AB500" s="34"/>
      <c r="AC500" s="34"/>
      <c r="AD500" s="34"/>
      <c r="AE500" s="34"/>
      <c r="AT500" s="18" t="s">
        <v>142</v>
      </c>
      <c r="AU500" s="18" t="s">
        <v>89</v>
      </c>
    </row>
    <row r="501" spans="1:47" s="2" customFormat="1" ht="11.25">
      <c r="A501" s="34"/>
      <c r="B501" s="35"/>
      <c r="C501" s="34"/>
      <c r="D501" s="158" t="s">
        <v>144</v>
      </c>
      <c r="E501" s="34"/>
      <c r="F501" s="159" t="s">
        <v>886</v>
      </c>
      <c r="G501" s="34"/>
      <c r="H501" s="34"/>
      <c r="I501" s="155"/>
      <c r="J501" s="34"/>
      <c r="K501" s="34"/>
      <c r="L501" s="35"/>
      <c r="M501" s="156"/>
      <c r="N501" s="157"/>
      <c r="O501" s="55"/>
      <c r="P501" s="55"/>
      <c r="Q501" s="55"/>
      <c r="R501" s="55"/>
      <c r="S501" s="55"/>
      <c r="T501" s="56"/>
      <c r="U501" s="34"/>
      <c r="V501" s="34"/>
      <c r="W501" s="34"/>
      <c r="X501" s="34"/>
      <c r="Y501" s="34"/>
      <c r="Z501" s="34"/>
      <c r="AA501" s="34"/>
      <c r="AB501" s="34"/>
      <c r="AC501" s="34"/>
      <c r="AD501" s="34"/>
      <c r="AE501" s="34"/>
      <c r="AT501" s="18" t="s">
        <v>144</v>
      </c>
      <c r="AU501" s="18" t="s">
        <v>89</v>
      </c>
    </row>
    <row r="502" spans="2:51" s="13" customFormat="1" ht="22.5">
      <c r="B502" s="170"/>
      <c r="D502" s="153" t="s">
        <v>409</v>
      </c>
      <c r="E502" s="171" t="s">
        <v>3</v>
      </c>
      <c r="F502" s="172" t="s">
        <v>887</v>
      </c>
      <c r="H502" s="171" t="s">
        <v>3</v>
      </c>
      <c r="I502" s="173"/>
      <c r="L502" s="170"/>
      <c r="M502" s="174"/>
      <c r="N502" s="175"/>
      <c r="O502" s="175"/>
      <c r="P502" s="175"/>
      <c r="Q502" s="175"/>
      <c r="R502" s="175"/>
      <c r="S502" s="175"/>
      <c r="T502" s="176"/>
      <c r="AT502" s="171" t="s">
        <v>409</v>
      </c>
      <c r="AU502" s="171" t="s">
        <v>89</v>
      </c>
      <c r="AV502" s="13" t="s">
        <v>87</v>
      </c>
      <c r="AW502" s="13" t="s">
        <v>41</v>
      </c>
      <c r="AX502" s="13" t="s">
        <v>79</v>
      </c>
      <c r="AY502" s="171" t="s">
        <v>133</v>
      </c>
    </row>
    <row r="503" spans="2:51" s="14" customFormat="1" ht="11.25">
      <c r="B503" s="177"/>
      <c r="D503" s="153" t="s">
        <v>409</v>
      </c>
      <c r="E503" s="178" t="s">
        <v>3</v>
      </c>
      <c r="F503" s="179" t="s">
        <v>880</v>
      </c>
      <c r="H503" s="180">
        <v>3.6</v>
      </c>
      <c r="I503" s="181"/>
      <c r="L503" s="177"/>
      <c r="M503" s="182"/>
      <c r="N503" s="183"/>
      <c r="O503" s="183"/>
      <c r="P503" s="183"/>
      <c r="Q503" s="183"/>
      <c r="R503" s="183"/>
      <c r="S503" s="183"/>
      <c r="T503" s="184"/>
      <c r="AT503" s="178" t="s">
        <v>409</v>
      </c>
      <c r="AU503" s="178" t="s">
        <v>89</v>
      </c>
      <c r="AV503" s="14" t="s">
        <v>89</v>
      </c>
      <c r="AW503" s="14" t="s">
        <v>41</v>
      </c>
      <c r="AX503" s="14" t="s">
        <v>79</v>
      </c>
      <c r="AY503" s="178" t="s">
        <v>133</v>
      </c>
    </row>
    <row r="504" spans="2:51" s="15" customFormat="1" ht="11.25">
      <c r="B504" s="189"/>
      <c r="D504" s="153" t="s">
        <v>409</v>
      </c>
      <c r="E504" s="190" t="s">
        <v>3</v>
      </c>
      <c r="F504" s="191" t="s">
        <v>456</v>
      </c>
      <c r="H504" s="192">
        <v>3.6</v>
      </c>
      <c r="I504" s="193"/>
      <c r="L504" s="189"/>
      <c r="M504" s="197"/>
      <c r="N504" s="198"/>
      <c r="O504" s="198"/>
      <c r="P504" s="198"/>
      <c r="Q504" s="198"/>
      <c r="R504" s="198"/>
      <c r="S504" s="198"/>
      <c r="T504" s="199"/>
      <c r="AT504" s="190" t="s">
        <v>409</v>
      </c>
      <c r="AU504" s="190" t="s">
        <v>89</v>
      </c>
      <c r="AV504" s="15" t="s">
        <v>140</v>
      </c>
      <c r="AW504" s="15" t="s">
        <v>41</v>
      </c>
      <c r="AX504" s="15" t="s">
        <v>87</v>
      </c>
      <c r="AY504" s="190" t="s">
        <v>133</v>
      </c>
    </row>
    <row r="505" spans="1:65" s="2" customFormat="1" ht="16.5" customHeight="1">
      <c r="A505" s="34"/>
      <c r="B505" s="139"/>
      <c r="C505" s="140" t="s">
        <v>888</v>
      </c>
      <c r="D505" s="140" t="s">
        <v>135</v>
      </c>
      <c r="E505" s="141" t="s">
        <v>889</v>
      </c>
      <c r="F505" s="142" t="s">
        <v>890</v>
      </c>
      <c r="G505" s="143" t="s">
        <v>138</v>
      </c>
      <c r="H505" s="144">
        <v>66.2</v>
      </c>
      <c r="I505" s="145"/>
      <c r="J505" s="146">
        <f>ROUND(I505*H505,2)</f>
        <v>0</v>
      </c>
      <c r="K505" s="142" t="s">
        <v>3</v>
      </c>
      <c r="L505" s="35"/>
      <c r="M505" s="147" t="s">
        <v>3</v>
      </c>
      <c r="N505" s="148" t="s">
        <v>50</v>
      </c>
      <c r="O505" s="55"/>
      <c r="P505" s="149">
        <f>O505*H505</f>
        <v>0</v>
      </c>
      <c r="Q505" s="149">
        <v>0.00357</v>
      </c>
      <c r="R505" s="149">
        <f>Q505*H505</f>
        <v>0.236334</v>
      </c>
      <c r="S505" s="149">
        <v>0</v>
      </c>
      <c r="T505" s="150">
        <f>S505*H505</f>
        <v>0</v>
      </c>
      <c r="U505" s="34"/>
      <c r="V505" s="34"/>
      <c r="W505" s="34"/>
      <c r="X505" s="34"/>
      <c r="Y505" s="34"/>
      <c r="Z505" s="34"/>
      <c r="AA505" s="34"/>
      <c r="AB505" s="34"/>
      <c r="AC505" s="34"/>
      <c r="AD505" s="34"/>
      <c r="AE505" s="34"/>
      <c r="AR505" s="151" t="s">
        <v>140</v>
      </c>
      <c r="AT505" s="151" t="s">
        <v>135</v>
      </c>
      <c r="AU505" s="151" t="s">
        <v>89</v>
      </c>
      <c r="AY505" s="18" t="s">
        <v>133</v>
      </c>
      <c r="BE505" s="152">
        <f>IF(N505="základní",J505,0)</f>
        <v>0</v>
      </c>
      <c r="BF505" s="152">
        <f>IF(N505="snížená",J505,0)</f>
        <v>0</v>
      </c>
      <c r="BG505" s="152">
        <f>IF(N505="zákl. přenesená",J505,0)</f>
        <v>0</v>
      </c>
      <c r="BH505" s="152">
        <f>IF(N505="sníž. přenesená",J505,0)</f>
        <v>0</v>
      </c>
      <c r="BI505" s="152">
        <f>IF(N505="nulová",J505,0)</f>
        <v>0</v>
      </c>
      <c r="BJ505" s="18" t="s">
        <v>87</v>
      </c>
      <c r="BK505" s="152">
        <f>ROUND(I505*H505,2)</f>
        <v>0</v>
      </c>
      <c r="BL505" s="18" t="s">
        <v>140</v>
      </c>
      <c r="BM505" s="151" t="s">
        <v>891</v>
      </c>
    </row>
    <row r="506" spans="1:47" s="2" customFormat="1" ht="11.25">
      <c r="A506" s="34"/>
      <c r="B506" s="35"/>
      <c r="C506" s="34"/>
      <c r="D506" s="153" t="s">
        <v>142</v>
      </c>
      <c r="E506" s="34"/>
      <c r="F506" s="154" t="s">
        <v>890</v>
      </c>
      <c r="G506" s="34"/>
      <c r="H506" s="34"/>
      <c r="I506" s="155"/>
      <c r="J506" s="34"/>
      <c r="K506" s="34"/>
      <c r="L506" s="35"/>
      <c r="M506" s="156"/>
      <c r="N506" s="157"/>
      <c r="O506" s="55"/>
      <c r="P506" s="55"/>
      <c r="Q506" s="55"/>
      <c r="R506" s="55"/>
      <c r="S506" s="55"/>
      <c r="T506" s="56"/>
      <c r="U506" s="34"/>
      <c r="V506" s="34"/>
      <c r="W506" s="34"/>
      <c r="X506" s="34"/>
      <c r="Y506" s="34"/>
      <c r="Z506" s="34"/>
      <c r="AA506" s="34"/>
      <c r="AB506" s="34"/>
      <c r="AC506" s="34"/>
      <c r="AD506" s="34"/>
      <c r="AE506" s="34"/>
      <c r="AT506" s="18" t="s">
        <v>142</v>
      </c>
      <c r="AU506" s="18" t="s">
        <v>89</v>
      </c>
    </row>
    <row r="507" spans="2:51" s="13" customFormat="1" ht="11.25">
      <c r="B507" s="170"/>
      <c r="D507" s="153" t="s">
        <v>409</v>
      </c>
      <c r="E507" s="171" t="s">
        <v>3</v>
      </c>
      <c r="F507" s="172" t="s">
        <v>892</v>
      </c>
      <c r="H507" s="171" t="s">
        <v>3</v>
      </c>
      <c r="I507" s="173"/>
      <c r="L507" s="170"/>
      <c r="M507" s="174"/>
      <c r="N507" s="175"/>
      <c r="O507" s="175"/>
      <c r="P507" s="175"/>
      <c r="Q507" s="175"/>
      <c r="R507" s="175"/>
      <c r="S507" s="175"/>
      <c r="T507" s="176"/>
      <c r="AT507" s="171" t="s">
        <v>409</v>
      </c>
      <c r="AU507" s="171" t="s">
        <v>89</v>
      </c>
      <c r="AV507" s="13" t="s">
        <v>87</v>
      </c>
      <c r="AW507" s="13" t="s">
        <v>41</v>
      </c>
      <c r="AX507" s="13" t="s">
        <v>79</v>
      </c>
      <c r="AY507" s="171" t="s">
        <v>133</v>
      </c>
    </row>
    <row r="508" spans="2:51" s="14" customFormat="1" ht="11.25">
      <c r="B508" s="177"/>
      <c r="D508" s="153" t="s">
        <v>409</v>
      </c>
      <c r="E508" s="178" t="s">
        <v>3</v>
      </c>
      <c r="F508" s="179" t="s">
        <v>893</v>
      </c>
      <c r="H508" s="180">
        <v>66.2</v>
      </c>
      <c r="I508" s="181"/>
      <c r="L508" s="177"/>
      <c r="M508" s="182"/>
      <c r="N508" s="183"/>
      <c r="O508" s="183"/>
      <c r="P508" s="183"/>
      <c r="Q508" s="183"/>
      <c r="R508" s="183"/>
      <c r="S508" s="183"/>
      <c r="T508" s="184"/>
      <c r="AT508" s="178" t="s">
        <v>409</v>
      </c>
      <c r="AU508" s="178" t="s">
        <v>89</v>
      </c>
      <c r="AV508" s="14" t="s">
        <v>89</v>
      </c>
      <c r="AW508" s="14" t="s">
        <v>41</v>
      </c>
      <c r="AX508" s="14" t="s">
        <v>79</v>
      </c>
      <c r="AY508" s="178" t="s">
        <v>133</v>
      </c>
    </row>
    <row r="509" spans="2:51" s="15" customFormat="1" ht="11.25">
      <c r="B509" s="189"/>
      <c r="D509" s="153" t="s">
        <v>409</v>
      </c>
      <c r="E509" s="190" t="s">
        <v>3</v>
      </c>
      <c r="F509" s="191" t="s">
        <v>456</v>
      </c>
      <c r="H509" s="192">
        <v>66.2</v>
      </c>
      <c r="I509" s="193"/>
      <c r="L509" s="189"/>
      <c r="M509" s="197"/>
      <c r="N509" s="198"/>
      <c r="O509" s="198"/>
      <c r="P509" s="198"/>
      <c r="Q509" s="198"/>
      <c r="R509" s="198"/>
      <c r="S509" s="198"/>
      <c r="T509" s="199"/>
      <c r="AT509" s="190" t="s">
        <v>409</v>
      </c>
      <c r="AU509" s="190" t="s">
        <v>89</v>
      </c>
      <c r="AV509" s="15" t="s">
        <v>140</v>
      </c>
      <c r="AW509" s="15" t="s">
        <v>41</v>
      </c>
      <c r="AX509" s="15" t="s">
        <v>87</v>
      </c>
      <c r="AY509" s="190" t="s">
        <v>133</v>
      </c>
    </row>
    <row r="510" spans="1:65" s="2" customFormat="1" ht="16.5" customHeight="1">
      <c r="A510" s="34"/>
      <c r="B510" s="139"/>
      <c r="C510" s="140" t="s">
        <v>894</v>
      </c>
      <c r="D510" s="140" t="s">
        <v>135</v>
      </c>
      <c r="E510" s="141" t="s">
        <v>895</v>
      </c>
      <c r="F510" s="142" t="s">
        <v>896</v>
      </c>
      <c r="G510" s="143" t="s">
        <v>138</v>
      </c>
      <c r="H510" s="144">
        <v>87.48</v>
      </c>
      <c r="I510" s="145"/>
      <c r="J510" s="146">
        <f>ROUND(I510*H510,2)</f>
        <v>0</v>
      </c>
      <c r="K510" s="142" t="s">
        <v>3</v>
      </c>
      <c r="L510" s="35"/>
      <c r="M510" s="147" t="s">
        <v>3</v>
      </c>
      <c r="N510" s="148" t="s">
        <v>50</v>
      </c>
      <c r="O510" s="55"/>
      <c r="P510" s="149">
        <f>O510*H510</f>
        <v>0</v>
      </c>
      <c r="Q510" s="149">
        <v>0.00357</v>
      </c>
      <c r="R510" s="149">
        <f>Q510*H510</f>
        <v>0.3123036</v>
      </c>
      <c r="S510" s="149">
        <v>0</v>
      </c>
      <c r="T510" s="150">
        <f>S510*H510</f>
        <v>0</v>
      </c>
      <c r="U510" s="34"/>
      <c r="V510" s="34"/>
      <c r="W510" s="34"/>
      <c r="X510" s="34"/>
      <c r="Y510" s="34"/>
      <c r="Z510" s="34"/>
      <c r="AA510" s="34"/>
      <c r="AB510" s="34"/>
      <c r="AC510" s="34"/>
      <c r="AD510" s="34"/>
      <c r="AE510" s="34"/>
      <c r="AR510" s="151" t="s">
        <v>140</v>
      </c>
      <c r="AT510" s="151" t="s">
        <v>135</v>
      </c>
      <c r="AU510" s="151" t="s">
        <v>89</v>
      </c>
      <c r="AY510" s="18" t="s">
        <v>133</v>
      </c>
      <c r="BE510" s="152">
        <f>IF(N510="základní",J510,0)</f>
        <v>0</v>
      </c>
      <c r="BF510" s="152">
        <f>IF(N510="snížená",J510,0)</f>
        <v>0</v>
      </c>
      <c r="BG510" s="152">
        <f>IF(N510="zákl. přenesená",J510,0)</f>
        <v>0</v>
      </c>
      <c r="BH510" s="152">
        <f>IF(N510="sníž. přenesená",J510,0)</f>
        <v>0</v>
      </c>
      <c r="BI510" s="152">
        <f>IF(N510="nulová",J510,0)</f>
        <v>0</v>
      </c>
      <c r="BJ510" s="18" t="s">
        <v>87</v>
      </c>
      <c r="BK510" s="152">
        <f>ROUND(I510*H510,2)</f>
        <v>0</v>
      </c>
      <c r="BL510" s="18" t="s">
        <v>140</v>
      </c>
      <c r="BM510" s="151" t="s">
        <v>897</v>
      </c>
    </row>
    <row r="511" spans="1:47" s="2" customFormat="1" ht="11.25">
      <c r="A511" s="34"/>
      <c r="B511" s="35"/>
      <c r="C511" s="34"/>
      <c r="D511" s="153" t="s">
        <v>142</v>
      </c>
      <c r="E511" s="34"/>
      <c r="F511" s="154" t="s">
        <v>896</v>
      </c>
      <c r="G511" s="34"/>
      <c r="H511" s="34"/>
      <c r="I511" s="155"/>
      <c r="J511" s="34"/>
      <c r="K511" s="34"/>
      <c r="L511" s="35"/>
      <c r="M511" s="156"/>
      <c r="N511" s="157"/>
      <c r="O511" s="55"/>
      <c r="P511" s="55"/>
      <c r="Q511" s="55"/>
      <c r="R511" s="55"/>
      <c r="S511" s="55"/>
      <c r="T511" s="56"/>
      <c r="U511" s="34"/>
      <c r="V511" s="34"/>
      <c r="W511" s="34"/>
      <c r="X511" s="34"/>
      <c r="Y511" s="34"/>
      <c r="Z511" s="34"/>
      <c r="AA511" s="34"/>
      <c r="AB511" s="34"/>
      <c r="AC511" s="34"/>
      <c r="AD511" s="34"/>
      <c r="AE511" s="34"/>
      <c r="AT511" s="18" t="s">
        <v>142</v>
      </c>
      <c r="AU511" s="18" t="s">
        <v>89</v>
      </c>
    </row>
    <row r="512" spans="2:51" s="13" customFormat="1" ht="11.25">
      <c r="B512" s="170"/>
      <c r="D512" s="153" t="s">
        <v>409</v>
      </c>
      <c r="E512" s="171" t="s">
        <v>3</v>
      </c>
      <c r="F512" s="172" t="s">
        <v>898</v>
      </c>
      <c r="H512" s="171" t="s">
        <v>3</v>
      </c>
      <c r="I512" s="173"/>
      <c r="L512" s="170"/>
      <c r="M512" s="174"/>
      <c r="N512" s="175"/>
      <c r="O512" s="175"/>
      <c r="P512" s="175"/>
      <c r="Q512" s="175"/>
      <c r="R512" s="175"/>
      <c r="S512" s="175"/>
      <c r="T512" s="176"/>
      <c r="AT512" s="171" t="s">
        <v>409</v>
      </c>
      <c r="AU512" s="171" t="s">
        <v>89</v>
      </c>
      <c r="AV512" s="13" t="s">
        <v>87</v>
      </c>
      <c r="AW512" s="13" t="s">
        <v>41</v>
      </c>
      <c r="AX512" s="13" t="s">
        <v>79</v>
      </c>
      <c r="AY512" s="171" t="s">
        <v>133</v>
      </c>
    </row>
    <row r="513" spans="2:51" s="14" customFormat="1" ht="11.25">
      <c r="B513" s="177"/>
      <c r="D513" s="153" t="s">
        <v>409</v>
      </c>
      <c r="E513" s="178" t="s">
        <v>3</v>
      </c>
      <c r="F513" s="179" t="s">
        <v>899</v>
      </c>
      <c r="H513" s="180">
        <v>87.48</v>
      </c>
      <c r="I513" s="181"/>
      <c r="L513" s="177"/>
      <c r="M513" s="182"/>
      <c r="N513" s="183"/>
      <c r="O513" s="183"/>
      <c r="P513" s="183"/>
      <c r="Q513" s="183"/>
      <c r="R513" s="183"/>
      <c r="S513" s="183"/>
      <c r="T513" s="184"/>
      <c r="AT513" s="178" t="s">
        <v>409</v>
      </c>
      <c r="AU513" s="178" t="s">
        <v>89</v>
      </c>
      <c r="AV513" s="14" t="s">
        <v>89</v>
      </c>
      <c r="AW513" s="14" t="s">
        <v>41</v>
      </c>
      <c r="AX513" s="14" t="s">
        <v>79</v>
      </c>
      <c r="AY513" s="178" t="s">
        <v>133</v>
      </c>
    </row>
    <row r="514" spans="2:51" s="15" customFormat="1" ht="11.25">
      <c r="B514" s="189"/>
      <c r="D514" s="153" t="s">
        <v>409</v>
      </c>
      <c r="E514" s="190" t="s">
        <v>3</v>
      </c>
      <c r="F514" s="191" t="s">
        <v>456</v>
      </c>
      <c r="H514" s="192">
        <v>87.48</v>
      </c>
      <c r="I514" s="193"/>
      <c r="L514" s="189"/>
      <c r="M514" s="197"/>
      <c r="N514" s="198"/>
      <c r="O514" s="198"/>
      <c r="P514" s="198"/>
      <c r="Q514" s="198"/>
      <c r="R514" s="198"/>
      <c r="S514" s="198"/>
      <c r="T514" s="199"/>
      <c r="AT514" s="190" t="s">
        <v>409</v>
      </c>
      <c r="AU514" s="190" t="s">
        <v>89</v>
      </c>
      <c r="AV514" s="15" t="s">
        <v>140</v>
      </c>
      <c r="AW514" s="15" t="s">
        <v>41</v>
      </c>
      <c r="AX514" s="15" t="s">
        <v>87</v>
      </c>
      <c r="AY514" s="190" t="s">
        <v>133</v>
      </c>
    </row>
    <row r="515" spans="1:65" s="2" customFormat="1" ht="16.5" customHeight="1">
      <c r="A515" s="34"/>
      <c r="B515" s="139"/>
      <c r="C515" s="140" t="s">
        <v>900</v>
      </c>
      <c r="D515" s="140" t="s">
        <v>135</v>
      </c>
      <c r="E515" s="141" t="s">
        <v>901</v>
      </c>
      <c r="F515" s="142" t="s">
        <v>902</v>
      </c>
      <c r="G515" s="143" t="s">
        <v>138</v>
      </c>
      <c r="H515" s="144">
        <v>13.68</v>
      </c>
      <c r="I515" s="145"/>
      <c r="J515" s="146">
        <f>ROUND(I515*H515,2)</f>
        <v>0</v>
      </c>
      <c r="K515" s="142" t="s">
        <v>3</v>
      </c>
      <c r="L515" s="35"/>
      <c r="M515" s="147" t="s">
        <v>3</v>
      </c>
      <c r="N515" s="148" t="s">
        <v>50</v>
      </c>
      <c r="O515" s="55"/>
      <c r="P515" s="149">
        <f>O515*H515</f>
        <v>0</v>
      </c>
      <c r="Q515" s="149">
        <v>0.00357</v>
      </c>
      <c r="R515" s="149">
        <f>Q515*H515</f>
        <v>0.048837599999999995</v>
      </c>
      <c r="S515" s="149">
        <v>0</v>
      </c>
      <c r="T515" s="150">
        <f>S515*H515</f>
        <v>0</v>
      </c>
      <c r="U515" s="34"/>
      <c r="V515" s="34"/>
      <c r="W515" s="34"/>
      <c r="X515" s="34"/>
      <c r="Y515" s="34"/>
      <c r="Z515" s="34"/>
      <c r="AA515" s="34"/>
      <c r="AB515" s="34"/>
      <c r="AC515" s="34"/>
      <c r="AD515" s="34"/>
      <c r="AE515" s="34"/>
      <c r="AR515" s="151" t="s">
        <v>140</v>
      </c>
      <c r="AT515" s="151" t="s">
        <v>135</v>
      </c>
      <c r="AU515" s="151" t="s">
        <v>89</v>
      </c>
      <c r="AY515" s="18" t="s">
        <v>133</v>
      </c>
      <c r="BE515" s="152">
        <f>IF(N515="základní",J515,0)</f>
        <v>0</v>
      </c>
      <c r="BF515" s="152">
        <f>IF(N515="snížená",J515,0)</f>
        <v>0</v>
      </c>
      <c r="BG515" s="152">
        <f>IF(N515="zákl. přenesená",J515,0)</f>
        <v>0</v>
      </c>
      <c r="BH515" s="152">
        <f>IF(N515="sníž. přenesená",J515,0)</f>
        <v>0</v>
      </c>
      <c r="BI515" s="152">
        <f>IF(N515="nulová",J515,0)</f>
        <v>0</v>
      </c>
      <c r="BJ515" s="18" t="s">
        <v>87</v>
      </c>
      <c r="BK515" s="152">
        <f>ROUND(I515*H515,2)</f>
        <v>0</v>
      </c>
      <c r="BL515" s="18" t="s">
        <v>140</v>
      </c>
      <c r="BM515" s="151" t="s">
        <v>903</v>
      </c>
    </row>
    <row r="516" spans="1:47" s="2" customFormat="1" ht="11.25">
      <c r="A516" s="34"/>
      <c r="B516" s="35"/>
      <c r="C516" s="34"/>
      <c r="D516" s="153" t="s">
        <v>142</v>
      </c>
      <c r="E516" s="34"/>
      <c r="F516" s="154" t="s">
        <v>902</v>
      </c>
      <c r="G516" s="34"/>
      <c r="H516" s="34"/>
      <c r="I516" s="155"/>
      <c r="J516" s="34"/>
      <c r="K516" s="34"/>
      <c r="L516" s="35"/>
      <c r="M516" s="156"/>
      <c r="N516" s="157"/>
      <c r="O516" s="55"/>
      <c r="P516" s="55"/>
      <c r="Q516" s="55"/>
      <c r="R516" s="55"/>
      <c r="S516" s="55"/>
      <c r="T516" s="56"/>
      <c r="U516" s="34"/>
      <c r="V516" s="34"/>
      <c r="W516" s="34"/>
      <c r="X516" s="34"/>
      <c r="Y516" s="34"/>
      <c r="Z516" s="34"/>
      <c r="AA516" s="34"/>
      <c r="AB516" s="34"/>
      <c r="AC516" s="34"/>
      <c r="AD516" s="34"/>
      <c r="AE516" s="34"/>
      <c r="AT516" s="18" t="s">
        <v>142</v>
      </c>
      <c r="AU516" s="18" t="s">
        <v>89</v>
      </c>
    </row>
    <row r="517" spans="2:51" s="13" customFormat="1" ht="11.25">
      <c r="B517" s="170"/>
      <c r="D517" s="153" t="s">
        <v>409</v>
      </c>
      <c r="E517" s="171" t="s">
        <v>3</v>
      </c>
      <c r="F517" s="172" t="s">
        <v>904</v>
      </c>
      <c r="H517" s="171" t="s">
        <v>3</v>
      </c>
      <c r="I517" s="173"/>
      <c r="L517" s="170"/>
      <c r="M517" s="174"/>
      <c r="N517" s="175"/>
      <c r="O517" s="175"/>
      <c r="P517" s="175"/>
      <c r="Q517" s="175"/>
      <c r="R517" s="175"/>
      <c r="S517" s="175"/>
      <c r="T517" s="176"/>
      <c r="AT517" s="171" t="s">
        <v>409</v>
      </c>
      <c r="AU517" s="171" t="s">
        <v>89</v>
      </c>
      <c r="AV517" s="13" t="s">
        <v>87</v>
      </c>
      <c r="AW517" s="13" t="s">
        <v>41</v>
      </c>
      <c r="AX517" s="13" t="s">
        <v>79</v>
      </c>
      <c r="AY517" s="171" t="s">
        <v>133</v>
      </c>
    </row>
    <row r="518" spans="2:51" s="14" customFormat="1" ht="11.25">
      <c r="B518" s="177"/>
      <c r="D518" s="153" t="s">
        <v>409</v>
      </c>
      <c r="E518" s="178" t="s">
        <v>3</v>
      </c>
      <c r="F518" s="179" t="s">
        <v>905</v>
      </c>
      <c r="H518" s="180">
        <v>13.68</v>
      </c>
      <c r="I518" s="181"/>
      <c r="L518" s="177"/>
      <c r="M518" s="182"/>
      <c r="N518" s="183"/>
      <c r="O518" s="183"/>
      <c r="P518" s="183"/>
      <c r="Q518" s="183"/>
      <c r="R518" s="183"/>
      <c r="S518" s="183"/>
      <c r="T518" s="184"/>
      <c r="AT518" s="178" t="s">
        <v>409</v>
      </c>
      <c r="AU518" s="178" t="s">
        <v>89</v>
      </c>
      <c r="AV518" s="14" t="s">
        <v>89</v>
      </c>
      <c r="AW518" s="14" t="s">
        <v>41</v>
      </c>
      <c r="AX518" s="14" t="s">
        <v>79</v>
      </c>
      <c r="AY518" s="178" t="s">
        <v>133</v>
      </c>
    </row>
    <row r="519" spans="2:51" s="15" customFormat="1" ht="11.25">
      <c r="B519" s="189"/>
      <c r="D519" s="153" t="s">
        <v>409</v>
      </c>
      <c r="E519" s="190" t="s">
        <v>3</v>
      </c>
      <c r="F519" s="191" t="s">
        <v>456</v>
      </c>
      <c r="H519" s="192">
        <v>13.68</v>
      </c>
      <c r="I519" s="193"/>
      <c r="L519" s="189"/>
      <c r="M519" s="197"/>
      <c r="N519" s="198"/>
      <c r="O519" s="198"/>
      <c r="P519" s="198"/>
      <c r="Q519" s="198"/>
      <c r="R519" s="198"/>
      <c r="S519" s="198"/>
      <c r="T519" s="199"/>
      <c r="AT519" s="190" t="s">
        <v>409</v>
      </c>
      <c r="AU519" s="190" t="s">
        <v>89</v>
      </c>
      <c r="AV519" s="15" t="s">
        <v>140</v>
      </c>
      <c r="AW519" s="15" t="s">
        <v>41</v>
      </c>
      <c r="AX519" s="15" t="s">
        <v>87</v>
      </c>
      <c r="AY519" s="190" t="s">
        <v>133</v>
      </c>
    </row>
    <row r="520" spans="1:65" s="2" customFormat="1" ht="24.2" customHeight="1">
      <c r="A520" s="34"/>
      <c r="B520" s="139"/>
      <c r="C520" s="140" t="s">
        <v>906</v>
      </c>
      <c r="D520" s="140" t="s">
        <v>135</v>
      </c>
      <c r="E520" s="141" t="s">
        <v>907</v>
      </c>
      <c r="F520" s="142" t="s">
        <v>908</v>
      </c>
      <c r="G520" s="143" t="s">
        <v>257</v>
      </c>
      <c r="H520" s="144">
        <v>24</v>
      </c>
      <c r="I520" s="145"/>
      <c r="J520" s="146">
        <f>ROUND(I520*H520,2)</f>
        <v>0</v>
      </c>
      <c r="K520" s="142" t="s">
        <v>139</v>
      </c>
      <c r="L520" s="35"/>
      <c r="M520" s="147" t="s">
        <v>3</v>
      </c>
      <c r="N520" s="148" t="s">
        <v>50</v>
      </c>
      <c r="O520" s="55"/>
      <c r="P520" s="149">
        <f>O520*H520</f>
        <v>0</v>
      </c>
      <c r="Q520" s="149">
        <v>0.0001815</v>
      </c>
      <c r="R520" s="149">
        <f>Q520*H520</f>
        <v>0.004356</v>
      </c>
      <c r="S520" s="149">
        <v>0</v>
      </c>
      <c r="T520" s="150">
        <f>S520*H520</f>
        <v>0</v>
      </c>
      <c r="U520" s="34"/>
      <c r="V520" s="34"/>
      <c r="W520" s="34"/>
      <c r="X520" s="34"/>
      <c r="Y520" s="34"/>
      <c r="Z520" s="34"/>
      <c r="AA520" s="34"/>
      <c r="AB520" s="34"/>
      <c r="AC520" s="34"/>
      <c r="AD520" s="34"/>
      <c r="AE520" s="34"/>
      <c r="AR520" s="151" t="s">
        <v>140</v>
      </c>
      <c r="AT520" s="151" t="s">
        <v>135</v>
      </c>
      <c r="AU520" s="151" t="s">
        <v>89</v>
      </c>
      <c r="AY520" s="18" t="s">
        <v>133</v>
      </c>
      <c r="BE520" s="152">
        <f>IF(N520="základní",J520,0)</f>
        <v>0</v>
      </c>
      <c r="BF520" s="152">
        <f>IF(N520="snížená",J520,0)</f>
        <v>0</v>
      </c>
      <c r="BG520" s="152">
        <f>IF(N520="zákl. přenesená",J520,0)</f>
        <v>0</v>
      </c>
      <c r="BH520" s="152">
        <f>IF(N520="sníž. přenesená",J520,0)</f>
        <v>0</v>
      </c>
      <c r="BI520" s="152">
        <f>IF(N520="nulová",J520,0)</f>
        <v>0</v>
      </c>
      <c r="BJ520" s="18" t="s">
        <v>87</v>
      </c>
      <c r="BK520" s="152">
        <f>ROUND(I520*H520,2)</f>
        <v>0</v>
      </c>
      <c r="BL520" s="18" t="s">
        <v>140</v>
      </c>
      <c r="BM520" s="151" t="s">
        <v>909</v>
      </c>
    </row>
    <row r="521" spans="1:47" s="2" customFormat="1" ht="19.5">
      <c r="A521" s="34"/>
      <c r="B521" s="35"/>
      <c r="C521" s="34"/>
      <c r="D521" s="153" t="s">
        <v>142</v>
      </c>
      <c r="E521" s="34"/>
      <c r="F521" s="154" t="s">
        <v>910</v>
      </c>
      <c r="G521" s="34"/>
      <c r="H521" s="34"/>
      <c r="I521" s="155"/>
      <c r="J521" s="34"/>
      <c r="K521" s="34"/>
      <c r="L521" s="35"/>
      <c r="M521" s="156"/>
      <c r="N521" s="157"/>
      <c r="O521" s="55"/>
      <c r="P521" s="55"/>
      <c r="Q521" s="55"/>
      <c r="R521" s="55"/>
      <c r="S521" s="55"/>
      <c r="T521" s="56"/>
      <c r="U521" s="34"/>
      <c r="V521" s="34"/>
      <c r="W521" s="34"/>
      <c r="X521" s="34"/>
      <c r="Y521" s="34"/>
      <c r="Z521" s="34"/>
      <c r="AA521" s="34"/>
      <c r="AB521" s="34"/>
      <c r="AC521" s="34"/>
      <c r="AD521" s="34"/>
      <c r="AE521" s="34"/>
      <c r="AT521" s="18" t="s">
        <v>142</v>
      </c>
      <c r="AU521" s="18" t="s">
        <v>89</v>
      </c>
    </row>
    <row r="522" spans="1:47" s="2" customFormat="1" ht="11.25">
      <c r="A522" s="34"/>
      <c r="B522" s="35"/>
      <c r="C522" s="34"/>
      <c r="D522" s="158" t="s">
        <v>144</v>
      </c>
      <c r="E522" s="34"/>
      <c r="F522" s="159" t="s">
        <v>911</v>
      </c>
      <c r="G522" s="34"/>
      <c r="H522" s="34"/>
      <c r="I522" s="155"/>
      <c r="J522" s="34"/>
      <c r="K522" s="34"/>
      <c r="L522" s="35"/>
      <c r="M522" s="156"/>
      <c r="N522" s="157"/>
      <c r="O522" s="55"/>
      <c r="P522" s="55"/>
      <c r="Q522" s="55"/>
      <c r="R522" s="55"/>
      <c r="S522" s="55"/>
      <c r="T522" s="56"/>
      <c r="U522" s="34"/>
      <c r="V522" s="34"/>
      <c r="W522" s="34"/>
      <c r="X522" s="34"/>
      <c r="Y522" s="34"/>
      <c r="Z522" s="34"/>
      <c r="AA522" s="34"/>
      <c r="AB522" s="34"/>
      <c r="AC522" s="34"/>
      <c r="AD522" s="34"/>
      <c r="AE522" s="34"/>
      <c r="AT522" s="18" t="s">
        <v>144</v>
      </c>
      <c r="AU522" s="18" t="s">
        <v>89</v>
      </c>
    </row>
    <row r="523" spans="2:51" s="13" customFormat="1" ht="22.5">
      <c r="B523" s="170"/>
      <c r="D523" s="153" t="s">
        <v>409</v>
      </c>
      <c r="E523" s="171" t="s">
        <v>3</v>
      </c>
      <c r="F523" s="172" t="s">
        <v>912</v>
      </c>
      <c r="H523" s="171" t="s">
        <v>3</v>
      </c>
      <c r="I523" s="173"/>
      <c r="L523" s="170"/>
      <c r="M523" s="174"/>
      <c r="N523" s="175"/>
      <c r="O523" s="175"/>
      <c r="P523" s="175"/>
      <c r="Q523" s="175"/>
      <c r="R523" s="175"/>
      <c r="S523" s="175"/>
      <c r="T523" s="176"/>
      <c r="AT523" s="171" t="s">
        <v>409</v>
      </c>
      <c r="AU523" s="171" t="s">
        <v>89</v>
      </c>
      <c r="AV523" s="13" t="s">
        <v>87</v>
      </c>
      <c r="AW523" s="13" t="s">
        <v>41</v>
      </c>
      <c r="AX523" s="13" t="s">
        <v>79</v>
      </c>
      <c r="AY523" s="171" t="s">
        <v>133</v>
      </c>
    </row>
    <row r="524" spans="2:51" s="14" customFormat="1" ht="11.25">
      <c r="B524" s="177"/>
      <c r="D524" s="153" t="s">
        <v>409</v>
      </c>
      <c r="E524" s="178" t="s">
        <v>3</v>
      </c>
      <c r="F524" s="179" t="s">
        <v>278</v>
      </c>
      <c r="H524" s="180">
        <v>24</v>
      </c>
      <c r="I524" s="181"/>
      <c r="L524" s="177"/>
      <c r="M524" s="182"/>
      <c r="N524" s="183"/>
      <c r="O524" s="183"/>
      <c r="P524" s="183"/>
      <c r="Q524" s="183"/>
      <c r="R524" s="183"/>
      <c r="S524" s="183"/>
      <c r="T524" s="184"/>
      <c r="AT524" s="178" t="s">
        <v>409</v>
      </c>
      <c r="AU524" s="178" t="s">
        <v>89</v>
      </c>
      <c r="AV524" s="14" t="s">
        <v>89</v>
      </c>
      <c r="AW524" s="14" t="s">
        <v>41</v>
      </c>
      <c r="AX524" s="14" t="s">
        <v>79</v>
      </c>
      <c r="AY524" s="178" t="s">
        <v>133</v>
      </c>
    </row>
    <row r="525" spans="2:51" s="15" customFormat="1" ht="11.25">
      <c r="B525" s="189"/>
      <c r="D525" s="153" t="s">
        <v>409</v>
      </c>
      <c r="E525" s="190" t="s">
        <v>3</v>
      </c>
      <c r="F525" s="191" t="s">
        <v>456</v>
      </c>
      <c r="H525" s="192">
        <v>24</v>
      </c>
      <c r="I525" s="193"/>
      <c r="L525" s="189"/>
      <c r="M525" s="197"/>
      <c r="N525" s="198"/>
      <c r="O525" s="198"/>
      <c r="P525" s="198"/>
      <c r="Q525" s="198"/>
      <c r="R525" s="198"/>
      <c r="S525" s="198"/>
      <c r="T525" s="199"/>
      <c r="AT525" s="190" t="s">
        <v>409</v>
      </c>
      <c r="AU525" s="190" t="s">
        <v>89</v>
      </c>
      <c r="AV525" s="15" t="s">
        <v>140</v>
      </c>
      <c r="AW525" s="15" t="s">
        <v>41</v>
      </c>
      <c r="AX525" s="15" t="s">
        <v>87</v>
      </c>
      <c r="AY525" s="190" t="s">
        <v>133</v>
      </c>
    </row>
    <row r="526" spans="1:65" s="2" customFormat="1" ht="24.2" customHeight="1">
      <c r="A526" s="34"/>
      <c r="B526" s="139"/>
      <c r="C526" s="140" t="s">
        <v>913</v>
      </c>
      <c r="D526" s="140" t="s">
        <v>135</v>
      </c>
      <c r="E526" s="141" t="s">
        <v>914</v>
      </c>
      <c r="F526" s="142" t="s">
        <v>915</v>
      </c>
      <c r="G526" s="143" t="s">
        <v>138</v>
      </c>
      <c r="H526" s="144">
        <v>66.2</v>
      </c>
      <c r="I526" s="145"/>
      <c r="J526" s="146">
        <f>ROUND(I526*H526,2)</f>
        <v>0</v>
      </c>
      <c r="K526" s="142" t="s">
        <v>139</v>
      </c>
      <c r="L526" s="35"/>
      <c r="M526" s="147" t="s">
        <v>3</v>
      </c>
      <c r="N526" s="148" t="s">
        <v>50</v>
      </c>
      <c r="O526" s="55"/>
      <c r="P526" s="149">
        <f>O526*H526</f>
        <v>0</v>
      </c>
      <c r="Q526" s="149">
        <v>0.0001955</v>
      </c>
      <c r="R526" s="149">
        <f>Q526*H526</f>
        <v>0.012942100000000002</v>
      </c>
      <c r="S526" s="149">
        <v>0</v>
      </c>
      <c r="T526" s="150">
        <f>S526*H526</f>
        <v>0</v>
      </c>
      <c r="U526" s="34"/>
      <c r="V526" s="34"/>
      <c r="W526" s="34"/>
      <c r="X526" s="34"/>
      <c r="Y526" s="34"/>
      <c r="Z526" s="34"/>
      <c r="AA526" s="34"/>
      <c r="AB526" s="34"/>
      <c r="AC526" s="34"/>
      <c r="AD526" s="34"/>
      <c r="AE526" s="34"/>
      <c r="AR526" s="151" t="s">
        <v>140</v>
      </c>
      <c r="AT526" s="151" t="s">
        <v>135</v>
      </c>
      <c r="AU526" s="151" t="s">
        <v>89</v>
      </c>
      <c r="AY526" s="18" t="s">
        <v>133</v>
      </c>
      <c r="BE526" s="152">
        <f>IF(N526="základní",J526,0)</f>
        <v>0</v>
      </c>
      <c r="BF526" s="152">
        <f>IF(N526="snížená",J526,0)</f>
        <v>0</v>
      </c>
      <c r="BG526" s="152">
        <f>IF(N526="zákl. přenesená",J526,0)</f>
        <v>0</v>
      </c>
      <c r="BH526" s="152">
        <f>IF(N526="sníž. přenesená",J526,0)</f>
        <v>0</v>
      </c>
      <c r="BI526" s="152">
        <f>IF(N526="nulová",J526,0)</f>
        <v>0</v>
      </c>
      <c r="BJ526" s="18" t="s">
        <v>87</v>
      </c>
      <c r="BK526" s="152">
        <f>ROUND(I526*H526,2)</f>
        <v>0</v>
      </c>
      <c r="BL526" s="18" t="s">
        <v>140</v>
      </c>
      <c r="BM526" s="151" t="s">
        <v>916</v>
      </c>
    </row>
    <row r="527" spans="1:47" s="2" customFormat="1" ht="19.5">
      <c r="A527" s="34"/>
      <c r="B527" s="35"/>
      <c r="C527" s="34"/>
      <c r="D527" s="153" t="s">
        <v>142</v>
      </c>
      <c r="E527" s="34"/>
      <c r="F527" s="154" t="s">
        <v>917</v>
      </c>
      <c r="G527" s="34"/>
      <c r="H527" s="34"/>
      <c r="I527" s="155"/>
      <c r="J527" s="34"/>
      <c r="K527" s="34"/>
      <c r="L527" s="35"/>
      <c r="M527" s="156"/>
      <c r="N527" s="157"/>
      <c r="O527" s="55"/>
      <c r="P527" s="55"/>
      <c r="Q527" s="55"/>
      <c r="R527" s="55"/>
      <c r="S527" s="55"/>
      <c r="T527" s="56"/>
      <c r="U527" s="34"/>
      <c r="V527" s="34"/>
      <c r="W527" s="34"/>
      <c r="X527" s="34"/>
      <c r="Y527" s="34"/>
      <c r="Z527" s="34"/>
      <c r="AA527" s="34"/>
      <c r="AB527" s="34"/>
      <c r="AC527" s="34"/>
      <c r="AD527" s="34"/>
      <c r="AE527" s="34"/>
      <c r="AT527" s="18" t="s">
        <v>142</v>
      </c>
      <c r="AU527" s="18" t="s">
        <v>89</v>
      </c>
    </row>
    <row r="528" spans="1:47" s="2" customFormat="1" ht="11.25">
      <c r="A528" s="34"/>
      <c r="B528" s="35"/>
      <c r="C528" s="34"/>
      <c r="D528" s="158" t="s">
        <v>144</v>
      </c>
      <c r="E528" s="34"/>
      <c r="F528" s="159" t="s">
        <v>918</v>
      </c>
      <c r="G528" s="34"/>
      <c r="H528" s="34"/>
      <c r="I528" s="155"/>
      <c r="J528" s="34"/>
      <c r="K528" s="34"/>
      <c r="L528" s="35"/>
      <c r="M528" s="156"/>
      <c r="N528" s="157"/>
      <c r="O528" s="55"/>
      <c r="P528" s="55"/>
      <c r="Q528" s="55"/>
      <c r="R528" s="55"/>
      <c r="S528" s="55"/>
      <c r="T528" s="56"/>
      <c r="U528" s="34"/>
      <c r="V528" s="34"/>
      <c r="W528" s="34"/>
      <c r="X528" s="34"/>
      <c r="Y528" s="34"/>
      <c r="Z528" s="34"/>
      <c r="AA528" s="34"/>
      <c r="AB528" s="34"/>
      <c r="AC528" s="34"/>
      <c r="AD528" s="34"/>
      <c r="AE528" s="34"/>
      <c r="AT528" s="18" t="s">
        <v>144</v>
      </c>
      <c r="AU528" s="18" t="s">
        <v>89</v>
      </c>
    </row>
    <row r="529" spans="2:51" s="13" customFormat="1" ht="22.5">
      <c r="B529" s="170"/>
      <c r="D529" s="153" t="s">
        <v>409</v>
      </c>
      <c r="E529" s="171" t="s">
        <v>3</v>
      </c>
      <c r="F529" s="172" t="s">
        <v>919</v>
      </c>
      <c r="H529" s="171" t="s">
        <v>3</v>
      </c>
      <c r="I529" s="173"/>
      <c r="L529" s="170"/>
      <c r="M529" s="174"/>
      <c r="N529" s="175"/>
      <c r="O529" s="175"/>
      <c r="P529" s="175"/>
      <c r="Q529" s="175"/>
      <c r="R529" s="175"/>
      <c r="S529" s="175"/>
      <c r="T529" s="176"/>
      <c r="AT529" s="171" t="s">
        <v>409</v>
      </c>
      <c r="AU529" s="171" t="s">
        <v>89</v>
      </c>
      <c r="AV529" s="13" t="s">
        <v>87</v>
      </c>
      <c r="AW529" s="13" t="s">
        <v>41</v>
      </c>
      <c r="AX529" s="13" t="s">
        <v>79</v>
      </c>
      <c r="AY529" s="171" t="s">
        <v>133</v>
      </c>
    </row>
    <row r="530" spans="2:51" s="14" customFormat="1" ht="11.25">
      <c r="B530" s="177"/>
      <c r="D530" s="153" t="s">
        <v>409</v>
      </c>
      <c r="E530" s="178" t="s">
        <v>3</v>
      </c>
      <c r="F530" s="179" t="s">
        <v>893</v>
      </c>
      <c r="H530" s="180">
        <v>66.2</v>
      </c>
      <c r="I530" s="181"/>
      <c r="L530" s="177"/>
      <c r="M530" s="182"/>
      <c r="N530" s="183"/>
      <c r="O530" s="183"/>
      <c r="P530" s="183"/>
      <c r="Q530" s="183"/>
      <c r="R530" s="183"/>
      <c r="S530" s="183"/>
      <c r="T530" s="184"/>
      <c r="AT530" s="178" t="s">
        <v>409</v>
      </c>
      <c r="AU530" s="178" t="s">
        <v>89</v>
      </c>
      <c r="AV530" s="14" t="s">
        <v>89</v>
      </c>
      <c r="AW530" s="14" t="s">
        <v>41</v>
      </c>
      <c r="AX530" s="14" t="s">
        <v>79</v>
      </c>
      <c r="AY530" s="178" t="s">
        <v>133</v>
      </c>
    </row>
    <row r="531" spans="2:51" s="15" customFormat="1" ht="11.25">
      <c r="B531" s="189"/>
      <c r="D531" s="153" t="s">
        <v>409</v>
      </c>
      <c r="E531" s="190" t="s">
        <v>3</v>
      </c>
      <c r="F531" s="191" t="s">
        <v>456</v>
      </c>
      <c r="H531" s="192">
        <v>66.2</v>
      </c>
      <c r="I531" s="193"/>
      <c r="L531" s="189"/>
      <c r="M531" s="197"/>
      <c r="N531" s="198"/>
      <c r="O531" s="198"/>
      <c r="P531" s="198"/>
      <c r="Q531" s="198"/>
      <c r="R531" s="198"/>
      <c r="S531" s="198"/>
      <c r="T531" s="199"/>
      <c r="AT531" s="190" t="s">
        <v>409</v>
      </c>
      <c r="AU531" s="190" t="s">
        <v>89</v>
      </c>
      <c r="AV531" s="15" t="s">
        <v>140</v>
      </c>
      <c r="AW531" s="15" t="s">
        <v>41</v>
      </c>
      <c r="AX531" s="15" t="s">
        <v>87</v>
      </c>
      <c r="AY531" s="190" t="s">
        <v>133</v>
      </c>
    </row>
    <row r="532" spans="1:65" s="2" customFormat="1" ht="24.2" customHeight="1">
      <c r="A532" s="34"/>
      <c r="B532" s="139"/>
      <c r="C532" s="140" t="s">
        <v>920</v>
      </c>
      <c r="D532" s="140" t="s">
        <v>135</v>
      </c>
      <c r="E532" s="141" t="s">
        <v>921</v>
      </c>
      <c r="F532" s="142" t="s">
        <v>922</v>
      </c>
      <c r="G532" s="143" t="s">
        <v>257</v>
      </c>
      <c r="H532" s="144">
        <v>8</v>
      </c>
      <c r="I532" s="145"/>
      <c r="J532" s="146">
        <f>ROUND(I532*H532,2)</f>
        <v>0</v>
      </c>
      <c r="K532" s="142" t="s">
        <v>139</v>
      </c>
      <c r="L532" s="35"/>
      <c r="M532" s="147" t="s">
        <v>3</v>
      </c>
      <c r="N532" s="148" t="s">
        <v>50</v>
      </c>
      <c r="O532" s="55"/>
      <c r="P532" s="149">
        <f>O532*H532</f>
        <v>0</v>
      </c>
      <c r="Q532" s="149">
        <v>0</v>
      </c>
      <c r="R532" s="149">
        <f>Q532*H532</f>
        <v>0</v>
      </c>
      <c r="S532" s="149">
        <v>0.082</v>
      </c>
      <c r="T532" s="150">
        <f>S532*H532</f>
        <v>0.656</v>
      </c>
      <c r="U532" s="34"/>
      <c r="V532" s="34"/>
      <c r="W532" s="34"/>
      <c r="X532" s="34"/>
      <c r="Y532" s="34"/>
      <c r="Z532" s="34"/>
      <c r="AA532" s="34"/>
      <c r="AB532" s="34"/>
      <c r="AC532" s="34"/>
      <c r="AD532" s="34"/>
      <c r="AE532" s="34"/>
      <c r="AR532" s="151" t="s">
        <v>140</v>
      </c>
      <c r="AT532" s="151" t="s">
        <v>135</v>
      </c>
      <c r="AU532" s="151" t="s">
        <v>89</v>
      </c>
      <c r="AY532" s="18" t="s">
        <v>133</v>
      </c>
      <c r="BE532" s="152">
        <f>IF(N532="základní",J532,0)</f>
        <v>0</v>
      </c>
      <c r="BF532" s="152">
        <f>IF(N532="snížená",J532,0)</f>
        <v>0</v>
      </c>
      <c r="BG532" s="152">
        <f>IF(N532="zákl. přenesená",J532,0)</f>
        <v>0</v>
      </c>
      <c r="BH532" s="152">
        <f>IF(N532="sníž. přenesená",J532,0)</f>
        <v>0</v>
      </c>
      <c r="BI532" s="152">
        <f>IF(N532="nulová",J532,0)</f>
        <v>0</v>
      </c>
      <c r="BJ532" s="18" t="s">
        <v>87</v>
      </c>
      <c r="BK532" s="152">
        <f>ROUND(I532*H532,2)</f>
        <v>0</v>
      </c>
      <c r="BL532" s="18" t="s">
        <v>140</v>
      </c>
      <c r="BM532" s="151" t="s">
        <v>923</v>
      </c>
    </row>
    <row r="533" spans="1:47" s="2" customFormat="1" ht="39">
      <c r="A533" s="34"/>
      <c r="B533" s="35"/>
      <c r="C533" s="34"/>
      <c r="D533" s="153" t="s">
        <v>142</v>
      </c>
      <c r="E533" s="34"/>
      <c r="F533" s="154" t="s">
        <v>924</v>
      </c>
      <c r="G533" s="34"/>
      <c r="H533" s="34"/>
      <c r="I533" s="155"/>
      <c r="J533" s="34"/>
      <c r="K533" s="34"/>
      <c r="L533" s="35"/>
      <c r="M533" s="156"/>
      <c r="N533" s="157"/>
      <c r="O533" s="55"/>
      <c r="P533" s="55"/>
      <c r="Q533" s="55"/>
      <c r="R533" s="55"/>
      <c r="S533" s="55"/>
      <c r="T533" s="56"/>
      <c r="U533" s="34"/>
      <c r="V533" s="34"/>
      <c r="W533" s="34"/>
      <c r="X533" s="34"/>
      <c r="Y533" s="34"/>
      <c r="Z533" s="34"/>
      <c r="AA533" s="34"/>
      <c r="AB533" s="34"/>
      <c r="AC533" s="34"/>
      <c r="AD533" s="34"/>
      <c r="AE533" s="34"/>
      <c r="AT533" s="18" t="s">
        <v>142</v>
      </c>
      <c r="AU533" s="18" t="s">
        <v>89</v>
      </c>
    </row>
    <row r="534" spans="1:47" s="2" customFormat="1" ht="11.25">
      <c r="A534" s="34"/>
      <c r="B534" s="35"/>
      <c r="C534" s="34"/>
      <c r="D534" s="158" t="s">
        <v>144</v>
      </c>
      <c r="E534" s="34"/>
      <c r="F534" s="159" t="s">
        <v>925</v>
      </c>
      <c r="G534" s="34"/>
      <c r="H534" s="34"/>
      <c r="I534" s="155"/>
      <c r="J534" s="34"/>
      <c r="K534" s="34"/>
      <c r="L534" s="35"/>
      <c r="M534" s="156"/>
      <c r="N534" s="157"/>
      <c r="O534" s="55"/>
      <c r="P534" s="55"/>
      <c r="Q534" s="55"/>
      <c r="R534" s="55"/>
      <c r="S534" s="55"/>
      <c r="T534" s="56"/>
      <c r="U534" s="34"/>
      <c r="V534" s="34"/>
      <c r="W534" s="34"/>
      <c r="X534" s="34"/>
      <c r="Y534" s="34"/>
      <c r="Z534" s="34"/>
      <c r="AA534" s="34"/>
      <c r="AB534" s="34"/>
      <c r="AC534" s="34"/>
      <c r="AD534" s="34"/>
      <c r="AE534" s="34"/>
      <c r="AT534" s="18" t="s">
        <v>144</v>
      </c>
      <c r="AU534" s="18" t="s">
        <v>89</v>
      </c>
    </row>
    <row r="535" spans="2:51" s="13" customFormat="1" ht="11.25">
      <c r="B535" s="170"/>
      <c r="D535" s="153" t="s">
        <v>409</v>
      </c>
      <c r="E535" s="171" t="s">
        <v>3</v>
      </c>
      <c r="F535" s="172" t="s">
        <v>926</v>
      </c>
      <c r="H535" s="171" t="s">
        <v>3</v>
      </c>
      <c r="I535" s="173"/>
      <c r="L535" s="170"/>
      <c r="M535" s="174"/>
      <c r="N535" s="175"/>
      <c r="O535" s="175"/>
      <c r="P535" s="175"/>
      <c r="Q535" s="175"/>
      <c r="R535" s="175"/>
      <c r="S535" s="175"/>
      <c r="T535" s="176"/>
      <c r="AT535" s="171" t="s">
        <v>409</v>
      </c>
      <c r="AU535" s="171" t="s">
        <v>89</v>
      </c>
      <c r="AV535" s="13" t="s">
        <v>87</v>
      </c>
      <c r="AW535" s="13" t="s">
        <v>41</v>
      </c>
      <c r="AX535" s="13" t="s">
        <v>79</v>
      </c>
      <c r="AY535" s="171" t="s">
        <v>133</v>
      </c>
    </row>
    <row r="536" spans="2:51" s="13" customFormat="1" ht="11.25">
      <c r="B536" s="170"/>
      <c r="D536" s="153" t="s">
        <v>409</v>
      </c>
      <c r="E536" s="171" t="s">
        <v>3</v>
      </c>
      <c r="F536" s="172" t="s">
        <v>927</v>
      </c>
      <c r="H536" s="171" t="s">
        <v>3</v>
      </c>
      <c r="I536" s="173"/>
      <c r="L536" s="170"/>
      <c r="M536" s="174"/>
      <c r="N536" s="175"/>
      <c r="O536" s="175"/>
      <c r="P536" s="175"/>
      <c r="Q536" s="175"/>
      <c r="R536" s="175"/>
      <c r="S536" s="175"/>
      <c r="T536" s="176"/>
      <c r="AT536" s="171" t="s">
        <v>409</v>
      </c>
      <c r="AU536" s="171" t="s">
        <v>89</v>
      </c>
      <c r="AV536" s="13" t="s">
        <v>87</v>
      </c>
      <c r="AW536" s="13" t="s">
        <v>41</v>
      </c>
      <c r="AX536" s="13" t="s">
        <v>79</v>
      </c>
      <c r="AY536" s="171" t="s">
        <v>133</v>
      </c>
    </row>
    <row r="537" spans="2:51" s="13" customFormat="1" ht="11.25">
      <c r="B537" s="170"/>
      <c r="D537" s="153" t="s">
        <v>409</v>
      </c>
      <c r="E537" s="171" t="s">
        <v>3</v>
      </c>
      <c r="F537" s="172" t="s">
        <v>928</v>
      </c>
      <c r="H537" s="171" t="s">
        <v>3</v>
      </c>
      <c r="I537" s="173"/>
      <c r="L537" s="170"/>
      <c r="M537" s="174"/>
      <c r="N537" s="175"/>
      <c r="O537" s="175"/>
      <c r="P537" s="175"/>
      <c r="Q537" s="175"/>
      <c r="R537" s="175"/>
      <c r="S537" s="175"/>
      <c r="T537" s="176"/>
      <c r="AT537" s="171" t="s">
        <v>409</v>
      </c>
      <c r="AU537" s="171" t="s">
        <v>89</v>
      </c>
      <c r="AV537" s="13" t="s">
        <v>87</v>
      </c>
      <c r="AW537" s="13" t="s">
        <v>41</v>
      </c>
      <c r="AX537" s="13" t="s">
        <v>79</v>
      </c>
      <c r="AY537" s="171" t="s">
        <v>133</v>
      </c>
    </row>
    <row r="538" spans="2:51" s="13" customFormat="1" ht="11.25">
      <c r="B538" s="170"/>
      <c r="D538" s="153" t="s">
        <v>409</v>
      </c>
      <c r="E538" s="171" t="s">
        <v>3</v>
      </c>
      <c r="F538" s="172" t="s">
        <v>929</v>
      </c>
      <c r="H538" s="171" t="s">
        <v>3</v>
      </c>
      <c r="I538" s="173"/>
      <c r="L538" s="170"/>
      <c r="M538" s="174"/>
      <c r="N538" s="175"/>
      <c r="O538" s="175"/>
      <c r="P538" s="175"/>
      <c r="Q538" s="175"/>
      <c r="R538" s="175"/>
      <c r="S538" s="175"/>
      <c r="T538" s="176"/>
      <c r="AT538" s="171" t="s">
        <v>409</v>
      </c>
      <c r="AU538" s="171" t="s">
        <v>89</v>
      </c>
      <c r="AV538" s="13" t="s">
        <v>87</v>
      </c>
      <c r="AW538" s="13" t="s">
        <v>41</v>
      </c>
      <c r="AX538" s="13" t="s">
        <v>79</v>
      </c>
      <c r="AY538" s="171" t="s">
        <v>133</v>
      </c>
    </row>
    <row r="539" spans="2:51" s="13" customFormat="1" ht="11.25">
      <c r="B539" s="170"/>
      <c r="D539" s="153" t="s">
        <v>409</v>
      </c>
      <c r="E539" s="171" t="s">
        <v>3</v>
      </c>
      <c r="F539" s="172" t="s">
        <v>930</v>
      </c>
      <c r="H539" s="171" t="s">
        <v>3</v>
      </c>
      <c r="I539" s="173"/>
      <c r="L539" s="170"/>
      <c r="M539" s="174"/>
      <c r="N539" s="175"/>
      <c r="O539" s="175"/>
      <c r="P539" s="175"/>
      <c r="Q539" s="175"/>
      <c r="R539" s="175"/>
      <c r="S539" s="175"/>
      <c r="T539" s="176"/>
      <c r="AT539" s="171" t="s">
        <v>409</v>
      </c>
      <c r="AU539" s="171" t="s">
        <v>89</v>
      </c>
      <c r="AV539" s="13" t="s">
        <v>87</v>
      </c>
      <c r="AW539" s="13" t="s">
        <v>41</v>
      </c>
      <c r="AX539" s="13" t="s">
        <v>79</v>
      </c>
      <c r="AY539" s="171" t="s">
        <v>133</v>
      </c>
    </row>
    <row r="540" spans="2:51" s="14" customFormat="1" ht="11.25">
      <c r="B540" s="177"/>
      <c r="D540" s="153" t="s">
        <v>409</v>
      </c>
      <c r="E540" s="178" t="s">
        <v>3</v>
      </c>
      <c r="F540" s="179" t="s">
        <v>931</v>
      </c>
      <c r="H540" s="180">
        <v>8</v>
      </c>
      <c r="I540" s="181"/>
      <c r="L540" s="177"/>
      <c r="M540" s="182"/>
      <c r="N540" s="183"/>
      <c r="O540" s="183"/>
      <c r="P540" s="183"/>
      <c r="Q540" s="183"/>
      <c r="R540" s="183"/>
      <c r="S540" s="183"/>
      <c r="T540" s="184"/>
      <c r="AT540" s="178" t="s">
        <v>409</v>
      </c>
      <c r="AU540" s="178" t="s">
        <v>89</v>
      </c>
      <c r="AV540" s="14" t="s">
        <v>89</v>
      </c>
      <c r="AW540" s="14" t="s">
        <v>41</v>
      </c>
      <c r="AX540" s="14" t="s">
        <v>79</v>
      </c>
      <c r="AY540" s="178" t="s">
        <v>133</v>
      </c>
    </row>
    <row r="541" spans="2:51" s="15" customFormat="1" ht="11.25">
      <c r="B541" s="189"/>
      <c r="D541" s="153" t="s">
        <v>409</v>
      </c>
      <c r="E541" s="190" t="s">
        <v>3</v>
      </c>
      <c r="F541" s="191" t="s">
        <v>456</v>
      </c>
      <c r="H541" s="192">
        <v>8</v>
      </c>
      <c r="I541" s="193"/>
      <c r="L541" s="189"/>
      <c r="M541" s="197"/>
      <c r="N541" s="198"/>
      <c r="O541" s="198"/>
      <c r="P541" s="198"/>
      <c r="Q541" s="198"/>
      <c r="R541" s="198"/>
      <c r="S541" s="198"/>
      <c r="T541" s="199"/>
      <c r="AT541" s="190" t="s">
        <v>409</v>
      </c>
      <c r="AU541" s="190" t="s">
        <v>89</v>
      </c>
      <c r="AV541" s="15" t="s">
        <v>140</v>
      </c>
      <c r="AW541" s="15" t="s">
        <v>41</v>
      </c>
      <c r="AX541" s="15" t="s">
        <v>87</v>
      </c>
      <c r="AY541" s="190" t="s">
        <v>133</v>
      </c>
    </row>
    <row r="542" spans="1:65" s="2" customFormat="1" ht="16.5" customHeight="1">
      <c r="A542" s="34"/>
      <c r="B542" s="139"/>
      <c r="C542" s="140" t="s">
        <v>932</v>
      </c>
      <c r="D542" s="140" t="s">
        <v>135</v>
      </c>
      <c r="E542" s="141" t="s">
        <v>933</v>
      </c>
      <c r="F542" s="142" t="s">
        <v>934</v>
      </c>
      <c r="G542" s="143" t="s">
        <v>165</v>
      </c>
      <c r="H542" s="144">
        <v>7.58</v>
      </c>
      <c r="I542" s="145"/>
      <c r="J542" s="146">
        <f>ROUND(I542*H542,2)</f>
        <v>0</v>
      </c>
      <c r="K542" s="142" t="s">
        <v>139</v>
      </c>
      <c r="L542" s="35"/>
      <c r="M542" s="147" t="s">
        <v>3</v>
      </c>
      <c r="N542" s="148" t="s">
        <v>50</v>
      </c>
      <c r="O542" s="55"/>
      <c r="P542" s="149">
        <f>O542*H542</f>
        <v>0</v>
      </c>
      <c r="Q542" s="149">
        <v>0.12</v>
      </c>
      <c r="R542" s="149">
        <f>Q542*H542</f>
        <v>0.9096</v>
      </c>
      <c r="S542" s="149">
        <v>2.49</v>
      </c>
      <c r="T542" s="150">
        <f>S542*H542</f>
        <v>18.874200000000002</v>
      </c>
      <c r="U542" s="34"/>
      <c r="V542" s="34"/>
      <c r="W542" s="34"/>
      <c r="X542" s="34"/>
      <c r="Y542" s="34"/>
      <c r="Z542" s="34"/>
      <c r="AA542" s="34"/>
      <c r="AB542" s="34"/>
      <c r="AC542" s="34"/>
      <c r="AD542" s="34"/>
      <c r="AE542" s="34"/>
      <c r="AR542" s="151" t="s">
        <v>140</v>
      </c>
      <c r="AT542" s="151" t="s">
        <v>135</v>
      </c>
      <c r="AU542" s="151" t="s">
        <v>89</v>
      </c>
      <c r="AY542" s="18" t="s">
        <v>133</v>
      </c>
      <c r="BE542" s="152">
        <f>IF(N542="základní",J542,0)</f>
        <v>0</v>
      </c>
      <c r="BF542" s="152">
        <f>IF(N542="snížená",J542,0)</f>
        <v>0</v>
      </c>
      <c r="BG542" s="152">
        <f>IF(N542="zákl. přenesená",J542,0)</f>
        <v>0</v>
      </c>
      <c r="BH542" s="152">
        <f>IF(N542="sníž. přenesená",J542,0)</f>
        <v>0</v>
      </c>
      <c r="BI542" s="152">
        <f>IF(N542="nulová",J542,0)</f>
        <v>0</v>
      </c>
      <c r="BJ542" s="18" t="s">
        <v>87</v>
      </c>
      <c r="BK542" s="152">
        <f>ROUND(I542*H542,2)</f>
        <v>0</v>
      </c>
      <c r="BL542" s="18" t="s">
        <v>140</v>
      </c>
      <c r="BM542" s="151" t="s">
        <v>935</v>
      </c>
    </row>
    <row r="543" spans="1:47" s="2" customFormat="1" ht="11.25">
      <c r="A543" s="34"/>
      <c r="B543" s="35"/>
      <c r="C543" s="34"/>
      <c r="D543" s="153" t="s">
        <v>142</v>
      </c>
      <c r="E543" s="34"/>
      <c r="F543" s="154" t="s">
        <v>936</v>
      </c>
      <c r="G543" s="34"/>
      <c r="H543" s="34"/>
      <c r="I543" s="155"/>
      <c r="J543" s="34"/>
      <c r="K543" s="34"/>
      <c r="L543" s="35"/>
      <c r="M543" s="156"/>
      <c r="N543" s="157"/>
      <c r="O543" s="55"/>
      <c r="P543" s="55"/>
      <c r="Q543" s="55"/>
      <c r="R543" s="55"/>
      <c r="S543" s="55"/>
      <c r="T543" s="56"/>
      <c r="U543" s="34"/>
      <c r="V543" s="34"/>
      <c r="W543" s="34"/>
      <c r="X543" s="34"/>
      <c r="Y543" s="34"/>
      <c r="Z543" s="34"/>
      <c r="AA543" s="34"/>
      <c r="AB543" s="34"/>
      <c r="AC543" s="34"/>
      <c r="AD543" s="34"/>
      <c r="AE543" s="34"/>
      <c r="AT543" s="18" t="s">
        <v>142</v>
      </c>
      <c r="AU543" s="18" t="s">
        <v>89</v>
      </c>
    </row>
    <row r="544" spans="1:47" s="2" customFormat="1" ht="11.25">
      <c r="A544" s="34"/>
      <c r="B544" s="35"/>
      <c r="C544" s="34"/>
      <c r="D544" s="158" t="s">
        <v>144</v>
      </c>
      <c r="E544" s="34"/>
      <c r="F544" s="159" t="s">
        <v>937</v>
      </c>
      <c r="G544" s="34"/>
      <c r="H544" s="34"/>
      <c r="I544" s="155"/>
      <c r="J544" s="34"/>
      <c r="K544" s="34"/>
      <c r="L544" s="35"/>
      <c r="M544" s="156"/>
      <c r="N544" s="157"/>
      <c r="O544" s="55"/>
      <c r="P544" s="55"/>
      <c r="Q544" s="55"/>
      <c r="R544" s="55"/>
      <c r="S544" s="55"/>
      <c r="T544" s="56"/>
      <c r="U544" s="34"/>
      <c r="V544" s="34"/>
      <c r="W544" s="34"/>
      <c r="X544" s="34"/>
      <c r="Y544" s="34"/>
      <c r="Z544" s="34"/>
      <c r="AA544" s="34"/>
      <c r="AB544" s="34"/>
      <c r="AC544" s="34"/>
      <c r="AD544" s="34"/>
      <c r="AE544" s="34"/>
      <c r="AT544" s="18" t="s">
        <v>144</v>
      </c>
      <c r="AU544" s="18" t="s">
        <v>89</v>
      </c>
    </row>
    <row r="545" spans="2:51" s="13" customFormat="1" ht="22.5">
      <c r="B545" s="170"/>
      <c r="D545" s="153" t="s">
        <v>409</v>
      </c>
      <c r="E545" s="171" t="s">
        <v>3</v>
      </c>
      <c r="F545" s="172" t="s">
        <v>938</v>
      </c>
      <c r="H545" s="171" t="s">
        <v>3</v>
      </c>
      <c r="I545" s="173"/>
      <c r="L545" s="170"/>
      <c r="M545" s="174"/>
      <c r="N545" s="175"/>
      <c r="O545" s="175"/>
      <c r="P545" s="175"/>
      <c r="Q545" s="175"/>
      <c r="R545" s="175"/>
      <c r="S545" s="175"/>
      <c r="T545" s="176"/>
      <c r="AT545" s="171" t="s">
        <v>409</v>
      </c>
      <c r="AU545" s="171" t="s">
        <v>89</v>
      </c>
      <c r="AV545" s="13" t="s">
        <v>87</v>
      </c>
      <c r="AW545" s="13" t="s">
        <v>41</v>
      </c>
      <c r="AX545" s="13" t="s">
        <v>79</v>
      </c>
      <c r="AY545" s="171" t="s">
        <v>133</v>
      </c>
    </row>
    <row r="546" spans="2:51" s="14" customFormat="1" ht="11.25">
      <c r="B546" s="177"/>
      <c r="D546" s="153" t="s">
        <v>409</v>
      </c>
      <c r="E546" s="178" t="s">
        <v>3</v>
      </c>
      <c r="F546" s="179" t="s">
        <v>939</v>
      </c>
      <c r="H546" s="180">
        <v>7.58</v>
      </c>
      <c r="I546" s="181"/>
      <c r="L546" s="177"/>
      <c r="M546" s="182"/>
      <c r="N546" s="183"/>
      <c r="O546" s="183"/>
      <c r="P546" s="183"/>
      <c r="Q546" s="183"/>
      <c r="R546" s="183"/>
      <c r="S546" s="183"/>
      <c r="T546" s="184"/>
      <c r="AT546" s="178" t="s">
        <v>409</v>
      </c>
      <c r="AU546" s="178" t="s">
        <v>89</v>
      </c>
      <c r="AV546" s="14" t="s">
        <v>89</v>
      </c>
      <c r="AW546" s="14" t="s">
        <v>41</v>
      </c>
      <c r="AX546" s="14" t="s">
        <v>79</v>
      </c>
      <c r="AY546" s="178" t="s">
        <v>133</v>
      </c>
    </row>
    <row r="547" spans="2:51" s="15" customFormat="1" ht="11.25">
      <c r="B547" s="189"/>
      <c r="D547" s="153" t="s">
        <v>409</v>
      </c>
      <c r="E547" s="190" t="s">
        <v>3</v>
      </c>
      <c r="F547" s="191" t="s">
        <v>456</v>
      </c>
      <c r="H547" s="192">
        <v>7.58</v>
      </c>
      <c r="I547" s="193"/>
      <c r="L547" s="189"/>
      <c r="M547" s="197"/>
      <c r="N547" s="198"/>
      <c r="O547" s="198"/>
      <c r="P547" s="198"/>
      <c r="Q547" s="198"/>
      <c r="R547" s="198"/>
      <c r="S547" s="198"/>
      <c r="T547" s="199"/>
      <c r="AT547" s="190" t="s">
        <v>409</v>
      </c>
      <c r="AU547" s="190" t="s">
        <v>89</v>
      </c>
      <c r="AV547" s="15" t="s">
        <v>140</v>
      </c>
      <c r="AW547" s="15" t="s">
        <v>41</v>
      </c>
      <c r="AX547" s="15" t="s">
        <v>87</v>
      </c>
      <c r="AY547" s="190" t="s">
        <v>133</v>
      </c>
    </row>
    <row r="548" spans="1:65" s="2" customFormat="1" ht="16.5" customHeight="1">
      <c r="A548" s="34"/>
      <c r="B548" s="139"/>
      <c r="C548" s="140" t="s">
        <v>940</v>
      </c>
      <c r="D548" s="140" t="s">
        <v>135</v>
      </c>
      <c r="E548" s="141" t="s">
        <v>941</v>
      </c>
      <c r="F548" s="142" t="s">
        <v>942</v>
      </c>
      <c r="G548" s="143" t="s">
        <v>165</v>
      </c>
      <c r="H548" s="144">
        <v>50.766</v>
      </c>
      <c r="I548" s="145"/>
      <c r="J548" s="146">
        <f>ROUND(I548*H548,2)</f>
        <v>0</v>
      </c>
      <c r="K548" s="142" t="s">
        <v>139</v>
      </c>
      <c r="L548" s="35"/>
      <c r="M548" s="147" t="s">
        <v>3</v>
      </c>
      <c r="N548" s="148" t="s">
        <v>50</v>
      </c>
      <c r="O548" s="55"/>
      <c r="P548" s="149">
        <f>O548*H548</f>
        <v>0</v>
      </c>
      <c r="Q548" s="149">
        <v>0.121711072</v>
      </c>
      <c r="R548" s="149">
        <f>Q548*H548</f>
        <v>6.178784281152</v>
      </c>
      <c r="S548" s="149">
        <v>2.4</v>
      </c>
      <c r="T548" s="150">
        <f>S548*H548</f>
        <v>121.8384</v>
      </c>
      <c r="U548" s="34"/>
      <c r="V548" s="34"/>
      <c r="W548" s="34"/>
      <c r="X548" s="34"/>
      <c r="Y548" s="34"/>
      <c r="Z548" s="34"/>
      <c r="AA548" s="34"/>
      <c r="AB548" s="34"/>
      <c r="AC548" s="34"/>
      <c r="AD548" s="34"/>
      <c r="AE548" s="34"/>
      <c r="AR548" s="151" t="s">
        <v>140</v>
      </c>
      <c r="AT548" s="151" t="s">
        <v>135</v>
      </c>
      <c r="AU548" s="151" t="s">
        <v>89</v>
      </c>
      <c r="AY548" s="18" t="s">
        <v>133</v>
      </c>
      <c r="BE548" s="152">
        <f>IF(N548="základní",J548,0)</f>
        <v>0</v>
      </c>
      <c r="BF548" s="152">
        <f>IF(N548="snížená",J548,0)</f>
        <v>0</v>
      </c>
      <c r="BG548" s="152">
        <f>IF(N548="zákl. přenesená",J548,0)</f>
        <v>0</v>
      </c>
      <c r="BH548" s="152">
        <f>IF(N548="sníž. přenesená",J548,0)</f>
        <v>0</v>
      </c>
      <c r="BI548" s="152">
        <f>IF(N548="nulová",J548,0)</f>
        <v>0</v>
      </c>
      <c r="BJ548" s="18" t="s">
        <v>87</v>
      </c>
      <c r="BK548" s="152">
        <f>ROUND(I548*H548,2)</f>
        <v>0</v>
      </c>
      <c r="BL548" s="18" t="s">
        <v>140</v>
      </c>
      <c r="BM548" s="151" t="s">
        <v>943</v>
      </c>
    </row>
    <row r="549" spans="1:47" s="2" customFormat="1" ht="19.5">
      <c r="A549" s="34"/>
      <c r="B549" s="35"/>
      <c r="C549" s="34"/>
      <c r="D549" s="153" t="s">
        <v>142</v>
      </c>
      <c r="E549" s="34"/>
      <c r="F549" s="154" t="s">
        <v>944</v>
      </c>
      <c r="G549" s="34"/>
      <c r="H549" s="34"/>
      <c r="I549" s="155"/>
      <c r="J549" s="34"/>
      <c r="K549" s="34"/>
      <c r="L549" s="35"/>
      <c r="M549" s="156"/>
      <c r="N549" s="157"/>
      <c r="O549" s="55"/>
      <c r="P549" s="55"/>
      <c r="Q549" s="55"/>
      <c r="R549" s="55"/>
      <c r="S549" s="55"/>
      <c r="T549" s="56"/>
      <c r="U549" s="34"/>
      <c r="V549" s="34"/>
      <c r="W549" s="34"/>
      <c r="X549" s="34"/>
      <c r="Y549" s="34"/>
      <c r="Z549" s="34"/>
      <c r="AA549" s="34"/>
      <c r="AB549" s="34"/>
      <c r="AC549" s="34"/>
      <c r="AD549" s="34"/>
      <c r="AE549" s="34"/>
      <c r="AT549" s="18" t="s">
        <v>142</v>
      </c>
      <c r="AU549" s="18" t="s">
        <v>89</v>
      </c>
    </row>
    <row r="550" spans="1:47" s="2" customFormat="1" ht="11.25">
      <c r="A550" s="34"/>
      <c r="B550" s="35"/>
      <c r="C550" s="34"/>
      <c r="D550" s="158" t="s">
        <v>144</v>
      </c>
      <c r="E550" s="34"/>
      <c r="F550" s="159" t="s">
        <v>945</v>
      </c>
      <c r="G550" s="34"/>
      <c r="H550" s="34"/>
      <c r="I550" s="155"/>
      <c r="J550" s="34"/>
      <c r="K550" s="34"/>
      <c r="L550" s="35"/>
      <c r="M550" s="156"/>
      <c r="N550" s="157"/>
      <c r="O550" s="55"/>
      <c r="P550" s="55"/>
      <c r="Q550" s="55"/>
      <c r="R550" s="55"/>
      <c r="S550" s="55"/>
      <c r="T550" s="56"/>
      <c r="U550" s="34"/>
      <c r="V550" s="34"/>
      <c r="W550" s="34"/>
      <c r="X550" s="34"/>
      <c r="Y550" s="34"/>
      <c r="Z550" s="34"/>
      <c r="AA550" s="34"/>
      <c r="AB550" s="34"/>
      <c r="AC550" s="34"/>
      <c r="AD550" s="34"/>
      <c r="AE550" s="34"/>
      <c r="AT550" s="18" t="s">
        <v>144</v>
      </c>
      <c r="AU550" s="18" t="s">
        <v>89</v>
      </c>
    </row>
    <row r="551" spans="2:51" s="13" customFormat="1" ht="11.25">
      <c r="B551" s="170"/>
      <c r="D551" s="153" t="s">
        <v>409</v>
      </c>
      <c r="E551" s="171" t="s">
        <v>3</v>
      </c>
      <c r="F551" s="172" t="s">
        <v>946</v>
      </c>
      <c r="H551" s="171" t="s">
        <v>3</v>
      </c>
      <c r="I551" s="173"/>
      <c r="L551" s="170"/>
      <c r="M551" s="174"/>
      <c r="N551" s="175"/>
      <c r="O551" s="175"/>
      <c r="P551" s="175"/>
      <c r="Q551" s="175"/>
      <c r="R551" s="175"/>
      <c r="S551" s="175"/>
      <c r="T551" s="176"/>
      <c r="AT551" s="171" t="s">
        <v>409</v>
      </c>
      <c r="AU551" s="171" t="s">
        <v>89</v>
      </c>
      <c r="AV551" s="13" t="s">
        <v>87</v>
      </c>
      <c r="AW551" s="13" t="s">
        <v>41</v>
      </c>
      <c r="AX551" s="13" t="s">
        <v>79</v>
      </c>
      <c r="AY551" s="171" t="s">
        <v>133</v>
      </c>
    </row>
    <row r="552" spans="2:51" s="13" customFormat="1" ht="11.25">
      <c r="B552" s="170"/>
      <c r="D552" s="153" t="s">
        <v>409</v>
      </c>
      <c r="E552" s="171" t="s">
        <v>3</v>
      </c>
      <c r="F552" s="172" t="s">
        <v>947</v>
      </c>
      <c r="H552" s="171" t="s">
        <v>3</v>
      </c>
      <c r="I552" s="173"/>
      <c r="L552" s="170"/>
      <c r="M552" s="174"/>
      <c r="N552" s="175"/>
      <c r="O552" s="175"/>
      <c r="P552" s="175"/>
      <c r="Q552" s="175"/>
      <c r="R552" s="175"/>
      <c r="S552" s="175"/>
      <c r="T552" s="176"/>
      <c r="AT552" s="171" t="s">
        <v>409</v>
      </c>
      <c r="AU552" s="171" t="s">
        <v>89</v>
      </c>
      <c r="AV552" s="13" t="s">
        <v>87</v>
      </c>
      <c r="AW552" s="13" t="s">
        <v>41</v>
      </c>
      <c r="AX552" s="13" t="s">
        <v>79</v>
      </c>
      <c r="AY552" s="171" t="s">
        <v>133</v>
      </c>
    </row>
    <row r="553" spans="2:51" s="14" customFormat="1" ht="11.25">
      <c r="B553" s="177"/>
      <c r="D553" s="153" t="s">
        <v>409</v>
      </c>
      <c r="E553" s="178" t="s">
        <v>3</v>
      </c>
      <c r="F553" s="179" t="s">
        <v>948</v>
      </c>
      <c r="H553" s="180">
        <v>5.057</v>
      </c>
      <c r="I553" s="181"/>
      <c r="L553" s="177"/>
      <c r="M553" s="182"/>
      <c r="N553" s="183"/>
      <c r="O553" s="183"/>
      <c r="P553" s="183"/>
      <c r="Q553" s="183"/>
      <c r="R553" s="183"/>
      <c r="S553" s="183"/>
      <c r="T553" s="184"/>
      <c r="AT553" s="178" t="s">
        <v>409</v>
      </c>
      <c r="AU553" s="178" t="s">
        <v>89</v>
      </c>
      <c r="AV553" s="14" t="s">
        <v>89</v>
      </c>
      <c r="AW553" s="14" t="s">
        <v>41</v>
      </c>
      <c r="AX553" s="14" t="s">
        <v>79</v>
      </c>
      <c r="AY553" s="178" t="s">
        <v>133</v>
      </c>
    </row>
    <row r="554" spans="2:51" s="13" customFormat="1" ht="11.25">
      <c r="B554" s="170"/>
      <c r="D554" s="153" t="s">
        <v>409</v>
      </c>
      <c r="E554" s="171" t="s">
        <v>3</v>
      </c>
      <c r="F554" s="172" t="s">
        <v>949</v>
      </c>
      <c r="H554" s="171" t="s">
        <v>3</v>
      </c>
      <c r="I554" s="173"/>
      <c r="L554" s="170"/>
      <c r="M554" s="174"/>
      <c r="N554" s="175"/>
      <c r="O554" s="175"/>
      <c r="P554" s="175"/>
      <c r="Q554" s="175"/>
      <c r="R554" s="175"/>
      <c r="S554" s="175"/>
      <c r="T554" s="176"/>
      <c r="AT554" s="171" t="s">
        <v>409</v>
      </c>
      <c r="AU554" s="171" t="s">
        <v>89</v>
      </c>
      <c r="AV554" s="13" t="s">
        <v>87</v>
      </c>
      <c r="AW554" s="13" t="s">
        <v>41</v>
      </c>
      <c r="AX554" s="13" t="s">
        <v>79</v>
      </c>
      <c r="AY554" s="171" t="s">
        <v>133</v>
      </c>
    </row>
    <row r="555" spans="2:51" s="14" customFormat="1" ht="11.25">
      <c r="B555" s="177"/>
      <c r="D555" s="153" t="s">
        <v>409</v>
      </c>
      <c r="E555" s="178" t="s">
        <v>3</v>
      </c>
      <c r="F555" s="179" t="s">
        <v>950</v>
      </c>
      <c r="H555" s="180">
        <v>4.7</v>
      </c>
      <c r="I555" s="181"/>
      <c r="L555" s="177"/>
      <c r="M555" s="182"/>
      <c r="N555" s="183"/>
      <c r="O555" s="183"/>
      <c r="P555" s="183"/>
      <c r="Q555" s="183"/>
      <c r="R555" s="183"/>
      <c r="S555" s="183"/>
      <c r="T555" s="184"/>
      <c r="AT555" s="178" t="s">
        <v>409</v>
      </c>
      <c r="AU555" s="178" t="s">
        <v>89</v>
      </c>
      <c r="AV555" s="14" t="s">
        <v>89</v>
      </c>
      <c r="AW555" s="14" t="s">
        <v>41</v>
      </c>
      <c r="AX555" s="14" t="s">
        <v>79</v>
      </c>
      <c r="AY555" s="178" t="s">
        <v>133</v>
      </c>
    </row>
    <row r="556" spans="2:51" s="13" customFormat="1" ht="11.25">
      <c r="B556" s="170"/>
      <c r="D556" s="153" t="s">
        <v>409</v>
      </c>
      <c r="E556" s="171" t="s">
        <v>3</v>
      </c>
      <c r="F556" s="172" t="s">
        <v>951</v>
      </c>
      <c r="H556" s="171" t="s">
        <v>3</v>
      </c>
      <c r="I556" s="173"/>
      <c r="L556" s="170"/>
      <c r="M556" s="174"/>
      <c r="N556" s="175"/>
      <c r="O556" s="175"/>
      <c r="P556" s="175"/>
      <c r="Q556" s="175"/>
      <c r="R556" s="175"/>
      <c r="S556" s="175"/>
      <c r="T556" s="176"/>
      <c r="AT556" s="171" t="s">
        <v>409</v>
      </c>
      <c r="AU556" s="171" t="s">
        <v>89</v>
      </c>
      <c r="AV556" s="13" t="s">
        <v>87</v>
      </c>
      <c r="AW556" s="13" t="s">
        <v>41</v>
      </c>
      <c r="AX556" s="13" t="s">
        <v>79</v>
      </c>
      <c r="AY556" s="171" t="s">
        <v>133</v>
      </c>
    </row>
    <row r="557" spans="2:51" s="14" customFormat="1" ht="11.25">
      <c r="B557" s="177"/>
      <c r="D557" s="153" t="s">
        <v>409</v>
      </c>
      <c r="E557" s="178" t="s">
        <v>3</v>
      </c>
      <c r="F557" s="179" t="s">
        <v>952</v>
      </c>
      <c r="H557" s="180">
        <v>26.937</v>
      </c>
      <c r="I557" s="181"/>
      <c r="L557" s="177"/>
      <c r="M557" s="182"/>
      <c r="N557" s="183"/>
      <c r="O557" s="183"/>
      <c r="P557" s="183"/>
      <c r="Q557" s="183"/>
      <c r="R557" s="183"/>
      <c r="S557" s="183"/>
      <c r="T557" s="184"/>
      <c r="AT557" s="178" t="s">
        <v>409</v>
      </c>
      <c r="AU557" s="178" t="s">
        <v>89</v>
      </c>
      <c r="AV557" s="14" t="s">
        <v>89</v>
      </c>
      <c r="AW557" s="14" t="s">
        <v>41</v>
      </c>
      <c r="AX557" s="14" t="s">
        <v>79</v>
      </c>
      <c r="AY557" s="178" t="s">
        <v>133</v>
      </c>
    </row>
    <row r="558" spans="2:51" s="13" customFormat="1" ht="11.25">
      <c r="B558" s="170"/>
      <c r="D558" s="153" t="s">
        <v>409</v>
      </c>
      <c r="E558" s="171" t="s">
        <v>3</v>
      </c>
      <c r="F558" s="172" t="s">
        <v>953</v>
      </c>
      <c r="H558" s="171" t="s">
        <v>3</v>
      </c>
      <c r="I558" s="173"/>
      <c r="L558" s="170"/>
      <c r="M558" s="174"/>
      <c r="N558" s="175"/>
      <c r="O558" s="175"/>
      <c r="P558" s="175"/>
      <c r="Q558" s="175"/>
      <c r="R558" s="175"/>
      <c r="S558" s="175"/>
      <c r="T558" s="176"/>
      <c r="AT558" s="171" t="s">
        <v>409</v>
      </c>
      <c r="AU558" s="171" t="s">
        <v>89</v>
      </c>
      <c r="AV558" s="13" t="s">
        <v>87</v>
      </c>
      <c r="AW558" s="13" t="s">
        <v>41</v>
      </c>
      <c r="AX558" s="13" t="s">
        <v>79</v>
      </c>
      <c r="AY558" s="171" t="s">
        <v>133</v>
      </c>
    </row>
    <row r="559" spans="2:51" s="14" customFormat="1" ht="11.25">
      <c r="B559" s="177"/>
      <c r="D559" s="153" t="s">
        <v>409</v>
      </c>
      <c r="E559" s="178" t="s">
        <v>3</v>
      </c>
      <c r="F559" s="179" t="s">
        <v>954</v>
      </c>
      <c r="H559" s="180">
        <v>14.072</v>
      </c>
      <c r="I559" s="181"/>
      <c r="L559" s="177"/>
      <c r="M559" s="182"/>
      <c r="N559" s="183"/>
      <c r="O559" s="183"/>
      <c r="P559" s="183"/>
      <c r="Q559" s="183"/>
      <c r="R559" s="183"/>
      <c r="S559" s="183"/>
      <c r="T559" s="184"/>
      <c r="AT559" s="178" t="s">
        <v>409</v>
      </c>
      <c r="AU559" s="178" t="s">
        <v>89</v>
      </c>
      <c r="AV559" s="14" t="s">
        <v>89</v>
      </c>
      <c r="AW559" s="14" t="s">
        <v>41</v>
      </c>
      <c r="AX559" s="14" t="s">
        <v>79</v>
      </c>
      <c r="AY559" s="178" t="s">
        <v>133</v>
      </c>
    </row>
    <row r="560" spans="2:51" s="15" customFormat="1" ht="11.25">
      <c r="B560" s="189"/>
      <c r="D560" s="153" t="s">
        <v>409</v>
      </c>
      <c r="E560" s="190" t="s">
        <v>3</v>
      </c>
      <c r="F560" s="191" t="s">
        <v>456</v>
      </c>
      <c r="H560" s="192">
        <v>50.766000000000005</v>
      </c>
      <c r="I560" s="193"/>
      <c r="L560" s="189"/>
      <c r="M560" s="197"/>
      <c r="N560" s="198"/>
      <c r="O560" s="198"/>
      <c r="P560" s="198"/>
      <c r="Q560" s="198"/>
      <c r="R560" s="198"/>
      <c r="S560" s="198"/>
      <c r="T560" s="199"/>
      <c r="AT560" s="190" t="s">
        <v>409</v>
      </c>
      <c r="AU560" s="190" t="s">
        <v>89</v>
      </c>
      <c r="AV560" s="15" t="s">
        <v>140</v>
      </c>
      <c r="AW560" s="15" t="s">
        <v>41</v>
      </c>
      <c r="AX560" s="15" t="s">
        <v>87</v>
      </c>
      <c r="AY560" s="190" t="s">
        <v>133</v>
      </c>
    </row>
    <row r="561" spans="1:65" s="2" customFormat="1" ht="21.75" customHeight="1">
      <c r="A561" s="34"/>
      <c r="B561" s="139"/>
      <c r="C561" s="140" t="s">
        <v>955</v>
      </c>
      <c r="D561" s="140" t="s">
        <v>135</v>
      </c>
      <c r="E561" s="141" t="s">
        <v>956</v>
      </c>
      <c r="F561" s="142" t="s">
        <v>957</v>
      </c>
      <c r="G561" s="143" t="s">
        <v>165</v>
      </c>
      <c r="H561" s="144">
        <v>1.989</v>
      </c>
      <c r="I561" s="145"/>
      <c r="J561" s="146">
        <f>ROUND(I561*H561,2)</f>
        <v>0</v>
      </c>
      <c r="K561" s="142" t="s">
        <v>139</v>
      </c>
      <c r="L561" s="35"/>
      <c r="M561" s="147" t="s">
        <v>3</v>
      </c>
      <c r="N561" s="148" t="s">
        <v>50</v>
      </c>
      <c r="O561" s="55"/>
      <c r="P561" s="149">
        <f>O561*H561</f>
        <v>0</v>
      </c>
      <c r="Q561" s="149">
        <v>0.12</v>
      </c>
      <c r="R561" s="149">
        <f>Q561*H561</f>
        <v>0.23868</v>
      </c>
      <c r="S561" s="149">
        <v>2.2</v>
      </c>
      <c r="T561" s="150">
        <f>S561*H561</f>
        <v>4.375800000000001</v>
      </c>
      <c r="U561" s="34"/>
      <c r="V561" s="34"/>
      <c r="W561" s="34"/>
      <c r="X561" s="34"/>
      <c r="Y561" s="34"/>
      <c r="Z561" s="34"/>
      <c r="AA561" s="34"/>
      <c r="AB561" s="34"/>
      <c r="AC561" s="34"/>
      <c r="AD561" s="34"/>
      <c r="AE561" s="34"/>
      <c r="AR561" s="151" t="s">
        <v>140</v>
      </c>
      <c r="AT561" s="151" t="s">
        <v>135</v>
      </c>
      <c r="AU561" s="151" t="s">
        <v>89</v>
      </c>
      <c r="AY561" s="18" t="s">
        <v>133</v>
      </c>
      <c r="BE561" s="152">
        <f>IF(N561="základní",J561,0)</f>
        <v>0</v>
      </c>
      <c r="BF561" s="152">
        <f>IF(N561="snížená",J561,0)</f>
        <v>0</v>
      </c>
      <c r="BG561" s="152">
        <f>IF(N561="zákl. přenesená",J561,0)</f>
        <v>0</v>
      </c>
      <c r="BH561" s="152">
        <f>IF(N561="sníž. přenesená",J561,0)</f>
        <v>0</v>
      </c>
      <c r="BI561" s="152">
        <f>IF(N561="nulová",J561,0)</f>
        <v>0</v>
      </c>
      <c r="BJ561" s="18" t="s">
        <v>87</v>
      </c>
      <c r="BK561" s="152">
        <f>ROUND(I561*H561,2)</f>
        <v>0</v>
      </c>
      <c r="BL561" s="18" t="s">
        <v>140</v>
      </c>
      <c r="BM561" s="151" t="s">
        <v>958</v>
      </c>
    </row>
    <row r="562" spans="1:47" s="2" customFormat="1" ht="11.25">
      <c r="A562" s="34"/>
      <c r="B562" s="35"/>
      <c r="C562" s="34"/>
      <c r="D562" s="153" t="s">
        <v>142</v>
      </c>
      <c r="E562" s="34"/>
      <c r="F562" s="154" t="s">
        <v>959</v>
      </c>
      <c r="G562" s="34"/>
      <c r="H562" s="34"/>
      <c r="I562" s="155"/>
      <c r="J562" s="34"/>
      <c r="K562" s="34"/>
      <c r="L562" s="35"/>
      <c r="M562" s="156"/>
      <c r="N562" s="157"/>
      <c r="O562" s="55"/>
      <c r="P562" s="55"/>
      <c r="Q562" s="55"/>
      <c r="R562" s="55"/>
      <c r="S562" s="55"/>
      <c r="T562" s="56"/>
      <c r="U562" s="34"/>
      <c r="V562" s="34"/>
      <c r="W562" s="34"/>
      <c r="X562" s="34"/>
      <c r="Y562" s="34"/>
      <c r="Z562" s="34"/>
      <c r="AA562" s="34"/>
      <c r="AB562" s="34"/>
      <c r="AC562" s="34"/>
      <c r="AD562" s="34"/>
      <c r="AE562" s="34"/>
      <c r="AT562" s="18" t="s">
        <v>142</v>
      </c>
      <c r="AU562" s="18" t="s">
        <v>89</v>
      </c>
    </row>
    <row r="563" spans="1:47" s="2" customFormat="1" ht="11.25">
      <c r="A563" s="34"/>
      <c r="B563" s="35"/>
      <c r="C563" s="34"/>
      <c r="D563" s="158" t="s">
        <v>144</v>
      </c>
      <c r="E563" s="34"/>
      <c r="F563" s="159" t="s">
        <v>960</v>
      </c>
      <c r="G563" s="34"/>
      <c r="H563" s="34"/>
      <c r="I563" s="155"/>
      <c r="J563" s="34"/>
      <c r="K563" s="34"/>
      <c r="L563" s="35"/>
      <c r="M563" s="156"/>
      <c r="N563" s="157"/>
      <c r="O563" s="55"/>
      <c r="P563" s="55"/>
      <c r="Q563" s="55"/>
      <c r="R563" s="55"/>
      <c r="S563" s="55"/>
      <c r="T563" s="56"/>
      <c r="U563" s="34"/>
      <c r="V563" s="34"/>
      <c r="W563" s="34"/>
      <c r="X563" s="34"/>
      <c r="Y563" s="34"/>
      <c r="Z563" s="34"/>
      <c r="AA563" s="34"/>
      <c r="AB563" s="34"/>
      <c r="AC563" s="34"/>
      <c r="AD563" s="34"/>
      <c r="AE563" s="34"/>
      <c r="AT563" s="18" t="s">
        <v>144</v>
      </c>
      <c r="AU563" s="18" t="s">
        <v>89</v>
      </c>
    </row>
    <row r="564" spans="2:51" s="13" customFormat="1" ht="11.25">
      <c r="B564" s="170"/>
      <c r="D564" s="153" t="s">
        <v>409</v>
      </c>
      <c r="E564" s="171" t="s">
        <v>3</v>
      </c>
      <c r="F564" s="172" t="s">
        <v>961</v>
      </c>
      <c r="H564" s="171" t="s">
        <v>3</v>
      </c>
      <c r="I564" s="173"/>
      <c r="L564" s="170"/>
      <c r="M564" s="174"/>
      <c r="N564" s="175"/>
      <c r="O564" s="175"/>
      <c r="P564" s="175"/>
      <c r="Q564" s="175"/>
      <c r="R564" s="175"/>
      <c r="S564" s="175"/>
      <c r="T564" s="176"/>
      <c r="AT564" s="171" t="s">
        <v>409</v>
      </c>
      <c r="AU564" s="171" t="s">
        <v>89</v>
      </c>
      <c r="AV564" s="13" t="s">
        <v>87</v>
      </c>
      <c r="AW564" s="13" t="s">
        <v>41</v>
      </c>
      <c r="AX564" s="13" t="s">
        <v>79</v>
      </c>
      <c r="AY564" s="171" t="s">
        <v>133</v>
      </c>
    </row>
    <row r="565" spans="2:51" s="13" customFormat="1" ht="11.25">
      <c r="B565" s="170"/>
      <c r="D565" s="153" t="s">
        <v>409</v>
      </c>
      <c r="E565" s="171" t="s">
        <v>3</v>
      </c>
      <c r="F565" s="172" t="s">
        <v>962</v>
      </c>
      <c r="H565" s="171" t="s">
        <v>3</v>
      </c>
      <c r="I565" s="173"/>
      <c r="L565" s="170"/>
      <c r="M565" s="174"/>
      <c r="N565" s="175"/>
      <c r="O565" s="175"/>
      <c r="P565" s="175"/>
      <c r="Q565" s="175"/>
      <c r="R565" s="175"/>
      <c r="S565" s="175"/>
      <c r="T565" s="176"/>
      <c r="AT565" s="171" t="s">
        <v>409</v>
      </c>
      <c r="AU565" s="171" t="s">
        <v>89</v>
      </c>
      <c r="AV565" s="13" t="s">
        <v>87</v>
      </c>
      <c r="AW565" s="13" t="s">
        <v>41</v>
      </c>
      <c r="AX565" s="13" t="s">
        <v>79</v>
      </c>
      <c r="AY565" s="171" t="s">
        <v>133</v>
      </c>
    </row>
    <row r="566" spans="2:51" s="14" customFormat="1" ht="11.25">
      <c r="B566" s="177"/>
      <c r="D566" s="153" t="s">
        <v>409</v>
      </c>
      <c r="E566" s="178" t="s">
        <v>3</v>
      </c>
      <c r="F566" s="179" t="s">
        <v>963</v>
      </c>
      <c r="H566" s="180">
        <v>1.71</v>
      </c>
      <c r="I566" s="181"/>
      <c r="L566" s="177"/>
      <c r="M566" s="182"/>
      <c r="N566" s="183"/>
      <c r="O566" s="183"/>
      <c r="P566" s="183"/>
      <c r="Q566" s="183"/>
      <c r="R566" s="183"/>
      <c r="S566" s="183"/>
      <c r="T566" s="184"/>
      <c r="AT566" s="178" t="s">
        <v>409</v>
      </c>
      <c r="AU566" s="178" t="s">
        <v>89</v>
      </c>
      <c r="AV566" s="14" t="s">
        <v>89</v>
      </c>
      <c r="AW566" s="14" t="s">
        <v>41</v>
      </c>
      <c r="AX566" s="14" t="s">
        <v>79</v>
      </c>
      <c r="AY566" s="178" t="s">
        <v>133</v>
      </c>
    </row>
    <row r="567" spans="2:51" s="13" customFormat="1" ht="11.25">
      <c r="B567" s="170"/>
      <c r="D567" s="153" t="s">
        <v>409</v>
      </c>
      <c r="E567" s="171" t="s">
        <v>3</v>
      </c>
      <c r="F567" s="172" t="s">
        <v>964</v>
      </c>
      <c r="H567" s="171" t="s">
        <v>3</v>
      </c>
      <c r="I567" s="173"/>
      <c r="L567" s="170"/>
      <c r="M567" s="174"/>
      <c r="N567" s="175"/>
      <c r="O567" s="175"/>
      <c r="P567" s="175"/>
      <c r="Q567" s="175"/>
      <c r="R567" s="175"/>
      <c r="S567" s="175"/>
      <c r="T567" s="176"/>
      <c r="AT567" s="171" t="s">
        <v>409</v>
      </c>
      <c r="AU567" s="171" t="s">
        <v>89</v>
      </c>
      <c r="AV567" s="13" t="s">
        <v>87</v>
      </c>
      <c r="AW567" s="13" t="s">
        <v>41</v>
      </c>
      <c r="AX567" s="13" t="s">
        <v>79</v>
      </c>
      <c r="AY567" s="171" t="s">
        <v>133</v>
      </c>
    </row>
    <row r="568" spans="2:51" s="14" customFormat="1" ht="11.25">
      <c r="B568" s="177"/>
      <c r="D568" s="153" t="s">
        <v>409</v>
      </c>
      <c r="E568" s="178" t="s">
        <v>3</v>
      </c>
      <c r="F568" s="179" t="s">
        <v>965</v>
      </c>
      <c r="H568" s="180">
        <v>0.279</v>
      </c>
      <c r="I568" s="181"/>
      <c r="L568" s="177"/>
      <c r="M568" s="182"/>
      <c r="N568" s="183"/>
      <c r="O568" s="183"/>
      <c r="P568" s="183"/>
      <c r="Q568" s="183"/>
      <c r="R568" s="183"/>
      <c r="S568" s="183"/>
      <c r="T568" s="184"/>
      <c r="AT568" s="178" t="s">
        <v>409</v>
      </c>
      <c r="AU568" s="178" t="s">
        <v>89</v>
      </c>
      <c r="AV568" s="14" t="s">
        <v>89</v>
      </c>
      <c r="AW568" s="14" t="s">
        <v>41</v>
      </c>
      <c r="AX568" s="14" t="s">
        <v>79</v>
      </c>
      <c r="AY568" s="178" t="s">
        <v>133</v>
      </c>
    </row>
    <row r="569" spans="2:51" s="15" customFormat="1" ht="11.25">
      <c r="B569" s="189"/>
      <c r="D569" s="153" t="s">
        <v>409</v>
      </c>
      <c r="E569" s="190" t="s">
        <v>3</v>
      </c>
      <c r="F569" s="191" t="s">
        <v>456</v>
      </c>
      <c r="H569" s="192">
        <v>1.9889999999999999</v>
      </c>
      <c r="I569" s="193"/>
      <c r="L569" s="189"/>
      <c r="M569" s="197"/>
      <c r="N569" s="198"/>
      <c r="O569" s="198"/>
      <c r="P569" s="198"/>
      <c r="Q569" s="198"/>
      <c r="R569" s="198"/>
      <c r="S569" s="198"/>
      <c r="T569" s="199"/>
      <c r="AT569" s="190" t="s">
        <v>409</v>
      </c>
      <c r="AU569" s="190" t="s">
        <v>89</v>
      </c>
      <c r="AV569" s="15" t="s">
        <v>140</v>
      </c>
      <c r="AW569" s="15" t="s">
        <v>41</v>
      </c>
      <c r="AX569" s="15" t="s">
        <v>87</v>
      </c>
      <c r="AY569" s="190" t="s">
        <v>133</v>
      </c>
    </row>
    <row r="570" spans="1:65" s="2" customFormat="1" ht="24.2" customHeight="1">
      <c r="A570" s="34"/>
      <c r="B570" s="139"/>
      <c r="C570" s="140" t="s">
        <v>966</v>
      </c>
      <c r="D570" s="140" t="s">
        <v>135</v>
      </c>
      <c r="E570" s="141" t="s">
        <v>967</v>
      </c>
      <c r="F570" s="142" t="s">
        <v>968</v>
      </c>
      <c r="G570" s="143" t="s">
        <v>186</v>
      </c>
      <c r="H570" s="144">
        <v>29.879</v>
      </c>
      <c r="I570" s="145"/>
      <c r="J570" s="146">
        <f>ROUND(I570*H570,2)</f>
        <v>0</v>
      </c>
      <c r="K570" s="142" t="s">
        <v>139</v>
      </c>
      <c r="L570" s="35"/>
      <c r="M570" s="147" t="s">
        <v>3</v>
      </c>
      <c r="N570" s="148" t="s">
        <v>50</v>
      </c>
      <c r="O570" s="55"/>
      <c r="P570" s="149">
        <f>O570*H570</f>
        <v>0</v>
      </c>
      <c r="Q570" s="149">
        <v>0</v>
      </c>
      <c r="R570" s="149">
        <f>Q570*H570</f>
        <v>0</v>
      </c>
      <c r="S570" s="149">
        <v>0</v>
      </c>
      <c r="T570" s="150">
        <f>S570*H570</f>
        <v>0</v>
      </c>
      <c r="U570" s="34"/>
      <c r="V570" s="34"/>
      <c r="W570" s="34"/>
      <c r="X570" s="34"/>
      <c r="Y570" s="34"/>
      <c r="Z570" s="34"/>
      <c r="AA570" s="34"/>
      <c r="AB570" s="34"/>
      <c r="AC570" s="34"/>
      <c r="AD570" s="34"/>
      <c r="AE570" s="34"/>
      <c r="AR570" s="151" t="s">
        <v>140</v>
      </c>
      <c r="AT570" s="151" t="s">
        <v>135</v>
      </c>
      <c r="AU570" s="151" t="s">
        <v>89</v>
      </c>
      <c r="AY570" s="18" t="s">
        <v>133</v>
      </c>
      <c r="BE570" s="152">
        <f>IF(N570="základní",J570,0)</f>
        <v>0</v>
      </c>
      <c r="BF570" s="152">
        <f>IF(N570="snížená",J570,0)</f>
        <v>0</v>
      </c>
      <c r="BG570" s="152">
        <f>IF(N570="zákl. přenesená",J570,0)</f>
        <v>0</v>
      </c>
      <c r="BH570" s="152">
        <f>IF(N570="sníž. přenesená",J570,0)</f>
        <v>0</v>
      </c>
      <c r="BI570" s="152">
        <f>IF(N570="nulová",J570,0)</f>
        <v>0</v>
      </c>
      <c r="BJ570" s="18" t="s">
        <v>87</v>
      </c>
      <c r="BK570" s="152">
        <f>ROUND(I570*H570,2)</f>
        <v>0</v>
      </c>
      <c r="BL570" s="18" t="s">
        <v>140</v>
      </c>
      <c r="BM570" s="151" t="s">
        <v>969</v>
      </c>
    </row>
    <row r="571" spans="1:47" s="2" customFormat="1" ht="19.5">
      <c r="A571" s="34"/>
      <c r="B571" s="35"/>
      <c r="C571" s="34"/>
      <c r="D571" s="153" t="s">
        <v>142</v>
      </c>
      <c r="E571" s="34"/>
      <c r="F571" s="154" t="s">
        <v>970</v>
      </c>
      <c r="G571" s="34"/>
      <c r="H571" s="34"/>
      <c r="I571" s="155"/>
      <c r="J571" s="34"/>
      <c r="K571" s="34"/>
      <c r="L571" s="35"/>
      <c r="M571" s="156"/>
      <c r="N571" s="157"/>
      <c r="O571" s="55"/>
      <c r="P571" s="55"/>
      <c r="Q571" s="55"/>
      <c r="R571" s="55"/>
      <c r="S571" s="55"/>
      <c r="T571" s="56"/>
      <c r="U571" s="34"/>
      <c r="V571" s="34"/>
      <c r="W571" s="34"/>
      <c r="X571" s="34"/>
      <c r="Y571" s="34"/>
      <c r="Z571" s="34"/>
      <c r="AA571" s="34"/>
      <c r="AB571" s="34"/>
      <c r="AC571" s="34"/>
      <c r="AD571" s="34"/>
      <c r="AE571" s="34"/>
      <c r="AT571" s="18" t="s">
        <v>142</v>
      </c>
      <c r="AU571" s="18" t="s">
        <v>89</v>
      </c>
    </row>
    <row r="572" spans="1:47" s="2" customFormat="1" ht="11.25">
      <c r="A572" s="34"/>
      <c r="B572" s="35"/>
      <c r="C572" s="34"/>
      <c r="D572" s="158" t="s">
        <v>144</v>
      </c>
      <c r="E572" s="34"/>
      <c r="F572" s="159" t="s">
        <v>971</v>
      </c>
      <c r="G572" s="34"/>
      <c r="H572" s="34"/>
      <c r="I572" s="155"/>
      <c r="J572" s="34"/>
      <c r="K572" s="34"/>
      <c r="L572" s="35"/>
      <c r="M572" s="156"/>
      <c r="N572" s="157"/>
      <c r="O572" s="55"/>
      <c r="P572" s="55"/>
      <c r="Q572" s="55"/>
      <c r="R572" s="55"/>
      <c r="S572" s="55"/>
      <c r="T572" s="56"/>
      <c r="U572" s="34"/>
      <c r="V572" s="34"/>
      <c r="W572" s="34"/>
      <c r="X572" s="34"/>
      <c r="Y572" s="34"/>
      <c r="Z572" s="34"/>
      <c r="AA572" s="34"/>
      <c r="AB572" s="34"/>
      <c r="AC572" s="34"/>
      <c r="AD572" s="34"/>
      <c r="AE572" s="34"/>
      <c r="AT572" s="18" t="s">
        <v>144</v>
      </c>
      <c r="AU572" s="18" t="s">
        <v>89</v>
      </c>
    </row>
    <row r="573" spans="2:51" s="13" customFormat="1" ht="11.25">
      <c r="B573" s="170"/>
      <c r="D573" s="153" t="s">
        <v>409</v>
      </c>
      <c r="E573" s="171" t="s">
        <v>3</v>
      </c>
      <c r="F573" s="172" t="s">
        <v>522</v>
      </c>
      <c r="H573" s="171" t="s">
        <v>3</v>
      </c>
      <c r="I573" s="173"/>
      <c r="L573" s="170"/>
      <c r="M573" s="174"/>
      <c r="N573" s="175"/>
      <c r="O573" s="175"/>
      <c r="P573" s="175"/>
      <c r="Q573" s="175"/>
      <c r="R573" s="175"/>
      <c r="S573" s="175"/>
      <c r="T573" s="176"/>
      <c r="AT573" s="171" t="s">
        <v>409</v>
      </c>
      <c r="AU573" s="171" t="s">
        <v>89</v>
      </c>
      <c r="AV573" s="13" t="s">
        <v>87</v>
      </c>
      <c r="AW573" s="13" t="s">
        <v>41</v>
      </c>
      <c r="AX573" s="13" t="s">
        <v>79</v>
      </c>
      <c r="AY573" s="171" t="s">
        <v>133</v>
      </c>
    </row>
    <row r="574" spans="2:51" s="13" customFormat="1" ht="11.25">
      <c r="B574" s="170"/>
      <c r="D574" s="153" t="s">
        <v>409</v>
      </c>
      <c r="E574" s="171" t="s">
        <v>3</v>
      </c>
      <c r="F574" s="172" t="s">
        <v>972</v>
      </c>
      <c r="H574" s="171" t="s">
        <v>3</v>
      </c>
      <c r="I574" s="173"/>
      <c r="L574" s="170"/>
      <c r="M574" s="174"/>
      <c r="N574" s="175"/>
      <c r="O574" s="175"/>
      <c r="P574" s="175"/>
      <c r="Q574" s="175"/>
      <c r="R574" s="175"/>
      <c r="S574" s="175"/>
      <c r="T574" s="176"/>
      <c r="AT574" s="171" t="s">
        <v>409</v>
      </c>
      <c r="AU574" s="171" t="s">
        <v>89</v>
      </c>
      <c r="AV574" s="13" t="s">
        <v>87</v>
      </c>
      <c r="AW574" s="13" t="s">
        <v>41</v>
      </c>
      <c r="AX574" s="13" t="s">
        <v>79</v>
      </c>
      <c r="AY574" s="171" t="s">
        <v>133</v>
      </c>
    </row>
    <row r="575" spans="2:51" s="14" customFormat="1" ht="11.25">
      <c r="B575" s="177"/>
      <c r="D575" s="153" t="s">
        <v>409</v>
      </c>
      <c r="E575" s="178" t="s">
        <v>3</v>
      </c>
      <c r="F575" s="179" t="s">
        <v>973</v>
      </c>
      <c r="H575" s="180">
        <v>4.376</v>
      </c>
      <c r="I575" s="181"/>
      <c r="L575" s="177"/>
      <c r="M575" s="182"/>
      <c r="N575" s="183"/>
      <c r="O575" s="183"/>
      <c r="P575" s="183"/>
      <c r="Q575" s="183"/>
      <c r="R575" s="183"/>
      <c r="S575" s="183"/>
      <c r="T575" s="184"/>
      <c r="AT575" s="178" t="s">
        <v>409</v>
      </c>
      <c r="AU575" s="178" t="s">
        <v>89</v>
      </c>
      <c r="AV575" s="14" t="s">
        <v>89</v>
      </c>
      <c r="AW575" s="14" t="s">
        <v>41</v>
      </c>
      <c r="AX575" s="14" t="s">
        <v>79</v>
      </c>
      <c r="AY575" s="178" t="s">
        <v>133</v>
      </c>
    </row>
    <row r="576" spans="2:51" s="13" customFormat="1" ht="11.25">
      <c r="B576" s="170"/>
      <c r="D576" s="153" t="s">
        <v>409</v>
      </c>
      <c r="E576" s="171" t="s">
        <v>3</v>
      </c>
      <c r="F576" s="172" t="s">
        <v>974</v>
      </c>
      <c r="H576" s="171" t="s">
        <v>3</v>
      </c>
      <c r="I576" s="173"/>
      <c r="L576" s="170"/>
      <c r="M576" s="174"/>
      <c r="N576" s="175"/>
      <c r="O576" s="175"/>
      <c r="P576" s="175"/>
      <c r="Q576" s="175"/>
      <c r="R576" s="175"/>
      <c r="S576" s="175"/>
      <c r="T576" s="176"/>
      <c r="AT576" s="171" t="s">
        <v>409</v>
      </c>
      <c r="AU576" s="171" t="s">
        <v>89</v>
      </c>
      <c r="AV576" s="13" t="s">
        <v>87</v>
      </c>
      <c r="AW576" s="13" t="s">
        <v>41</v>
      </c>
      <c r="AX576" s="13" t="s">
        <v>79</v>
      </c>
      <c r="AY576" s="171" t="s">
        <v>133</v>
      </c>
    </row>
    <row r="577" spans="2:51" s="14" customFormat="1" ht="11.25">
      <c r="B577" s="177"/>
      <c r="D577" s="153" t="s">
        <v>409</v>
      </c>
      <c r="E577" s="178" t="s">
        <v>3</v>
      </c>
      <c r="F577" s="179" t="s">
        <v>975</v>
      </c>
      <c r="H577" s="180">
        <v>6.179</v>
      </c>
      <c r="I577" s="181"/>
      <c r="L577" s="177"/>
      <c r="M577" s="182"/>
      <c r="N577" s="183"/>
      <c r="O577" s="183"/>
      <c r="P577" s="183"/>
      <c r="Q577" s="183"/>
      <c r="R577" s="183"/>
      <c r="S577" s="183"/>
      <c r="T577" s="184"/>
      <c r="AT577" s="178" t="s">
        <v>409</v>
      </c>
      <c r="AU577" s="178" t="s">
        <v>89</v>
      </c>
      <c r="AV577" s="14" t="s">
        <v>89</v>
      </c>
      <c r="AW577" s="14" t="s">
        <v>41</v>
      </c>
      <c r="AX577" s="14" t="s">
        <v>79</v>
      </c>
      <c r="AY577" s="178" t="s">
        <v>133</v>
      </c>
    </row>
    <row r="578" spans="2:51" s="13" customFormat="1" ht="11.25">
      <c r="B578" s="170"/>
      <c r="D578" s="153" t="s">
        <v>409</v>
      </c>
      <c r="E578" s="171" t="s">
        <v>3</v>
      </c>
      <c r="F578" s="172" t="s">
        <v>976</v>
      </c>
      <c r="H578" s="171" t="s">
        <v>3</v>
      </c>
      <c r="I578" s="173"/>
      <c r="L578" s="170"/>
      <c r="M578" s="174"/>
      <c r="N578" s="175"/>
      <c r="O578" s="175"/>
      <c r="P578" s="175"/>
      <c r="Q578" s="175"/>
      <c r="R578" s="175"/>
      <c r="S578" s="175"/>
      <c r="T578" s="176"/>
      <c r="AT578" s="171" t="s">
        <v>409</v>
      </c>
      <c r="AU578" s="171" t="s">
        <v>89</v>
      </c>
      <c r="AV578" s="13" t="s">
        <v>87</v>
      </c>
      <c r="AW578" s="13" t="s">
        <v>41</v>
      </c>
      <c r="AX578" s="13" t="s">
        <v>79</v>
      </c>
      <c r="AY578" s="171" t="s">
        <v>133</v>
      </c>
    </row>
    <row r="579" spans="2:51" s="14" customFormat="1" ht="11.25">
      <c r="B579" s="177"/>
      <c r="D579" s="153" t="s">
        <v>409</v>
      </c>
      <c r="E579" s="178" t="s">
        <v>3</v>
      </c>
      <c r="F579" s="179" t="s">
        <v>977</v>
      </c>
      <c r="H579" s="180">
        <v>18.874</v>
      </c>
      <c r="I579" s="181"/>
      <c r="L579" s="177"/>
      <c r="M579" s="182"/>
      <c r="N579" s="183"/>
      <c r="O579" s="183"/>
      <c r="P579" s="183"/>
      <c r="Q579" s="183"/>
      <c r="R579" s="183"/>
      <c r="S579" s="183"/>
      <c r="T579" s="184"/>
      <c r="AT579" s="178" t="s">
        <v>409</v>
      </c>
      <c r="AU579" s="178" t="s">
        <v>89</v>
      </c>
      <c r="AV579" s="14" t="s">
        <v>89</v>
      </c>
      <c r="AW579" s="14" t="s">
        <v>41</v>
      </c>
      <c r="AX579" s="14" t="s">
        <v>79</v>
      </c>
      <c r="AY579" s="178" t="s">
        <v>133</v>
      </c>
    </row>
    <row r="580" spans="2:51" s="13" customFormat="1" ht="11.25">
      <c r="B580" s="170"/>
      <c r="D580" s="153" t="s">
        <v>409</v>
      </c>
      <c r="E580" s="171" t="s">
        <v>3</v>
      </c>
      <c r="F580" s="172" t="s">
        <v>978</v>
      </c>
      <c r="H580" s="171" t="s">
        <v>3</v>
      </c>
      <c r="I580" s="173"/>
      <c r="L580" s="170"/>
      <c r="M580" s="174"/>
      <c r="N580" s="175"/>
      <c r="O580" s="175"/>
      <c r="P580" s="175"/>
      <c r="Q580" s="175"/>
      <c r="R580" s="175"/>
      <c r="S580" s="175"/>
      <c r="T580" s="176"/>
      <c r="AT580" s="171" t="s">
        <v>409</v>
      </c>
      <c r="AU580" s="171" t="s">
        <v>89</v>
      </c>
      <c r="AV580" s="13" t="s">
        <v>87</v>
      </c>
      <c r="AW580" s="13" t="s">
        <v>41</v>
      </c>
      <c r="AX580" s="13" t="s">
        <v>79</v>
      </c>
      <c r="AY580" s="171" t="s">
        <v>133</v>
      </c>
    </row>
    <row r="581" spans="2:51" s="14" customFormat="1" ht="11.25">
      <c r="B581" s="177"/>
      <c r="D581" s="153" t="s">
        <v>409</v>
      </c>
      <c r="E581" s="178" t="s">
        <v>3</v>
      </c>
      <c r="F581" s="179" t="s">
        <v>979</v>
      </c>
      <c r="H581" s="180">
        <v>0.45</v>
      </c>
      <c r="I581" s="181"/>
      <c r="L581" s="177"/>
      <c r="M581" s="182"/>
      <c r="N581" s="183"/>
      <c r="O581" s="183"/>
      <c r="P581" s="183"/>
      <c r="Q581" s="183"/>
      <c r="R581" s="183"/>
      <c r="S581" s="183"/>
      <c r="T581" s="184"/>
      <c r="AT581" s="178" t="s">
        <v>409</v>
      </c>
      <c r="AU581" s="178" t="s">
        <v>89</v>
      </c>
      <c r="AV581" s="14" t="s">
        <v>89</v>
      </c>
      <c r="AW581" s="14" t="s">
        <v>41</v>
      </c>
      <c r="AX581" s="14" t="s">
        <v>79</v>
      </c>
      <c r="AY581" s="178" t="s">
        <v>133</v>
      </c>
    </row>
    <row r="582" spans="2:51" s="15" customFormat="1" ht="11.25">
      <c r="B582" s="189"/>
      <c r="D582" s="153" t="s">
        <v>409</v>
      </c>
      <c r="E582" s="190" t="s">
        <v>3</v>
      </c>
      <c r="F582" s="191" t="s">
        <v>456</v>
      </c>
      <c r="H582" s="192">
        <v>29.878999999999998</v>
      </c>
      <c r="I582" s="193"/>
      <c r="L582" s="189"/>
      <c r="M582" s="197"/>
      <c r="N582" s="198"/>
      <c r="O582" s="198"/>
      <c r="P582" s="198"/>
      <c r="Q582" s="198"/>
      <c r="R582" s="198"/>
      <c r="S582" s="198"/>
      <c r="T582" s="199"/>
      <c r="AT582" s="190" t="s">
        <v>409</v>
      </c>
      <c r="AU582" s="190" t="s">
        <v>89</v>
      </c>
      <c r="AV582" s="15" t="s">
        <v>140</v>
      </c>
      <c r="AW582" s="15" t="s">
        <v>41</v>
      </c>
      <c r="AX582" s="15" t="s">
        <v>87</v>
      </c>
      <c r="AY582" s="190" t="s">
        <v>133</v>
      </c>
    </row>
    <row r="583" spans="1:65" s="2" customFormat="1" ht="16.5" customHeight="1">
      <c r="A583" s="34"/>
      <c r="B583" s="139"/>
      <c r="C583" s="140" t="s">
        <v>980</v>
      </c>
      <c r="D583" s="140" t="s">
        <v>135</v>
      </c>
      <c r="E583" s="141" t="s">
        <v>981</v>
      </c>
      <c r="F583" s="142" t="s">
        <v>982</v>
      </c>
      <c r="G583" s="143" t="s">
        <v>186</v>
      </c>
      <c r="H583" s="144">
        <v>418.306</v>
      </c>
      <c r="I583" s="145"/>
      <c r="J583" s="146">
        <f>ROUND(I583*H583,2)</f>
        <v>0</v>
      </c>
      <c r="K583" s="142" t="s">
        <v>139</v>
      </c>
      <c r="L583" s="35"/>
      <c r="M583" s="147" t="s">
        <v>3</v>
      </c>
      <c r="N583" s="148" t="s">
        <v>50</v>
      </c>
      <c r="O583" s="55"/>
      <c r="P583" s="149">
        <f>O583*H583</f>
        <v>0</v>
      </c>
      <c r="Q583" s="149">
        <v>0</v>
      </c>
      <c r="R583" s="149">
        <f>Q583*H583</f>
        <v>0</v>
      </c>
      <c r="S583" s="149">
        <v>0</v>
      </c>
      <c r="T583" s="150">
        <f>S583*H583</f>
        <v>0</v>
      </c>
      <c r="U583" s="34"/>
      <c r="V583" s="34"/>
      <c r="W583" s="34"/>
      <c r="X583" s="34"/>
      <c r="Y583" s="34"/>
      <c r="Z583" s="34"/>
      <c r="AA583" s="34"/>
      <c r="AB583" s="34"/>
      <c r="AC583" s="34"/>
      <c r="AD583" s="34"/>
      <c r="AE583" s="34"/>
      <c r="AR583" s="151" t="s">
        <v>140</v>
      </c>
      <c r="AT583" s="151" t="s">
        <v>135</v>
      </c>
      <c r="AU583" s="151" t="s">
        <v>89</v>
      </c>
      <c r="AY583" s="18" t="s">
        <v>133</v>
      </c>
      <c r="BE583" s="152">
        <f>IF(N583="základní",J583,0)</f>
        <v>0</v>
      </c>
      <c r="BF583" s="152">
        <f>IF(N583="snížená",J583,0)</f>
        <v>0</v>
      </c>
      <c r="BG583" s="152">
        <f>IF(N583="zákl. přenesená",J583,0)</f>
        <v>0</v>
      </c>
      <c r="BH583" s="152">
        <f>IF(N583="sníž. přenesená",J583,0)</f>
        <v>0</v>
      </c>
      <c r="BI583" s="152">
        <f>IF(N583="nulová",J583,0)</f>
        <v>0</v>
      </c>
      <c r="BJ583" s="18" t="s">
        <v>87</v>
      </c>
      <c r="BK583" s="152">
        <f>ROUND(I583*H583,2)</f>
        <v>0</v>
      </c>
      <c r="BL583" s="18" t="s">
        <v>140</v>
      </c>
      <c r="BM583" s="151" t="s">
        <v>983</v>
      </c>
    </row>
    <row r="584" spans="1:47" s="2" customFormat="1" ht="29.25">
      <c r="A584" s="34"/>
      <c r="B584" s="35"/>
      <c r="C584" s="34"/>
      <c r="D584" s="153" t="s">
        <v>142</v>
      </c>
      <c r="E584" s="34"/>
      <c r="F584" s="154" t="s">
        <v>984</v>
      </c>
      <c r="G584" s="34"/>
      <c r="H584" s="34"/>
      <c r="I584" s="155"/>
      <c r="J584" s="34"/>
      <c r="K584" s="34"/>
      <c r="L584" s="35"/>
      <c r="M584" s="156"/>
      <c r="N584" s="157"/>
      <c r="O584" s="55"/>
      <c r="P584" s="55"/>
      <c r="Q584" s="55"/>
      <c r="R584" s="55"/>
      <c r="S584" s="55"/>
      <c r="T584" s="56"/>
      <c r="U584" s="34"/>
      <c r="V584" s="34"/>
      <c r="W584" s="34"/>
      <c r="X584" s="34"/>
      <c r="Y584" s="34"/>
      <c r="Z584" s="34"/>
      <c r="AA584" s="34"/>
      <c r="AB584" s="34"/>
      <c r="AC584" s="34"/>
      <c r="AD584" s="34"/>
      <c r="AE584" s="34"/>
      <c r="AT584" s="18" t="s">
        <v>142</v>
      </c>
      <c r="AU584" s="18" t="s">
        <v>89</v>
      </c>
    </row>
    <row r="585" spans="1:47" s="2" customFormat="1" ht="11.25">
      <c r="A585" s="34"/>
      <c r="B585" s="35"/>
      <c r="C585" s="34"/>
      <c r="D585" s="158" t="s">
        <v>144</v>
      </c>
      <c r="E585" s="34"/>
      <c r="F585" s="159" t="s">
        <v>985</v>
      </c>
      <c r="G585" s="34"/>
      <c r="H585" s="34"/>
      <c r="I585" s="155"/>
      <c r="J585" s="34"/>
      <c r="K585" s="34"/>
      <c r="L585" s="35"/>
      <c r="M585" s="156"/>
      <c r="N585" s="157"/>
      <c r="O585" s="55"/>
      <c r="P585" s="55"/>
      <c r="Q585" s="55"/>
      <c r="R585" s="55"/>
      <c r="S585" s="55"/>
      <c r="T585" s="56"/>
      <c r="U585" s="34"/>
      <c r="V585" s="34"/>
      <c r="W585" s="34"/>
      <c r="X585" s="34"/>
      <c r="Y585" s="34"/>
      <c r="Z585" s="34"/>
      <c r="AA585" s="34"/>
      <c r="AB585" s="34"/>
      <c r="AC585" s="34"/>
      <c r="AD585" s="34"/>
      <c r="AE585" s="34"/>
      <c r="AT585" s="18" t="s">
        <v>144</v>
      </c>
      <c r="AU585" s="18" t="s">
        <v>89</v>
      </c>
    </row>
    <row r="586" spans="2:51" s="13" customFormat="1" ht="11.25">
      <c r="B586" s="170"/>
      <c r="D586" s="153" t="s">
        <v>409</v>
      </c>
      <c r="E586" s="171" t="s">
        <v>3</v>
      </c>
      <c r="F586" s="172" t="s">
        <v>522</v>
      </c>
      <c r="H586" s="171" t="s">
        <v>3</v>
      </c>
      <c r="I586" s="173"/>
      <c r="L586" s="170"/>
      <c r="M586" s="174"/>
      <c r="N586" s="175"/>
      <c r="O586" s="175"/>
      <c r="P586" s="175"/>
      <c r="Q586" s="175"/>
      <c r="R586" s="175"/>
      <c r="S586" s="175"/>
      <c r="T586" s="176"/>
      <c r="AT586" s="171" t="s">
        <v>409</v>
      </c>
      <c r="AU586" s="171" t="s">
        <v>89</v>
      </c>
      <c r="AV586" s="13" t="s">
        <v>87</v>
      </c>
      <c r="AW586" s="13" t="s">
        <v>41</v>
      </c>
      <c r="AX586" s="13" t="s">
        <v>79</v>
      </c>
      <c r="AY586" s="171" t="s">
        <v>133</v>
      </c>
    </row>
    <row r="587" spans="2:51" s="13" customFormat="1" ht="11.25">
      <c r="B587" s="170"/>
      <c r="D587" s="153" t="s">
        <v>409</v>
      </c>
      <c r="E587" s="171" t="s">
        <v>3</v>
      </c>
      <c r="F587" s="172" t="s">
        <v>972</v>
      </c>
      <c r="H587" s="171" t="s">
        <v>3</v>
      </c>
      <c r="I587" s="173"/>
      <c r="L587" s="170"/>
      <c r="M587" s="174"/>
      <c r="N587" s="175"/>
      <c r="O587" s="175"/>
      <c r="P587" s="175"/>
      <c r="Q587" s="175"/>
      <c r="R587" s="175"/>
      <c r="S587" s="175"/>
      <c r="T587" s="176"/>
      <c r="AT587" s="171" t="s">
        <v>409</v>
      </c>
      <c r="AU587" s="171" t="s">
        <v>89</v>
      </c>
      <c r="AV587" s="13" t="s">
        <v>87</v>
      </c>
      <c r="AW587" s="13" t="s">
        <v>41</v>
      </c>
      <c r="AX587" s="13" t="s">
        <v>79</v>
      </c>
      <c r="AY587" s="171" t="s">
        <v>133</v>
      </c>
    </row>
    <row r="588" spans="2:51" s="14" customFormat="1" ht="11.25">
      <c r="B588" s="177"/>
      <c r="D588" s="153" t="s">
        <v>409</v>
      </c>
      <c r="E588" s="178" t="s">
        <v>3</v>
      </c>
      <c r="F588" s="179" t="s">
        <v>986</v>
      </c>
      <c r="H588" s="180">
        <v>61.264</v>
      </c>
      <c r="I588" s="181"/>
      <c r="L588" s="177"/>
      <c r="M588" s="182"/>
      <c r="N588" s="183"/>
      <c r="O588" s="183"/>
      <c r="P588" s="183"/>
      <c r="Q588" s="183"/>
      <c r="R588" s="183"/>
      <c r="S588" s="183"/>
      <c r="T588" s="184"/>
      <c r="AT588" s="178" t="s">
        <v>409</v>
      </c>
      <c r="AU588" s="178" t="s">
        <v>89</v>
      </c>
      <c r="AV588" s="14" t="s">
        <v>89</v>
      </c>
      <c r="AW588" s="14" t="s">
        <v>41</v>
      </c>
      <c r="AX588" s="14" t="s">
        <v>79</v>
      </c>
      <c r="AY588" s="178" t="s">
        <v>133</v>
      </c>
    </row>
    <row r="589" spans="2:51" s="13" customFormat="1" ht="11.25">
      <c r="B589" s="170"/>
      <c r="D589" s="153" t="s">
        <v>409</v>
      </c>
      <c r="E589" s="171" t="s">
        <v>3</v>
      </c>
      <c r="F589" s="172" t="s">
        <v>974</v>
      </c>
      <c r="H589" s="171" t="s">
        <v>3</v>
      </c>
      <c r="I589" s="173"/>
      <c r="L589" s="170"/>
      <c r="M589" s="174"/>
      <c r="N589" s="175"/>
      <c r="O589" s="175"/>
      <c r="P589" s="175"/>
      <c r="Q589" s="175"/>
      <c r="R589" s="175"/>
      <c r="S589" s="175"/>
      <c r="T589" s="176"/>
      <c r="AT589" s="171" t="s">
        <v>409</v>
      </c>
      <c r="AU589" s="171" t="s">
        <v>89</v>
      </c>
      <c r="AV589" s="13" t="s">
        <v>87</v>
      </c>
      <c r="AW589" s="13" t="s">
        <v>41</v>
      </c>
      <c r="AX589" s="13" t="s">
        <v>79</v>
      </c>
      <c r="AY589" s="171" t="s">
        <v>133</v>
      </c>
    </row>
    <row r="590" spans="2:51" s="14" customFormat="1" ht="11.25">
      <c r="B590" s="177"/>
      <c r="D590" s="153" t="s">
        <v>409</v>
      </c>
      <c r="E590" s="178" t="s">
        <v>3</v>
      </c>
      <c r="F590" s="179" t="s">
        <v>987</v>
      </c>
      <c r="H590" s="180">
        <v>86.506</v>
      </c>
      <c r="I590" s="181"/>
      <c r="L590" s="177"/>
      <c r="M590" s="182"/>
      <c r="N590" s="183"/>
      <c r="O590" s="183"/>
      <c r="P590" s="183"/>
      <c r="Q590" s="183"/>
      <c r="R590" s="183"/>
      <c r="S590" s="183"/>
      <c r="T590" s="184"/>
      <c r="AT590" s="178" t="s">
        <v>409</v>
      </c>
      <c r="AU590" s="178" t="s">
        <v>89</v>
      </c>
      <c r="AV590" s="14" t="s">
        <v>89</v>
      </c>
      <c r="AW590" s="14" t="s">
        <v>41</v>
      </c>
      <c r="AX590" s="14" t="s">
        <v>79</v>
      </c>
      <c r="AY590" s="178" t="s">
        <v>133</v>
      </c>
    </row>
    <row r="591" spans="2:51" s="13" customFormat="1" ht="11.25">
      <c r="B591" s="170"/>
      <c r="D591" s="153" t="s">
        <v>409</v>
      </c>
      <c r="E591" s="171" t="s">
        <v>3</v>
      </c>
      <c r="F591" s="172" t="s">
        <v>976</v>
      </c>
      <c r="H591" s="171" t="s">
        <v>3</v>
      </c>
      <c r="I591" s="173"/>
      <c r="L591" s="170"/>
      <c r="M591" s="174"/>
      <c r="N591" s="175"/>
      <c r="O591" s="175"/>
      <c r="P591" s="175"/>
      <c r="Q591" s="175"/>
      <c r="R591" s="175"/>
      <c r="S591" s="175"/>
      <c r="T591" s="176"/>
      <c r="AT591" s="171" t="s">
        <v>409</v>
      </c>
      <c r="AU591" s="171" t="s">
        <v>89</v>
      </c>
      <c r="AV591" s="13" t="s">
        <v>87</v>
      </c>
      <c r="AW591" s="13" t="s">
        <v>41</v>
      </c>
      <c r="AX591" s="13" t="s">
        <v>79</v>
      </c>
      <c r="AY591" s="171" t="s">
        <v>133</v>
      </c>
    </row>
    <row r="592" spans="2:51" s="14" customFormat="1" ht="11.25">
      <c r="B592" s="177"/>
      <c r="D592" s="153" t="s">
        <v>409</v>
      </c>
      <c r="E592" s="178" t="s">
        <v>3</v>
      </c>
      <c r="F592" s="179" t="s">
        <v>988</v>
      </c>
      <c r="H592" s="180">
        <v>264.236</v>
      </c>
      <c r="I592" s="181"/>
      <c r="L592" s="177"/>
      <c r="M592" s="182"/>
      <c r="N592" s="183"/>
      <c r="O592" s="183"/>
      <c r="P592" s="183"/>
      <c r="Q592" s="183"/>
      <c r="R592" s="183"/>
      <c r="S592" s="183"/>
      <c r="T592" s="184"/>
      <c r="AT592" s="178" t="s">
        <v>409</v>
      </c>
      <c r="AU592" s="178" t="s">
        <v>89</v>
      </c>
      <c r="AV592" s="14" t="s">
        <v>89</v>
      </c>
      <c r="AW592" s="14" t="s">
        <v>41</v>
      </c>
      <c r="AX592" s="14" t="s">
        <v>79</v>
      </c>
      <c r="AY592" s="178" t="s">
        <v>133</v>
      </c>
    </row>
    <row r="593" spans="2:51" s="13" customFormat="1" ht="11.25">
      <c r="B593" s="170"/>
      <c r="D593" s="153" t="s">
        <v>409</v>
      </c>
      <c r="E593" s="171" t="s">
        <v>3</v>
      </c>
      <c r="F593" s="172" t="s">
        <v>978</v>
      </c>
      <c r="H593" s="171" t="s">
        <v>3</v>
      </c>
      <c r="I593" s="173"/>
      <c r="L593" s="170"/>
      <c r="M593" s="174"/>
      <c r="N593" s="175"/>
      <c r="O593" s="175"/>
      <c r="P593" s="175"/>
      <c r="Q593" s="175"/>
      <c r="R593" s="175"/>
      <c r="S593" s="175"/>
      <c r="T593" s="176"/>
      <c r="AT593" s="171" t="s">
        <v>409</v>
      </c>
      <c r="AU593" s="171" t="s">
        <v>89</v>
      </c>
      <c r="AV593" s="13" t="s">
        <v>87</v>
      </c>
      <c r="AW593" s="13" t="s">
        <v>41</v>
      </c>
      <c r="AX593" s="13" t="s">
        <v>79</v>
      </c>
      <c r="AY593" s="171" t="s">
        <v>133</v>
      </c>
    </row>
    <row r="594" spans="2:51" s="14" customFormat="1" ht="11.25">
      <c r="B594" s="177"/>
      <c r="D594" s="153" t="s">
        <v>409</v>
      </c>
      <c r="E594" s="178" t="s">
        <v>3</v>
      </c>
      <c r="F594" s="179" t="s">
        <v>989</v>
      </c>
      <c r="H594" s="180">
        <v>6.3</v>
      </c>
      <c r="I594" s="181"/>
      <c r="L594" s="177"/>
      <c r="M594" s="182"/>
      <c r="N594" s="183"/>
      <c r="O594" s="183"/>
      <c r="P594" s="183"/>
      <c r="Q594" s="183"/>
      <c r="R594" s="183"/>
      <c r="S594" s="183"/>
      <c r="T594" s="184"/>
      <c r="AT594" s="178" t="s">
        <v>409</v>
      </c>
      <c r="AU594" s="178" t="s">
        <v>89</v>
      </c>
      <c r="AV594" s="14" t="s">
        <v>89</v>
      </c>
      <c r="AW594" s="14" t="s">
        <v>41</v>
      </c>
      <c r="AX594" s="14" t="s">
        <v>79</v>
      </c>
      <c r="AY594" s="178" t="s">
        <v>133</v>
      </c>
    </row>
    <row r="595" spans="2:51" s="15" customFormat="1" ht="11.25">
      <c r="B595" s="189"/>
      <c r="D595" s="153" t="s">
        <v>409</v>
      </c>
      <c r="E595" s="190" t="s">
        <v>3</v>
      </c>
      <c r="F595" s="191" t="s">
        <v>456</v>
      </c>
      <c r="H595" s="192">
        <v>418.306</v>
      </c>
      <c r="I595" s="193"/>
      <c r="L595" s="189"/>
      <c r="M595" s="197"/>
      <c r="N595" s="198"/>
      <c r="O595" s="198"/>
      <c r="P595" s="198"/>
      <c r="Q595" s="198"/>
      <c r="R595" s="198"/>
      <c r="S595" s="198"/>
      <c r="T595" s="199"/>
      <c r="AT595" s="190" t="s">
        <v>409</v>
      </c>
      <c r="AU595" s="190" t="s">
        <v>89</v>
      </c>
      <c r="AV595" s="15" t="s">
        <v>140</v>
      </c>
      <c r="AW595" s="15" t="s">
        <v>41</v>
      </c>
      <c r="AX595" s="15" t="s">
        <v>87</v>
      </c>
      <c r="AY595" s="190" t="s">
        <v>133</v>
      </c>
    </row>
    <row r="596" spans="1:65" s="2" customFormat="1" ht="33" customHeight="1">
      <c r="A596" s="34"/>
      <c r="B596" s="139"/>
      <c r="C596" s="140" t="s">
        <v>990</v>
      </c>
      <c r="D596" s="140" t="s">
        <v>135</v>
      </c>
      <c r="E596" s="141" t="s">
        <v>991</v>
      </c>
      <c r="F596" s="142" t="s">
        <v>992</v>
      </c>
      <c r="G596" s="143" t="s">
        <v>186</v>
      </c>
      <c r="H596" s="144">
        <v>4.376</v>
      </c>
      <c r="I596" s="145"/>
      <c r="J596" s="146">
        <f>ROUND(I596*H596,2)</f>
        <v>0</v>
      </c>
      <c r="K596" s="142" t="s">
        <v>139</v>
      </c>
      <c r="L596" s="35"/>
      <c r="M596" s="147" t="s">
        <v>3</v>
      </c>
      <c r="N596" s="148" t="s">
        <v>50</v>
      </c>
      <c r="O596" s="55"/>
      <c r="P596" s="149">
        <f>O596*H596</f>
        <v>0</v>
      </c>
      <c r="Q596" s="149">
        <v>0</v>
      </c>
      <c r="R596" s="149">
        <f>Q596*H596</f>
        <v>0</v>
      </c>
      <c r="S596" s="149">
        <v>0</v>
      </c>
      <c r="T596" s="150">
        <f>S596*H596</f>
        <v>0</v>
      </c>
      <c r="U596" s="34"/>
      <c r="V596" s="34"/>
      <c r="W596" s="34"/>
      <c r="X596" s="34"/>
      <c r="Y596" s="34"/>
      <c r="Z596" s="34"/>
      <c r="AA596" s="34"/>
      <c r="AB596" s="34"/>
      <c r="AC596" s="34"/>
      <c r="AD596" s="34"/>
      <c r="AE596" s="34"/>
      <c r="AR596" s="151" t="s">
        <v>140</v>
      </c>
      <c r="AT596" s="151" t="s">
        <v>135</v>
      </c>
      <c r="AU596" s="151" t="s">
        <v>89</v>
      </c>
      <c r="AY596" s="18" t="s">
        <v>133</v>
      </c>
      <c r="BE596" s="152">
        <f>IF(N596="základní",J596,0)</f>
        <v>0</v>
      </c>
      <c r="BF596" s="152">
        <f>IF(N596="snížená",J596,0)</f>
        <v>0</v>
      </c>
      <c r="BG596" s="152">
        <f>IF(N596="zákl. přenesená",J596,0)</f>
        <v>0</v>
      </c>
      <c r="BH596" s="152">
        <f>IF(N596="sníž. přenesená",J596,0)</f>
        <v>0</v>
      </c>
      <c r="BI596" s="152">
        <f>IF(N596="nulová",J596,0)</f>
        <v>0</v>
      </c>
      <c r="BJ596" s="18" t="s">
        <v>87</v>
      </c>
      <c r="BK596" s="152">
        <f>ROUND(I596*H596,2)</f>
        <v>0</v>
      </c>
      <c r="BL596" s="18" t="s">
        <v>140</v>
      </c>
      <c r="BM596" s="151" t="s">
        <v>993</v>
      </c>
    </row>
    <row r="597" spans="1:47" s="2" customFormat="1" ht="29.25">
      <c r="A597" s="34"/>
      <c r="B597" s="35"/>
      <c r="C597" s="34"/>
      <c r="D597" s="153" t="s">
        <v>142</v>
      </c>
      <c r="E597" s="34"/>
      <c r="F597" s="154" t="s">
        <v>994</v>
      </c>
      <c r="G597" s="34"/>
      <c r="H597" s="34"/>
      <c r="I597" s="155"/>
      <c r="J597" s="34"/>
      <c r="K597" s="34"/>
      <c r="L597" s="35"/>
      <c r="M597" s="156"/>
      <c r="N597" s="157"/>
      <c r="O597" s="55"/>
      <c r="P597" s="55"/>
      <c r="Q597" s="55"/>
      <c r="R597" s="55"/>
      <c r="S597" s="55"/>
      <c r="T597" s="56"/>
      <c r="U597" s="34"/>
      <c r="V597" s="34"/>
      <c r="W597" s="34"/>
      <c r="X597" s="34"/>
      <c r="Y597" s="34"/>
      <c r="Z597" s="34"/>
      <c r="AA597" s="34"/>
      <c r="AB597" s="34"/>
      <c r="AC597" s="34"/>
      <c r="AD597" s="34"/>
      <c r="AE597" s="34"/>
      <c r="AT597" s="18" t="s">
        <v>142</v>
      </c>
      <c r="AU597" s="18" t="s">
        <v>89</v>
      </c>
    </row>
    <row r="598" spans="1:47" s="2" customFormat="1" ht="11.25">
      <c r="A598" s="34"/>
      <c r="B598" s="35"/>
      <c r="C598" s="34"/>
      <c r="D598" s="158" t="s">
        <v>144</v>
      </c>
      <c r="E598" s="34"/>
      <c r="F598" s="159" t="s">
        <v>995</v>
      </c>
      <c r="G598" s="34"/>
      <c r="H598" s="34"/>
      <c r="I598" s="155"/>
      <c r="J598" s="34"/>
      <c r="K598" s="34"/>
      <c r="L598" s="35"/>
      <c r="M598" s="156"/>
      <c r="N598" s="157"/>
      <c r="O598" s="55"/>
      <c r="P598" s="55"/>
      <c r="Q598" s="55"/>
      <c r="R598" s="55"/>
      <c r="S598" s="55"/>
      <c r="T598" s="56"/>
      <c r="U598" s="34"/>
      <c r="V598" s="34"/>
      <c r="W598" s="34"/>
      <c r="X598" s="34"/>
      <c r="Y598" s="34"/>
      <c r="Z598" s="34"/>
      <c r="AA598" s="34"/>
      <c r="AB598" s="34"/>
      <c r="AC598" s="34"/>
      <c r="AD598" s="34"/>
      <c r="AE598" s="34"/>
      <c r="AT598" s="18" t="s">
        <v>144</v>
      </c>
      <c r="AU598" s="18" t="s">
        <v>89</v>
      </c>
    </row>
    <row r="599" spans="2:51" s="13" customFormat="1" ht="11.25">
      <c r="B599" s="170"/>
      <c r="D599" s="153" t="s">
        <v>409</v>
      </c>
      <c r="E599" s="171" t="s">
        <v>3</v>
      </c>
      <c r="F599" s="172" t="s">
        <v>522</v>
      </c>
      <c r="H599" s="171" t="s">
        <v>3</v>
      </c>
      <c r="I599" s="173"/>
      <c r="L599" s="170"/>
      <c r="M599" s="174"/>
      <c r="N599" s="175"/>
      <c r="O599" s="175"/>
      <c r="P599" s="175"/>
      <c r="Q599" s="175"/>
      <c r="R599" s="175"/>
      <c r="S599" s="175"/>
      <c r="T599" s="176"/>
      <c r="AT599" s="171" t="s">
        <v>409</v>
      </c>
      <c r="AU599" s="171" t="s">
        <v>89</v>
      </c>
      <c r="AV599" s="13" t="s">
        <v>87</v>
      </c>
      <c r="AW599" s="13" t="s">
        <v>41</v>
      </c>
      <c r="AX599" s="13" t="s">
        <v>79</v>
      </c>
      <c r="AY599" s="171" t="s">
        <v>133</v>
      </c>
    </row>
    <row r="600" spans="2:51" s="13" customFormat="1" ht="11.25">
      <c r="B600" s="170"/>
      <c r="D600" s="153" t="s">
        <v>409</v>
      </c>
      <c r="E600" s="171" t="s">
        <v>3</v>
      </c>
      <c r="F600" s="172" t="s">
        <v>972</v>
      </c>
      <c r="H600" s="171" t="s">
        <v>3</v>
      </c>
      <c r="I600" s="173"/>
      <c r="L600" s="170"/>
      <c r="M600" s="174"/>
      <c r="N600" s="175"/>
      <c r="O600" s="175"/>
      <c r="P600" s="175"/>
      <c r="Q600" s="175"/>
      <c r="R600" s="175"/>
      <c r="S600" s="175"/>
      <c r="T600" s="176"/>
      <c r="AT600" s="171" t="s">
        <v>409</v>
      </c>
      <c r="AU600" s="171" t="s">
        <v>89</v>
      </c>
      <c r="AV600" s="13" t="s">
        <v>87</v>
      </c>
      <c r="AW600" s="13" t="s">
        <v>41</v>
      </c>
      <c r="AX600" s="13" t="s">
        <v>79</v>
      </c>
      <c r="AY600" s="171" t="s">
        <v>133</v>
      </c>
    </row>
    <row r="601" spans="2:51" s="14" customFormat="1" ht="11.25">
      <c r="B601" s="177"/>
      <c r="D601" s="153" t="s">
        <v>409</v>
      </c>
      <c r="E601" s="178" t="s">
        <v>3</v>
      </c>
      <c r="F601" s="179" t="s">
        <v>973</v>
      </c>
      <c r="H601" s="180">
        <v>4.376</v>
      </c>
      <c r="I601" s="181"/>
      <c r="L601" s="177"/>
      <c r="M601" s="182"/>
      <c r="N601" s="183"/>
      <c r="O601" s="183"/>
      <c r="P601" s="183"/>
      <c r="Q601" s="183"/>
      <c r="R601" s="183"/>
      <c r="S601" s="183"/>
      <c r="T601" s="184"/>
      <c r="AT601" s="178" t="s">
        <v>409</v>
      </c>
      <c r="AU601" s="178" t="s">
        <v>89</v>
      </c>
      <c r="AV601" s="14" t="s">
        <v>89</v>
      </c>
      <c r="AW601" s="14" t="s">
        <v>41</v>
      </c>
      <c r="AX601" s="14" t="s">
        <v>79</v>
      </c>
      <c r="AY601" s="178" t="s">
        <v>133</v>
      </c>
    </row>
    <row r="602" spans="2:51" s="15" customFormat="1" ht="11.25">
      <c r="B602" s="189"/>
      <c r="D602" s="153" t="s">
        <v>409</v>
      </c>
      <c r="E602" s="190" t="s">
        <v>3</v>
      </c>
      <c r="F602" s="191" t="s">
        <v>456</v>
      </c>
      <c r="H602" s="192">
        <v>4.376</v>
      </c>
      <c r="I602" s="193"/>
      <c r="L602" s="189"/>
      <c r="M602" s="197"/>
      <c r="N602" s="198"/>
      <c r="O602" s="198"/>
      <c r="P602" s="198"/>
      <c r="Q602" s="198"/>
      <c r="R602" s="198"/>
      <c r="S602" s="198"/>
      <c r="T602" s="199"/>
      <c r="AT602" s="190" t="s">
        <v>409</v>
      </c>
      <c r="AU602" s="190" t="s">
        <v>89</v>
      </c>
      <c r="AV602" s="15" t="s">
        <v>140</v>
      </c>
      <c r="AW602" s="15" t="s">
        <v>41</v>
      </c>
      <c r="AX602" s="15" t="s">
        <v>87</v>
      </c>
      <c r="AY602" s="190" t="s">
        <v>133</v>
      </c>
    </row>
    <row r="603" spans="1:65" s="2" customFormat="1" ht="37.9" customHeight="1">
      <c r="A603" s="34"/>
      <c r="B603" s="139"/>
      <c r="C603" s="140" t="s">
        <v>996</v>
      </c>
      <c r="D603" s="140" t="s">
        <v>135</v>
      </c>
      <c r="E603" s="141" t="s">
        <v>997</v>
      </c>
      <c r="F603" s="142" t="s">
        <v>998</v>
      </c>
      <c r="G603" s="143" t="s">
        <v>186</v>
      </c>
      <c r="H603" s="144">
        <v>6.179</v>
      </c>
      <c r="I603" s="145"/>
      <c r="J603" s="146">
        <f>ROUND(I603*H603,2)</f>
        <v>0</v>
      </c>
      <c r="K603" s="142" t="s">
        <v>139</v>
      </c>
      <c r="L603" s="35"/>
      <c r="M603" s="147" t="s">
        <v>3</v>
      </c>
      <c r="N603" s="148" t="s">
        <v>50</v>
      </c>
      <c r="O603" s="55"/>
      <c r="P603" s="149">
        <f>O603*H603</f>
        <v>0</v>
      </c>
      <c r="Q603" s="149">
        <v>0</v>
      </c>
      <c r="R603" s="149">
        <f>Q603*H603</f>
        <v>0</v>
      </c>
      <c r="S603" s="149">
        <v>0</v>
      </c>
      <c r="T603" s="150">
        <f>S603*H603</f>
        <v>0</v>
      </c>
      <c r="U603" s="34"/>
      <c r="V603" s="34"/>
      <c r="W603" s="34"/>
      <c r="X603" s="34"/>
      <c r="Y603" s="34"/>
      <c r="Z603" s="34"/>
      <c r="AA603" s="34"/>
      <c r="AB603" s="34"/>
      <c r="AC603" s="34"/>
      <c r="AD603" s="34"/>
      <c r="AE603" s="34"/>
      <c r="AR603" s="151" t="s">
        <v>140</v>
      </c>
      <c r="AT603" s="151" t="s">
        <v>135</v>
      </c>
      <c r="AU603" s="151" t="s">
        <v>89</v>
      </c>
      <c r="AY603" s="18" t="s">
        <v>133</v>
      </c>
      <c r="BE603" s="152">
        <f>IF(N603="základní",J603,0)</f>
        <v>0</v>
      </c>
      <c r="BF603" s="152">
        <f>IF(N603="snížená",J603,0)</f>
        <v>0</v>
      </c>
      <c r="BG603" s="152">
        <f>IF(N603="zákl. přenesená",J603,0)</f>
        <v>0</v>
      </c>
      <c r="BH603" s="152">
        <f>IF(N603="sníž. přenesená",J603,0)</f>
        <v>0</v>
      </c>
      <c r="BI603" s="152">
        <f>IF(N603="nulová",J603,0)</f>
        <v>0</v>
      </c>
      <c r="BJ603" s="18" t="s">
        <v>87</v>
      </c>
      <c r="BK603" s="152">
        <f>ROUND(I603*H603,2)</f>
        <v>0</v>
      </c>
      <c r="BL603" s="18" t="s">
        <v>140</v>
      </c>
      <c r="BM603" s="151" t="s">
        <v>999</v>
      </c>
    </row>
    <row r="604" spans="1:47" s="2" customFormat="1" ht="29.25">
      <c r="A604" s="34"/>
      <c r="B604" s="35"/>
      <c r="C604" s="34"/>
      <c r="D604" s="153" t="s">
        <v>142</v>
      </c>
      <c r="E604" s="34"/>
      <c r="F604" s="154" t="s">
        <v>1000</v>
      </c>
      <c r="G604" s="34"/>
      <c r="H604" s="34"/>
      <c r="I604" s="155"/>
      <c r="J604" s="34"/>
      <c r="K604" s="34"/>
      <c r="L604" s="35"/>
      <c r="M604" s="156"/>
      <c r="N604" s="157"/>
      <c r="O604" s="55"/>
      <c r="P604" s="55"/>
      <c r="Q604" s="55"/>
      <c r="R604" s="55"/>
      <c r="S604" s="55"/>
      <c r="T604" s="56"/>
      <c r="U604" s="34"/>
      <c r="V604" s="34"/>
      <c r="W604" s="34"/>
      <c r="X604" s="34"/>
      <c r="Y604" s="34"/>
      <c r="Z604" s="34"/>
      <c r="AA604" s="34"/>
      <c r="AB604" s="34"/>
      <c r="AC604" s="34"/>
      <c r="AD604" s="34"/>
      <c r="AE604" s="34"/>
      <c r="AT604" s="18" t="s">
        <v>142</v>
      </c>
      <c r="AU604" s="18" t="s">
        <v>89</v>
      </c>
    </row>
    <row r="605" spans="1:47" s="2" customFormat="1" ht="11.25">
      <c r="A605" s="34"/>
      <c r="B605" s="35"/>
      <c r="C605" s="34"/>
      <c r="D605" s="158" t="s">
        <v>144</v>
      </c>
      <c r="E605" s="34"/>
      <c r="F605" s="159" t="s">
        <v>1001</v>
      </c>
      <c r="G605" s="34"/>
      <c r="H605" s="34"/>
      <c r="I605" s="155"/>
      <c r="J605" s="34"/>
      <c r="K605" s="34"/>
      <c r="L605" s="35"/>
      <c r="M605" s="156"/>
      <c r="N605" s="157"/>
      <c r="O605" s="55"/>
      <c r="P605" s="55"/>
      <c r="Q605" s="55"/>
      <c r="R605" s="55"/>
      <c r="S605" s="55"/>
      <c r="T605" s="56"/>
      <c r="U605" s="34"/>
      <c r="V605" s="34"/>
      <c r="W605" s="34"/>
      <c r="X605" s="34"/>
      <c r="Y605" s="34"/>
      <c r="Z605" s="34"/>
      <c r="AA605" s="34"/>
      <c r="AB605" s="34"/>
      <c r="AC605" s="34"/>
      <c r="AD605" s="34"/>
      <c r="AE605" s="34"/>
      <c r="AT605" s="18" t="s">
        <v>144</v>
      </c>
      <c r="AU605" s="18" t="s">
        <v>89</v>
      </c>
    </row>
    <row r="606" spans="2:51" s="13" customFormat="1" ht="11.25">
      <c r="B606" s="170"/>
      <c r="D606" s="153" t="s">
        <v>409</v>
      </c>
      <c r="E606" s="171" t="s">
        <v>3</v>
      </c>
      <c r="F606" s="172" t="s">
        <v>522</v>
      </c>
      <c r="H606" s="171" t="s">
        <v>3</v>
      </c>
      <c r="I606" s="173"/>
      <c r="L606" s="170"/>
      <c r="M606" s="174"/>
      <c r="N606" s="175"/>
      <c r="O606" s="175"/>
      <c r="P606" s="175"/>
      <c r="Q606" s="175"/>
      <c r="R606" s="175"/>
      <c r="S606" s="175"/>
      <c r="T606" s="176"/>
      <c r="AT606" s="171" t="s">
        <v>409</v>
      </c>
      <c r="AU606" s="171" t="s">
        <v>89</v>
      </c>
      <c r="AV606" s="13" t="s">
        <v>87</v>
      </c>
      <c r="AW606" s="13" t="s">
        <v>41</v>
      </c>
      <c r="AX606" s="13" t="s">
        <v>79</v>
      </c>
      <c r="AY606" s="171" t="s">
        <v>133</v>
      </c>
    </row>
    <row r="607" spans="2:51" s="13" customFormat="1" ht="11.25">
      <c r="B607" s="170"/>
      <c r="D607" s="153" t="s">
        <v>409</v>
      </c>
      <c r="E607" s="171" t="s">
        <v>3</v>
      </c>
      <c r="F607" s="172" t="s">
        <v>974</v>
      </c>
      <c r="H607" s="171" t="s">
        <v>3</v>
      </c>
      <c r="I607" s="173"/>
      <c r="L607" s="170"/>
      <c r="M607" s="174"/>
      <c r="N607" s="175"/>
      <c r="O607" s="175"/>
      <c r="P607" s="175"/>
      <c r="Q607" s="175"/>
      <c r="R607" s="175"/>
      <c r="S607" s="175"/>
      <c r="T607" s="176"/>
      <c r="AT607" s="171" t="s">
        <v>409</v>
      </c>
      <c r="AU607" s="171" t="s">
        <v>89</v>
      </c>
      <c r="AV607" s="13" t="s">
        <v>87</v>
      </c>
      <c r="AW607" s="13" t="s">
        <v>41</v>
      </c>
      <c r="AX607" s="13" t="s">
        <v>79</v>
      </c>
      <c r="AY607" s="171" t="s">
        <v>133</v>
      </c>
    </row>
    <row r="608" spans="2:51" s="14" customFormat="1" ht="11.25">
      <c r="B608" s="177"/>
      <c r="D608" s="153" t="s">
        <v>409</v>
      </c>
      <c r="E608" s="178" t="s">
        <v>3</v>
      </c>
      <c r="F608" s="179" t="s">
        <v>975</v>
      </c>
      <c r="H608" s="180">
        <v>6.179</v>
      </c>
      <c r="I608" s="181"/>
      <c r="L608" s="177"/>
      <c r="M608" s="182"/>
      <c r="N608" s="183"/>
      <c r="O608" s="183"/>
      <c r="P608" s="183"/>
      <c r="Q608" s="183"/>
      <c r="R608" s="183"/>
      <c r="S608" s="183"/>
      <c r="T608" s="184"/>
      <c r="AT608" s="178" t="s">
        <v>409</v>
      </c>
      <c r="AU608" s="178" t="s">
        <v>89</v>
      </c>
      <c r="AV608" s="14" t="s">
        <v>89</v>
      </c>
      <c r="AW608" s="14" t="s">
        <v>41</v>
      </c>
      <c r="AX608" s="14" t="s">
        <v>79</v>
      </c>
      <c r="AY608" s="178" t="s">
        <v>133</v>
      </c>
    </row>
    <row r="609" spans="2:51" s="15" customFormat="1" ht="11.25">
      <c r="B609" s="189"/>
      <c r="D609" s="153" t="s">
        <v>409</v>
      </c>
      <c r="E609" s="190" t="s">
        <v>3</v>
      </c>
      <c r="F609" s="191" t="s">
        <v>456</v>
      </c>
      <c r="H609" s="192">
        <v>6.179</v>
      </c>
      <c r="I609" s="193"/>
      <c r="L609" s="189"/>
      <c r="M609" s="197"/>
      <c r="N609" s="198"/>
      <c r="O609" s="198"/>
      <c r="P609" s="198"/>
      <c r="Q609" s="198"/>
      <c r="R609" s="198"/>
      <c r="S609" s="198"/>
      <c r="T609" s="199"/>
      <c r="AT609" s="190" t="s">
        <v>409</v>
      </c>
      <c r="AU609" s="190" t="s">
        <v>89</v>
      </c>
      <c r="AV609" s="15" t="s">
        <v>140</v>
      </c>
      <c r="AW609" s="15" t="s">
        <v>41</v>
      </c>
      <c r="AX609" s="15" t="s">
        <v>87</v>
      </c>
      <c r="AY609" s="190" t="s">
        <v>133</v>
      </c>
    </row>
    <row r="610" spans="1:65" s="2" customFormat="1" ht="24.2" customHeight="1">
      <c r="A610" s="34"/>
      <c r="B610" s="139"/>
      <c r="C610" s="140" t="s">
        <v>1002</v>
      </c>
      <c r="D610" s="140" t="s">
        <v>135</v>
      </c>
      <c r="E610" s="141" t="s">
        <v>426</v>
      </c>
      <c r="F610" s="142" t="s">
        <v>427</v>
      </c>
      <c r="G610" s="143" t="s">
        <v>186</v>
      </c>
      <c r="H610" s="144">
        <v>18.874</v>
      </c>
      <c r="I610" s="145"/>
      <c r="J610" s="146">
        <f>ROUND(I610*H610,2)</f>
        <v>0</v>
      </c>
      <c r="K610" s="142" t="s">
        <v>139</v>
      </c>
      <c r="L610" s="35"/>
      <c r="M610" s="147" t="s">
        <v>3</v>
      </c>
      <c r="N610" s="148" t="s">
        <v>50</v>
      </c>
      <c r="O610" s="55"/>
      <c r="P610" s="149">
        <f>O610*H610</f>
        <v>0</v>
      </c>
      <c r="Q610" s="149">
        <v>0</v>
      </c>
      <c r="R610" s="149">
        <f>Q610*H610</f>
        <v>0</v>
      </c>
      <c r="S610" s="149">
        <v>0</v>
      </c>
      <c r="T610" s="150">
        <f>S610*H610</f>
        <v>0</v>
      </c>
      <c r="U610" s="34"/>
      <c r="V610" s="34"/>
      <c r="W610" s="34"/>
      <c r="X610" s="34"/>
      <c r="Y610" s="34"/>
      <c r="Z610" s="34"/>
      <c r="AA610" s="34"/>
      <c r="AB610" s="34"/>
      <c r="AC610" s="34"/>
      <c r="AD610" s="34"/>
      <c r="AE610" s="34"/>
      <c r="AR610" s="151" t="s">
        <v>140</v>
      </c>
      <c r="AT610" s="151" t="s">
        <v>135</v>
      </c>
      <c r="AU610" s="151" t="s">
        <v>89</v>
      </c>
      <c r="AY610" s="18" t="s">
        <v>133</v>
      </c>
      <c r="BE610" s="152">
        <f>IF(N610="základní",J610,0)</f>
        <v>0</v>
      </c>
      <c r="BF610" s="152">
        <f>IF(N610="snížená",J610,0)</f>
        <v>0</v>
      </c>
      <c r="BG610" s="152">
        <f>IF(N610="zákl. přenesená",J610,0)</f>
        <v>0</v>
      </c>
      <c r="BH610" s="152">
        <f>IF(N610="sníž. přenesená",J610,0)</f>
        <v>0</v>
      </c>
      <c r="BI610" s="152">
        <f>IF(N610="nulová",J610,0)</f>
        <v>0</v>
      </c>
      <c r="BJ610" s="18" t="s">
        <v>87</v>
      </c>
      <c r="BK610" s="152">
        <f>ROUND(I610*H610,2)</f>
        <v>0</v>
      </c>
      <c r="BL610" s="18" t="s">
        <v>140</v>
      </c>
      <c r="BM610" s="151" t="s">
        <v>1003</v>
      </c>
    </row>
    <row r="611" spans="1:47" s="2" customFormat="1" ht="29.25">
      <c r="A611" s="34"/>
      <c r="B611" s="35"/>
      <c r="C611" s="34"/>
      <c r="D611" s="153" t="s">
        <v>142</v>
      </c>
      <c r="E611" s="34"/>
      <c r="F611" s="154" t="s">
        <v>429</v>
      </c>
      <c r="G611" s="34"/>
      <c r="H611" s="34"/>
      <c r="I611" s="155"/>
      <c r="J611" s="34"/>
      <c r="K611" s="34"/>
      <c r="L611" s="35"/>
      <c r="M611" s="156"/>
      <c r="N611" s="157"/>
      <c r="O611" s="55"/>
      <c r="P611" s="55"/>
      <c r="Q611" s="55"/>
      <c r="R611" s="55"/>
      <c r="S611" s="55"/>
      <c r="T611" s="56"/>
      <c r="U611" s="34"/>
      <c r="V611" s="34"/>
      <c r="W611" s="34"/>
      <c r="X611" s="34"/>
      <c r="Y611" s="34"/>
      <c r="Z611" s="34"/>
      <c r="AA611" s="34"/>
      <c r="AB611" s="34"/>
      <c r="AC611" s="34"/>
      <c r="AD611" s="34"/>
      <c r="AE611" s="34"/>
      <c r="AT611" s="18" t="s">
        <v>142</v>
      </c>
      <c r="AU611" s="18" t="s">
        <v>89</v>
      </c>
    </row>
    <row r="612" spans="1:47" s="2" customFormat="1" ht="11.25">
      <c r="A612" s="34"/>
      <c r="B612" s="35"/>
      <c r="C612" s="34"/>
      <c r="D612" s="158" t="s">
        <v>144</v>
      </c>
      <c r="E612" s="34"/>
      <c r="F612" s="159" t="s">
        <v>430</v>
      </c>
      <c r="G612" s="34"/>
      <c r="H612" s="34"/>
      <c r="I612" s="155"/>
      <c r="J612" s="34"/>
      <c r="K612" s="34"/>
      <c r="L612" s="35"/>
      <c r="M612" s="156"/>
      <c r="N612" s="157"/>
      <c r="O612" s="55"/>
      <c r="P612" s="55"/>
      <c r="Q612" s="55"/>
      <c r="R612" s="55"/>
      <c r="S612" s="55"/>
      <c r="T612" s="56"/>
      <c r="U612" s="34"/>
      <c r="V612" s="34"/>
      <c r="W612" s="34"/>
      <c r="X612" s="34"/>
      <c r="Y612" s="34"/>
      <c r="Z612" s="34"/>
      <c r="AA612" s="34"/>
      <c r="AB612" s="34"/>
      <c r="AC612" s="34"/>
      <c r="AD612" s="34"/>
      <c r="AE612" s="34"/>
      <c r="AT612" s="18" t="s">
        <v>144</v>
      </c>
      <c r="AU612" s="18" t="s">
        <v>89</v>
      </c>
    </row>
    <row r="613" spans="2:51" s="13" customFormat="1" ht="11.25">
      <c r="B613" s="170"/>
      <c r="D613" s="153" t="s">
        <v>409</v>
      </c>
      <c r="E613" s="171" t="s">
        <v>3</v>
      </c>
      <c r="F613" s="172" t="s">
        <v>522</v>
      </c>
      <c r="H613" s="171" t="s">
        <v>3</v>
      </c>
      <c r="I613" s="173"/>
      <c r="L613" s="170"/>
      <c r="M613" s="174"/>
      <c r="N613" s="175"/>
      <c r="O613" s="175"/>
      <c r="P613" s="175"/>
      <c r="Q613" s="175"/>
      <c r="R613" s="175"/>
      <c r="S613" s="175"/>
      <c r="T613" s="176"/>
      <c r="AT613" s="171" t="s">
        <v>409</v>
      </c>
      <c r="AU613" s="171" t="s">
        <v>89</v>
      </c>
      <c r="AV613" s="13" t="s">
        <v>87</v>
      </c>
      <c r="AW613" s="13" t="s">
        <v>41</v>
      </c>
      <c r="AX613" s="13" t="s">
        <v>79</v>
      </c>
      <c r="AY613" s="171" t="s">
        <v>133</v>
      </c>
    </row>
    <row r="614" spans="2:51" s="13" customFormat="1" ht="11.25">
      <c r="B614" s="170"/>
      <c r="D614" s="153" t="s">
        <v>409</v>
      </c>
      <c r="E614" s="171" t="s">
        <v>3</v>
      </c>
      <c r="F614" s="172" t="s">
        <v>976</v>
      </c>
      <c r="H614" s="171" t="s">
        <v>3</v>
      </c>
      <c r="I614" s="173"/>
      <c r="L614" s="170"/>
      <c r="M614" s="174"/>
      <c r="N614" s="175"/>
      <c r="O614" s="175"/>
      <c r="P614" s="175"/>
      <c r="Q614" s="175"/>
      <c r="R614" s="175"/>
      <c r="S614" s="175"/>
      <c r="T614" s="176"/>
      <c r="AT614" s="171" t="s">
        <v>409</v>
      </c>
      <c r="AU614" s="171" t="s">
        <v>89</v>
      </c>
      <c r="AV614" s="13" t="s">
        <v>87</v>
      </c>
      <c r="AW614" s="13" t="s">
        <v>41</v>
      </c>
      <c r="AX614" s="13" t="s">
        <v>79</v>
      </c>
      <c r="AY614" s="171" t="s">
        <v>133</v>
      </c>
    </row>
    <row r="615" spans="2:51" s="14" customFormat="1" ht="11.25">
      <c r="B615" s="177"/>
      <c r="D615" s="153" t="s">
        <v>409</v>
      </c>
      <c r="E615" s="178" t="s">
        <v>3</v>
      </c>
      <c r="F615" s="179" t="s">
        <v>977</v>
      </c>
      <c r="H615" s="180">
        <v>18.874</v>
      </c>
      <c r="I615" s="181"/>
      <c r="L615" s="177"/>
      <c r="M615" s="182"/>
      <c r="N615" s="183"/>
      <c r="O615" s="183"/>
      <c r="P615" s="183"/>
      <c r="Q615" s="183"/>
      <c r="R615" s="183"/>
      <c r="S615" s="183"/>
      <c r="T615" s="184"/>
      <c r="AT615" s="178" t="s">
        <v>409</v>
      </c>
      <c r="AU615" s="178" t="s">
        <v>89</v>
      </c>
      <c r="AV615" s="14" t="s">
        <v>89</v>
      </c>
      <c r="AW615" s="14" t="s">
        <v>41</v>
      </c>
      <c r="AX615" s="14" t="s">
        <v>79</v>
      </c>
      <c r="AY615" s="178" t="s">
        <v>133</v>
      </c>
    </row>
    <row r="616" spans="2:51" s="15" customFormat="1" ht="11.25">
      <c r="B616" s="189"/>
      <c r="D616" s="153" t="s">
        <v>409</v>
      </c>
      <c r="E616" s="190" t="s">
        <v>3</v>
      </c>
      <c r="F616" s="191" t="s">
        <v>456</v>
      </c>
      <c r="H616" s="192">
        <v>18.874</v>
      </c>
      <c r="I616" s="193"/>
      <c r="L616" s="189"/>
      <c r="M616" s="197"/>
      <c r="N616" s="198"/>
      <c r="O616" s="198"/>
      <c r="P616" s="198"/>
      <c r="Q616" s="198"/>
      <c r="R616" s="198"/>
      <c r="S616" s="198"/>
      <c r="T616" s="199"/>
      <c r="AT616" s="190" t="s">
        <v>409</v>
      </c>
      <c r="AU616" s="190" t="s">
        <v>89</v>
      </c>
      <c r="AV616" s="15" t="s">
        <v>140</v>
      </c>
      <c r="AW616" s="15" t="s">
        <v>41</v>
      </c>
      <c r="AX616" s="15" t="s">
        <v>87</v>
      </c>
      <c r="AY616" s="190" t="s">
        <v>133</v>
      </c>
    </row>
    <row r="617" spans="1:65" s="2" customFormat="1" ht="44.25" customHeight="1">
      <c r="A617" s="34"/>
      <c r="B617" s="139"/>
      <c r="C617" s="140" t="s">
        <v>1004</v>
      </c>
      <c r="D617" s="140" t="s">
        <v>135</v>
      </c>
      <c r="E617" s="141" t="s">
        <v>1005</v>
      </c>
      <c r="F617" s="142" t="s">
        <v>1006</v>
      </c>
      <c r="G617" s="143" t="s">
        <v>186</v>
      </c>
      <c r="H617" s="144">
        <v>0.45</v>
      </c>
      <c r="I617" s="145"/>
      <c r="J617" s="146">
        <f>ROUND(I617*H617,2)</f>
        <v>0</v>
      </c>
      <c r="K617" s="142" t="s">
        <v>139</v>
      </c>
      <c r="L617" s="35"/>
      <c r="M617" s="147" t="s">
        <v>3</v>
      </c>
      <c r="N617" s="148" t="s">
        <v>50</v>
      </c>
      <c r="O617" s="55"/>
      <c r="P617" s="149">
        <f>O617*H617</f>
        <v>0</v>
      </c>
      <c r="Q617" s="149">
        <v>0</v>
      </c>
      <c r="R617" s="149">
        <f>Q617*H617</f>
        <v>0</v>
      </c>
      <c r="S617" s="149">
        <v>0</v>
      </c>
      <c r="T617" s="150">
        <f>S617*H617</f>
        <v>0</v>
      </c>
      <c r="U617" s="34"/>
      <c r="V617" s="34"/>
      <c r="W617" s="34"/>
      <c r="X617" s="34"/>
      <c r="Y617" s="34"/>
      <c r="Z617" s="34"/>
      <c r="AA617" s="34"/>
      <c r="AB617" s="34"/>
      <c r="AC617" s="34"/>
      <c r="AD617" s="34"/>
      <c r="AE617" s="34"/>
      <c r="AR617" s="151" t="s">
        <v>140</v>
      </c>
      <c r="AT617" s="151" t="s">
        <v>135</v>
      </c>
      <c r="AU617" s="151" t="s">
        <v>89</v>
      </c>
      <c r="AY617" s="18" t="s">
        <v>133</v>
      </c>
      <c r="BE617" s="152">
        <f>IF(N617="základní",J617,0)</f>
        <v>0</v>
      </c>
      <c r="BF617" s="152">
        <f>IF(N617="snížená",J617,0)</f>
        <v>0</v>
      </c>
      <c r="BG617" s="152">
        <f>IF(N617="zákl. přenesená",J617,0)</f>
        <v>0</v>
      </c>
      <c r="BH617" s="152">
        <f>IF(N617="sníž. přenesená",J617,0)</f>
        <v>0</v>
      </c>
      <c r="BI617" s="152">
        <f>IF(N617="nulová",J617,0)</f>
        <v>0</v>
      </c>
      <c r="BJ617" s="18" t="s">
        <v>87</v>
      </c>
      <c r="BK617" s="152">
        <f>ROUND(I617*H617,2)</f>
        <v>0</v>
      </c>
      <c r="BL617" s="18" t="s">
        <v>140</v>
      </c>
      <c r="BM617" s="151" t="s">
        <v>1007</v>
      </c>
    </row>
    <row r="618" spans="1:47" s="2" customFormat="1" ht="29.25">
      <c r="A618" s="34"/>
      <c r="B618" s="35"/>
      <c r="C618" s="34"/>
      <c r="D618" s="153" t="s">
        <v>142</v>
      </c>
      <c r="E618" s="34"/>
      <c r="F618" s="154" t="s">
        <v>1008</v>
      </c>
      <c r="G618" s="34"/>
      <c r="H618" s="34"/>
      <c r="I618" s="155"/>
      <c r="J618" s="34"/>
      <c r="K618" s="34"/>
      <c r="L618" s="35"/>
      <c r="M618" s="156"/>
      <c r="N618" s="157"/>
      <c r="O618" s="55"/>
      <c r="P618" s="55"/>
      <c r="Q618" s="55"/>
      <c r="R618" s="55"/>
      <c r="S618" s="55"/>
      <c r="T618" s="56"/>
      <c r="U618" s="34"/>
      <c r="V618" s="34"/>
      <c r="W618" s="34"/>
      <c r="X618" s="34"/>
      <c r="Y618" s="34"/>
      <c r="Z618" s="34"/>
      <c r="AA618" s="34"/>
      <c r="AB618" s="34"/>
      <c r="AC618" s="34"/>
      <c r="AD618" s="34"/>
      <c r="AE618" s="34"/>
      <c r="AT618" s="18" t="s">
        <v>142</v>
      </c>
      <c r="AU618" s="18" t="s">
        <v>89</v>
      </c>
    </row>
    <row r="619" spans="1:47" s="2" customFormat="1" ht="11.25">
      <c r="A619" s="34"/>
      <c r="B619" s="35"/>
      <c r="C619" s="34"/>
      <c r="D619" s="158" t="s">
        <v>144</v>
      </c>
      <c r="E619" s="34"/>
      <c r="F619" s="159" t="s">
        <v>1009</v>
      </c>
      <c r="G619" s="34"/>
      <c r="H619" s="34"/>
      <c r="I619" s="155"/>
      <c r="J619" s="34"/>
      <c r="K619" s="34"/>
      <c r="L619" s="35"/>
      <c r="M619" s="156"/>
      <c r="N619" s="157"/>
      <c r="O619" s="55"/>
      <c r="P619" s="55"/>
      <c r="Q619" s="55"/>
      <c r="R619" s="55"/>
      <c r="S619" s="55"/>
      <c r="T619" s="56"/>
      <c r="U619" s="34"/>
      <c r="V619" s="34"/>
      <c r="W619" s="34"/>
      <c r="X619" s="34"/>
      <c r="Y619" s="34"/>
      <c r="Z619" s="34"/>
      <c r="AA619" s="34"/>
      <c r="AB619" s="34"/>
      <c r="AC619" s="34"/>
      <c r="AD619" s="34"/>
      <c r="AE619" s="34"/>
      <c r="AT619" s="18" t="s">
        <v>144</v>
      </c>
      <c r="AU619" s="18" t="s">
        <v>89</v>
      </c>
    </row>
    <row r="620" spans="2:51" s="13" customFormat="1" ht="11.25">
      <c r="B620" s="170"/>
      <c r="D620" s="153" t="s">
        <v>409</v>
      </c>
      <c r="E620" s="171" t="s">
        <v>3</v>
      </c>
      <c r="F620" s="172" t="s">
        <v>522</v>
      </c>
      <c r="H620" s="171" t="s">
        <v>3</v>
      </c>
      <c r="I620" s="173"/>
      <c r="L620" s="170"/>
      <c r="M620" s="174"/>
      <c r="N620" s="175"/>
      <c r="O620" s="175"/>
      <c r="P620" s="175"/>
      <c r="Q620" s="175"/>
      <c r="R620" s="175"/>
      <c r="S620" s="175"/>
      <c r="T620" s="176"/>
      <c r="AT620" s="171" t="s">
        <v>409</v>
      </c>
      <c r="AU620" s="171" t="s">
        <v>89</v>
      </c>
      <c r="AV620" s="13" t="s">
        <v>87</v>
      </c>
      <c r="AW620" s="13" t="s">
        <v>41</v>
      </c>
      <c r="AX620" s="13" t="s">
        <v>79</v>
      </c>
      <c r="AY620" s="171" t="s">
        <v>133</v>
      </c>
    </row>
    <row r="621" spans="2:51" s="13" customFormat="1" ht="11.25">
      <c r="B621" s="170"/>
      <c r="D621" s="153" t="s">
        <v>409</v>
      </c>
      <c r="E621" s="171" t="s">
        <v>3</v>
      </c>
      <c r="F621" s="172" t="s">
        <v>978</v>
      </c>
      <c r="H621" s="171" t="s">
        <v>3</v>
      </c>
      <c r="I621" s="173"/>
      <c r="L621" s="170"/>
      <c r="M621" s="174"/>
      <c r="N621" s="175"/>
      <c r="O621" s="175"/>
      <c r="P621" s="175"/>
      <c r="Q621" s="175"/>
      <c r="R621" s="175"/>
      <c r="S621" s="175"/>
      <c r="T621" s="176"/>
      <c r="AT621" s="171" t="s">
        <v>409</v>
      </c>
      <c r="AU621" s="171" t="s">
        <v>89</v>
      </c>
      <c r="AV621" s="13" t="s">
        <v>87</v>
      </c>
      <c r="AW621" s="13" t="s">
        <v>41</v>
      </c>
      <c r="AX621" s="13" t="s">
        <v>79</v>
      </c>
      <c r="AY621" s="171" t="s">
        <v>133</v>
      </c>
    </row>
    <row r="622" spans="2:51" s="14" customFormat="1" ht="11.25">
      <c r="B622" s="177"/>
      <c r="D622" s="153" t="s">
        <v>409</v>
      </c>
      <c r="E622" s="178" t="s">
        <v>3</v>
      </c>
      <c r="F622" s="179" t="s">
        <v>979</v>
      </c>
      <c r="H622" s="180">
        <v>0.45</v>
      </c>
      <c r="I622" s="181"/>
      <c r="L622" s="177"/>
      <c r="M622" s="182"/>
      <c r="N622" s="183"/>
      <c r="O622" s="183"/>
      <c r="P622" s="183"/>
      <c r="Q622" s="183"/>
      <c r="R622" s="183"/>
      <c r="S622" s="183"/>
      <c r="T622" s="184"/>
      <c r="AT622" s="178" t="s">
        <v>409</v>
      </c>
      <c r="AU622" s="178" t="s">
        <v>89</v>
      </c>
      <c r="AV622" s="14" t="s">
        <v>89</v>
      </c>
      <c r="AW622" s="14" t="s">
        <v>41</v>
      </c>
      <c r="AX622" s="14" t="s">
        <v>79</v>
      </c>
      <c r="AY622" s="178" t="s">
        <v>133</v>
      </c>
    </row>
    <row r="623" spans="2:51" s="15" customFormat="1" ht="11.25">
      <c r="B623" s="189"/>
      <c r="D623" s="153" t="s">
        <v>409</v>
      </c>
      <c r="E623" s="190" t="s">
        <v>3</v>
      </c>
      <c r="F623" s="191" t="s">
        <v>456</v>
      </c>
      <c r="H623" s="192">
        <v>0.45</v>
      </c>
      <c r="I623" s="193"/>
      <c r="L623" s="189"/>
      <c r="M623" s="197"/>
      <c r="N623" s="198"/>
      <c r="O623" s="198"/>
      <c r="P623" s="198"/>
      <c r="Q623" s="198"/>
      <c r="R623" s="198"/>
      <c r="S623" s="198"/>
      <c r="T623" s="199"/>
      <c r="AT623" s="190" t="s">
        <v>409</v>
      </c>
      <c r="AU623" s="190" t="s">
        <v>89</v>
      </c>
      <c r="AV623" s="15" t="s">
        <v>140</v>
      </c>
      <c r="AW623" s="15" t="s">
        <v>41</v>
      </c>
      <c r="AX623" s="15" t="s">
        <v>87</v>
      </c>
      <c r="AY623" s="190" t="s">
        <v>133</v>
      </c>
    </row>
    <row r="624" spans="1:65" s="2" customFormat="1" ht="24.2" customHeight="1">
      <c r="A624" s="34"/>
      <c r="B624" s="139"/>
      <c r="C624" s="140" t="s">
        <v>1010</v>
      </c>
      <c r="D624" s="140" t="s">
        <v>135</v>
      </c>
      <c r="E624" s="141" t="s">
        <v>1011</v>
      </c>
      <c r="F624" s="142" t="s">
        <v>1012</v>
      </c>
      <c r="G624" s="143" t="s">
        <v>186</v>
      </c>
      <c r="H624" s="144">
        <v>195.609</v>
      </c>
      <c r="I624" s="145"/>
      <c r="J624" s="146">
        <f>ROUND(I624*H624,2)</f>
        <v>0</v>
      </c>
      <c r="K624" s="142" t="s">
        <v>139</v>
      </c>
      <c r="L624" s="35"/>
      <c r="M624" s="147" t="s">
        <v>3</v>
      </c>
      <c r="N624" s="148" t="s">
        <v>50</v>
      </c>
      <c r="O624" s="55"/>
      <c r="P624" s="149">
        <f>O624*H624</f>
        <v>0</v>
      </c>
      <c r="Q624" s="149">
        <v>0</v>
      </c>
      <c r="R624" s="149">
        <f>Q624*H624</f>
        <v>0</v>
      </c>
      <c r="S624" s="149">
        <v>0</v>
      </c>
      <c r="T624" s="150">
        <f>S624*H624</f>
        <v>0</v>
      </c>
      <c r="U624" s="34"/>
      <c r="V624" s="34"/>
      <c r="W624" s="34"/>
      <c r="X624" s="34"/>
      <c r="Y624" s="34"/>
      <c r="Z624" s="34"/>
      <c r="AA624" s="34"/>
      <c r="AB624" s="34"/>
      <c r="AC624" s="34"/>
      <c r="AD624" s="34"/>
      <c r="AE624" s="34"/>
      <c r="AR624" s="151" t="s">
        <v>140</v>
      </c>
      <c r="AT624" s="151" t="s">
        <v>135</v>
      </c>
      <c r="AU624" s="151" t="s">
        <v>89</v>
      </c>
      <c r="AY624" s="18" t="s">
        <v>133</v>
      </c>
      <c r="BE624" s="152">
        <f>IF(N624="základní",J624,0)</f>
        <v>0</v>
      </c>
      <c r="BF624" s="152">
        <f>IF(N624="snížená",J624,0)</f>
        <v>0</v>
      </c>
      <c r="BG624" s="152">
        <f>IF(N624="zákl. přenesená",J624,0)</f>
        <v>0</v>
      </c>
      <c r="BH624" s="152">
        <f>IF(N624="sníž. přenesená",J624,0)</f>
        <v>0</v>
      </c>
      <c r="BI624" s="152">
        <f>IF(N624="nulová",J624,0)</f>
        <v>0</v>
      </c>
      <c r="BJ624" s="18" t="s">
        <v>87</v>
      </c>
      <c r="BK624" s="152">
        <f>ROUND(I624*H624,2)</f>
        <v>0</v>
      </c>
      <c r="BL624" s="18" t="s">
        <v>140</v>
      </c>
      <c r="BM624" s="151" t="s">
        <v>1013</v>
      </c>
    </row>
    <row r="625" spans="1:47" s="2" customFormat="1" ht="29.25">
      <c r="A625" s="34"/>
      <c r="B625" s="35"/>
      <c r="C625" s="34"/>
      <c r="D625" s="153" t="s">
        <v>142</v>
      </c>
      <c r="E625" s="34"/>
      <c r="F625" s="154" t="s">
        <v>1014</v>
      </c>
      <c r="G625" s="34"/>
      <c r="H625" s="34"/>
      <c r="I625" s="155"/>
      <c r="J625" s="34"/>
      <c r="K625" s="34"/>
      <c r="L625" s="35"/>
      <c r="M625" s="156"/>
      <c r="N625" s="157"/>
      <c r="O625" s="55"/>
      <c r="P625" s="55"/>
      <c r="Q625" s="55"/>
      <c r="R625" s="55"/>
      <c r="S625" s="55"/>
      <c r="T625" s="56"/>
      <c r="U625" s="34"/>
      <c r="V625" s="34"/>
      <c r="W625" s="34"/>
      <c r="X625" s="34"/>
      <c r="Y625" s="34"/>
      <c r="Z625" s="34"/>
      <c r="AA625" s="34"/>
      <c r="AB625" s="34"/>
      <c r="AC625" s="34"/>
      <c r="AD625" s="34"/>
      <c r="AE625" s="34"/>
      <c r="AT625" s="18" t="s">
        <v>142</v>
      </c>
      <c r="AU625" s="18" t="s">
        <v>89</v>
      </c>
    </row>
    <row r="626" spans="1:47" s="2" customFormat="1" ht="11.25">
      <c r="A626" s="34"/>
      <c r="B626" s="35"/>
      <c r="C626" s="34"/>
      <c r="D626" s="158" t="s">
        <v>144</v>
      </c>
      <c r="E626" s="34"/>
      <c r="F626" s="159" t="s">
        <v>1015</v>
      </c>
      <c r="G626" s="34"/>
      <c r="H626" s="34"/>
      <c r="I626" s="155"/>
      <c r="J626" s="34"/>
      <c r="K626" s="34"/>
      <c r="L626" s="35"/>
      <c r="M626" s="156"/>
      <c r="N626" s="157"/>
      <c r="O626" s="55"/>
      <c r="P626" s="55"/>
      <c r="Q626" s="55"/>
      <c r="R626" s="55"/>
      <c r="S626" s="55"/>
      <c r="T626" s="56"/>
      <c r="U626" s="34"/>
      <c r="V626" s="34"/>
      <c r="W626" s="34"/>
      <c r="X626" s="34"/>
      <c r="Y626" s="34"/>
      <c r="Z626" s="34"/>
      <c r="AA626" s="34"/>
      <c r="AB626" s="34"/>
      <c r="AC626" s="34"/>
      <c r="AD626" s="34"/>
      <c r="AE626" s="34"/>
      <c r="AT626" s="18" t="s">
        <v>144</v>
      </c>
      <c r="AU626" s="18" t="s">
        <v>89</v>
      </c>
    </row>
    <row r="627" spans="2:51" s="13" customFormat="1" ht="11.25">
      <c r="B627" s="170"/>
      <c r="D627" s="153" t="s">
        <v>409</v>
      </c>
      <c r="E627" s="171" t="s">
        <v>3</v>
      </c>
      <c r="F627" s="172" t="s">
        <v>432</v>
      </c>
      <c r="H627" s="171" t="s">
        <v>3</v>
      </c>
      <c r="I627" s="173"/>
      <c r="L627" s="170"/>
      <c r="M627" s="174"/>
      <c r="N627" s="175"/>
      <c r="O627" s="175"/>
      <c r="P627" s="175"/>
      <c r="Q627" s="175"/>
      <c r="R627" s="175"/>
      <c r="S627" s="175"/>
      <c r="T627" s="176"/>
      <c r="AT627" s="171" t="s">
        <v>409</v>
      </c>
      <c r="AU627" s="171" t="s">
        <v>89</v>
      </c>
      <c r="AV627" s="13" t="s">
        <v>87</v>
      </c>
      <c r="AW627" s="13" t="s">
        <v>41</v>
      </c>
      <c r="AX627" s="13" t="s">
        <v>79</v>
      </c>
      <c r="AY627" s="171" t="s">
        <v>133</v>
      </c>
    </row>
    <row r="628" spans="2:51" s="14" customFormat="1" ht="11.25">
      <c r="B628" s="177"/>
      <c r="D628" s="153" t="s">
        <v>409</v>
      </c>
      <c r="E628" s="178" t="s">
        <v>3</v>
      </c>
      <c r="F628" s="179" t="s">
        <v>1016</v>
      </c>
      <c r="H628" s="180">
        <v>195.609</v>
      </c>
      <c r="I628" s="181"/>
      <c r="L628" s="177"/>
      <c r="M628" s="182"/>
      <c r="N628" s="183"/>
      <c r="O628" s="183"/>
      <c r="P628" s="183"/>
      <c r="Q628" s="183"/>
      <c r="R628" s="183"/>
      <c r="S628" s="183"/>
      <c r="T628" s="184"/>
      <c r="AT628" s="178" t="s">
        <v>409</v>
      </c>
      <c r="AU628" s="178" t="s">
        <v>89</v>
      </c>
      <c r="AV628" s="14" t="s">
        <v>89</v>
      </c>
      <c r="AW628" s="14" t="s">
        <v>41</v>
      </c>
      <c r="AX628" s="14" t="s">
        <v>79</v>
      </c>
      <c r="AY628" s="178" t="s">
        <v>133</v>
      </c>
    </row>
    <row r="629" spans="2:51" s="15" customFormat="1" ht="11.25">
      <c r="B629" s="189"/>
      <c r="D629" s="153" t="s">
        <v>409</v>
      </c>
      <c r="E629" s="190" t="s">
        <v>3</v>
      </c>
      <c r="F629" s="191" t="s">
        <v>456</v>
      </c>
      <c r="H629" s="192">
        <v>195.609</v>
      </c>
      <c r="I629" s="193"/>
      <c r="L629" s="189"/>
      <c r="M629" s="197"/>
      <c r="N629" s="198"/>
      <c r="O629" s="198"/>
      <c r="P629" s="198"/>
      <c r="Q629" s="198"/>
      <c r="R629" s="198"/>
      <c r="S629" s="198"/>
      <c r="T629" s="199"/>
      <c r="AT629" s="190" t="s">
        <v>409</v>
      </c>
      <c r="AU629" s="190" t="s">
        <v>89</v>
      </c>
      <c r="AV629" s="15" t="s">
        <v>140</v>
      </c>
      <c r="AW629" s="15" t="s">
        <v>41</v>
      </c>
      <c r="AX629" s="15" t="s">
        <v>87</v>
      </c>
      <c r="AY629" s="190" t="s">
        <v>133</v>
      </c>
    </row>
    <row r="630" spans="1:65" s="2" customFormat="1" ht="33" customHeight="1">
      <c r="A630" s="34"/>
      <c r="B630" s="139"/>
      <c r="C630" s="140" t="s">
        <v>1017</v>
      </c>
      <c r="D630" s="140" t="s">
        <v>135</v>
      </c>
      <c r="E630" s="141" t="s">
        <v>1018</v>
      </c>
      <c r="F630" s="142" t="s">
        <v>1019</v>
      </c>
      <c r="G630" s="143" t="s">
        <v>186</v>
      </c>
      <c r="H630" s="144">
        <v>782.436</v>
      </c>
      <c r="I630" s="145"/>
      <c r="J630" s="146">
        <f>ROUND(I630*H630,2)</f>
        <v>0</v>
      </c>
      <c r="K630" s="142" t="s">
        <v>139</v>
      </c>
      <c r="L630" s="35"/>
      <c r="M630" s="147" t="s">
        <v>3</v>
      </c>
      <c r="N630" s="148" t="s">
        <v>50</v>
      </c>
      <c r="O630" s="55"/>
      <c r="P630" s="149">
        <f>O630*H630</f>
        <v>0</v>
      </c>
      <c r="Q630" s="149">
        <v>0</v>
      </c>
      <c r="R630" s="149">
        <f>Q630*H630</f>
        <v>0</v>
      </c>
      <c r="S630" s="149">
        <v>0</v>
      </c>
      <c r="T630" s="150">
        <f>S630*H630</f>
        <v>0</v>
      </c>
      <c r="U630" s="34"/>
      <c r="V630" s="34"/>
      <c r="W630" s="34"/>
      <c r="X630" s="34"/>
      <c r="Y630" s="34"/>
      <c r="Z630" s="34"/>
      <c r="AA630" s="34"/>
      <c r="AB630" s="34"/>
      <c r="AC630" s="34"/>
      <c r="AD630" s="34"/>
      <c r="AE630" s="34"/>
      <c r="AR630" s="151" t="s">
        <v>140</v>
      </c>
      <c r="AT630" s="151" t="s">
        <v>135</v>
      </c>
      <c r="AU630" s="151" t="s">
        <v>89</v>
      </c>
      <c r="AY630" s="18" t="s">
        <v>133</v>
      </c>
      <c r="BE630" s="152">
        <f>IF(N630="základní",J630,0)</f>
        <v>0</v>
      </c>
      <c r="BF630" s="152">
        <f>IF(N630="snížená",J630,0)</f>
        <v>0</v>
      </c>
      <c r="BG630" s="152">
        <f>IF(N630="zákl. přenesená",J630,0)</f>
        <v>0</v>
      </c>
      <c r="BH630" s="152">
        <f>IF(N630="sníž. přenesená",J630,0)</f>
        <v>0</v>
      </c>
      <c r="BI630" s="152">
        <f>IF(N630="nulová",J630,0)</f>
        <v>0</v>
      </c>
      <c r="BJ630" s="18" t="s">
        <v>87</v>
      </c>
      <c r="BK630" s="152">
        <f>ROUND(I630*H630,2)</f>
        <v>0</v>
      </c>
      <c r="BL630" s="18" t="s">
        <v>140</v>
      </c>
      <c r="BM630" s="151" t="s">
        <v>1020</v>
      </c>
    </row>
    <row r="631" spans="1:47" s="2" customFormat="1" ht="39">
      <c r="A631" s="34"/>
      <c r="B631" s="35"/>
      <c r="C631" s="34"/>
      <c r="D631" s="153" t="s">
        <v>142</v>
      </c>
      <c r="E631" s="34"/>
      <c r="F631" s="154" t="s">
        <v>1021</v>
      </c>
      <c r="G631" s="34"/>
      <c r="H631" s="34"/>
      <c r="I631" s="155"/>
      <c r="J631" s="34"/>
      <c r="K631" s="34"/>
      <c r="L631" s="35"/>
      <c r="M631" s="156"/>
      <c r="N631" s="157"/>
      <c r="O631" s="55"/>
      <c r="P631" s="55"/>
      <c r="Q631" s="55"/>
      <c r="R631" s="55"/>
      <c r="S631" s="55"/>
      <c r="T631" s="56"/>
      <c r="U631" s="34"/>
      <c r="V631" s="34"/>
      <c r="W631" s="34"/>
      <c r="X631" s="34"/>
      <c r="Y631" s="34"/>
      <c r="Z631" s="34"/>
      <c r="AA631" s="34"/>
      <c r="AB631" s="34"/>
      <c r="AC631" s="34"/>
      <c r="AD631" s="34"/>
      <c r="AE631" s="34"/>
      <c r="AT631" s="18" t="s">
        <v>142</v>
      </c>
      <c r="AU631" s="18" t="s">
        <v>89</v>
      </c>
    </row>
    <row r="632" spans="1:47" s="2" customFormat="1" ht="11.25">
      <c r="A632" s="34"/>
      <c r="B632" s="35"/>
      <c r="C632" s="34"/>
      <c r="D632" s="158" t="s">
        <v>144</v>
      </c>
      <c r="E632" s="34"/>
      <c r="F632" s="159" t="s">
        <v>1022</v>
      </c>
      <c r="G632" s="34"/>
      <c r="H632" s="34"/>
      <c r="I632" s="155"/>
      <c r="J632" s="34"/>
      <c r="K632" s="34"/>
      <c r="L632" s="35"/>
      <c r="M632" s="156"/>
      <c r="N632" s="157"/>
      <c r="O632" s="55"/>
      <c r="P632" s="55"/>
      <c r="Q632" s="55"/>
      <c r="R632" s="55"/>
      <c r="S632" s="55"/>
      <c r="T632" s="56"/>
      <c r="U632" s="34"/>
      <c r="V632" s="34"/>
      <c r="W632" s="34"/>
      <c r="X632" s="34"/>
      <c r="Y632" s="34"/>
      <c r="Z632" s="34"/>
      <c r="AA632" s="34"/>
      <c r="AB632" s="34"/>
      <c r="AC632" s="34"/>
      <c r="AD632" s="34"/>
      <c r="AE632" s="34"/>
      <c r="AT632" s="18" t="s">
        <v>144</v>
      </c>
      <c r="AU632" s="18" t="s">
        <v>89</v>
      </c>
    </row>
    <row r="633" spans="2:51" s="13" customFormat="1" ht="11.25">
      <c r="B633" s="170"/>
      <c r="D633" s="153" t="s">
        <v>409</v>
      </c>
      <c r="E633" s="171" t="s">
        <v>3</v>
      </c>
      <c r="F633" s="172" t="s">
        <v>432</v>
      </c>
      <c r="H633" s="171" t="s">
        <v>3</v>
      </c>
      <c r="I633" s="173"/>
      <c r="L633" s="170"/>
      <c r="M633" s="174"/>
      <c r="N633" s="175"/>
      <c r="O633" s="175"/>
      <c r="P633" s="175"/>
      <c r="Q633" s="175"/>
      <c r="R633" s="175"/>
      <c r="S633" s="175"/>
      <c r="T633" s="176"/>
      <c r="AT633" s="171" t="s">
        <v>409</v>
      </c>
      <c r="AU633" s="171" t="s">
        <v>89</v>
      </c>
      <c r="AV633" s="13" t="s">
        <v>87</v>
      </c>
      <c r="AW633" s="13" t="s">
        <v>41</v>
      </c>
      <c r="AX633" s="13" t="s">
        <v>79</v>
      </c>
      <c r="AY633" s="171" t="s">
        <v>133</v>
      </c>
    </row>
    <row r="634" spans="2:51" s="14" customFormat="1" ht="11.25">
      <c r="B634" s="177"/>
      <c r="D634" s="153" t="s">
        <v>409</v>
      </c>
      <c r="E634" s="178" t="s">
        <v>3</v>
      </c>
      <c r="F634" s="179" t="s">
        <v>1023</v>
      </c>
      <c r="H634" s="180">
        <v>782.436</v>
      </c>
      <c r="I634" s="181"/>
      <c r="L634" s="177"/>
      <c r="M634" s="182"/>
      <c r="N634" s="183"/>
      <c r="O634" s="183"/>
      <c r="P634" s="183"/>
      <c r="Q634" s="183"/>
      <c r="R634" s="183"/>
      <c r="S634" s="183"/>
      <c r="T634" s="184"/>
      <c r="AT634" s="178" t="s">
        <v>409</v>
      </c>
      <c r="AU634" s="178" t="s">
        <v>89</v>
      </c>
      <c r="AV634" s="14" t="s">
        <v>89</v>
      </c>
      <c r="AW634" s="14" t="s">
        <v>41</v>
      </c>
      <c r="AX634" s="14" t="s">
        <v>79</v>
      </c>
      <c r="AY634" s="178" t="s">
        <v>133</v>
      </c>
    </row>
    <row r="635" spans="2:51" s="15" customFormat="1" ht="11.25">
      <c r="B635" s="189"/>
      <c r="D635" s="153" t="s">
        <v>409</v>
      </c>
      <c r="E635" s="190" t="s">
        <v>3</v>
      </c>
      <c r="F635" s="191" t="s">
        <v>456</v>
      </c>
      <c r="H635" s="192">
        <v>782.436</v>
      </c>
      <c r="I635" s="193"/>
      <c r="L635" s="189"/>
      <c r="M635" s="197"/>
      <c r="N635" s="198"/>
      <c r="O635" s="198"/>
      <c r="P635" s="198"/>
      <c r="Q635" s="198"/>
      <c r="R635" s="198"/>
      <c r="S635" s="198"/>
      <c r="T635" s="199"/>
      <c r="AT635" s="190" t="s">
        <v>409</v>
      </c>
      <c r="AU635" s="190" t="s">
        <v>89</v>
      </c>
      <c r="AV635" s="15" t="s">
        <v>140</v>
      </c>
      <c r="AW635" s="15" t="s">
        <v>41</v>
      </c>
      <c r="AX635" s="15" t="s">
        <v>87</v>
      </c>
      <c r="AY635" s="190" t="s">
        <v>133</v>
      </c>
    </row>
    <row r="636" spans="1:65" s="2" customFormat="1" ht="21.75" customHeight="1">
      <c r="A636" s="34"/>
      <c r="B636" s="139"/>
      <c r="C636" s="140" t="s">
        <v>1024</v>
      </c>
      <c r="D636" s="140" t="s">
        <v>135</v>
      </c>
      <c r="E636" s="141" t="s">
        <v>1025</v>
      </c>
      <c r="F636" s="142" t="s">
        <v>1026</v>
      </c>
      <c r="G636" s="143" t="s">
        <v>453</v>
      </c>
      <c r="H636" s="144">
        <v>1</v>
      </c>
      <c r="I636" s="145"/>
      <c r="J636" s="146">
        <f>ROUND(I636*H636,2)</f>
        <v>0</v>
      </c>
      <c r="K636" s="142" t="s">
        <v>3</v>
      </c>
      <c r="L636" s="35"/>
      <c r="M636" s="147" t="s">
        <v>3</v>
      </c>
      <c r="N636" s="148" t="s">
        <v>50</v>
      </c>
      <c r="O636" s="55"/>
      <c r="P636" s="149">
        <f>O636*H636</f>
        <v>0</v>
      </c>
      <c r="Q636" s="149">
        <v>0</v>
      </c>
      <c r="R636" s="149">
        <f>Q636*H636</f>
        <v>0</v>
      </c>
      <c r="S636" s="149">
        <v>0</v>
      </c>
      <c r="T636" s="150">
        <f>S636*H636</f>
        <v>0</v>
      </c>
      <c r="U636" s="34"/>
      <c r="V636" s="34"/>
      <c r="W636" s="34"/>
      <c r="X636" s="34"/>
      <c r="Y636" s="34"/>
      <c r="Z636" s="34"/>
      <c r="AA636" s="34"/>
      <c r="AB636" s="34"/>
      <c r="AC636" s="34"/>
      <c r="AD636" s="34"/>
      <c r="AE636" s="34"/>
      <c r="AR636" s="151" t="s">
        <v>140</v>
      </c>
      <c r="AT636" s="151" t="s">
        <v>135</v>
      </c>
      <c r="AU636" s="151" t="s">
        <v>89</v>
      </c>
      <c r="AY636" s="18" t="s">
        <v>133</v>
      </c>
      <c r="BE636" s="152">
        <f>IF(N636="základní",J636,0)</f>
        <v>0</v>
      </c>
      <c r="BF636" s="152">
        <f>IF(N636="snížená",J636,0)</f>
        <v>0</v>
      </c>
      <c r="BG636" s="152">
        <f>IF(N636="zákl. přenesená",J636,0)</f>
        <v>0</v>
      </c>
      <c r="BH636" s="152">
        <f>IF(N636="sníž. přenesená",J636,0)</f>
        <v>0</v>
      </c>
      <c r="BI636" s="152">
        <f>IF(N636="nulová",J636,0)</f>
        <v>0</v>
      </c>
      <c r="BJ636" s="18" t="s">
        <v>87</v>
      </c>
      <c r="BK636" s="152">
        <f>ROUND(I636*H636,2)</f>
        <v>0</v>
      </c>
      <c r="BL636" s="18" t="s">
        <v>140</v>
      </c>
      <c r="BM636" s="151" t="s">
        <v>1027</v>
      </c>
    </row>
    <row r="637" spans="1:47" s="2" customFormat="1" ht="11.25">
      <c r="A637" s="34"/>
      <c r="B637" s="35"/>
      <c r="C637" s="34"/>
      <c r="D637" s="153" t="s">
        <v>142</v>
      </c>
      <c r="E637" s="34"/>
      <c r="F637" s="154" t="s">
        <v>1026</v>
      </c>
      <c r="G637" s="34"/>
      <c r="H637" s="34"/>
      <c r="I637" s="155"/>
      <c r="J637" s="34"/>
      <c r="K637" s="34"/>
      <c r="L637" s="35"/>
      <c r="M637" s="156"/>
      <c r="N637" s="157"/>
      <c r="O637" s="55"/>
      <c r="P637" s="55"/>
      <c r="Q637" s="55"/>
      <c r="R637" s="55"/>
      <c r="S637" s="55"/>
      <c r="T637" s="56"/>
      <c r="U637" s="34"/>
      <c r="V637" s="34"/>
      <c r="W637" s="34"/>
      <c r="X637" s="34"/>
      <c r="Y637" s="34"/>
      <c r="Z637" s="34"/>
      <c r="AA637" s="34"/>
      <c r="AB637" s="34"/>
      <c r="AC637" s="34"/>
      <c r="AD637" s="34"/>
      <c r="AE637" s="34"/>
      <c r="AT637" s="18" t="s">
        <v>142</v>
      </c>
      <c r="AU637" s="18" t="s">
        <v>89</v>
      </c>
    </row>
    <row r="638" spans="1:47" s="2" customFormat="1" ht="58.5">
      <c r="A638" s="34"/>
      <c r="B638" s="35"/>
      <c r="C638" s="34"/>
      <c r="D638" s="153" t="s">
        <v>1028</v>
      </c>
      <c r="E638" s="34"/>
      <c r="F638" s="200" t="s">
        <v>1029</v>
      </c>
      <c r="G638" s="34"/>
      <c r="H638" s="34"/>
      <c r="I638" s="155"/>
      <c r="J638" s="34"/>
      <c r="K638" s="34"/>
      <c r="L638" s="35"/>
      <c r="M638" s="156"/>
      <c r="N638" s="157"/>
      <c r="O638" s="55"/>
      <c r="P638" s="55"/>
      <c r="Q638" s="55"/>
      <c r="R638" s="55"/>
      <c r="S638" s="55"/>
      <c r="T638" s="56"/>
      <c r="U638" s="34"/>
      <c r="V638" s="34"/>
      <c r="W638" s="34"/>
      <c r="X638" s="34"/>
      <c r="Y638" s="34"/>
      <c r="Z638" s="34"/>
      <c r="AA638" s="34"/>
      <c r="AB638" s="34"/>
      <c r="AC638" s="34"/>
      <c r="AD638" s="34"/>
      <c r="AE638" s="34"/>
      <c r="AT638" s="18" t="s">
        <v>1028</v>
      </c>
      <c r="AU638" s="18" t="s">
        <v>89</v>
      </c>
    </row>
    <row r="639" spans="2:51" s="13" customFormat="1" ht="11.25">
      <c r="B639" s="170"/>
      <c r="D639" s="153" t="s">
        <v>409</v>
      </c>
      <c r="E639" s="171" t="s">
        <v>3</v>
      </c>
      <c r="F639" s="172" t="s">
        <v>1030</v>
      </c>
      <c r="H639" s="171" t="s">
        <v>3</v>
      </c>
      <c r="I639" s="173"/>
      <c r="L639" s="170"/>
      <c r="M639" s="174"/>
      <c r="N639" s="175"/>
      <c r="O639" s="175"/>
      <c r="P639" s="175"/>
      <c r="Q639" s="175"/>
      <c r="R639" s="175"/>
      <c r="S639" s="175"/>
      <c r="T639" s="176"/>
      <c r="AT639" s="171" t="s">
        <v>409</v>
      </c>
      <c r="AU639" s="171" t="s">
        <v>89</v>
      </c>
      <c r="AV639" s="13" t="s">
        <v>87</v>
      </c>
      <c r="AW639" s="13" t="s">
        <v>41</v>
      </c>
      <c r="AX639" s="13" t="s">
        <v>79</v>
      </c>
      <c r="AY639" s="171" t="s">
        <v>133</v>
      </c>
    </row>
    <row r="640" spans="2:51" s="14" customFormat="1" ht="11.25">
      <c r="B640" s="177"/>
      <c r="D640" s="153" t="s">
        <v>409</v>
      </c>
      <c r="E640" s="178" t="s">
        <v>3</v>
      </c>
      <c r="F640" s="179" t="s">
        <v>87</v>
      </c>
      <c r="H640" s="180">
        <v>1</v>
      </c>
      <c r="I640" s="181"/>
      <c r="L640" s="177"/>
      <c r="M640" s="182"/>
      <c r="N640" s="183"/>
      <c r="O640" s="183"/>
      <c r="P640" s="183"/>
      <c r="Q640" s="183"/>
      <c r="R640" s="183"/>
      <c r="S640" s="183"/>
      <c r="T640" s="184"/>
      <c r="AT640" s="178" t="s">
        <v>409</v>
      </c>
      <c r="AU640" s="178" t="s">
        <v>89</v>
      </c>
      <c r="AV640" s="14" t="s">
        <v>89</v>
      </c>
      <c r="AW640" s="14" t="s">
        <v>41</v>
      </c>
      <c r="AX640" s="14" t="s">
        <v>79</v>
      </c>
      <c r="AY640" s="178" t="s">
        <v>133</v>
      </c>
    </row>
    <row r="641" spans="2:51" s="15" customFormat="1" ht="11.25">
      <c r="B641" s="189"/>
      <c r="D641" s="153" t="s">
        <v>409</v>
      </c>
      <c r="E641" s="190" t="s">
        <v>3</v>
      </c>
      <c r="F641" s="191" t="s">
        <v>456</v>
      </c>
      <c r="H641" s="192">
        <v>1</v>
      </c>
      <c r="I641" s="193"/>
      <c r="L641" s="189"/>
      <c r="M641" s="194"/>
      <c r="N641" s="195"/>
      <c r="O641" s="195"/>
      <c r="P641" s="195"/>
      <c r="Q641" s="195"/>
      <c r="R641" s="195"/>
      <c r="S641" s="195"/>
      <c r="T641" s="196"/>
      <c r="AT641" s="190" t="s">
        <v>409</v>
      </c>
      <c r="AU641" s="190" t="s">
        <v>89</v>
      </c>
      <c r="AV641" s="15" t="s">
        <v>140</v>
      </c>
      <c r="AW641" s="15" t="s">
        <v>41</v>
      </c>
      <c r="AX641" s="15" t="s">
        <v>87</v>
      </c>
      <c r="AY641" s="190" t="s">
        <v>133</v>
      </c>
    </row>
    <row r="642" spans="1:31" s="2" customFormat="1" ht="6.95" customHeight="1">
      <c r="A642" s="34"/>
      <c r="B642" s="44"/>
      <c r="C642" s="45"/>
      <c r="D642" s="45"/>
      <c r="E642" s="45"/>
      <c r="F642" s="45"/>
      <c r="G642" s="45"/>
      <c r="H642" s="45"/>
      <c r="I642" s="45"/>
      <c r="J642" s="45"/>
      <c r="K642" s="45"/>
      <c r="L642" s="35"/>
      <c r="M642" s="34"/>
      <c r="O642" s="34"/>
      <c r="P642" s="34"/>
      <c r="Q642" s="34"/>
      <c r="R642" s="34"/>
      <c r="S642" s="34"/>
      <c r="T642" s="34"/>
      <c r="U642" s="34"/>
      <c r="V642" s="34"/>
      <c r="W642" s="34"/>
      <c r="X642" s="34"/>
      <c r="Y642" s="34"/>
      <c r="Z642" s="34"/>
      <c r="AA642" s="34"/>
      <c r="AB642" s="34"/>
      <c r="AC642" s="34"/>
      <c r="AD642" s="34"/>
      <c r="AE642" s="34"/>
    </row>
  </sheetData>
  <autoFilter ref="C87:K641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hyperlinks>
    <hyperlink ref="F93" r:id="rId1" display="https://podminky.urs.cz/item/CS_URS_2023_02/111209111"/>
    <hyperlink ref="F96" r:id="rId2" display="https://podminky.urs.cz/item/CS_URS_2023_02/111211201"/>
    <hyperlink ref="F99" r:id="rId3" display="https://podminky.urs.cz/item/CS_URS_2023_02/121151103"/>
    <hyperlink ref="F102" r:id="rId4" display="https://podminky.urs.cz/item/CS_URS_2023_02/122251102"/>
    <hyperlink ref="F111" r:id="rId5" display="https://podminky.urs.cz/item/CS_URS_2023_02/162751117"/>
    <hyperlink ref="F125" r:id="rId6" display="https://podminky.urs.cz/item/CS_URS_2023_02/162751119"/>
    <hyperlink ref="F139" r:id="rId7" display="https://podminky.urs.cz/item/CS_URS_2023_02/171151103"/>
    <hyperlink ref="F165" r:id="rId8" display="https://podminky.urs.cz/item/CS_URS_2023_02/181411132"/>
    <hyperlink ref="F168" r:id="rId9" display="https://podminky.urs.cz/item/CS_URS_2023_02/181951112"/>
    <hyperlink ref="F185" r:id="rId10" display="https://podminky.urs.cz/item/CS_URS_2023_02/274321118"/>
    <hyperlink ref="F192" r:id="rId11" display="https://podminky.urs.cz/item/CS_URS_2023_02/334351112"/>
    <hyperlink ref="F198" r:id="rId12" display="https://podminky.urs.cz/item/CS_URS_2023_02/334351211"/>
    <hyperlink ref="F204" r:id="rId13" display="https://podminky.urs.cz/item/CS_URS_2023_02/273354111"/>
    <hyperlink ref="F212" r:id="rId14" display="https://podminky.urs.cz/item/CS_URS_2023_02/273354211"/>
    <hyperlink ref="F221" r:id="rId15" display="https://podminky.urs.cz/item/CS_URS_2023_02/317321118"/>
    <hyperlink ref="F227" r:id="rId16" display="https://podminky.urs.cz/item/CS_URS_2023_02/317353121"/>
    <hyperlink ref="F233" r:id="rId17" display="https://podminky.urs.cz/item/CS_URS_2023_02/317353221"/>
    <hyperlink ref="F239" r:id="rId18" display="https://podminky.urs.cz/item/CS_URS_2023_02/317361116"/>
    <hyperlink ref="F251" r:id="rId19" display="https://podminky.urs.cz/item/CS_URS_2023_02/334323218"/>
    <hyperlink ref="F258" r:id="rId20" display="https://podminky.urs.cz/item/CS_URS_2023_02/334352112"/>
    <hyperlink ref="F265" r:id="rId21" display="https://podminky.urs.cz/item/CS_URS_2023_02/334352212"/>
    <hyperlink ref="F272" r:id="rId22" display="https://podminky.urs.cz/item/CS_URS_2023_02/334361226"/>
    <hyperlink ref="F279" r:id="rId23" display="https://podminky.urs.cz/item/CS_URS_2023_02/421321108"/>
    <hyperlink ref="F285" r:id="rId24" display="https://podminky.urs.cz/item/CS_URS_2023_02/421361226"/>
    <hyperlink ref="F291" r:id="rId25" display="https://podminky.urs.cz/item/CS_URS_2023_02/421955112"/>
    <hyperlink ref="F297" r:id="rId26" display="https://podminky.urs.cz/item/CS_URS_2023_02/421955212"/>
    <hyperlink ref="F308" r:id="rId27" display="https://podminky.urs.cz/item/CS_URS_2023_02/451315127"/>
    <hyperlink ref="F314" r:id="rId28" display="https://podminky.urs.cz/item/CS_URS_2023_02/465513257"/>
    <hyperlink ref="F317" r:id="rId29" display="https://podminky.urs.cz/item/CS_URS_2021_02/59963211R"/>
    <hyperlink ref="F324" r:id="rId30" display="https://podminky.urs.cz/item/CS_URS_2023_02/564251111"/>
    <hyperlink ref="F332" r:id="rId31" display="https://podminky.urs.cz/item/CS_URS_2023_02/916131213"/>
    <hyperlink ref="F344" r:id="rId32" display="https://podminky.urs.cz/item/CS_URS_2023_02/916231213"/>
    <hyperlink ref="F363" r:id="rId33" display="https://podminky.urs.cz/item/CS_URS_2023_02/628611102"/>
    <hyperlink ref="F392" r:id="rId34" display="https://podminky.urs.cz/item/CS_URS_2023_02/812472121"/>
    <hyperlink ref="F413" r:id="rId35" display="https://podminky.urs.cz/item/CS_URS_2023_02/966005211"/>
    <hyperlink ref="F424" r:id="rId36" display="https://podminky.urs.cz/item/CS_URS_2023_02/911331131"/>
    <hyperlink ref="F430" r:id="rId37" display="https://podminky.urs.cz/item/CS_URS_2023_02/911381153"/>
    <hyperlink ref="F436" r:id="rId38" display="https://podminky.urs.cz/item/CS_URS_2023_02/911334122"/>
    <hyperlink ref="F442" r:id="rId39" display="https://podminky.urs.cz/item/CS_URS_2023_02/919112213"/>
    <hyperlink ref="F448" r:id="rId40" display="https://podminky.urs.cz/item/CS_URS_2023_02/919112233"/>
    <hyperlink ref="F464" r:id="rId41" display="https://podminky.urs.cz/item/CS_URS_2023_02/211971110"/>
    <hyperlink ref="F469" r:id="rId42" display="https://podminky.urs.cz/item/CS_URS_2023_02/212312111"/>
    <hyperlink ref="F472" r:id="rId43" display="https://podminky.urs.cz/item/CS_URS_2023_02/212341111"/>
    <hyperlink ref="F475" r:id="rId44" display="https://podminky.urs.cz/item/CS_URS_2023_02/212755216"/>
    <hyperlink ref="F486" r:id="rId45" display="https://podminky.urs.cz/item/CS_URS_2023_02/919726125"/>
    <hyperlink ref="F495" r:id="rId46" display="https://podminky.urs.cz/item/CS_URS_2023_02/93491111R"/>
    <hyperlink ref="F501" r:id="rId47" display="https://podminky.urs.cz/item/CS_URS_2023_02/931994132"/>
    <hyperlink ref="F522" r:id="rId48" display="https://podminky.urs.cz/item/CS_URS_2023_02/953961217"/>
    <hyperlink ref="F528" r:id="rId49" display="https://podminky.urs.cz/item/CS_URS_2023_02/113156201"/>
    <hyperlink ref="F534" r:id="rId50" display="https://podminky.urs.cz/item/CS_URS_2023_02/966006132"/>
    <hyperlink ref="F544" r:id="rId51" display="https://podminky.urs.cz/item/CS_URS_2023_02/962021112"/>
    <hyperlink ref="F550" r:id="rId52" display="https://podminky.urs.cz/item/CS_URS_2023_02/963051111"/>
    <hyperlink ref="F563" r:id="rId53" display="https://podminky.urs.cz/item/CS_URS_2023_02/963041211"/>
    <hyperlink ref="F572" r:id="rId54" display="https://podminky.urs.cz/item/CS_URS_2023_02/997211511"/>
    <hyperlink ref="F585" r:id="rId55" display="https://podminky.urs.cz/item/CS_URS_2023_02/997211519"/>
    <hyperlink ref="F598" r:id="rId56" display="https://podminky.urs.cz/item/CS_URS_2023_02/997221615"/>
    <hyperlink ref="F605" r:id="rId57" display="https://podminky.urs.cz/item/CS_URS_2023_02/997221625"/>
    <hyperlink ref="F612" r:id="rId58" display="https://podminky.urs.cz/item/CS_URS_2023_02/997221655"/>
    <hyperlink ref="F619" r:id="rId59" display="https://podminky.urs.cz/item/CS_URS_2023_02/997221875"/>
    <hyperlink ref="F626" r:id="rId60" display="https://podminky.urs.cz/item/CS_URS_2023_02/998212112"/>
    <hyperlink ref="F632" r:id="rId61" display="https://podminky.urs.cz/item/CS_URS_2023_02/998212199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6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19" t="s">
        <v>6</v>
      </c>
      <c r="M2" s="304"/>
      <c r="N2" s="304"/>
      <c r="O2" s="304"/>
      <c r="P2" s="304"/>
      <c r="Q2" s="304"/>
      <c r="R2" s="304"/>
      <c r="S2" s="304"/>
      <c r="T2" s="304"/>
      <c r="U2" s="304"/>
      <c r="V2" s="304"/>
      <c r="AT2" s="18" t="s">
        <v>98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89</v>
      </c>
    </row>
    <row r="4" spans="2:46" s="1" customFormat="1" ht="24.95" customHeight="1">
      <c r="B4" s="21"/>
      <c r="D4" s="22" t="s">
        <v>99</v>
      </c>
      <c r="L4" s="21"/>
      <c r="M4" s="90" t="s">
        <v>11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20" t="str">
        <f>'Rekapitulace stavby'!K6</f>
        <v>Most ev.č. 177-002 Nové Mitrovice</v>
      </c>
      <c r="F7" s="321"/>
      <c r="G7" s="321"/>
      <c r="H7" s="321"/>
      <c r="L7" s="21"/>
    </row>
    <row r="8" spans="1:31" s="2" customFormat="1" ht="12" customHeight="1">
      <c r="A8" s="34"/>
      <c r="B8" s="35"/>
      <c r="C8" s="34"/>
      <c r="D8" s="28" t="s">
        <v>100</v>
      </c>
      <c r="E8" s="34"/>
      <c r="F8" s="34"/>
      <c r="G8" s="34"/>
      <c r="H8" s="34"/>
      <c r="I8" s="34"/>
      <c r="J8" s="34"/>
      <c r="K8" s="34"/>
      <c r="L8" s="9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5"/>
      <c r="C9" s="34"/>
      <c r="D9" s="34"/>
      <c r="E9" s="282" t="s">
        <v>450</v>
      </c>
      <c r="F9" s="322"/>
      <c r="G9" s="322"/>
      <c r="H9" s="322"/>
      <c r="I9" s="34"/>
      <c r="J9" s="34"/>
      <c r="K9" s="34"/>
      <c r="L9" s="9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9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5"/>
      <c r="C11" s="34"/>
      <c r="D11" s="28" t="s">
        <v>19</v>
      </c>
      <c r="E11" s="34"/>
      <c r="F11" s="26" t="s">
        <v>20</v>
      </c>
      <c r="G11" s="34"/>
      <c r="H11" s="34"/>
      <c r="I11" s="28" t="s">
        <v>21</v>
      </c>
      <c r="J11" s="26" t="s">
        <v>3</v>
      </c>
      <c r="K11" s="34"/>
      <c r="L11" s="9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5"/>
      <c r="C12" s="34"/>
      <c r="D12" s="28" t="s">
        <v>23</v>
      </c>
      <c r="E12" s="34"/>
      <c r="F12" s="26" t="s">
        <v>24</v>
      </c>
      <c r="G12" s="34"/>
      <c r="H12" s="34"/>
      <c r="I12" s="28" t="s">
        <v>25</v>
      </c>
      <c r="J12" s="52" t="str">
        <f>'Rekapitulace stavby'!AN8</f>
        <v>12. 7. 2023</v>
      </c>
      <c r="K12" s="34"/>
      <c r="L12" s="9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9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8" t="s">
        <v>31</v>
      </c>
      <c r="E14" s="34"/>
      <c r="F14" s="34"/>
      <c r="G14" s="34"/>
      <c r="H14" s="34"/>
      <c r="I14" s="28" t="s">
        <v>32</v>
      </c>
      <c r="J14" s="26" t="s">
        <v>33</v>
      </c>
      <c r="K14" s="34"/>
      <c r="L14" s="9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5"/>
      <c r="C15" s="34"/>
      <c r="D15" s="34"/>
      <c r="E15" s="26" t="s">
        <v>34</v>
      </c>
      <c r="F15" s="34"/>
      <c r="G15" s="34"/>
      <c r="H15" s="34"/>
      <c r="I15" s="28" t="s">
        <v>35</v>
      </c>
      <c r="J15" s="26" t="s">
        <v>33</v>
      </c>
      <c r="K15" s="34"/>
      <c r="L15" s="9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9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5"/>
      <c r="C17" s="34"/>
      <c r="D17" s="28" t="s">
        <v>36</v>
      </c>
      <c r="E17" s="34"/>
      <c r="F17" s="34"/>
      <c r="G17" s="34"/>
      <c r="H17" s="34"/>
      <c r="I17" s="28" t="s">
        <v>32</v>
      </c>
      <c r="J17" s="29" t="str">
        <f>'Rekapitulace stavby'!AN13</f>
        <v>Vyplň údaj</v>
      </c>
      <c r="K17" s="34"/>
      <c r="L17" s="9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5"/>
      <c r="C18" s="34"/>
      <c r="D18" s="34"/>
      <c r="E18" s="323" t="str">
        <f>'Rekapitulace stavby'!E14</f>
        <v>Vyplň údaj</v>
      </c>
      <c r="F18" s="303"/>
      <c r="G18" s="303"/>
      <c r="H18" s="303"/>
      <c r="I18" s="28" t="s">
        <v>35</v>
      </c>
      <c r="J18" s="29" t="str">
        <f>'Rekapitulace stavby'!AN14</f>
        <v>Vyplň údaj</v>
      </c>
      <c r="K18" s="34"/>
      <c r="L18" s="9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9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5"/>
      <c r="C20" s="34"/>
      <c r="D20" s="28" t="s">
        <v>38</v>
      </c>
      <c r="E20" s="34"/>
      <c r="F20" s="34"/>
      <c r="G20" s="34"/>
      <c r="H20" s="34"/>
      <c r="I20" s="28" t="s">
        <v>32</v>
      </c>
      <c r="J20" s="26" t="s">
        <v>39</v>
      </c>
      <c r="K20" s="34"/>
      <c r="L20" s="9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5"/>
      <c r="C21" s="34"/>
      <c r="D21" s="34"/>
      <c r="E21" s="26" t="s">
        <v>40</v>
      </c>
      <c r="F21" s="34"/>
      <c r="G21" s="34"/>
      <c r="H21" s="34"/>
      <c r="I21" s="28" t="s">
        <v>35</v>
      </c>
      <c r="J21" s="26" t="s">
        <v>39</v>
      </c>
      <c r="K21" s="34"/>
      <c r="L21" s="9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9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5"/>
      <c r="C23" s="34"/>
      <c r="D23" s="28" t="s">
        <v>42</v>
      </c>
      <c r="E23" s="34"/>
      <c r="F23" s="34"/>
      <c r="G23" s="34"/>
      <c r="H23" s="34"/>
      <c r="I23" s="28" t="s">
        <v>32</v>
      </c>
      <c r="J23" s="26" t="s">
        <v>39</v>
      </c>
      <c r="K23" s="34"/>
      <c r="L23" s="9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5"/>
      <c r="C24" s="34"/>
      <c r="D24" s="34"/>
      <c r="E24" s="26" t="s">
        <v>40</v>
      </c>
      <c r="F24" s="34"/>
      <c r="G24" s="34"/>
      <c r="H24" s="34"/>
      <c r="I24" s="28" t="s">
        <v>35</v>
      </c>
      <c r="J24" s="26" t="s">
        <v>39</v>
      </c>
      <c r="K24" s="34"/>
      <c r="L24" s="9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9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5"/>
      <c r="C26" s="34"/>
      <c r="D26" s="28" t="s">
        <v>43</v>
      </c>
      <c r="E26" s="34"/>
      <c r="F26" s="34"/>
      <c r="G26" s="34"/>
      <c r="H26" s="34"/>
      <c r="I26" s="34"/>
      <c r="J26" s="34"/>
      <c r="K26" s="34"/>
      <c r="L26" s="9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92"/>
      <c r="B27" s="93"/>
      <c r="C27" s="92"/>
      <c r="D27" s="92"/>
      <c r="E27" s="308" t="s">
        <v>3</v>
      </c>
      <c r="F27" s="308"/>
      <c r="G27" s="308"/>
      <c r="H27" s="308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9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5"/>
      <c r="C29" s="34"/>
      <c r="D29" s="63"/>
      <c r="E29" s="63"/>
      <c r="F29" s="63"/>
      <c r="G29" s="63"/>
      <c r="H29" s="63"/>
      <c r="I29" s="63"/>
      <c r="J29" s="63"/>
      <c r="K29" s="63"/>
      <c r="L29" s="9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5"/>
      <c r="C30" s="34"/>
      <c r="D30" s="95" t="s">
        <v>45</v>
      </c>
      <c r="E30" s="34"/>
      <c r="F30" s="34"/>
      <c r="G30" s="34"/>
      <c r="H30" s="34"/>
      <c r="I30" s="34"/>
      <c r="J30" s="68">
        <f>ROUND(J84,2)</f>
        <v>0</v>
      </c>
      <c r="K30" s="34"/>
      <c r="L30" s="9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5"/>
      <c r="C32" s="34"/>
      <c r="D32" s="34"/>
      <c r="E32" s="34"/>
      <c r="F32" s="38" t="s">
        <v>47</v>
      </c>
      <c r="G32" s="34"/>
      <c r="H32" s="34"/>
      <c r="I32" s="38" t="s">
        <v>46</v>
      </c>
      <c r="J32" s="38" t="s">
        <v>48</v>
      </c>
      <c r="K32" s="34"/>
      <c r="L32" s="9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5"/>
      <c r="C33" s="34"/>
      <c r="D33" s="96" t="s">
        <v>49</v>
      </c>
      <c r="E33" s="28" t="s">
        <v>50</v>
      </c>
      <c r="F33" s="97">
        <f>ROUND((SUM(BE84:BE143)),2)</f>
        <v>0</v>
      </c>
      <c r="G33" s="34"/>
      <c r="H33" s="34"/>
      <c r="I33" s="98">
        <v>0.21</v>
      </c>
      <c r="J33" s="97">
        <f>ROUND(((SUM(BE84:BE143))*I33),2)</f>
        <v>0</v>
      </c>
      <c r="K33" s="34"/>
      <c r="L33" s="9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5"/>
      <c r="C34" s="34"/>
      <c r="D34" s="34"/>
      <c r="E34" s="28" t="s">
        <v>51</v>
      </c>
      <c r="F34" s="97">
        <f>ROUND((SUM(BF84:BF143)),2)</f>
        <v>0</v>
      </c>
      <c r="G34" s="34"/>
      <c r="H34" s="34"/>
      <c r="I34" s="98">
        <v>0.15</v>
      </c>
      <c r="J34" s="97">
        <f>ROUND(((SUM(BF84:BF143))*I34),2)</f>
        <v>0</v>
      </c>
      <c r="K34" s="34"/>
      <c r="L34" s="9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5"/>
      <c r="C35" s="34"/>
      <c r="D35" s="34"/>
      <c r="E35" s="28" t="s">
        <v>52</v>
      </c>
      <c r="F35" s="97">
        <f>ROUND((SUM(BG84:BG143)),2)</f>
        <v>0</v>
      </c>
      <c r="G35" s="34"/>
      <c r="H35" s="34"/>
      <c r="I35" s="98">
        <v>0.21</v>
      </c>
      <c r="J35" s="97">
        <f>0</f>
        <v>0</v>
      </c>
      <c r="K35" s="34"/>
      <c r="L35" s="9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5"/>
      <c r="C36" s="34"/>
      <c r="D36" s="34"/>
      <c r="E36" s="28" t="s">
        <v>53</v>
      </c>
      <c r="F36" s="97">
        <f>ROUND((SUM(BH84:BH143)),2)</f>
        <v>0</v>
      </c>
      <c r="G36" s="34"/>
      <c r="H36" s="34"/>
      <c r="I36" s="98">
        <v>0.15</v>
      </c>
      <c r="J36" s="97">
        <f>0</f>
        <v>0</v>
      </c>
      <c r="K36" s="34"/>
      <c r="L36" s="9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5"/>
      <c r="C37" s="34"/>
      <c r="D37" s="34"/>
      <c r="E37" s="28" t="s">
        <v>54</v>
      </c>
      <c r="F37" s="97">
        <f>ROUND((SUM(BI84:BI143)),2)</f>
        <v>0</v>
      </c>
      <c r="G37" s="34"/>
      <c r="H37" s="34"/>
      <c r="I37" s="98">
        <v>0</v>
      </c>
      <c r="J37" s="97">
        <f>0</f>
        <v>0</v>
      </c>
      <c r="K37" s="34"/>
      <c r="L37" s="9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9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5"/>
      <c r="C39" s="99"/>
      <c r="D39" s="100" t="s">
        <v>55</v>
      </c>
      <c r="E39" s="57"/>
      <c r="F39" s="57"/>
      <c r="G39" s="101" t="s">
        <v>56</v>
      </c>
      <c r="H39" s="102" t="s">
        <v>57</v>
      </c>
      <c r="I39" s="57"/>
      <c r="J39" s="103">
        <f>SUM(J30:J37)</f>
        <v>0</v>
      </c>
      <c r="K39" s="104"/>
      <c r="L39" s="9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9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46"/>
      <c r="C44" s="47"/>
      <c r="D44" s="47"/>
      <c r="E44" s="47"/>
      <c r="F44" s="47"/>
      <c r="G44" s="47"/>
      <c r="H44" s="47"/>
      <c r="I44" s="47"/>
      <c r="J44" s="47"/>
      <c r="K44" s="47"/>
      <c r="L44" s="91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2" t="s">
        <v>102</v>
      </c>
      <c r="D45" s="34"/>
      <c r="E45" s="34"/>
      <c r="F45" s="34"/>
      <c r="G45" s="34"/>
      <c r="H45" s="34"/>
      <c r="I45" s="34"/>
      <c r="J45" s="34"/>
      <c r="K45" s="34"/>
      <c r="L45" s="91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91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8" t="s">
        <v>17</v>
      </c>
      <c r="D47" s="34"/>
      <c r="E47" s="34"/>
      <c r="F47" s="34"/>
      <c r="G47" s="34"/>
      <c r="H47" s="34"/>
      <c r="I47" s="34"/>
      <c r="J47" s="34"/>
      <c r="K47" s="34"/>
      <c r="L47" s="91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4"/>
      <c r="D48" s="34"/>
      <c r="E48" s="320" t="str">
        <f>E7</f>
        <v>Most ev.č. 177-002 Nové Mitrovice</v>
      </c>
      <c r="F48" s="321"/>
      <c r="G48" s="321"/>
      <c r="H48" s="321"/>
      <c r="I48" s="34"/>
      <c r="J48" s="34"/>
      <c r="K48" s="34"/>
      <c r="L48" s="91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8" t="s">
        <v>100</v>
      </c>
      <c r="D49" s="34"/>
      <c r="E49" s="34"/>
      <c r="F49" s="34"/>
      <c r="G49" s="34"/>
      <c r="H49" s="34"/>
      <c r="I49" s="34"/>
      <c r="J49" s="34"/>
      <c r="K49" s="34"/>
      <c r="L49" s="91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4"/>
      <c r="D50" s="34"/>
      <c r="E50" s="282" t="str">
        <f>E9</f>
        <v>VRN - Vedlejší rozpočtové náklady</v>
      </c>
      <c r="F50" s="322"/>
      <c r="G50" s="322"/>
      <c r="H50" s="322"/>
      <c r="I50" s="34"/>
      <c r="J50" s="34"/>
      <c r="K50" s="34"/>
      <c r="L50" s="91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4"/>
      <c r="D51" s="34"/>
      <c r="E51" s="34"/>
      <c r="F51" s="34"/>
      <c r="G51" s="34"/>
      <c r="H51" s="34"/>
      <c r="I51" s="34"/>
      <c r="J51" s="34"/>
      <c r="K51" s="34"/>
      <c r="L51" s="91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8" t="s">
        <v>23</v>
      </c>
      <c r="D52" s="34"/>
      <c r="E52" s="34"/>
      <c r="F52" s="26" t="str">
        <f>F12</f>
        <v>Nové Mitrovice</v>
      </c>
      <c r="G52" s="34"/>
      <c r="H52" s="34"/>
      <c r="I52" s="28" t="s">
        <v>25</v>
      </c>
      <c r="J52" s="52" t="str">
        <f>IF(J12="","",J12)</f>
        <v>12. 7. 2023</v>
      </c>
      <c r="K52" s="34"/>
      <c r="L52" s="91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4"/>
      <c r="D53" s="34"/>
      <c r="E53" s="34"/>
      <c r="F53" s="34"/>
      <c r="G53" s="34"/>
      <c r="H53" s="34"/>
      <c r="I53" s="34"/>
      <c r="J53" s="34"/>
      <c r="K53" s="34"/>
      <c r="L53" s="91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2" customHeight="1">
      <c r="A54" s="34"/>
      <c r="B54" s="35"/>
      <c r="C54" s="28" t="s">
        <v>31</v>
      </c>
      <c r="D54" s="34"/>
      <c r="E54" s="34"/>
      <c r="F54" s="26" t="str">
        <f>E15</f>
        <v>Správa a údržba silnic Plzeňského kraje p.o.</v>
      </c>
      <c r="G54" s="34"/>
      <c r="H54" s="34"/>
      <c r="I54" s="28" t="s">
        <v>38</v>
      </c>
      <c r="J54" s="32" t="str">
        <f>E21</f>
        <v>U-Projekt DOS s.r.o.</v>
      </c>
      <c r="K54" s="34"/>
      <c r="L54" s="91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8" t="s">
        <v>36</v>
      </c>
      <c r="D55" s="34"/>
      <c r="E55" s="34"/>
      <c r="F55" s="26" t="str">
        <f>IF(E18="","",E18)</f>
        <v>Vyplň údaj</v>
      </c>
      <c r="G55" s="34"/>
      <c r="H55" s="34"/>
      <c r="I55" s="28" t="s">
        <v>42</v>
      </c>
      <c r="J55" s="32" t="str">
        <f>E24</f>
        <v>U-Projekt DOS s.r.o.</v>
      </c>
      <c r="K55" s="34"/>
      <c r="L55" s="91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4"/>
      <c r="D56" s="34"/>
      <c r="E56" s="34"/>
      <c r="F56" s="34"/>
      <c r="G56" s="34"/>
      <c r="H56" s="34"/>
      <c r="I56" s="34"/>
      <c r="J56" s="34"/>
      <c r="K56" s="34"/>
      <c r="L56" s="91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05" t="s">
        <v>103</v>
      </c>
      <c r="D57" s="99"/>
      <c r="E57" s="99"/>
      <c r="F57" s="99"/>
      <c r="G57" s="99"/>
      <c r="H57" s="99"/>
      <c r="I57" s="99"/>
      <c r="J57" s="106" t="s">
        <v>104</v>
      </c>
      <c r="K57" s="99"/>
      <c r="L57" s="91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4"/>
      <c r="D58" s="34"/>
      <c r="E58" s="34"/>
      <c r="F58" s="34"/>
      <c r="G58" s="34"/>
      <c r="H58" s="34"/>
      <c r="I58" s="34"/>
      <c r="J58" s="34"/>
      <c r="K58" s="34"/>
      <c r="L58" s="91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07" t="s">
        <v>77</v>
      </c>
      <c r="D59" s="34"/>
      <c r="E59" s="34"/>
      <c r="F59" s="34"/>
      <c r="G59" s="34"/>
      <c r="H59" s="34"/>
      <c r="I59" s="34"/>
      <c r="J59" s="68">
        <f>J84</f>
        <v>0</v>
      </c>
      <c r="K59" s="34"/>
      <c r="L59" s="91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8" t="s">
        <v>105</v>
      </c>
    </row>
    <row r="60" spans="2:12" s="9" customFormat="1" ht="24.95" customHeight="1">
      <c r="B60" s="108"/>
      <c r="D60" s="109" t="s">
        <v>1031</v>
      </c>
      <c r="E60" s="110"/>
      <c r="F60" s="110"/>
      <c r="G60" s="110"/>
      <c r="H60" s="110"/>
      <c r="I60" s="110"/>
      <c r="J60" s="111">
        <f>J85</f>
        <v>0</v>
      </c>
      <c r="L60" s="108"/>
    </row>
    <row r="61" spans="2:12" s="10" customFormat="1" ht="19.9" customHeight="1">
      <c r="B61" s="112"/>
      <c r="D61" s="113" t="s">
        <v>1032</v>
      </c>
      <c r="E61" s="114"/>
      <c r="F61" s="114"/>
      <c r="G61" s="114"/>
      <c r="H61" s="114"/>
      <c r="I61" s="114"/>
      <c r="J61" s="115">
        <f>J86</f>
        <v>0</v>
      </c>
      <c r="L61" s="112"/>
    </row>
    <row r="62" spans="2:12" s="10" customFormat="1" ht="19.9" customHeight="1">
      <c r="B62" s="112"/>
      <c r="D62" s="113" t="s">
        <v>1033</v>
      </c>
      <c r="E62" s="114"/>
      <c r="F62" s="114"/>
      <c r="G62" s="114"/>
      <c r="H62" s="114"/>
      <c r="I62" s="114"/>
      <c r="J62" s="115">
        <f>J105</f>
        <v>0</v>
      </c>
      <c r="L62" s="112"/>
    </row>
    <row r="63" spans="2:12" s="10" customFormat="1" ht="19.9" customHeight="1">
      <c r="B63" s="112"/>
      <c r="D63" s="113" t="s">
        <v>1034</v>
      </c>
      <c r="E63" s="114"/>
      <c r="F63" s="114"/>
      <c r="G63" s="114"/>
      <c r="H63" s="114"/>
      <c r="I63" s="114"/>
      <c r="J63" s="115">
        <f>J109</f>
        <v>0</v>
      </c>
      <c r="L63" s="112"/>
    </row>
    <row r="64" spans="2:12" s="10" customFormat="1" ht="19.9" customHeight="1">
      <c r="B64" s="112"/>
      <c r="D64" s="113" t="s">
        <v>1035</v>
      </c>
      <c r="E64" s="114"/>
      <c r="F64" s="114"/>
      <c r="G64" s="114"/>
      <c r="H64" s="114"/>
      <c r="I64" s="114"/>
      <c r="J64" s="115">
        <f>J113</f>
        <v>0</v>
      </c>
      <c r="L64" s="112"/>
    </row>
    <row r="65" spans="1:31" s="2" customFormat="1" ht="21.75" customHeight="1">
      <c r="A65" s="34"/>
      <c r="B65" s="35"/>
      <c r="C65" s="34"/>
      <c r="D65" s="34"/>
      <c r="E65" s="34"/>
      <c r="F65" s="34"/>
      <c r="G65" s="34"/>
      <c r="H65" s="34"/>
      <c r="I65" s="34"/>
      <c r="J65" s="34"/>
      <c r="K65" s="34"/>
      <c r="L65" s="9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s="2" customFormat="1" ht="6.95" customHeight="1">
      <c r="A66" s="34"/>
      <c r="B66" s="44"/>
      <c r="C66" s="45"/>
      <c r="D66" s="45"/>
      <c r="E66" s="45"/>
      <c r="F66" s="45"/>
      <c r="G66" s="45"/>
      <c r="H66" s="45"/>
      <c r="I66" s="45"/>
      <c r="J66" s="45"/>
      <c r="K66" s="45"/>
      <c r="L66" s="91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70" spans="1:31" s="2" customFormat="1" ht="6.95" customHeight="1">
      <c r="A70" s="34"/>
      <c r="B70" s="46"/>
      <c r="C70" s="47"/>
      <c r="D70" s="47"/>
      <c r="E70" s="47"/>
      <c r="F70" s="47"/>
      <c r="G70" s="47"/>
      <c r="H70" s="47"/>
      <c r="I70" s="47"/>
      <c r="J70" s="47"/>
      <c r="K70" s="47"/>
      <c r="L70" s="91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24.95" customHeight="1">
      <c r="A71" s="34"/>
      <c r="B71" s="35"/>
      <c r="C71" s="22" t="s">
        <v>118</v>
      </c>
      <c r="D71" s="34"/>
      <c r="E71" s="34"/>
      <c r="F71" s="34"/>
      <c r="G71" s="34"/>
      <c r="H71" s="34"/>
      <c r="I71" s="34"/>
      <c r="J71" s="34"/>
      <c r="K71" s="34"/>
      <c r="L71" s="91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6.95" customHeight="1">
      <c r="A72" s="34"/>
      <c r="B72" s="35"/>
      <c r="C72" s="34"/>
      <c r="D72" s="34"/>
      <c r="E72" s="34"/>
      <c r="F72" s="34"/>
      <c r="G72" s="34"/>
      <c r="H72" s="34"/>
      <c r="I72" s="34"/>
      <c r="J72" s="34"/>
      <c r="K72" s="34"/>
      <c r="L72" s="91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2" customHeight="1">
      <c r="A73" s="34"/>
      <c r="B73" s="35"/>
      <c r="C73" s="28" t="s">
        <v>17</v>
      </c>
      <c r="D73" s="34"/>
      <c r="E73" s="34"/>
      <c r="F73" s="34"/>
      <c r="G73" s="34"/>
      <c r="H73" s="34"/>
      <c r="I73" s="34"/>
      <c r="J73" s="34"/>
      <c r="K73" s="34"/>
      <c r="L73" s="91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6.5" customHeight="1">
      <c r="A74" s="34"/>
      <c r="B74" s="35"/>
      <c r="C74" s="34"/>
      <c r="D74" s="34"/>
      <c r="E74" s="320" t="str">
        <f>E7</f>
        <v>Most ev.č. 177-002 Nové Mitrovice</v>
      </c>
      <c r="F74" s="321"/>
      <c r="G74" s="321"/>
      <c r="H74" s="321"/>
      <c r="I74" s="34"/>
      <c r="J74" s="34"/>
      <c r="K74" s="34"/>
      <c r="L74" s="91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2" customHeight="1">
      <c r="A75" s="34"/>
      <c r="B75" s="35"/>
      <c r="C75" s="28" t="s">
        <v>100</v>
      </c>
      <c r="D75" s="34"/>
      <c r="E75" s="34"/>
      <c r="F75" s="34"/>
      <c r="G75" s="34"/>
      <c r="H75" s="34"/>
      <c r="I75" s="34"/>
      <c r="J75" s="34"/>
      <c r="K75" s="34"/>
      <c r="L75" s="91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6.5" customHeight="1">
      <c r="A76" s="34"/>
      <c r="B76" s="35"/>
      <c r="C76" s="34"/>
      <c r="D76" s="34"/>
      <c r="E76" s="282" t="str">
        <f>E9</f>
        <v>VRN - Vedlejší rozpočtové náklady</v>
      </c>
      <c r="F76" s="322"/>
      <c r="G76" s="322"/>
      <c r="H76" s="322"/>
      <c r="I76" s="34"/>
      <c r="J76" s="34"/>
      <c r="K76" s="34"/>
      <c r="L76" s="9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6.95" customHeight="1">
      <c r="A77" s="34"/>
      <c r="B77" s="35"/>
      <c r="C77" s="34"/>
      <c r="D77" s="34"/>
      <c r="E77" s="34"/>
      <c r="F77" s="34"/>
      <c r="G77" s="34"/>
      <c r="H77" s="34"/>
      <c r="I77" s="34"/>
      <c r="J77" s="34"/>
      <c r="K77" s="34"/>
      <c r="L77" s="9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2" customHeight="1">
      <c r="A78" s="34"/>
      <c r="B78" s="35"/>
      <c r="C78" s="28" t="s">
        <v>23</v>
      </c>
      <c r="D78" s="34"/>
      <c r="E78" s="34"/>
      <c r="F78" s="26" t="str">
        <f>F12</f>
        <v>Nové Mitrovice</v>
      </c>
      <c r="G78" s="34"/>
      <c r="H78" s="34"/>
      <c r="I78" s="28" t="s">
        <v>25</v>
      </c>
      <c r="J78" s="52" t="str">
        <f>IF(J12="","",J12)</f>
        <v>12. 7. 2023</v>
      </c>
      <c r="K78" s="34"/>
      <c r="L78" s="91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6.95" customHeight="1">
      <c r="A79" s="34"/>
      <c r="B79" s="35"/>
      <c r="C79" s="34"/>
      <c r="D79" s="34"/>
      <c r="E79" s="34"/>
      <c r="F79" s="34"/>
      <c r="G79" s="34"/>
      <c r="H79" s="34"/>
      <c r="I79" s="34"/>
      <c r="J79" s="34"/>
      <c r="K79" s="34"/>
      <c r="L79" s="91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5.2" customHeight="1">
      <c r="A80" s="34"/>
      <c r="B80" s="35"/>
      <c r="C80" s="28" t="s">
        <v>31</v>
      </c>
      <c r="D80" s="34"/>
      <c r="E80" s="34"/>
      <c r="F80" s="26" t="str">
        <f>E15</f>
        <v>Správa a údržba silnic Plzeňského kraje p.o.</v>
      </c>
      <c r="G80" s="34"/>
      <c r="H80" s="34"/>
      <c r="I80" s="28" t="s">
        <v>38</v>
      </c>
      <c r="J80" s="32" t="str">
        <f>E21</f>
        <v>U-Projekt DOS s.r.o.</v>
      </c>
      <c r="K80" s="34"/>
      <c r="L80" s="91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5.2" customHeight="1">
      <c r="A81" s="34"/>
      <c r="B81" s="35"/>
      <c r="C81" s="28" t="s">
        <v>36</v>
      </c>
      <c r="D81" s="34"/>
      <c r="E81" s="34"/>
      <c r="F81" s="26" t="str">
        <f>IF(E18="","",E18)</f>
        <v>Vyplň údaj</v>
      </c>
      <c r="G81" s="34"/>
      <c r="H81" s="34"/>
      <c r="I81" s="28" t="s">
        <v>42</v>
      </c>
      <c r="J81" s="32" t="str">
        <f>E24</f>
        <v>U-Projekt DOS s.r.o.</v>
      </c>
      <c r="K81" s="34"/>
      <c r="L81" s="9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0.35" customHeight="1">
      <c r="A82" s="34"/>
      <c r="B82" s="35"/>
      <c r="C82" s="34"/>
      <c r="D82" s="34"/>
      <c r="E82" s="34"/>
      <c r="F82" s="34"/>
      <c r="G82" s="34"/>
      <c r="H82" s="34"/>
      <c r="I82" s="34"/>
      <c r="J82" s="34"/>
      <c r="K82" s="34"/>
      <c r="L82" s="9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11" customFormat="1" ht="29.25" customHeight="1">
      <c r="A83" s="116"/>
      <c r="B83" s="117"/>
      <c r="C83" s="118" t="s">
        <v>119</v>
      </c>
      <c r="D83" s="119" t="s">
        <v>64</v>
      </c>
      <c r="E83" s="119" t="s">
        <v>60</v>
      </c>
      <c r="F83" s="119" t="s">
        <v>61</v>
      </c>
      <c r="G83" s="119" t="s">
        <v>120</v>
      </c>
      <c r="H83" s="119" t="s">
        <v>121</v>
      </c>
      <c r="I83" s="119" t="s">
        <v>122</v>
      </c>
      <c r="J83" s="119" t="s">
        <v>104</v>
      </c>
      <c r="K83" s="120" t="s">
        <v>123</v>
      </c>
      <c r="L83" s="121"/>
      <c r="M83" s="59" t="s">
        <v>3</v>
      </c>
      <c r="N83" s="60" t="s">
        <v>49</v>
      </c>
      <c r="O83" s="60" t="s">
        <v>124</v>
      </c>
      <c r="P83" s="60" t="s">
        <v>125</v>
      </c>
      <c r="Q83" s="60" t="s">
        <v>126</v>
      </c>
      <c r="R83" s="60" t="s">
        <v>127</v>
      </c>
      <c r="S83" s="60" t="s">
        <v>128</v>
      </c>
      <c r="T83" s="61" t="s">
        <v>129</v>
      </c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</row>
    <row r="84" spans="1:63" s="2" customFormat="1" ht="22.9" customHeight="1">
      <c r="A84" s="34"/>
      <c r="B84" s="35"/>
      <c r="C84" s="66" t="s">
        <v>130</v>
      </c>
      <c r="D84" s="34"/>
      <c r="E84" s="34"/>
      <c r="F84" s="34"/>
      <c r="G84" s="34"/>
      <c r="H84" s="34"/>
      <c r="I84" s="34"/>
      <c r="J84" s="122">
        <f>BK84</f>
        <v>0</v>
      </c>
      <c r="K84" s="34"/>
      <c r="L84" s="35"/>
      <c r="M84" s="62"/>
      <c r="N84" s="53"/>
      <c r="O84" s="63"/>
      <c r="P84" s="123">
        <f>P85</f>
        <v>0</v>
      </c>
      <c r="Q84" s="63"/>
      <c r="R84" s="123">
        <f>R85</f>
        <v>0.20115999999999998</v>
      </c>
      <c r="S84" s="63"/>
      <c r="T84" s="124">
        <f>T85</f>
        <v>0</v>
      </c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T84" s="18" t="s">
        <v>78</v>
      </c>
      <c r="AU84" s="18" t="s">
        <v>105</v>
      </c>
      <c r="BK84" s="125">
        <f>BK85</f>
        <v>0</v>
      </c>
    </row>
    <row r="85" spans="2:63" s="12" customFormat="1" ht="25.9" customHeight="1">
      <c r="B85" s="126"/>
      <c r="D85" s="127" t="s">
        <v>78</v>
      </c>
      <c r="E85" s="128" t="s">
        <v>96</v>
      </c>
      <c r="F85" s="128" t="s">
        <v>1036</v>
      </c>
      <c r="I85" s="129"/>
      <c r="J85" s="130">
        <f>BK85</f>
        <v>0</v>
      </c>
      <c r="L85" s="126"/>
      <c r="M85" s="131"/>
      <c r="N85" s="132"/>
      <c r="O85" s="132"/>
      <c r="P85" s="133">
        <f>P86+P105+P109+P113</f>
        <v>0</v>
      </c>
      <c r="Q85" s="132"/>
      <c r="R85" s="133">
        <f>R86+R105+R109+R113</f>
        <v>0.20115999999999998</v>
      </c>
      <c r="S85" s="132"/>
      <c r="T85" s="134">
        <f>T86+T105+T109+T113</f>
        <v>0</v>
      </c>
      <c r="AR85" s="127" t="s">
        <v>162</v>
      </c>
      <c r="AT85" s="135" t="s">
        <v>78</v>
      </c>
      <c r="AU85" s="135" t="s">
        <v>79</v>
      </c>
      <c r="AY85" s="127" t="s">
        <v>133</v>
      </c>
      <c r="BK85" s="136">
        <f>BK86+BK105+BK109+BK113</f>
        <v>0</v>
      </c>
    </row>
    <row r="86" spans="2:63" s="12" customFormat="1" ht="22.9" customHeight="1">
      <c r="B86" s="126"/>
      <c r="D86" s="127" t="s">
        <v>78</v>
      </c>
      <c r="E86" s="137" t="s">
        <v>1037</v>
      </c>
      <c r="F86" s="137" t="s">
        <v>1038</v>
      </c>
      <c r="I86" s="129"/>
      <c r="J86" s="138">
        <f>BK86</f>
        <v>0</v>
      </c>
      <c r="L86" s="126"/>
      <c r="M86" s="131"/>
      <c r="N86" s="132"/>
      <c r="O86" s="132"/>
      <c r="P86" s="133">
        <f>SUM(P87:P104)</f>
        <v>0</v>
      </c>
      <c r="Q86" s="132"/>
      <c r="R86" s="133">
        <f>SUM(R87:R104)</f>
        <v>0</v>
      </c>
      <c r="S86" s="132"/>
      <c r="T86" s="134">
        <f>SUM(T87:T104)</f>
        <v>0</v>
      </c>
      <c r="AR86" s="127" t="s">
        <v>162</v>
      </c>
      <c r="AT86" s="135" t="s">
        <v>78</v>
      </c>
      <c r="AU86" s="135" t="s">
        <v>87</v>
      </c>
      <c r="AY86" s="127" t="s">
        <v>133</v>
      </c>
      <c r="BK86" s="136">
        <f>SUM(BK87:BK104)</f>
        <v>0</v>
      </c>
    </row>
    <row r="87" spans="1:65" s="2" customFormat="1" ht="16.5" customHeight="1">
      <c r="A87" s="34"/>
      <c r="B87" s="139"/>
      <c r="C87" s="140" t="s">
        <v>87</v>
      </c>
      <c r="D87" s="140" t="s">
        <v>135</v>
      </c>
      <c r="E87" s="141" t="s">
        <v>1039</v>
      </c>
      <c r="F87" s="142" t="s">
        <v>1040</v>
      </c>
      <c r="G87" s="143" t="s">
        <v>453</v>
      </c>
      <c r="H87" s="144">
        <v>1</v>
      </c>
      <c r="I87" s="145"/>
      <c r="J87" s="146">
        <f>ROUND(I87*H87,2)</f>
        <v>0</v>
      </c>
      <c r="K87" s="142" t="s">
        <v>139</v>
      </c>
      <c r="L87" s="35"/>
      <c r="M87" s="147" t="s">
        <v>3</v>
      </c>
      <c r="N87" s="148" t="s">
        <v>50</v>
      </c>
      <c r="O87" s="55"/>
      <c r="P87" s="149">
        <f>O87*H87</f>
        <v>0</v>
      </c>
      <c r="Q87" s="149">
        <v>0</v>
      </c>
      <c r="R87" s="149">
        <f>Q87*H87</f>
        <v>0</v>
      </c>
      <c r="S87" s="149">
        <v>0</v>
      </c>
      <c r="T87" s="150">
        <f>S87*H87</f>
        <v>0</v>
      </c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R87" s="151" t="s">
        <v>1041</v>
      </c>
      <c r="AT87" s="151" t="s">
        <v>135</v>
      </c>
      <c r="AU87" s="151" t="s">
        <v>89</v>
      </c>
      <c r="AY87" s="18" t="s">
        <v>133</v>
      </c>
      <c r="BE87" s="152">
        <f>IF(N87="základní",J87,0)</f>
        <v>0</v>
      </c>
      <c r="BF87" s="152">
        <f>IF(N87="snížená",J87,0)</f>
        <v>0</v>
      </c>
      <c r="BG87" s="152">
        <f>IF(N87="zákl. přenesená",J87,0)</f>
        <v>0</v>
      </c>
      <c r="BH87" s="152">
        <f>IF(N87="sníž. přenesená",J87,0)</f>
        <v>0</v>
      </c>
      <c r="BI87" s="152">
        <f>IF(N87="nulová",J87,0)</f>
        <v>0</v>
      </c>
      <c r="BJ87" s="18" t="s">
        <v>87</v>
      </c>
      <c r="BK87" s="152">
        <f>ROUND(I87*H87,2)</f>
        <v>0</v>
      </c>
      <c r="BL87" s="18" t="s">
        <v>1041</v>
      </c>
      <c r="BM87" s="151" t="s">
        <v>1042</v>
      </c>
    </row>
    <row r="88" spans="1:47" s="2" customFormat="1" ht="11.25">
      <c r="A88" s="34"/>
      <c r="B88" s="35"/>
      <c r="C88" s="34"/>
      <c r="D88" s="153" t="s">
        <v>142</v>
      </c>
      <c r="E88" s="34"/>
      <c r="F88" s="154" t="s">
        <v>1040</v>
      </c>
      <c r="G88" s="34"/>
      <c r="H88" s="34"/>
      <c r="I88" s="155"/>
      <c r="J88" s="34"/>
      <c r="K88" s="34"/>
      <c r="L88" s="35"/>
      <c r="M88" s="156"/>
      <c r="N88" s="157"/>
      <c r="O88" s="55"/>
      <c r="P88" s="55"/>
      <c r="Q88" s="55"/>
      <c r="R88" s="55"/>
      <c r="S88" s="55"/>
      <c r="T88" s="56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T88" s="18" t="s">
        <v>142</v>
      </c>
      <c r="AU88" s="18" t="s">
        <v>89</v>
      </c>
    </row>
    <row r="89" spans="1:47" s="2" customFormat="1" ht="11.25">
      <c r="A89" s="34"/>
      <c r="B89" s="35"/>
      <c r="C89" s="34"/>
      <c r="D89" s="158" t="s">
        <v>144</v>
      </c>
      <c r="E89" s="34"/>
      <c r="F89" s="159" t="s">
        <v>1043</v>
      </c>
      <c r="G89" s="34"/>
      <c r="H89" s="34"/>
      <c r="I89" s="155"/>
      <c r="J89" s="34"/>
      <c r="K89" s="34"/>
      <c r="L89" s="35"/>
      <c r="M89" s="156"/>
      <c r="N89" s="157"/>
      <c r="O89" s="55"/>
      <c r="P89" s="55"/>
      <c r="Q89" s="55"/>
      <c r="R89" s="55"/>
      <c r="S89" s="55"/>
      <c r="T89" s="56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T89" s="18" t="s">
        <v>144</v>
      </c>
      <c r="AU89" s="18" t="s">
        <v>89</v>
      </c>
    </row>
    <row r="90" spans="1:65" s="2" customFormat="1" ht="16.5" customHeight="1">
      <c r="A90" s="34"/>
      <c r="B90" s="139"/>
      <c r="C90" s="140" t="s">
        <v>89</v>
      </c>
      <c r="D90" s="140" t="s">
        <v>135</v>
      </c>
      <c r="E90" s="141" t="s">
        <v>1044</v>
      </c>
      <c r="F90" s="142" t="s">
        <v>1045</v>
      </c>
      <c r="G90" s="143" t="s">
        <v>453</v>
      </c>
      <c r="H90" s="144">
        <v>1</v>
      </c>
      <c r="I90" s="145"/>
      <c r="J90" s="146">
        <f>ROUND(I90*H90,2)</f>
        <v>0</v>
      </c>
      <c r="K90" s="142" t="s">
        <v>139</v>
      </c>
      <c r="L90" s="35"/>
      <c r="M90" s="147" t="s">
        <v>3</v>
      </c>
      <c r="N90" s="148" t="s">
        <v>50</v>
      </c>
      <c r="O90" s="55"/>
      <c r="P90" s="149">
        <f>O90*H90</f>
        <v>0</v>
      </c>
      <c r="Q90" s="149">
        <v>0</v>
      </c>
      <c r="R90" s="149">
        <f>Q90*H90</f>
        <v>0</v>
      </c>
      <c r="S90" s="149">
        <v>0</v>
      </c>
      <c r="T90" s="150">
        <f>S90*H90</f>
        <v>0</v>
      </c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R90" s="151" t="s">
        <v>140</v>
      </c>
      <c r="AT90" s="151" t="s">
        <v>135</v>
      </c>
      <c r="AU90" s="151" t="s">
        <v>89</v>
      </c>
      <c r="AY90" s="18" t="s">
        <v>133</v>
      </c>
      <c r="BE90" s="152">
        <f>IF(N90="základní",J90,0)</f>
        <v>0</v>
      </c>
      <c r="BF90" s="152">
        <f>IF(N90="snížená",J90,0)</f>
        <v>0</v>
      </c>
      <c r="BG90" s="152">
        <f>IF(N90="zákl. přenesená",J90,0)</f>
        <v>0</v>
      </c>
      <c r="BH90" s="152">
        <f>IF(N90="sníž. přenesená",J90,0)</f>
        <v>0</v>
      </c>
      <c r="BI90" s="152">
        <f>IF(N90="nulová",J90,0)</f>
        <v>0</v>
      </c>
      <c r="BJ90" s="18" t="s">
        <v>87</v>
      </c>
      <c r="BK90" s="152">
        <f>ROUND(I90*H90,2)</f>
        <v>0</v>
      </c>
      <c r="BL90" s="18" t="s">
        <v>140</v>
      </c>
      <c r="BM90" s="151" t="s">
        <v>1046</v>
      </c>
    </row>
    <row r="91" spans="1:47" s="2" customFormat="1" ht="11.25">
      <c r="A91" s="34"/>
      <c r="B91" s="35"/>
      <c r="C91" s="34"/>
      <c r="D91" s="153" t="s">
        <v>142</v>
      </c>
      <c r="E91" s="34"/>
      <c r="F91" s="154" t="s">
        <v>1045</v>
      </c>
      <c r="G91" s="34"/>
      <c r="H91" s="34"/>
      <c r="I91" s="155"/>
      <c r="J91" s="34"/>
      <c r="K91" s="34"/>
      <c r="L91" s="35"/>
      <c r="M91" s="156"/>
      <c r="N91" s="157"/>
      <c r="O91" s="55"/>
      <c r="P91" s="55"/>
      <c r="Q91" s="55"/>
      <c r="R91" s="55"/>
      <c r="S91" s="55"/>
      <c r="T91" s="56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T91" s="18" t="s">
        <v>142</v>
      </c>
      <c r="AU91" s="18" t="s">
        <v>89</v>
      </c>
    </row>
    <row r="92" spans="1:47" s="2" customFormat="1" ht="11.25">
      <c r="A92" s="34"/>
      <c r="B92" s="35"/>
      <c r="C92" s="34"/>
      <c r="D92" s="158" t="s">
        <v>144</v>
      </c>
      <c r="E92" s="34"/>
      <c r="F92" s="159" t="s">
        <v>1047</v>
      </c>
      <c r="G92" s="34"/>
      <c r="H92" s="34"/>
      <c r="I92" s="155"/>
      <c r="J92" s="34"/>
      <c r="K92" s="34"/>
      <c r="L92" s="35"/>
      <c r="M92" s="156"/>
      <c r="N92" s="157"/>
      <c r="O92" s="55"/>
      <c r="P92" s="55"/>
      <c r="Q92" s="55"/>
      <c r="R92" s="55"/>
      <c r="S92" s="55"/>
      <c r="T92" s="56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T92" s="18" t="s">
        <v>144</v>
      </c>
      <c r="AU92" s="18" t="s">
        <v>89</v>
      </c>
    </row>
    <row r="93" spans="2:51" s="13" customFormat="1" ht="11.25">
      <c r="B93" s="170"/>
      <c r="D93" s="153" t="s">
        <v>409</v>
      </c>
      <c r="E93" s="171" t="s">
        <v>3</v>
      </c>
      <c r="F93" s="172" t="s">
        <v>1045</v>
      </c>
      <c r="H93" s="171" t="s">
        <v>3</v>
      </c>
      <c r="I93" s="173"/>
      <c r="L93" s="170"/>
      <c r="M93" s="174"/>
      <c r="N93" s="175"/>
      <c r="O93" s="175"/>
      <c r="P93" s="175"/>
      <c r="Q93" s="175"/>
      <c r="R93" s="175"/>
      <c r="S93" s="175"/>
      <c r="T93" s="176"/>
      <c r="AT93" s="171" t="s">
        <v>409</v>
      </c>
      <c r="AU93" s="171" t="s">
        <v>89</v>
      </c>
      <c r="AV93" s="13" t="s">
        <v>87</v>
      </c>
      <c r="AW93" s="13" t="s">
        <v>41</v>
      </c>
      <c r="AX93" s="13" t="s">
        <v>79</v>
      </c>
      <c r="AY93" s="171" t="s">
        <v>133</v>
      </c>
    </row>
    <row r="94" spans="2:51" s="14" customFormat="1" ht="11.25">
      <c r="B94" s="177"/>
      <c r="D94" s="153" t="s">
        <v>409</v>
      </c>
      <c r="E94" s="178" t="s">
        <v>3</v>
      </c>
      <c r="F94" s="179" t="s">
        <v>87</v>
      </c>
      <c r="H94" s="180">
        <v>1</v>
      </c>
      <c r="I94" s="181"/>
      <c r="L94" s="177"/>
      <c r="M94" s="182"/>
      <c r="N94" s="183"/>
      <c r="O94" s="183"/>
      <c r="P94" s="183"/>
      <c r="Q94" s="183"/>
      <c r="R94" s="183"/>
      <c r="S94" s="183"/>
      <c r="T94" s="184"/>
      <c r="AT94" s="178" t="s">
        <v>409</v>
      </c>
      <c r="AU94" s="178" t="s">
        <v>89</v>
      </c>
      <c r="AV94" s="14" t="s">
        <v>89</v>
      </c>
      <c r="AW94" s="14" t="s">
        <v>41</v>
      </c>
      <c r="AX94" s="14" t="s">
        <v>79</v>
      </c>
      <c r="AY94" s="178" t="s">
        <v>133</v>
      </c>
    </row>
    <row r="95" spans="2:51" s="15" customFormat="1" ht="11.25">
      <c r="B95" s="189"/>
      <c r="D95" s="153" t="s">
        <v>409</v>
      </c>
      <c r="E95" s="190" t="s">
        <v>3</v>
      </c>
      <c r="F95" s="191" t="s">
        <v>456</v>
      </c>
      <c r="H95" s="192">
        <v>1</v>
      </c>
      <c r="I95" s="193"/>
      <c r="L95" s="189"/>
      <c r="M95" s="197"/>
      <c r="N95" s="198"/>
      <c r="O95" s="198"/>
      <c r="P95" s="198"/>
      <c r="Q95" s="198"/>
      <c r="R95" s="198"/>
      <c r="S95" s="198"/>
      <c r="T95" s="199"/>
      <c r="AT95" s="190" t="s">
        <v>409</v>
      </c>
      <c r="AU95" s="190" t="s">
        <v>89</v>
      </c>
      <c r="AV95" s="15" t="s">
        <v>140</v>
      </c>
      <c r="AW95" s="15" t="s">
        <v>41</v>
      </c>
      <c r="AX95" s="15" t="s">
        <v>87</v>
      </c>
      <c r="AY95" s="190" t="s">
        <v>133</v>
      </c>
    </row>
    <row r="96" spans="1:65" s="2" customFormat="1" ht="24.2" customHeight="1">
      <c r="A96" s="34"/>
      <c r="B96" s="139"/>
      <c r="C96" s="140" t="s">
        <v>151</v>
      </c>
      <c r="D96" s="140" t="s">
        <v>135</v>
      </c>
      <c r="E96" s="141" t="s">
        <v>1048</v>
      </c>
      <c r="F96" s="142" t="s">
        <v>1049</v>
      </c>
      <c r="G96" s="143" t="s">
        <v>453</v>
      </c>
      <c r="H96" s="144">
        <v>1</v>
      </c>
      <c r="I96" s="145"/>
      <c r="J96" s="146">
        <f>ROUND(I96*H96,2)</f>
        <v>0</v>
      </c>
      <c r="K96" s="142" t="s">
        <v>139</v>
      </c>
      <c r="L96" s="35"/>
      <c r="M96" s="147" t="s">
        <v>3</v>
      </c>
      <c r="N96" s="148" t="s">
        <v>50</v>
      </c>
      <c r="O96" s="55"/>
      <c r="P96" s="149">
        <f>O96*H96</f>
        <v>0</v>
      </c>
      <c r="Q96" s="149">
        <v>0</v>
      </c>
      <c r="R96" s="149">
        <f>Q96*H96</f>
        <v>0</v>
      </c>
      <c r="S96" s="149">
        <v>0</v>
      </c>
      <c r="T96" s="150">
        <f>S96*H96</f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51" t="s">
        <v>1041</v>
      </c>
      <c r="AT96" s="151" t="s">
        <v>135</v>
      </c>
      <c r="AU96" s="151" t="s">
        <v>89</v>
      </c>
      <c r="AY96" s="18" t="s">
        <v>133</v>
      </c>
      <c r="BE96" s="152">
        <f>IF(N96="základní",J96,0)</f>
        <v>0</v>
      </c>
      <c r="BF96" s="152">
        <f>IF(N96="snížená",J96,0)</f>
        <v>0</v>
      </c>
      <c r="BG96" s="152">
        <f>IF(N96="zákl. přenesená",J96,0)</f>
        <v>0</v>
      </c>
      <c r="BH96" s="152">
        <f>IF(N96="sníž. přenesená",J96,0)</f>
        <v>0</v>
      </c>
      <c r="BI96" s="152">
        <f>IF(N96="nulová",J96,0)</f>
        <v>0</v>
      </c>
      <c r="BJ96" s="18" t="s">
        <v>87</v>
      </c>
      <c r="BK96" s="152">
        <f>ROUND(I96*H96,2)</f>
        <v>0</v>
      </c>
      <c r="BL96" s="18" t="s">
        <v>1041</v>
      </c>
      <c r="BM96" s="151" t="s">
        <v>1050</v>
      </c>
    </row>
    <row r="97" spans="1:47" s="2" customFormat="1" ht="19.5">
      <c r="A97" s="34"/>
      <c r="B97" s="35"/>
      <c r="C97" s="34"/>
      <c r="D97" s="153" t="s">
        <v>142</v>
      </c>
      <c r="E97" s="34"/>
      <c r="F97" s="154" t="s">
        <v>1049</v>
      </c>
      <c r="G97" s="34"/>
      <c r="H97" s="34"/>
      <c r="I97" s="155"/>
      <c r="J97" s="34"/>
      <c r="K97" s="34"/>
      <c r="L97" s="35"/>
      <c r="M97" s="156"/>
      <c r="N97" s="157"/>
      <c r="O97" s="55"/>
      <c r="P97" s="55"/>
      <c r="Q97" s="55"/>
      <c r="R97" s="55"/>
      <c r="S97" s="55"/>
      <c r="T97" s="56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T97" s="18" t="s">
        <v>142</v>
      </c>
      <c r="AU97" s="18" t="s">
        <v>89</v>
      </c>
    </row>
    <row r="98" spans="1:47" s="2" customFormat="1" ht="11.25">
      <c r="A98" s="34"/>
      <c r="B98" s="35"/>
      <c r="C98" s="34"/>
      <c r="D98" s="158" t="s">
        <v>144</v>
      </c>
      <c r="E98" s="34"/>
      <c r="F98" s="159" t="s">
        <v>1051</v>
      </c>
      <c r="G98" s="34"/>
      <c r="H98" s="34"/>
      <c r="I98" s="155"/>
      <c r="J98" s="34"/>
      <c r="K98" s="34"/>
      <c r="L98" s="35"/>
      <c r="M98" s="156"/>
      <c r="N98" s="157"/>
      <c r="O98" s="55"/>
      <c r="P98" s="55"/>
      <c r="Q98" s="55"/>
      <c r="R98" s="55"/>
      <c r="S98" s="55"/>
      <c r="T98" s="56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T98" s="18" t="s">
        <v>144</v>
      </c>
      <c r="AU98" s="18" t="s">
        <v>89</v>
      </c>
    </row>
    <row r="99" spans="1:65" s="2" customFormat="1" ht="16.5" customHeight="1">
      <c r="A99" s="34"/>
      <c r="B99" s="139"/>
      <c r="C99" s="140" t="s">
        <v>140</v>
      </c>
      <c r="D99" s="140" t="s">
        <v>135</v>
      </c>
      <c r="E99" s="141" t="s">
        <v>1052</v>
      </c>
      <c r="F99" s="142" t="s">
        <v>1053</v>
      </c>
      <c r="G99" s="143" t="s">
        <v>453</v>
      </c>
      <c r="H99" s="144">
        <v>1</v>
      </c>
      <c r="I99" s="145"/>
      <c r="J99" s="146">
        <f>ROUND(I99*H99,2)</f>
        <v>0</v>
      </c>
      <c r="K99" s="142" t="s">
        <v>139</v>
      </c>
      <c r="L99" s="35"/>
      <c r="M99" s="147" t="s">
        <v>3</v>
      </c>
      <c r="N99" s="148" t="s">
        <v>50</v>
      </c>
      <c r="O99" s="55"/>
      <c r="P99" s="149">
        <f>O99*H99</f>
        <v>0</v>
      </c>
      <c r="Q99" s="149">
        <v>0</v>
      </c>
      <c r="R99" s="149">
        <f>Q99*H99</f>
        <v>0</v>
      </c>
      <c r="S99" s="149">
        <v>0</v>
      </c>
      <c r="T99" s="150">
        <f>S99*H99</f>
        <v>0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51" t="s">
        <v>1041</v>
      </c>
      <c r="AT99" s="151" t="s">
        <v>135</v>
      </c>
      <c r="AU99" s="151" t="s">
        <v>89</v>
      </c>
      <c r="AY99" s="18" t="s">
        <v>133</v>
      </c>
      <c r="BE99" s="152">
        <f>IF(N99="základní",J99,0)</f>
        <v>0</v>
      </c>
      <c r="BF99" s="152">
        <f>IF(N99="snížená",J99,0)</f>
        <v>0</v>
      </c>
      <c r="BG99" s="152">
        <f>IF(N99="zákl. přenesená",J99,0)</f>
        <v>0</v>
      </c>
      <c r="BH99" s="152">
        <f>IF(N99="sníž. přenesená",J99,0)</f>
        <v>0</v>
      </c>
      <c r="BI99" s="152">
        <f>IF(N99="nulová",J99,0)</f>
        <v>0</v>
      </c>
      <c r="BJ99" s="18" t="s">
        <v>87</v>
      </c>
      <c r="BK99" s="152">
        <f>ROUND(I99*H99,2)</f>
        <v>0</v>
      </c>
      <c r="BL99" s="18" t="s">
        <v>1041</v>
      </c>
      <c r="BM99" s="151" t="s">
        <v>1054</v>
      </c>
    </row>
    <row r="100" spans="1:47" s="2" customFormat="1" ht="11.25">
      <c r="A100" s="34"/>
      <c r="B100" s="35"/>
      <c r="C100" s="34"/>
      <c r="D100" s="153" t="s">
        <v>142</v>
      </c>
      <c r="E100" s="34"/>
      <c r="F100" s="154" t="s">
        <v>1053</v>
      </c>
      <c r="G100" s="34"/>
      <c r="H100" s="34"/>
      <c r="I100" s="155"/>
      <c r="J100" s="34"/>
      <c r="K100" s="34"/>
      <c r="L100" s="35"/>
      <c r="M100" s="156"/>
      <c r="N100" s="157"/>
      <c r="O100" s="55"/>
      <c r="P100" s="55"/>
      <c r="Q100" s="55"/>
      <c r="R100" s="55"/>
      <c r="S100" s="55"/>
      <c r="T100" s="56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T100" s="18" t="s">
        <v>142</v>
      </c>
      <c r="AU100" s="18" t="s">
        <v>89</v>
      </c>
    </row>
    <row r="101" spans="1:47" s="2" customFormat="1" ht="11.25">
      <c r="A101" s="34"/>
      <c r="B101" s="35"/>
      <c r="C101" s="34"/>
      <c r="D101" s="158" t="s">
        <v>144</v>
      </c>
      <c r="E101" s="34"/>
      <c r="F101" s="159" t="s">
        <v>1055</v>
      </c>
      <c r="G101" s="34"/>
      <c r="H101" s="34"/>
      <c r="I101" s="155"/>
      <c r="J101" s="34"/>
      <c r="K101" s="34"/>
      <c r="L101" s="35"/>
      <c r="M101" s="156"/>
      <c r="N101" s="157"/>
      <c r="O101" s="55"/>
      <c r="P101" s="55"/>
      <c r="Q101" s="55"/>
      <c r="R101" s="55"/>
      <c r="S101" s="55"/>
      <c r="T101" s="56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T101" s="18" t="s">
        <v>144</v>
      </c>
      <c r="AU101" s="18" t="s">
        <v>89</v>
      </c>
    </row>
    <row r="102" spans="1:65" s="2" customFormat="1" ht="16.5" customHeight="1">
      <c r="A102" s="34"/>
      <c r="B102" s="139"/>
      <c r="C102" s="140" t="s">
        <v>162</v>
      </c>
      <c r="D102" s="140" t="s">
        <v>135</v>
      </c>
      <c r="E102" s="141" t="s">
        <v>1056</v>
      </c>
      <c r="F102" s="142" t="s">
        <v>1057</v>
      </c>
      <c r="G102" s="143" t="s">
        <v>453</v>
      </c>
      <c r="H102" s="144">
        <v>1</v>
      </c>
      <c r="I102" s="145"/>
      <c r="J102" s="146">
        <f>ROUND(I102*H102,2)</f>
        <v>0</v>
      </c>
      <c r="K102" s="142" t="s">
        <v>139</v>
      </c>
      <c r="L102" s="35"/>
      <c r="M102" s="147" t="s">
        <v>3</v>
      </c>
      <c r="N102" s="148" t="s">
        <v>50</v>
      </c>
      <c r="O102" s="55"/>
      <c r="P102" s="149">
        <f>O102*H102</f>
        <v>0</v>
      </c>
      <c r="Q102" s="149">
        <v>0</v>
      </c>
      <c r="R102" s="149">
        <f>Q102*H102</f>
        <v>0</v>
      </c>
      <c r="S102" s="149">
        <v>0</v>
      </c>
      <c r="T102" s="150">
        <f>S102*H102</f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51" t="s">
        <v>1041</v>
      </c>
      <c r="AT102" s="151" t="s">
        <v>135</v>
      </c>
      <c r="AU102" s="151" t="s">
        <v>89</v>
      </c>
      <c r="AY102" s="18" t="s">
        <v>133</v>
      </c>
      <c r="BE102" s="152">
        <f>IF(N102="základní",J102,0)</f>
        <v>0</v>
      </c>
      <c r="BF102" s="152">
        <f>IF(N102="snížená",J102,0)</f>
        <v>0</v>
      </c>
      <c r="BG102" s="152">
        <f>IF(N102="zákl. přenesená",J102,0)</f>
        <v>0</v>
      </c>
      <c r="BH102" s="152">
        <f>IF(N102="sníž. přenesená",J102,0)</f>
        <v>0</v>
      </c>
      <c r="BI102" s="152">
        <f>IF(N102="nulová",J102,0)</f>
        <v>0</v>
      </c>
      <c r="BJ102" s="18" t="s">
        <v>87</v>
      </c>
      <c r="BK102" s="152">
        <f>ROUND(I102*H102,2)</f>
        <v>0</v>
      </c>
      <c r="BL102" s="18" t="s">
        <v>1041</v>
      </c>
      <c r="BM102" s="151" t="s">
        <v>1058</v>
      </c>
    </row>
    <row r="103" spans="1:47" s="2" customFormat="1" ht="11.25">
      <c r="A103" s="34"/>
      <c r="B103" s="35"/>
      <c r="C103" s="34"/>
      <c r="D103" s="153" t="s">
        <v>142</v>
      </c>
      <c r="E103" s="34"/>
      <c r="F103" s="154" t="s">
        <v>1057</v>
      </c>
      <c r="G103" s="34"/>
      <c r="H103" s="34"/>
      <c r="I103" s="155"/>
      <c r="J103" s="34"/>
      <c r="K103" s="34"/>
      <c r="L103" s="35"/>
      <c r="M103" s="156"/>
      <c r="N103" s="157"/>
      <c r="O103" s="55"/>
      <c r="P103" s="55"/>
      <c r="Q103" s="55"/>
      <c r="R103" s="55"/>
      <c r="S103" s="55"/>
      <c r="T103" s="56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T103" s="18" t="s">
        <v>142</v>
      </c>
      <c r="AU103" s="18" t="s">
        <v>89</v>
      </c>
    </row>
    <row r="104" spans="1:47" s="2" customFormat="1" ht="11.25">
      <c r="A104" s="34"/>
      <c r="B104" s="35"/>
      <c r="C104" s="34"/>
      <c r="D104" s="158" t="s">
        <v>144</v>
      </c>
      <c r="E104" s="34"/>
      <c r="F104" s="159" t="s">
        <v>1059</v>
      </c>
      <c r="G104" s="34"/>
      <c r="H104" s="34"/>
      <c r="I104" s="155"/>
      <c r="J104" s="34"/>
      <c r="K104" s="34"/>
      <c r="L104" s="35"/>
      <c r="M104" s="156"/>
      <c r="N104" s="157"/>
      <c r="O104" s="55"/>
      <c r="P104" s="55"/>
      <c r="Q104" s="55"/>
      <c r="R104" s="55"/>
      <c r="S104" s="55"/>
      <c r="T104" s="56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T104" s="18" t="s">
        <v>144</v>
      </c>
      <c r="AU104" s="18" t="s">
        <v>89</v>
      </c>
    </row>
    <row r="105" spans="2:63" s="12" customFormat="1" ht="22.9" customHeight="1">
      <c r="B105" s="126"/>
      <c r="D105" s="127" t="s">
        <v>78</v>
      </c>
      <c r="E105" s="137" t="s">
        <v>1060</v>
      </c>
      <c r="F105" s="137" t="s">
        <v>1061</v>
      </c>
      <c r="I105" s="129"/>
      <c r="J105" s="138">
        <f>BK105</f>
        <v>0</v>
      </c>
      <c r="L105" s="126"/>
      <c r="M105" s="131"/>
      <c r="N105" s="132"/>
      <c r="O105" s="132"/>
      <c r="P105" s="133">
        <f>SUM(P106:P108)</f>
        <v>0</v>
      </c>
      <c r="Q105" s="132"/>
      <c r="R105" s="133">
        <f>SUM(R106:R108)</f>
        <v>0</v>
      </c>
      <c r="S105" s="132"/>
      <c r="T105" s="134">
        <f>SUM(T106:T108)</f>
        <v>0</v>
      </c>
      <c r="AR105" s="127" t="s">
        <v>162</v>
      </c>
      <c r="AT105" s="135" t="s">
        <v>78</v>
      </c>
      <c r="AU105" s="135" t="s">
        <v>87</v>
      </c>
      <c r="AY105" s="127" t="s">
        <v>133</v>
      </c>
      <c r="BK105" s="136">
        <f>SUM(BK106:BK108)</f>
        <v>0</v>
      </c>
    </row>
    <row r="106" spans="1:65" s="2" customFormat="1" ht="16.5" customHeight="1">
      <c r="A106" s="34"/>
      <c r="B106" s="139"/>
      <c r="C106" s="140" t="s">
        <v>169</v>
      </c>
      <c r="D106" s="140" t="s">
        <v>135</v>
      </c>
      <c r="E106" s="141" t="s">
        <v>1062</v>
      </c>
      <c r="F106" s="142" t="s">
        <v>1061</v>
      </c>
      <c r="G106" s="143" t="s">
        <v>453</v>
      </c>
      <c r="H106" s="144">
        <v>1</v>
      </c>
      <c r="I106" s="145"/>
      <c r="J106" s="146">
        <f>ROUND(I106*H106,2)</f>
        <v>0</v>
      </c>
      <c r="K106" s="142" t="s">
        <v>139</v>
      </c>
      <c r="L106" s="35"/>
      <c r="M106" s="147" t="s">
        <v>3</v>
      </c>
      <c r="N106" s="148" t="s">
        <v>50</v>
      </c>
      <c r="O106" s="55"/>
      <c r="P106" s="149">
        <f>O106*H106</f>
        <v>0</v>
      </c>
      <c r="Q106" s="149">
        <v>0</v>
      </c>
      <c r="R106" s="149">
        <f>Q106*H106</f>
        <v>0</v>
      </c>
      <c r="S106" s="149">
        <v>0</v>
      </c>
      <c r="T106" s="150">
        <f>S106*H106</f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51" t="s">
        <v>1041</v>
      </c>
      <c r="AT106" s="151" t="s">
        <v>135</v>
      </c>
      <c r="AU106" s="151" t="s">
        <v>89</v>
      </c>
      <c r="AY106" s="18" t="s">
        <v>133</v>
      </c>
      <c r="BE106" s="152">
        <f>IF(N106="základní",J106,0)</f>
        <v>0</v>
      </c>
      <c r="BF106" s="152">
        <f>IF(N106="snížená",J106,0)</f>
        <v>0</v>
      </c>
      <c r="BG106" s="152">
        <f>IF(N106="zákl. přenesená",J106,0)</f>
        <v>0</v>
      </c>
      <c r="BH106" s="152">
        <f>IF(N106="sníž. přenesená",J106,0)</f>
        <v>0</v>
      </c>
      <c r="BI106" s="152">
        <f>IF(N106="nulová",J106,0)</f>
        <v>0</v>
      </c>
      <c r="BJ106" s="18" t="s">
        <v>87</v>
      </c>
      <c r="BK106" s="152">
        <f>ROUND(I106*H106,2)</f>
        <v>0</v>
      </c>
      <c r="BL106" s="18" t="s">
        <v>1041</v>
      </c>
      <c r="BM106" s="151" t="s">
        <v>1063</v>
      </c>
    </row>
    <row r="107" spans="1:47" s="2" customFormat="1" ht="11.25">
      <c r="A107" s="34"/>
      <c r="B107" s="35"/>
      <c r="C107" s="34"/>
      <c r="D107" s="153" t="s">
        <v>142</v>
      </c>
      <c r="E107" s="34"/>
      <c r="F107" s="154" t="s">
        <v>1061</v>
      </c>
      <c r="G107" s="34"/>
      <c r="H107" s="34"/>
      <c r="I107" s="155"/>
      <c r="J107" s="34"/>
      <c r="K107" s="34"/>
      <c r="L107" s="35"/>
      <c r="M107" s="156"/>
      <c r="N107" s="157"/>
      <c r="O107" s="55"/>
      <c r="P107" s="55"/>
      <c r="Q107" s="55"/>
      <c r="R107" s="55"/>
      <c r="S107" s="55"/>
      <c r="T107" s="56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T107" s="18" t="s">
        <v>142</v>
      </c>
      <c r="AU107" s="18" t="s">
        <v>89</v>
      </c>
    </row>
    <row r="108" spans="1:47" s="2" customFormat="1" ht="11.25">
      <c r="A108" s="34"/>
      <c r="B108" s="35"/>
      <c r="C108" s="34"/>
      <c r="D108" s="158" t="s">
        <v>144</v>
      </c>
      <c r="E108" s="34"/>
      <c r="F108" s="159" t="s">
        <v>1064</v>
      </c>
      <c r="G108" s="34"/>
      <c r="H108" s="34"/>
      <c r="I108" s="155"/>
      <c r="J108" s="34"/>
      <c r="K108" s="34"/>
      <c r="L108" s="35"/>
      <c r="M108" s="156"/>
      <c r="N108" s="157"/>
      <c r="O108" s="55"/>
      <c r="P108" s="55"/>
      <c r="Q108" s="55"/>
      <c r="R108" s="55"/>
      <c r="S108" s="55"/>
      <c r="T108" s="56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T108" s="18" t="s">
        <v>144</v>
      </c>
      <c r="AU108" s="18" t="s">
        <v>89</v>
      </c>
    </row>
    <row r="109" spans="2:63" s="12" customFormat="1" ht="22.9" customHeight="1">
      <c r="B109" s="126"/>
      <c r="D109" s="127" t="s">
        <v>78</v>
      </c>
      <c r="E109" s="137" t="s">
        <v>1065</v>
      </c>
      <c r="F109" s="137" t="s">
        <v>1066</v>
      </c>
      <c r="I109" s="129"/>
      <c r="J109" s="138">
        <f>BK109</f>
        <v>0</v>
      </c>
      <c r="L109" s="126"/>
      <c r="M109" s="131"/>
      <c r="N109" s="132"/>
      <c r="O109" s="132"/>
      <c r="P109" s="133">
        <f>SUM(P110:P112)</f>
        <v>0</v>
      </c>
      <c r="Q109" s="132"/>
      <c r="R109" s="133">
        <f>SUM(R110:R112)</f>
        <v>0</v>
      </c>
      <c r="S109" s="132"/>
      <c r="T109" s="134">
        <f>SUM(T110:T112)</f>
        <v>0</v>
      </c>
      <c r="AR109" s="127" t="s">
        <v>162</v>
      </c>
      <c r="AT109" s="135" t="s">
        <v>78</v>
      </c>
      <c r="AU109" s="135" t="s">
        <v>87</v>
      </c>
      <c r="AY109" s="127" t="s">
        <v>133</v>
      </c>
      <c r="BK109" s="136">
        <f>SUM(BK110:BK112)</f>
        <v>0</v>
      </c>
    </row>
    <row r="110" spans="1:65" s="2" customFormat="1" ht="16.5" customHeight="1">
      <c r="A110" s="34"/>
      <c r="B110" s="139"/>
      <c r="C110" s="140" t="s">
        <v>175</v>
      </c>
      <c r="D110" s="140" t="s">
        <v>135</v>
      </c>
      <c r="E110" s="141" t="s">
        <v>1067</v>
      </c>
      <c r="F110" s="142" t="s">
        <v>1066</v>
      </c>
      <c r="G110" s="143" t="s">
        <v>453</v>
      </c>
      <c r="H110" s="144">
        <v>1</v>
      </c>
      <c r="I110" s="145"/>
      <c r="J110" s="146">
        <f>ROUND(I110*H110,2)</f>
        <v>0</v>
      </c>
      <c r="K110" s="142" t="s">
        <v>139</v>
      </c>
      <c r="L110" s="35"/>
      <c r="M110" s="147" t="s">
        <v>3</v>
      </c>
      <c r="N110" s="148" t="s">
        <v>50</v>
      </c>
      <c r="O110" s="55"/>
      <c r="P110" s="149">
        <f>O110*H110</f>
        <v>0</v>
      </c>
      <c r="Q110" s="149">
        <v>0</v>
      </c>
      <c r="R110" s="149">
        <f>Q110*H110</f>
        <v>0</v>
      </c>
      <c r="S110" s="149">
        <v>0</v>
      </c>
      <c r="T110" s="150">
        <f>S110*H110</f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151" t="s">
        <v>1041</v>
      </c>
      <c r="AT110" s="151" t="s">
        <v>135</v>
      </c>
      <c r="AU110" s="151" t="s">
        <v>89</v>
      </c>
      <c r="AY110" s="18" t="s">
        <v>133</v>
      </c>
      <c r="BE110" s="152">
        <f>IF(N110="základní",J110,0)</f>
        <v>0</v>
      </c>
      <c r="BF110" s="152">
        <f>IF(N110="snížená",J110,0)</f>
        <v>0</v>
      </c>
      <c r="BG110" s="152">
        <f>IF(N110="zákl. přenesená",J110,0)</f>
        <v>0</v>
      </c>
      <c r="BH110" s="152">
        <f>IF(N110="sníž. přenesená",J110,0)</f>
        <v>0</v>
      </c>
      <c r="BI110" s="152">
        <f>IF(N110="nulová",J110,0)</f>
        <v>0</v>
      </c>
      <c r="BJ110" s="18" t="s">
        <v>87</v>
      </c>
      <c r="BK110" s="152">
        <f>ROUND(I110*H110,2)</f>
        <v>0</v>
      </c>
      <c r="BL110" s="18" t="s">
        <v>1041</v>
      </c>
      <c r="BM110" s="151" t="s">
        <v>1068</v>
      </c>
    </row>
    <row r="111" spans="1:47" s="2" customFormat="1" ht="11.25">
      <c r="A111" s="34"/>
      <c r="B111" s="35"/>
      <c r="C111" s="34"/>
      <c r="D111" s="153" t="s">
        <v>142</v>
      </c>
      <c r="E111" s="34"/>
      <c r="F111" s="154" t="s">
        <v>1066</v>
      </c>
      <c r="G111" s="34"/>
      <c r="H111" s="34"/>
      <c r="I111" s="155"/>
      <c r="J111" s="34"/>
      <c r="K111" s="34"/>
      <c r="L111" s="35"/>
      <c r="M111" s="156"/>
      <c r="N111" s="157"/>
      <c r="O111" s="55"/>
      <c r="P111" s="55"/>
      <c r="Q111" s="55"/>
      <c r="R111" s="55"/>
      <c r="S111" s="55"/>
      <c r="T111" s="56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T111" s="18" t="s">
        <v>142</v>
      </c>
      <c r="AU111" s="18" t="s">
        <v>89</v>
      </c>
    </row>
    <row r="112" spans="1:47" s="2" customFormat="1" ht="11.25">
      <c r="A112" s="34"/>
      <c r="B112" s="35"/>
      <c r="C112" s="34"/>
      <c r="D112" s="158" t="s">
        <v>144</v>
      </c>
      <c r="E112" s="34"/>
      <c r="F112" s="159" t="s">
        <v>1069</v>
      </c>
      <c r="G112" s="34"/>
      <c r="H112" s="34"/>
      <c r="I112" s="155"/>
      <c r="J112" s="34"/>
      <c r="K112" s="34"/>
      <c r="L112" s="35"/>
      <c r="M112" s="156"/>
      <c r="N112" s="157"/>
      <c r="O112" s="55"/>
      <c r="P112" s="55"/>
      <c r="Q112" s="55"/>
      <c r="R112" s="55"/>
      <c r="S112" s="55"/>
      <c r="T112" s="56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T112" s="18" t="s">
        <v>144</v>
      </c>
      <c r="AU112" s="18" t="s">
        <v>89</v>
      </c>
    </row>
    <row r="113" spans="2:63" s="12" customFormat="1" ht="22.9" customHeight="1">
      <c r="B113" s="126"/>
      <c r="D113" s="127" t="s">
        <v>78</v>
      </c>
      <c r="E113" s="137" t="s">
        <v>1070</v>
      </c>
      <c r="F113" s="137" t="s">
        <v>1071</v>
      </c>
      <c r="I113" s="129"/>
      <c r="J113" s="138">
        <f>BK113</f>
        <v>0</v>
      </c>
      <c r="L113" s="126"/>
      <c r="M113" s="131"/>
      <c r="N113" s="132"/>
      <c r="O113" s="132"/>
      <c r="P113" s="133">
        <f>SUM(P114:P143)</f>
        <v>0</v>
      </c>
      <c r="Q113" s="132"/>
      <c r="R113" s="133">
        <f>SUM(R114:R143)</f>
        <v>0.20115999999999998</v>
      </c>
      <c r="S113" s="132"/>
      <c r="T113" s="134">
        <f>SUM(T114:T143)</f>
        <v>0</v>
      </c>
      <c r="AR113" s="127" t="s">
        <v>162</v>
      </c>
      <c r="AT113" s="135" t="s">
        <v>78</v>
      </c>
      <c r="AU113" s="135" t="s">
        <v>87</v>
      </c>
      <c r="AY113" s="127" t="s">
        <v>133</v>
      </c>
      <c r="BK113" s="136">
        <f>SUM(BK114:BK143)</f>
        <v>0</v>
      </c>
    </row>
    <row r="114" spans="1:65" s="2" customFormat="1" ht="16.5" customHeight="1">
      <c r="A114" s="34"/>
      <c r="B114" s="139"/>
      <c r="C114" s="140" t="s">
        <v>182</v>
      </c>
      <c r="D114" s="140" t="s">
        <v>135</v>
      </c>
      <c r="E114" s="141" t="s">
        <v>1072</v>
      </c>
      <c r="F114" s="142" t="s">
        <v>1073</v>
      </c>
      <c r="G114" s="143" t="s">
        <v>1074</v>
      </c>
      <c r="H114" s="144">
        <v>2</v>
      </c>
      <c r="I114" s="145"/>
      <c r="J114" s="146">
        <f>ROUND(I114*H114,2)</f>
        <v>0</v>
      </c>
      <c r="K114" s="142" t="s">
        <v>139</v>
      </c>
      <c r="L114" s="35"/>
      <c r="M114" s="147" t="s">
        <v>3</v>
      </c>
      <c r="N114" s="148" t="s">
        <v>50</v>
      </c>
      <c r="O114" s="55"/>
      <c r="P114" s="149">
        <f>O114*H114</f>
        <v>0</v>
      </c>
      <c r="Q114" s="149">
        <v>0</v>
      </c>
      <c r="R114" s="149">
        <f>Q114*H114</f>
        <v>0</v>
      </c>
      <c r="S114" s="149">
        <v>0</v>
      </c>
      <c r="T114" s="150">
        <f>S114*H114</f>
        <v>0</v>
      </c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R114" s="151" t="s">
        <v>1041</v>
      </c>
      <c r="AT114" s="151" t="s">
        <v>135</v>
      </c>
      <c r="AU114" s="151" t="s">
        <v>89</v>
      </c>
      <c r="AY114" s="18" t="s">
        <v>133</v>
      </c>
      <c r="BE114" s="152">
        <f>IF(N114="základní",J114,0)</f>
        <v>0</v>
      </c>
      <c r="BF114" s="152">
        <f>IF(N114="snížená",J114,0)</f>
        <v>0</v>
      </c>
      <c r="BG114" s="152">
        <f>IF(N114="zákl. přenesená",J114,0)</f>
        <v>0</v>
      </c>
      <c r="BH114" s="152">
        <f>IF(N114="sníž. přenesená",J114,0)</f>
        <v>0</v>
      </c>
      <c r="BI114" s="152">
        <f>IF(N114="nulová",J114,0)</f>
        <v>0</v>
      </c>
      <c r="BJ114" s="18" t="s">
        <v>87</v>
      </c>
      <c r="BK114" s="152">
        <f>ROUND(I114*H114,2)</f>
        <v>0</v>
      </c>
      <c r="BL114" s="18" t="s">
        <v>1041</v>
      </c>
      <c r="BM114" s="151" t="s">
        <v>1075</v>
      </c>
    </row>
    <row r="115" spans="1:47" s="2" customFormat="1" ht="11.25">
      <c r="A115" s="34"/>
      <c r="B115" s="35"/>
      <c r="C115" s="34"/>
      <c r="D115" s="153" t="s">
        <v>142</v>
      </c>
      <c r="E115" s="34"/>
      <c r="F115" s="154" t="s">
        <v>1073</v>
      </c>
      <c r="G115" s="34"/>
      <c r="H115" s="34"/>
      <c r="I115" s="155"/>
      <c r="J115" s="34"/>
      <c r="K115" s="34"/>
      <c r="L115" s="35"/>
      <c r="M115" s="156"/>
      <c r="N115" s="157"/>
      <c r="O115" s="55"/>
      <c r="P115" s="55"/>
      <c r="Q115" s="55"/>
      <c r="R115" s="55"/>
      <c r="S115" s="55"/>
      <c r="T115" s="56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T115" s="18" t="s">
        <v>142</v>
      </c>
      <c r="AU115" s="18" t="s">
        <v>89</v>
      </c>
    </row>
    <row r="116" spans="1:47" s="2" customFormat="1" ht="11.25">
      <c r="A116" s="34"/>
      <c r="B116" s="35"/>
      <c r="C116" s="34"/>
      <c r="D116" s="158" t="s">
        <v>144</v>
      </c>
      <c r="E116" s="34"/>
      <c r="F116" s="159" t="s">
        <v>1076</v>
      </c>
      <c r="G116" s="34"/>
      <c r="H116" s="34"/>
      <c r="I116" s="155"/>
      <c r="J116" s="34"/>
      <c r="K116" s="34"/>
      <c r="L116" s="35"/>
      <c r="M116" s="156"/>
      <c r="N116" s="157"/>
      <c r="O116" s="55"/>
      <c r="P116" s="55"/>
      <c r="Q116" s="55"/>
      <c r="R116" s="55"/>
      <c r="S116" s="55"/>
      <c r="T116" s="56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T116" s="18" t="s">
        <v>144</v>
      </c>
      <c r="AU116" s="18" t="s">
        <v>89</v>
      </c>
    </row>
    <row r="117" spans="1:65" s="2" customFormat="1" ht="16.5" customHeight="1">
      <c r="A117" s="34"/>
      <c r="B117" s="139"/>
      <c r="C117" s="140" t="s">
        <v>189</v>
      </c>
      <c r="D117" s="140" t="s">
        <v>135</v>
      </c>
      <c r="E117" s="141" t="s">
        <v>1077</v>
      </c>
      <c r="F117" s="142" t="s">
        <v>1078</v>
      </c>
      <c r="G117" s="143" t="s">
        <v>257</v>
      </c>
      <c r="H117" s="144">
        <v>14</v>
      </c>
      <c r="I117" s="145"/>
      <c r="J117" s="146">
        <f>ROUND(I117*H117,2)</f>
        <v>0</v>
      </c>
      <c r="K117" s="142" t="s">
        <v>139</v>
      </c>
      <c r="L117" s="35"/>
      <c r="M117" s="147" t="s">
        <v>3</v>
      </c>
      <c r="N117" s="148" t="s">
        <v>50</v>
      </c>
      <c r="O117" s="55"/>
      <c r="P117" s="149">
        <f>O117*H117</f>
        <v>0</v>
      </c>
      <c r="Q117" s="149">
        <v>0</v>
      </c>
      <c r="R117" s="149">
        <f>Q117*H117</f>
        <v>0</v>
      </c>
      <c r="S117" s="149">
        <v>0</v>
      </c>
      <c r="T117" s="150">
        <f>S117*H117</f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R117" s="151" t="s">
        <v>1041</v>
      </c>
      <c r="AT117" s="151" t="s">
        <v>135</v>
      </c>
      <c r="AU117" s="151" t="s">
        <v>89</v>
      </c>
      <c r="AY117" s="18" t="s">
        <v>133</v>
      </c>
      <c r="BE117" s="152">
        <f>IF(N117="základní",J117,0)</f>
        <v>0</v>
      </c>
      <c r="BF117" s="152">
        <f>IF(N117="snížená",J117,0)</f>
        <v>0</v>
      </c>
      <c r="BG117" s="152">
        <f>IF(N117="zákl. přenesená",J117,0)</f>
        <v>0</v>
      </c>
      <c r="BH117" s="152">
        <f>IF(N117="sníž. přenesená",J117,0)</f>
        <v>0</v>
      </c>
      <c r="BI117" s="152">
        <f>IF(N117="nulová",J117,0)</f>
        <v>0</v>
      </c>
      <c r="BJ117" s="18" t="s">
        <v>87</v>
      </c>
      <c r="BK117" s="152">
        <f>ROUND(I117*H117,2)</f>
        <v>0</v>
      </c>
      <c r="BL117" s="18" t="s">
        <v>1041</v>
      </c>
      <c r="BM117" s="151" t="s">
        <v>1079</v>
      </c>
    </row>
    <row r="118" spans="1:47" s="2" customFormat="1" ht="11.25">
      <c r="A118" s="34"/>
      <c r="B118" s="35"/>
      <c r="C118" s="34"/>
      <c r="D118" s="153" t="s">
        <v>142</v>
      </c>
      <c r="E118" s="34"/>
      <c r="F118" s="154" t="s">
        <v>1078</v>
      </c>
      <c r="G118" s="34"/>
      <c r="H118" s="34"/>
      <c r="I118" s="155"/>
      <c r="J118" s="34"/>
      <c r="K118" s="34"/>
      <c r="L118" s="35"/>
      <c r="M118" s="156"/>
      <c r="N118" s="157"/>
      <c r="O118" s="55"/>
      <c r="P118" s="55"/>
      <c r="Q118" s="55"/>
      <c r="R118" s="55"/>
      <c r="S118" s="55"/>
      <c r="T118" s="56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T118" s="18" t="s">
        <v>142</v>
      </c>
      <c r="AU118" s="18" t="s">
        <v>89</v>
      </c>
    </row>
    <row r="119" spans="1:47" s="2" customFormat="1" ht="11.25">
      <c r="A119" s="34"/>
      <c r="B119" s="35"/>
      <c r="C119" s="34"/>
      <c r="D119" s="158" t="s">
        <v>144</v>
      </c>
      <c r="E119" s="34"/>
      <c r="F119" s="159" t="s">
        <v>1080</v>
      </c>
      <c r="G119" s="34"/>
      <c r="H119" s="34"/>
      <c r="I119" s="155"/>
      <c r="J119" s="34"/>
      <c r="K119" s="34"/>
      <c r="L119" s="35"/>
      <c r="M119" s="156"/>
      <c r="N119" s="157"/>
      <c r="O119" s="55"/>
      <c r="P119" s="55"/>
      <c r="Q119" s="55"/>
      <c r="R119" s="55"/>
      <c r="S119" s="55"/>
      <c r="T119" s="56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T119" s="18" t="s">
        <v>144</v>
      </c>
      <c r="AU119" s="18" t="s">
        <v>89</v>
      </c>
    </row>
    <row r="120" spans="1:65" s="2" customFormat="1" ht="16.5" customHeight="1">
      <c r="A120" s="34"/>
      <c r="B120" s="139"/>
      <c r="C120" s="140" t="s">
        <v>195</v>
      </c>
      <c r="D120" s="140" t="s">
        <v>135</v>
      </c>
      <c r="E120" s="141" t="s">
        <v>1081</v>
      </c>
      <c r="F120" s="142" t="s">
        <v>1082</v>
      </c>
      <c r="G120" s="143" t="s">
        <v>453</v>
      </c>
      <c r="H120" s="144">
        <v>1</v>
      </c>
      <c r="I120" s="145"/>
      <c r="J120" s="146">
        <f>ROUND(I120*H120,2)</f>
        <v>0</v>
      </c>
      <c r="K120" s="142" t="s">
        <v>139</v>
      </c>
      <c r="L120" s="35"/>
      <c r="M120" s="147" t="s">
        <v>3</v>
      </c>
      <c r="N120" s="148" t="s">
        <v>50</v>
      </c>
      <c r="O120" s="55"/>
      <c r="P120" s="149">
        <f>O120*H120</f>
        <v>0</v>
      </c>
      <c r="Q120" s="149">
        <v>0</v>
      </c>
      <c r="R120" s="149">
        <f>Q120*H120</f>
        <v>0</v>
      </c>
      <c r="S120" s="149">
        <v>0</v>
      </c>
      <c r="T120" s="150">
        <f>S120*H120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151" t="s">
        <v>1041</v>
      </c>
      <c r="AT120" s="151" t="s">
        <v>135</v>
      </c>
      <c r="AU120" s="151" t="s">
        <v>89</v>
      </c>
      <c r="AY120" s="18" t="s">
        <v>133</v>
      </c>
      <c r="BE120" s="152">
        <f>IF(N120="základní",J120,0)</f>
        <v>0</v>
      </c>
      <c r="BF120" s="152">
        <f>IF(N120="snížená",J120,0)</f>
        <v>0</v>
      </c>
      <c r="BG120" s="152">
        <f>IF(N120="zákl. přenesená",J120,0)</f>
        <v>0</v>
      </c>
      <c r="BH120" s="152">
        <f>IF(N120="sníž. přenesená",J120,0)</f>
        <v>0</v>
      </c>
      <c r="BI120" s="152">
        <f>IF(N120="nulová",J120,0)</f>
        <v>0</v>
      </c>
      <c r="BJ120" s="18" t="s">
        <v>87</v>
      </c>
      <c r="BK120" s="152">
        <f>ROUND(I120*H120,2)</f>
        <v>0</v>
      </c>
      <c r="BL120" s="18" t="s">
        <v>1041</v>
      </c>
      <c r="BM120" s="151" t="s">
        <v>1083</v>
      </c>
    </row>
    <row r="121" spans="1:47" s="2" customFormat="1" ht="11.25">
      <c r="A121" s="34"/>
      <c r="B121" s="35"/>
      <c r="C121" s="34"/>
      <c r="D121" s="153" t="s">
        <v>142</v>
      </c>
      <c r="E121" s="34"/>
      <c r="F121" s="154" t="s">
        <v>1082</v>
      </c>
      <c r="G121" s="34"/>
      <c r="H121" s="34"/>
      <c r="I121" s="155"/>
      <c r="J121" s="34"/>
      <c r="K121" s="34"/>
      <c r="L121" s="35"/>
      <c r="M121" s="156"/>
      <c r="N121" s="157"/>
      <c r="O121" s="55"/>
      <c r="P121" s="55"/>
      <c r="Q121" s="55"/>
      <c r="R121" s="55"/>
      <c r="S121" s="55"/>
      <c r="T121" s="56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T121" s="18" t="s">
        <v>142</v>
      </c>
      <c r="AU121" s="18" t="s">
        <v>89</v>
      </c>
    </row>
    <row r="122" spans="1:47" s="2" customFormat="1" ht="11.25">
      <c r="A122" s="34"/>
      <c r="B122" s="35"/>
      <c r="C122" s="34"/>
      <c r="D122" s="158" t="s">
        <v>144</v>
      </c>
      <c r="E122" s="34"/>
      <c r="F122" s="159" t="s">
        <v>1084</v>
      </c>
      <c r="G122" s="34"/>
      <c r="H122" s="34"/>
      <c r="I122" s="155"/>
      <c r="J122" s="34"/>
      <c r="K122" s="34"/>
      <c r="L122" s="35"/>
      <c r="M122" s="156"/>
      <c r="N122" s="157"/>
      <c r="O122" s="55"/>
      <c r="P122" s="55"/>
      <c r="Q122" s="55"/>
      <c r="R122" s="55"/>
      <c r="S122" s="55"/>
      <c r="T122" s="56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T122" s="18" t="s">
        <v>144</v>
      </c>
      <c r="AU122" s="18" t="s">
        <v>89</v>
      </c>
    </row>
    <row r="123" spans="1:65" s="2" customFormat="1" ht="16.5" customHeight="1">
      <c r="A123" s="34"/>
      <c r="B123" s="139"/>
      <c r="C123" s="140" t="s">
        <v>199</v>
      </c>
      <c r="D123" s="140" t="s">
        <v>135</v>
      </c>
      <c r="E123" s="141" t="s">
        <v>1085</v>
      </c>
      <c r="F123" s="142" t="s">
        <v>1086</v>
      </c>
      <c r="G123" s="143" t="s">
        <v>453</v>
      </c>
      <c r="H123" s="144">
        <v>1</v>
      </c>
      <c r="I123" s="145"/>
      <c r="J123" s="146">
        <f>ROUND(I123*H123,2)</f>
        <v>0</v>
      </c>
      <c r="K123" s="142" t="s">
        <v>139</v>
      </c>
      <c r="L123" s="35"/>
      <c r="M123" s="147" t="s">
        <v>3</v>
      </c>
      <c r="N123" s="148" t="s">
        <v>50</v>
      </c>
      <c r="O123" s="55"/>
      <c r="P123" s="149">
        <f>O123*H123</f>
        <v>0</v>
      </c>
      <c r="Q123" s="149">
        <v>0</v>
      </c>
      <c r="R123" s="149">
        <f>Q123*H123</f>
        <v>0</v>
      </c>
      <c r="S123" s="149">
        <v>0</v>
      </c>
      <c r="T123" s="150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51" t="s">
        <v>140</v>
      </c>
      <c r="AT123" s="151" t="s">
        <v>135</v>
      </c>
      <c r="AU123" s="151" t="s">
        <v>89</v>
      </c>
      <c r="AY123" s="18" t="s">
        <v>133</v>
      </c>
      <c r="BE123" s="152">
        <f>IF(N123="základní",J123,0)</f>
        <v>0</v>
      </c>
      <c r="BF123" s="152">
        <f>IF(N123="snížená",J123,0)</f>
        <v>0</v>
      </c>
      <c r="BG123" s="152">
        <f>IF(N123="zákl. přenesená",J123,0)</f>
        <v>0</v>
      </c>
      <c r="BH123" s="152">
        <f>IF(N123="sníž. přenesená",J123,0)</f>
        <v>0</v>
      </c>
      <c r="BI123" s="152">
        <f>IF(N123="nulová",J123,0)</f>
        <v>0</v>
      </c>
      <c r="BJ123" s="18" t="s">
        <v>87</v>
      </c>
      <c r="BK123" s="152">
        <f>ROUND(I123*H123,2)</f>
        <v>0</v>
      </c>
      <c r="BL123" s="18" t="s">
        <v>140</v>
      </c>
      <c r="BM123" s="151" t="s">
        <v>1087</v>
      </c>
    </row>
    <row r="124" spans="1:47" s="2" customFormat="1" ht="11.25">
      <c r="A124" s="34"/>
      <c r="B124" s="35"/>
      <c r="C124" s="34"/>
      <c r="D124" s="153" t="s">
        <v>142</v>
      </c>
      <c r="E124" s="34"/>
      <c r="F124" s="154" t="s">
        <v>1086</v>
      </c>
      <c r="G124" s="34"/>
      <c r="H124" s="34"/>
      <c r="I124" s="155"/>
      <c r="J124" s="34"/>
      <c r="K124" s="34"/>
      <c r="L124" s="35"/>
      <c r="M124" s="156"/>
      <c r="N124" s="157"/>
      <c r="O124" s="55"/>
      <c r="P124" s="55"/>
      <c r="Q124" s="55"/>
      <c r="R124" s="55"/>
      <c r="S124" s="55"/>
      <c r="T124" s="56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8" t="s">
        <v>142</v>
      </c>
      <c r="AU124" s="18" t="s">
        <v>89</v>
      </c>
    </row>
    <row r="125" spans="1:47" s="2" customFormat="1" ht="11.25">
      <c r="A125" s="34"/>
      <c r="B125" s="35"/>
      <c r="C125" s="34"/>
      <c r="D125" s="158" t="s">
        <v>144</v>
      </c>
      <c r="E125" s="34"/>
      <c r="F125" s="159" t="s">
        <v>1088</v>
      </c>
      <c r="G125" s="34"/>
      <c r="H125" s="34"/>
      <c r="I125" s="155"/>
      <c r="J125" s="34"/>
      <c r="K125" s="34"/>
      <c r="L125" s="35"/>
      <c r="M125" s="156"/>
      <c r="N125" s="157"/>
      <c r="O125" s="55"/>
      <c r="P125" s="55"/>
      <c r="Q125" s="55"/>
      <c r="R125" s="55"/>
      <c r="S125" s="55"/>
      <c r="T125" s="56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T125" s="18" t="s">
        <v>144</v>
      </c>
      <c r="AU125" s="18" t="s">
        <v>89</v>
      </c>
    </row>
    <row r="126" spans="1:65" s="2" customFormat="1" ht="16.5" customHeight="1">
      <c r="A126" s="34"/>
      <c r="B126" s="139"/>
      <c r="C126" s="140" t="s">
        <v>205</v>
      </c>
      <c r="D126" s="140" t="s">
        <v>135</v>
      </c>
      <c r="E126" s="141" t="s">
        <v>1089</v>
      </c>
      <c r="F126" s="142" t="s">
        <v>1090</v>
      </c>
      <c r="G126" s="143" t="s">
        <v>257</v>
      </c>
      <c r="H126" s="144">
        <v>2</v>
      </c>
      <c r="I126" s="145"/>
      <c r="J126" s="146">
        <f>ROUND(I126*H126,2)</f>
        <v>0</v>
      </c>
      <c r="K126" s="142" t="s">
        <v>139</v>
      </c>
      <c r="L126" s="35"/>
      <c r="M126" s="147" t="s">
        <v>3</v>
      </c>
      <c r="N126" s="148" t="s">
        <v>50</v>
      </c>
      <c r="O126" s="55"/>
      <c r="P126" s="149">
        <f>O126*H126</f>
        <v>0</v>
      </c>
      <c r="Q126" s="149">
        <v>0.08112</v>
      </c>
      <c r="R126" s="149">
        <f>Q126*H126</f>
        <v>0.16224</v>
      </c>
      <c r="S126" s="149">
        <v>0</v>
      </c>
      <c r="T126" s="150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51" t="s">
        <v>140</v>
      </c>
      <c r="AT126" s="151" t="s">
        <v>135</v>
      </c>
      <c r="AU126" s="151" t="s">
        <v>89</v>
      </c>
      <c r="AY126" s="18" t="s">
        <v>133</v>
      </c>
      <c r="BE126" s="152">
        <f>IF(N126="základní",J126,0)</f>
        <v>0</v>
      </c>
      <c r="BF126" s="152">
        <f>IF(N126="snížená",J126,0)</f>
        <v>0</v>
      </c>
      <c r="BG126" s="152">
        <f>IF(N126="zákl. přenesená",J126,0)</f>
        <v>0</v>
      </c>
      <c r="BH126" s="152">
        <f>IF(N126="sníž. přenesená",J126,0)</f>
        <v>0</v>
      </c>
      <c r="BI126" s="152">
        <f>IF(N126="nulová",J126,0)</f>
        <v>0</v>
      </c>
      <c r="BJ126" s="18" t="s">
        <v>87</v>
      </c>
      <c r="BK126" s="152">
        <f>ROUND(I126*H126,2)</f>
        <v>0</v>
      </c>
      <c r="BL126" s="18" t="s">
        <v>140</v>
      </c>
      <c r="BM126" s="151" t="s">
        <v>1091</v>
      </c>
    </row>
    <row r="127" spans="1:47" s="2" customFormat="1" ht="11.25">
      <c r="A127" s="34"/>
      <c r="B127" s="35"/>
      <c r="C127" s="34"/>
      <c r="D127" s="153" t="s">
        <v>142</v>
      </c>
      <c r="E127" s="34"/>
      <c r="F127" s="154" t="s">
        <v>1092</v>
      </c>
      <c r="G127" s="34"/>
      <c r="H127" s="34"/>
      <c r="I127" s="155"/>
      <c r="J127" s="34"/>
      <c r="K127" s="34"/>
      <c r="L127" s="35"/>
      <c r="M127" s="156"/>
      <c r="N127" s="157"/>
      <c r="O127" s="55"/>
      <c r="P127" s="55"/>
      <c r="Q127" s="55"/>
      <c r="R127" s="55"/>
      <c r="S127" s="55"/>
      <c r="T127" s="56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8" t="s">
        <v>142</v>
      </c>
      <c r="AU127" s="18" t="s">
        <v>89</v>
      </c>
    </row>
    <row r="128" spans="1:47" s="2" customFormat="1" ht="11.25">
      <c r="A128" s="34"/>
      <c r="B128" s="35"/>
      <c r="C128" s="34"/>
      <c r="D128" s="158" t="s">
        <v>144</v>
      </c>
      <c r="E128" s="34"/>
      <c r="F128" s="159" t="s">
        <v>1093</v>
      </c>
      <c r="G128" s="34"/>
      <c r="H128" s="34"/>
      <c r="I128" s="155"/>
      <c r="J128" s="34"/>
      <c r="K128" s="34"/>
      <c r="L128" s="35"/>
      <c r="M128" s="156"/>
      <c r="N128" s="157"/>
      <c r="O128" s="55"/>
      <c r="P128" s="55"/>
      <c r="Q128" s="55"/>
      <c r="R128" s="55"/>
      <c r="S128" s="55"/>
      <c r="T128" s="56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8" t="s">
        <v>144</v>
      </c>
      <c r="AU128" s="18" t="s">
        <v>89</v>
      </c>
    </row>
    <row r="129" spans="1:65" s="2" customFormat="1" ht="24.2" customHeight="1">
      <c r="A129" s="34"/>
      <c r="B129" s="139"/>
      <c r="C129" s="140" t="s">
        <v>211</v>
      </c>
      <c r="D129" s="140" t="s">
        <v>135</v>
      </c>
      <c r="E129" s="141" t="s">
        <v>1094</v>
      </c>
      <c r="F129" s="142" t="s">
        <v>1095</v>
      </c>
      <c r="G129" s="143" t="s">
        <v>257</v>
      </c>
      <c r="H129" s="144">
        <v>4</v>
      </c>
      <c r="I129" s="145"/>
      <c r="J129" s="146">
        <f>ROUND(I129*H129,2)</f>
        <v>0</v>
      </c>
      <c r="K129" s="142" t="s">
        <v>139</v>
      </c>
      <c r="L129" s="35"/>
      <c r="M129" s="147" t="s">
        <v>3</v>
      </c>
      <c r="N129" s="148" t="s">
        <v>50</v>
      </c>
      <c r="O129" s="55"/>
      <c r="P129" s="149">
        <f>O129*H129</f>
        <v>0</v>
      </c>
      <c r="Q129" s="149">
        <v>0.006485</v>
      </c>
      <c r="R129" s="149">
        <f>Q129*H129</f>
        <v>0.02594</v>
      </c>
      <c r="S129" s="149">
        <v>0</v>
      </c>
      <c r="T129" s="150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51" t="s">
        <v>140</v>
      </c>
      <c r="AT129" s="151" t="s">
        <v>135</v>
      </c>
      <c r="AU129" s="151" t="s">
        <v>89</v>
      </c>
      <c r="AY129" s="18" t="s">
        <v>133</v>
      </c>
      <c r="BE129" s="152">
        <f>IF(N129="základní",J129,0)</f>
        <v>0</v>
      </c>
      <c r="BF129" s="152">
        <f>IF(N129="snížená",J129,0)</f>
        <v>0</v>
      </c>
      <c r="BG129" s="152">
        <f>IF(N129="zákl. přenesená",J129,0)</f>
        <v>0</v>
      </c>
      <c r="BH129" s="152">
        <f>IF(N129="sníž. přenesená",J129,0)</f>
        <v>0</v>
      </c>
      <c r="BI129" s="152">
        <f>IF(N129="nulová",J129,0)</f>
        <v>0</v>
      </c>
      <c r="BJ129" s="18" t="s">
        <v>87</v>
      </c>
      <c r="BK129" s="152">
        <f>ROUND(I129*H129,2)</f>
        <v>0</v>
      </c>
      <c r="BL129" s="18" t="s">
        <v>140</v>
      </c>
      <c r="BM129" s="151" t="s">
        <v>1096</v>
      </c>
    </row>
    <row r="130" spans="1:47" s="2" customFormat="1" ht="19.5">
      <c r="A130" s="34"/>
      <c r="B130" s="35"/>
      <c r="C130" s="34"/>
      <c r="D130" s="153" t="s">
        <v>142</v>
      </c>
      <c r="E130" s="34"/>
      <c r="F130" s="154" t="s">
        <v>1097</v>
      </c>
      <c r="G130" s="34"/>
      <c r="H130" s="34"/>
      <c r="I130" s="155"/>
      <c r="J130" s="34"/>
      <c r="K130" s="34"/>
      <c r="L130" s="35"/>
      <c r="M130" s="156"/>
      <c r="N130" s="157"/>
      <c r="O130" s="55"/>
      <c r="P130" s="55"/>
      <c r="Q130" s="55"/>
      <c r="R130" s="55"/>
      <c r="S130" s="55"/>
      <c r="T130" s="56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8" t="s">
        <v>142</v>
      </c>
      <c r="AU130" s="18" t="s">
        <v>89</v>
      </c>
    </row>
    <row r="131" spans="1:47" s="2" customFormat="1" ht="11.25">
      <c r="A131" s="34"/>
      <c r="B131" s="35"/>
      <c r="C131" s="34"/>
      <c r="D131" s="158" t="s">
        <v>144</v>
      </c>
      <c r="E131" s="34"/>
      <c r="F131" s="159" t="s">
        <v>1098</v>
      </c>
      <c r="G131" s="34"/>
      <c r="H131" s="34"/>
      <c r="I131" s="155"/>
      <c r="J131" s="34"/>
      <c r="K131" s="34"/>
      <c r="L131" s="35"/>
      <c r="M131" s="156"/>
      <c r="N131" s="157"/>
      <c r="O131" s="55"/>
      <c r="P131" s="55"/>
      <c r="Q131" s="55"/>
      <c r="R131" s="55"/>
      <c r="S131" s="55"/>
      <c r="T131" s="56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8" t="s">
        <v>144</v>
      </c>
      <c r="AU131" s="18" t="s">
        <v>89</v>
      </c>
    </row>
    <row r="132" spans="1:65" s="2" customFormat="1" ht="16.5" customHeight="1">
      <c r="A132" s="34"/>
      <c r="B132" s="139"/>
      <c r="C132" s="140" t="s">
        <v>216</v>
      </c>
      <c r="D132" s="140" t="s">
        <v>135</v>
      </c>
      <c r="E132" s="141" t="s">
        <v>1099</v>
      </c>
      <c r="F132" s="142" t="s">
        <v>1100</v>
      </c>
      <c r="G132" s="143" t="s">
        <v>1101</v>
      </c>
      <c r="H132" s="144">
        <v>2</v>
      </c>
      <c r="I132" s="145"/>
      <c r="J132" s="146">
        <f>ROUND(I132*H132,2)</f>
        <v>0</v>
      </c>
      <c r="K132" s="142" t="s">
        <v>139</v>
      </c>
      <c r="L132" s="35"/>
      <c r="M132" s="147" t="s">
        <v>3</v>
      </c>
      <c r="N132" s="148" t="s">
        <v>50</v>
      </c>
      <c r="O132" s="55"/>
      <c r="P132" s="149">
        <f>O132*H132</f>
        <v>0</v>
      </c>
      <c r="Q132" s="149">
        <v>0.00649</v>
      </c>
      <c r="R132" s="149">
        <f>Q132*H132</f>
        <v>0.01298</v>
      </c>
      <c r="S132" s="149">
        <v>0</v>
      </c>
      <c r="T132" s="150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51" t="s">
        <v>140</v>
      </c>
      <c r="AT132" s="151" t="s">
        <v>135</v>
      </c>
      <c r="AU132" s="151" t="s">
        <v>89</v>
      </c>
      <c r="AY132" s="18" t="s">
        <v>133</v>
      </c>
      <c r="BE132" s="152">
        <f>IF(N132="základní",J132,0)</f>
        <v>0</v>
      </c>
      <c r="BF132" s="152">
        <f>IF(N132="snížená",J132,0)</f>
        <v>0</v>
      </c>
      <c r="BG132" s="152">
        <f>IF(N132="zákl. přenesená",J132,0)</f>
        <v>0</v>
      </c>
      <c r="BH132" s="152">
        <f>IF(N132="sníž. přenesená",J132,0)</f>
        <v>0</v>
      </c>
      <c r="BI132" s="152">
        <f>IF(N132="nulová",J132,0)</f>
        <v>0</v>
      </c>
      <c r="BJ132" s="18" t="s">
        <v>87</v>
      </c>
      <c r="BK132" s="152">
        <f>ROUND(I132*H132,2)</f>
        <v>0</v>
      </c>
      <c r="BL132" s="18" t="s">
        <v>140</v>
      </c>
      <c r="BM132" s="151" t="s">
        <v>1102</v>
      </c>
    </row>
    <row r="133" spans="1:47" s="2" customFormat="1" ht="11.25">
      <c r="A133" s="34"/>
      <c r="B133" s="35"/>
      <c r="C133" s="34"/>
      <c r="D133" s="153" t="s">
        <v>142</v>
      </c>
      <c r="E133" s="34"/>
      <c r="F133" s="154" t="s">
        <v>1100</v>
      </c>
      <c r="G133" s="34"/>
      <c r="H133" s="34"/>
      <c r="I133" s="155"/>
      <c r="J133" s="34"/>
      <c r="K133" s="34"/>
      <c r="L133" s="35"/>
      <c r="M133" s="156"/>
      <c r="N133" s="157"/>
      <c r="O133" s="55"/>
      <c r="P133" s="55"/>
      <c r="Q133" s="55"/>
      <c r="R133" s="55"/>
      <c r="S133" s="55"/>
      <c r="T133" s="56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T133" s="18" t="s">
        <v>142</v>
      </c>
      <c r="AU133" s="18" t="s">
        <v>89</v>
      </c>
    </row>
    <row r="134" spans="1:47" s="2" customFormat="1" ht="11.25">
      <c r="A134" s="34"/>
      <c r="B134" s="35"/>
      <c r="C134" s="34"/>
      <c r="D134" s="158" t="s">
        <v>144</v>
      </c>
      <c r="E134" s="34"/>
      <c r="F134" s="159" t="s">
        <v>1103</v>
      </c>
      <c r="G134" s="34"/>
      <c r="H134" s="34"/>
      <c r="I134" s="155"/>
      <c r="J134" s="34"/>
      <c r="K134" s="34"/>
      <c r="L134" s="35"/>
      <c r="M134" s="156"/>
      <c r="N134" s="157"/>
      <c r="O134" s="55"/>
      <c r="P134" s="55"/>
      <c r="Q134" s="55"/>
      <c r="R134" s="55"/>
      <c r="S134" s="55"/>
      <c r="T134" s="56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T134" s="18" t="s">
        <v>144</v>
      </c>
      <c r="AU134" s="18" t="s">
        <v>89</v>
      </c>
    </row>
    <row r="135" spans="2:51" s="13" customFormat="1" ht="11.25">
      <c r="B135" s="170"/>
      <c r="D135" s="153" t="s">
        <v>409</v>
      </c>
      <c r="E135" s="171" t="s">
        <v>3</v>
      </c>
      <c r="F135" s="172" t="s">
        <v>1100</v>
      </c>
      <c r="H135" s="171" t="s">
        <v>3</v>
      </c>
      <c r="I135" s="173"/>
      <c r="L135" s="170"/>
      <c r="M135" s="174"/>
      <c r="N135" s="175"/>
      <c r="O135" s="175"/>
      <c r="P135" s="175"/>
      <c r="Q135" s="175"/>
      <c r="R135" s="175"/>
      <c r="S135" s="175"/>
      <c r="T135" s="176"/>
      <c r="AT135" s="171" t="s">
        <v>409</v>
      </c>
      <c r="AU135" s="171" t="s">
        <v>89</v>
      </c>
      <c r="AV135" s="13" t="s">
        <v>87</v>
      </c>
      <c r="AW135" s="13" t="s">
        <v>41</v>
      </c>
      <c r="AX135" s="13" t="s">
        <v>79</v>
      </c>
      <c r="AY135" s="171" t="s">
        <v>133</v>
      </c>
    </row>
    <row r="136" spans="2:51" s="14" customFormat="1" ht="11.25">
      <c r="B136" s="177"/>
      <c r="D136" s="153" t="s">
        <v>409</v>
      </c>
      <c r="E136" s="178" t="s">
        <v>3</v>
      </c>
      <c r="F136" s="179" t="s">
        <v>1104</v>
      </c>
      <c r="H136" s="180">
        <v>2</v>
      </c>
      <c r="I136" s="181"/>
      <c r="L136" s="177"/>
      <c r="M136" s="182"/>
      <c r="N136" s="183"/>
      <c r="O136" s="183"/>
      <c r="P136" s="183"/>
      <c r="Q136" s="183"/>
      <c r="R136" s="183"/>
      <c r="S136" s="183"/>
      <c r="T136" s="184"/>
      <c r="AT136" s="178" t="s">
        <v>409</v>
      </c>
      <c r="AU136" s="178" t="s">
        <v>89</v>
      </c>
      <c r="AV136" s="14" t="s">
        <v>89</v>
      </c>
      <c r="AW136" s="14" t="s">
        <v>41</v>
      </c>
      <c r="AX136" s="14" t="s">
        <v>79</v>
      </c>
      <c r="AY136" s="178" t="s">
        <v>133</v>
      </c>
    </row>
    <row r="137" spans="2:51" s="15" customFormat="1" ht="11.25">
      <c r="B137" s="189"/>
      <c r="D137" s="153" t="s">
        <v>409</v>
      </c>
      <c r="E137" s="190" t="s">
        <v>3</v>
      </c>
      <c r="F137" s="191" t="s">
        <v>456</v>
      </c>
      <c r="H137" s="192">
        <v>2</v>
      </c>
      <c r="I137" s="193"/>
      <c r="L137" s="189"/>
      <c r="M137" s="197"/>
      <c r="N137" s="198"/>
      <c r="O137" s="198"/>
      <c r="P137" s="198"/>
      <c r="Q137" s="198"/>
      <c r="R137" s="198"/>
      <c r="S137" s="198"/>
      <c r="T137" s="199"/>
      <c r="AT137" s="190" t="s">
        <v>409</v>
      </c>
      <c r="AU137" s="190" t="s">
        <v>89</v>
      </c>
      <c r="AV137" s="15" t="s">
        <v>140</v>
      </c>
      <c r="AW137" s="15" t="s">
        <v>41</v>
      </c>
      <c r="AX137" s="15" t="s">
        <v>87</v>
      </c>
      <c r="AY137" s="190" t="s">
        <v>133</v>
      </c>
    </row>
    <row r="138" spans="1:65" s="2" customFormat="1" ht="16.5" customHeight="1">
      <c r="A138" s="34"/>
      <c r="B138" s="139"/>
      <c r="C138" s="140" t="s">
        <v>9</v>
      </c>
      <c r="D138" s="140" t="s">
        <v>135</v>
      </c>
      <c r="E138" s="141" t="s">
        <v>1060</v>
      </c>
      <c r="F138" s="142" t="s">
        <v>1105</v>
      </c>
      <c r="G138" s="143" t="s">
        <v>453</v>
      </c>
      <c r="H138" s="144">
        <v>1</v>
      </c>
      <c r="I138" s="145"/>
      <c r="J138" s="146">
        <f>ROUND(I138*H138,2)</f>
        <v>0</v>
      </c>
      <c r="K138" s="142" t="s">
        <v>139</v>
      </c>
      <c r="L138" s="35"/>
      <c r="M138" s="147" t="s">
        <v>3</v>
      </c>
      <c r="N138" s="148" t="s">
        <v>50</v>
      </c>
      <c r="O138" s="55"/>
      <c r="P138" s="149">
        <f>O138*H138</f>
        <v>0</v>
      </c>
      <c r="Q138" s="149">
        <v>0</v>
      </c>
      <c r="R138" s="149">
        <f>Q138*H138</f>
        <v>0</v>
      </c>
      <c r="S138" s="149">
        <v>0</v>
      </c>
      <c r="T138" s="150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51" t="s">
        <v>1041</v>
      </c>
      <c r="AT138" s="151" t="s">
        <v>135</v>
      </c>
      <c r="AU138" s="151" t="s">
        <v>89</v>
      </c>
      <c r="AY138" s="18" t="s">
        <v>133</v>
      </c>
      <c r="BE138" s="152">
        <f>IF(N138="základní",J138,0)</f>
        <v>0</v>
      </c>
      <c r="BF138" s="152">
        <f>IF(N138="snížená",J138,0)</f>
        <v>0</v>
      </c>
      <c r="BG138" s="152">
        <f>IF(N138="zákl. přenesená",J138,0)</f>
        <v>0</v>
      </c>
      <c r="BH138" s="152">
        <f>IF(N138="sníž. přenesená",J138,0)</f>
        <v>0</v>
      </c>
      <c r="BI138" s="152">
        <f>IF(N138="nulová",J138,0)</f>
        <v>0</v>
      </c>
      <c r="BJ138" s="18" t="s">
        <v>87</v>
      </c>
      <c r="BK138" s="152">
        <f>ROUND(I138*H138,2)</f>
        <v>0</v>
      </c>
      <c r="BL138" s="18" t="s">
        <v>1041</v>
      </c>
      <c r="BM138" s="151" t="s">
        <v>1106</v>
      </c>
    </row>
    <row r="139" spans="1:47" s="2" customFormat="1" ht="11.25">
      <c r="A139" s="34"/>
      <c r="B139" s="35"/>
      <c r="C139" s="34"/>
      <c r="D139" s="153" t="s">
        <v>142</v>
      </c>
      <c r="E139" s="34"/>
      <c r="F139" s="154" t="s">
        <v>1105</v>
      </c>
      <c r="G139" s="34"/>
      <c r="H139" s="34"/>
      <c r="I139" s="155"/>
      <c r="J139" s="34"/>
      <c r="K139" s="34"/>
      <c r="L139" s="35"/>
      <c r="M139" s="156"/>
      <c r="N139" s="157"/>
      <c r="O139" s="55"/>
      <c r="P139" s="55"/>
      <c r="Q139" s="55"/>
      <c r="R139" s="55"/>
      <c r="S139" s="55"/>
      <c r="T139" s="56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T139" s="18" t="s">
        <v>142</v>
      </c>
      <c r="AU139" s="18" t="s">
        <v>89</v>
      </c>
    </row>
    <row r="140" spans="1:47" s="2" customFormat="1" ht="11.25">
      <c r="A140" s="34"/>
      <c r="B140" s="35"/>
      <c r="C140" s="34"/>
      <c r="D140" s="158" t="s">
        <v>144</v>
      </c>
      <c r="E140" s="34"/>
      <c r="F140" s="159" t="s">
        <v>1107</v>
      </c>
      <c r="G140" s="34"/>
      <c r="H140" s="34"/>
      <c r="I140" s="155"/>
      <c r="J140" s="34"/>
      <c r="K140" s="34"/>
      <c r="L140" s="35"/>
      <c r="M140" s="156"/>
      <c r="N140" s="157"/>
      <c r="O140" s="55"/>
      <c r="P140" s="55"/>
      <c r="Q140" s="55"/>
      <c r="R140" s="55"/>
      <c r="S140" s="55"/>
      <c r="T140" s="56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T140" s="18" t="s">
        <v>144</v>
      </c>
      <c r="AU140" s="18" t="s">
        <v>89</v>
      </c>
    </row>
    <row r="141" spans="1:65" s="2" customFormat="1" ht="16.5" customHeight="1">
      <c r="A141" s="34"/>
      <c r="B141" s="139"/>
      <c r="C141" s="140" t="s">
        <v>226</v>
      </c>
      <c r="D141" s="140" t="s">
        <v>135</v>
      </c>
      <c r="E141" s="141" t="s">
        <v>1065</v>
      </c>
      <c r="F141" s="142" t="s">
        <v>1108</v>
      </c>
      <c r="G141" s="143" t="s">
        <v>453</v>
      </c>
      <c r="H141" s="144">
        <v>1</v>
      </c>
      <c r="I141" s="145"/>
      <c r="J141" s="146">
        <f>ROUND(I141*H141,2)</f>
        <v>0</v>
      </c>
      <c r="K141" s="142" t="s">
        <v>139</v>
      </c>
      <c r="L141" s="35"/>
      <c r="M141" s="147" t="s">
        <v>3</v>
      </c>
      <c r="N141" s="148" t="s">
        <v>50</v>
      </c>
      <c r="O141" s="55"/>
      <c r="P141" s="149">
        <f>O141*H141</f>
        <v>0</v>
      </c>
      <c r="Q141" s="149">
        <v>0</v>
      </c>
      <c r="R141" s="149">
        <f>Q141*H141</f>
        <v>0</v>
      </c>
      <c r="S141" s="149">
        <v>0</v>
      </c>
      <c r="T141" s="150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51" t="s">
        <v>1041</v>
      </c>
      <c r="AT141" s="151" t="s">
        <v>135</v>
      </c>
      <c r="AU141" s="151" t="s">
        <v>89</v>
      </c>
      <c r="AY141" s="18" t="s">
        <v>133</v>
      </c>
      <c r="BE141" s="152">
        <f>IF(N141="základní",J141,0)</f>
        <v>0</v>
      </c>
      <c r="BF141" s="152">
        <f>IF(N141="snížená",J141,0)</f>
        <v>0</v>
      </c>
      <c r="BG141" s="152">
        <f>IF(N141="zákl. přenesená",J141,0)</f>
        <v>0</v>
      </c>
      <c r="BH141" s="152">
        <f>IF(N141="sníž. přenesená",J141,0)</f>
        <v>0</v>
      </c>
      <c r="BI141" s="152">
        <f>IF(N141="nulová",J141,0)</f>
        <v>0</v>
      </c>
      <c r="BJ141" s="18" t="s">
        <v>87</v>
      </c>
      <c r="BK141" s="152">
        <f>ROUND(I141*H141,2)</f>
        <v>0</v>
      </c>
      <c r="BL141" s="18" t="s">
        <v>1041</v>
      </c>
      <c r="BM141" s="151" t="s">
        <v>1109</v>
      </c>
    </row>
    <row r="142" spans="1:47" s="2" customFormat="1" ht="11.25">
      <c r="A142" s="34"/>
      <c r="B142" s="35"/>
      <c r="C142" s="34"/>
      <c r="D142" s="153" t="s">
        <v>142</v>
      </c>
      <c r="E142" s="34"/>
      <c r="F142" s="154" t="s">
        <v>1108</v>
      </c>
      <c r="G142" s="34"/>
      <c r="H142" s="34"/>
      <c r="I142" s="155"/>
      <c r="J142" s="34"/>
      <c r="K142" s="34"/>
      <c r="L142" s="35"/>
      <c r="M142" s="156"/>
      <c r="N142" s="157"/>
      <c r="O142" s="55"/>
      <c r="P142" s="55"/>
      <c r="Q142" s="55"/>
      <c r="R142" s="55"/>
      <c r="S142" s="55"/>
      <c r="T142" s="56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T142" s="18" t="s">
        <v>142</v>
      </c>
      <c r="AU142" s="18" t="s">
        <v>89</v>
      </c>
    </row>
    <row r="143" spans="1:47" s="2" customFormat="1" ht="11.25">
      <c r="A143" s="34"/>
      <c r="B143" s="35"/>
      <c r="C143" s="34"/>
      <c r="D143" s="158" t="s">
        <v>144</v>
      </c>
      <c r="E143" s="34"/>
      <c r="F143" s="159" t="s">
        <v>1110</v>
      </c>
      <c r="G143" s="34"/>
      <c r="H143" s="34"/>
      <c r="I143" s="155"/>
      <c r="J143" s="34"/>
      <c r="K143" s="34"/>
      <c r="L143" s="35"/>
      <c r="M143" s="185"/>
      <c r="N143" s="186"/>
      <c r="O143" s="187"/>
      <c r="P143" s="187"/>
      <c r="Q143" s="187"/>
      <c r="R143" s="187"/>
      <c r="S143" s="187"/>
      <c r="T143" s="188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T143" s="18" t="s">
        <v>144</v>
      </c>
      <c r="AU143" s="18" t="s">
        <v>89</v>
      </c>
    </row>
    <row r="144" spans="1:31" s="2" customFormat="1" ht="6.95" customHeight="1">
      <c r="A144" s="34"/>
      <c r="B144" s="44"/>
      <c r="C144" s="45"/>
      <c r="D144" s="45"/>
      <c r="E144" s="45"/>
      <c r="F144" s="45"/>
      <c r="G144" s="45"/>
      <c r="H144" s="45"/>
      <c r="I144" s="45"/>
      <c r="J144" s="45"/>
      <c r="K144" s="45"/>
      <c r="L144" s="35"/>
      <c r="M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</row>
  </sheetData>
  <autoFilter ref="C83:K143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hyperlinks>
    <hyperlink ref="F89" r:id="rId1" display="https://podminky.urs.cz/item/CS_URS_2023_02/012103000"/>
    <hyperlink ref="F92" r:id="rId2" display="https://podminky.urs.cz/item/CS_URS_2023_02/012203000"/>
    <hyperlink ref="F98" r:id="rId3" display="https://podminky.urs.cz/item/CS_URS_2023_02/012303000"/>
    <hyperlink ref="F101" r:id="rId4" display="https://podminky.urs.cz/item/CS_URS_2023_02/013254000"/>
    <hyperlink ref="F104" r:id="rId5" display="https://podminky.urs.cz/item/CS_URS_2023_02/013244000.1"/>
    <hyperlink ref="F108" r:id="rId6" display="https://podminky.urs.cz/item/CS_URS_2023_02/020001000"/>
    <hyperlink ref="F112" r:id="rId7" display="https://podminky.urs.cz/item/CS_URS_2023_02/030001000"/>
    <hyperlink ref="F116" r:id="rId8" display="https://podminky.urs.cz/item/CS_URS_2023_02/034503000"/>
    <hyperlink ref="F119" r:id="rId9" display="https://podminky.urs.cz/item/CS_URS_2023_02/043002000"/>
    <hyperlink ref="F122" r:id="rId10" display="https://podminky.urs.cz/item/CS_URS_2023_02/045203000"/>
    <hyperlink ref="F125" r:id="rId11" display="https://podminky.urs.cz/item/CS_URS_2023_02/VYT"/>
    <hyperlink ref="F128" r:id="rId12" display="https://podminky.urs.cz/item/CS_URS_2023_02/914112111"/>
    <hyperlink ref="F131" r:id="rId13" display="https://podminky.urs.cz/item/CS_URS_2023_02/936942211"/>
    <hyperlink ref="F134" r:id="rId14" display="https://podminky.urs.cz/item/CS_URS_2023_02/93694221R"/>
    <hyperlink ref="F140" r:id="rId15" display="https://podminky.urs.cz/item/CS_URS_2023_02/VRN2"/>
    <hyperlink ref="F143" r:id="rId16" display="https://podminky.urs.cz/item/CS_URS_2023_02/VRN3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7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01" customWidth="1"/>
    <col min="2" max="2" width="1.7109375" style="201" customWidth="1"/>
    <col min="3" max="4" width="5.00390625" style="201" customWidth="1"/>
    <col min="5" max="5" width="11.7109375" style="201" customWidth="1"/>
    <col min="6" max="6" width="9.140625" style="201" customWidth="1"/>
    <col min="7" max="7" width="5.00390625" style="201" customWidth="1"/>
    <col min="8" max="8" width="77.8515625" style="201" customWidth="1"/>
    <col min="9" max="10" width="20.00390625" style="201" customWidth="1"/>
    <col min="11" max="11" width="1.7109375" style="201" customWidth="1"/>
  </cols>
  <sheetData>
    <row r="1" s="1" customFormat="1" ht="37.5" customHeight="1"/>
    <row r="2" spans="2:11" s="1" customFormat="1" ht="7.5" customHeight="1">
      <c r="B2" s="202"/>
      <c r="C2" s="203"/>
      <c r="D2" s="203"/>
      <c r="E2" s="203"/>
      <c r="F2" s="203"/>
      <c r="G2" s="203"/>
      <c r="H2" s="203"/>
      <c r="I2" s="203"/>
      <c r="J2" s="203"/>
      <c r="K2" s="204"/>
    </row>
    <row r="3" spans="2:11" s="16" customFormat="1" ht="45" customHeight="1">
      <c r="B3" s="205"/>
      <c r="C3" s="325" t="s">
        <v>1111</v>
      </c>
      <c r="D3" s="325"/>
      <c r="E3" s="325"/>
      <c r="F3" s="325"/>
      <c r="G3" s="325"/>
      <c r="H3" s="325"/>
      <c r="I3" s="325"/>
      <c r="J3" s="325"/>
      <c r="K3" s="206"/>
    </row>
    <row r="4" spans="2:11" s="1" customFormat="1" ht="25.5" customHeight="1">
      <c r="B4" s="207"/>
      <c r="C4" s="330" t="s">
        <v>1112</v>
      </c>
      <c r="D4" s="330"/>
      <c r="E4" s="330"/>
      <c r="F4" s="330"/>
      <c r="G4" s="330"/>
      <c r="H4" s="330"/>
      <c r="I4" s="330"/>
      <c r="J4" s="330"/>
      <c r="K4" s="208"/>
    </row>
    <row r="5" spans="2:11" s="1" customFormat="1" ht="5.25" customHeight="1">
      <c r="B5" s="207"/>
      <c r="C5" s="209"/>
      <c r="D5" s="209"/>
      <c r="E5" s="209"/>
      <c r="F5" s="209"/>
      <c r="G5" s="209"/>
      <c r="H5" s="209"/>
      <c r="I5" s="209"/>
      <c r="J5" s="209"/>
      <c r="K5" s="208"/>
    </row>
    <row r="6" spans="2:11" s="1" customFormat="1" ht="15" customHeight="1">
      <c r="B6" s="207"/>
      <c r="C6" s="329" t="s">
        <v>1113</v>
      </c>
      <c r="D6" s="329"/>
      <c r="E6" s="329"/>
      <c r="F6" s="329"/>
      <c r="G6" s="329"/>
      <c r="H6" s="329"/>
      <c r="I6" s="329"/>
      <c r="J6" s="329"/>
      <c r="K6" s="208"/>
    </row>
    <row r="7" spans="2:11" s="1" customFormat="1" ht="15" customHeight="1">
      <c r="B7" s="211"/>
      <c r="C7" s="329" t="s">
        <v>1114</v>
      </c>
      <c r="D7" s="329"/>
      <c r="E7" s="329"/>
      <c r="F7" s="329"/>
      <c r="G7" s="329"/>
      <c r="H7" s="329"/>
      <c r="I7" s="329"/>
      <c r="J7" s="329"/>
      <c r="K7" s="208"/>
    </row>
    <row r="8" spans="2:11" s="1" customFormat="1" ht="12.75" customHeight="1">
      <c r="B8" s="211"/>
      <c r="C8" s="210"/>
      <c r="D8" s="210"/>
      <c r="E8" s="210"/>
      <c r="F8" s="210"/>
      <c r="G8" s="210"/>
      <c r="H8" s="210"/>
      <c r="I8" s="210"/>
      <c r="J8" s="210"/>
      <c r="K8" s="208"/>
    </row>
    <row r="9" spans="2:11" s="1" customFormat="1" ht="15" customHeight="1">
      <c r="B9" s="211"/>
      <c r="C9" s="329" t="s">
        <v>1115</v>
      </c>
      <c r="D9" s="329"/>
      <c r="E9" s="329"/>
      <c r="F9" s="329"/>
      <c r="G9" s="329"/>
      <c r="H9" s="329"/>
      <c r="I9" s="329"/>
      <c r="J9" s="329"/>
      <c r="K9" s="208"/>
    </row>
    <row r="10" spans="2:11" s="1" customFormat="1" ht="15" customHeight="1">
      <c r="B10" s="211"/>
      <c r="C10" s="210"/>
      <c r="D10" s="329" t="s">
        <v>1116</v>
      </c>
      <c r="E10" s="329"/>
      <c r="F10" s="329"/>
      <c r="G10" s="329"/>
      <c r="H10" s="329"/>
      <c r="I10" s="329"/>
      <c r="J10" s="329"/>
      <c r="K10" s="208"/>
    </row>
    <row r="11" spans="2:11" s="1" customFormat="1" ht="15" customHeight="1">
      <c r="B11" s="211"/>
      <c r="C11" s="212"/>
      <c r="D11" s="329" t="s">
        <v>1117</v>
      </c>
      <c r="E11" s="329"/>
      <c r="F11" s="329"/>
      <c r="G11" s="329"/>
      <c r="H11" s="329"/>
      <c r="I11" s="329"/>
      <c r="J11" s="329"/>
      <c r="K11" s="208"/>
    </row>
    <row r="12" spans="2:11" s="1" customFormat="1" ht="15" customHeight="1">
      <c r="B12" s="211"/>
      <c r="C12" s="212"/>
      <c r="D12" s="210"/>
      <c r="E12" s="210"/>
      <c r="F12" s="210"/>
      <c r="G12" s="210"/>
      <c r="H12" s="210"/>
      <c r="I12" s="210"/>
      <c r="J12" s="210"/>
      <c r="K12" s="208"/>
    </row>
    <row r="13" spans="2:11" s="1" customFormat="1" ht="15" customHeight="1">
      <c r="B13" s="211"/>
      <c r="C13" s="212"/>
      <c r="D13" s="213" t="s">
        <v>1118</v>
      </c>
      <c r="E13" s="210"/>
      <c r="F13" s="210"/>
      <c r="G13" s="210"/>
      <c r="H13" s="210"/>
      <c r="I13" s="210"/>
      <c r="J13" s="210"/>
      <c r="K13" s="208"/>
    </row>
    <row r="14" spans="2:11" s="1" customFormat="1" ht="12.75" customHeight="1">
      <c r="B14" s="211"/>
      <c r="C14" s="212"/>
      <c r="D14" s="212"/>
      <c r="E14" s="212"/>
      <c r="F14" s="212"/>
      <c r="G14" s="212"/>
      <c r="H14" s="212"/>
      <c r="I14" s="212"/>
      <c r="J14" s="212"/>
      <c r="K14" s="208"/>
    </row>
    <row r="15" spans="2:11" s="1" customFormat="1" ht="15" customHeight="1">
      <c r="B15" s="211"/>
      <c r="C15" s="212"/>
      <c r="D15" s="329" t="s">
        <v>1119</v>
      </c>
      <c r="E15" s="329"/>
      <c r="F15" s="329"/>
      <c r="G15" s="329"/>
      <c r="H15" s="329"/>
      <c r="I15" s="329"/>
      <c r="J15" s="329"/>
      <c r="K15" s="208"/>
    </row>
    <row r="16" spans="2:11" s="1" customFormat="1" ht="15" customHeight="1">
      <c r="B16" s="211"/>
      <c r="C16" s="212"/>
      <c r="D16" s="329" t="s">
        <v>1120</v>
      </c>
      <c r="E16" s="329"/>
      <c r="F16" s="329"/>
      <c r="G16" s="329"/>
      <c r="H16" s="329"/>
      <c r="I16" s="329"/>
      <c r="J16" s="329"/>
      <c r="K16" s="208"/>
    </row>
    <row r="17" spans="2:11" s="1" customFormat="1" ht="15" customHeight="1">
      <c r="B17" s="211"/>
      <c r="C17" s="212"/>
      <c r="D17" s="329" t="s">
        <v>1121</v>
      </c>
      <c r="E17" s="329"/>
      <c r="F17" s="329"/>
      <c r="G17" s="329"/>
      <c r="H17" s="329"/>
      <c r="I17" s="329"/>
      <c r="J17" s="329"/>
      <c r="K17" s="208"/>
    </row>
    <row r="18" spans="2:11" s="1" customFormat="1" ht="15" customHeight="1">
      <c r="B18" s="211"/>
      <c r="C18" s="212"/>
      <c r="D18" s="212"/>
      <c r="E18" s="214" t="s">
        <v>86</v>
      </c>
      <c r="F18" s="329" t="s">
        <v>1122</v>
      </c>
      <c r="G18" s="329"/>
      <c r="H18" s="329"/>
      <c r="I18" s="329"/>
      <c r="J18" s="329"/>
      <c r="K18" s="208"/>
    </row>
    <row r="19" spans="2:11" s="1" customFormat="1" ht="15" customHeight="1">
      <c r="B19" s="211"/>
      <c r="C19" s="212"/>
      <c r="D19" s="212"/>
      <c r="E19" s="214" t="s">
        <v>1123</v>
      </c>
      <c r="F19" s="329" t="s">
        <v>1124</v>
      </c>
      <c r="G19" s="329"/>
      <c r="H19" s="329"/>
      <c r="I19" s="329"/>
      <c r="J19" s="329"/>
      <c r="K19" s="208"/>
    </row>
    <row r="20" spans="2:11" s="1" customFormat="1" ht="15" customHeight="1">
      <c r="B20" s="211"/>
      <c r="C20" s="212"/>
      <c r="D20" s="212"/>
      <c r="E20" s="214" t="s">
        <v>1125</v>
      </c>
      <c r="F20" s="329" t="s">
        <v>1126</v>
      </c>
      <c r="G20" s="329"/>
      <c r="H20" s="329"/>
      <c r="I20" s="329"/>
      <c r="J20" s="329"/>
      <c r="K20" s="208"/>
    </row>
    <row r="21" spans="2:11" s="1" customFormat="1" ht="15" customHeight="1">
      <c r="B21" s="211"/>
      <c r="C21" s="212"/>
      <c r="D21" s="212"/>
      <c r="E21" s="214" t="s">
        <v>1127</v>
      </c>
      <c r="F21" s="329" t="s">
        <v>1128</v>
      </c>
      <c r="G21" s="329"/>
      <c r="H21" s="329"/>
      <c r="I21" s="329"/>
      <c r="J21" s="329"/>
      <c r="K21" s="208"/>
    </row>
    <row r="22" spans="2:11" s="1" customFormat="1" ht="15" customHeight="1">
      <c r="B22" s="211"/>
      <c r="C22" s="212"/>
      <c r="D22" s="212"/>
      <c r="E22" s="214" t="s">
        <v>1129</v>
      </c>
      <c r="F22" s="329" t="s">
        <v>1130</v>
      </c>
      <c r="G22" s="329"/>
      <c r="H22" s="329"/>
      <c r="I22" s="329"/>
      <c r="J22" s="329"/>
      <c r="K22" s="208"/>
    </row>
    <row r="23" spans="2:11" s="1" customFormat="1" ht="15" customHeight="1">
      <c r="B23" s="211"/>
      <c r="C23" s="212"/>
      <c r="D23" s="212"/>
      <c r="E23" s="214" t="s">
        <v>1131</v>
      </c>
      <c r="F23" s="329" t="s">
        <v>1132</v>
      </c>
      <c r="G23" s="329"/>
      <c r="H23" s="329"/>
      <c r="I23" s="329"/>
      <c r="J23" s="329"/>
      <c r="K23" s="208"/>
    </row>
    <row r="24" spans="2:11" s="1" customFormat="1" ht="12.75" customHeight="1">
      <c r="B24" s="211"/>
      <c r="C24" s="212"/>
      <c r="D24" s="212"/>
      <c r="E24" s="212"/>
      <c r="F24" s="212"/>
      <c r="G24" s="212"/>
      <c r="H24" s="212"/>
      <c r="I24" s="212"/>
      <c r="J24" s="212"/>
      <c r="K24" s="208"/>
    </row>
    <row r="25" spans="2:11" s="1" customFormat="1" ht="15" customHeight="1">
      <c r="B25" s="211"/>
      <c r="C25" s="329" t="s">
        <v>1133</v>
      </c>
      <c r="D25" s="329"/>
      <c r="E25" s="329"/>
      <c r="F25" s="329"/>
      <c r="G25" s="329"/>
      <c r="H25" s="329"/>
      <c r="I25" s="329"/>
      <c r="J25" s="329"/>
      <c r="K25" s="208"/>
    </row>
    <row r="26" spans="2:11" s="1" customFormat="1" ht="15" customHeight="1">
      <c r="B26" s="211"/>
      <c r="C26" s="329" t="s">
        <v>1134</v>
      </c>
      <c r="D26" s="329"/>
      <c r="E26" s="329"/>
      <c r="F26" s="329"/>
      <c r="G26" s="329"/>
      <c r="H26" s="329"/>
      <c r="I26" s="329"/>
      <c r="J26" s="329"/>
      <c r="K26" s="208"/>
    </row>
    <row r="27" spans="2:11" s="1" customFormat="1" ht="15" customHeight="1">
      <c r="B27" s="211"/>
      <c r="C27" s="210"/>
      <c r="D27" s="329" t="s">
        <v>1135</v>
      </c>
      <c r="E27" s="329"/>
      <c r="F27" s="329"/>
      <c r="G27" s="329"/>
      <c r="H27" s="329"/>
      <c r="I27" s="329"/>
      <c r="J27" s="329"/>
      <c r="K27" s="208"/>
    </row>
    <row r="28" spans="2:11" s="1" customFormat="1" ht="15" customHeight="1">
      <c r="B28" s="211"/>
      <c r="C28" s="212"/>
      <c r="D28" s="329" t="s">
        <v>1136</v>
      </c>
      <c r="E28" s="329"/>
      <c r="F28" s="329"/>
      <c r="G28" s="329"/>
      <c r="H28" s="329"/>
      <c r="I28" s="329"/>
      <c r="J28" s="329"/>
      <c r="K28" s="208"/>
    </row>
    <row r="29" spans="2:11" s="1" customFormat="1" ht="12.75" customHeight="1">
      <c r="B29" s="211"/>
      <c r="C29" s="212"/>
      <c r="D29" s="212"/>
      <c r="E29" s="212"/>
      <c r="F29" s="212"/>
      <c r="G29" s="212"/>
      <c r="H29" s="212"/>
      <c r="I29" s="212"/>
      <c r="J29" s="212"/>
      <c r="K29" s="208"/>
    </row>
    <row r="30" spans="2:11" s="1" customFormat="1" ht="15" customHeight="1">
      <c r="B30" s="211"/>
      <c r="C30" s="212"/>
      <c r="D30" s="329" t="s">
        <v>1137</v>
      </c>
      <c r="E30" s="329"/>
      <c r="F30" s="329"/>
      <c r="G30" s="329"/>
      <c r="H30" s="329"/>
      <c r="I30" s="329"/>
      <c r="J30" s="329"/>
      <c r="K30" s="208"/>
    </row>
    <row r="31" spans="2:11" s="1" customFormat="1" ht="15" customHeight="1">
      <c r="B31" s="211"/>
      <c r="C31" s="212"/>
      <c r="D31" s="329" t="s">
        <v>1138</v>
      </c>
      <c r="E31" s="329"/>
      <c r="F31" s="329"/>
      <c r="G31" s="329"/>
      <c r="H31" s="329"/>
      <c r="I31" s="329"/>
      <c r="J31" s="329"/>
      <c r="K31" s="208"/>
    </row>
    <row r="32" spans="2:11" s="1" customFormat="1" ht="12.75" customHeight="1">
      <c r="B32" s="211"/>
      <c r="C32" s="212"/>
      <c r="D32" s="212"/>
      <c r="E32" s="212"/>
      <c r="F32" s="212"/>
      <c r="G32" s="212"/>
      <c r="H32" s="212"/>
      <c r="I32" s="212"/>
      <c r="J32" s="212"/>
      <c r="K32" s="208"/>
    </row>
    <row r="33" spans="2:11" s="1" customFormat="1" ht="15" customHeight="1">
      <c r="B33" s="211"/>
      <c r="C33" s="212"/>
      <c r="D33" s="329" t="s">
        <v>1139</v>
      </c>
      <c r="E33" s="329"/>
      <c r="F33" s="329"/>
      <c r="G33" s="329"/>
      <c r="H33" s="329"/>
      <c r="I33" s="329"/>
      <c r="J33" s="329"/>
      <c r="K33" s="208"/>
    </row>
    <row r="34" spans="2:11" s="1" customFormat="1" ht="15" customHeight="1">
      <c r="B34" s="211"/>
      <c r="C34" s="212"/>
      <c r="D34" s="329" t="s">
        <v>1140</v>
      </c>
      <c r="E34" s="329"/>
      <c r="F34" s="329"/>
      <c r="G34" s="329"/>
      <c r="H34" s="329"/>
      <c r="I34" s="329"/>
      <c r="J34" s="329"/>
      <c r="K34" s="208"/>
    </row>
    <row r="35" spans="2:11" s="1" customFormat="1" ht="15" customHeight="1">
      <c r="B35" s="211"/>
      <c r="C35" s="212"/>
      <c r="D35" s="329" t="s">
        <v>1141</v>
      </c>
      <c r="E35" s="329"/>
      <c r="F35" s="329"/>
      <c r="G35" s="329"/>
      <c r="H35" s="329"/>
      <c r="I35" s="329"/>
      <c r="J35" s="329"/>
      <c r="K35" s="208"/>
    </row>
    <row r="36" spans="2:11" s="1" customFormat="1" ht="15" customHeight="1">
      <c r="B36" s="211"/>
      <c r="C36" s="212"/>
      <c r="D36" s="210"/>
      <c r="E36" s="213" t="s">
        <v>119</v>
      </c>
      <c r="F36" s="210"/>
      <c r="G36" s="329" t="s">
        <v>1142</v>
      </c>
      <c r="H36" s="329"/>
      <c r="I36" s="329"/>
      <c r="J36" s="329"/>
      <c r="K36" s="208"/>
    </row>
    <row r="37" spans="2:11" s="1" customFormat="1" ht="30.75" customHeight="1">
      <c r="B37" s="211"/>
      <c r="C37" s="212"/>
      <c r="D37" s="210"/>
      <c r="E37" s="213" t="s">
        <v>1143</v>
      </c>
      <c r="F37" s="210"/>
      <c r="G37" s="329" t="s">
        <v>1144</v>
      </c>
      <c r="H37" s="329"/>
      <c r="I37" s="329"/>
      <c r="J37" s="329"/>
      <c r="K37" s="208"/>
    </row>
    <row r="38" spans="2:11" s="1" customFormat="1" ht="15" customHeight="1">
      <c r="B38" s="211"/>
      <c r="C38" s="212"/>
      <c r="D38" s="210"/>
      <c r="E38" s="213" t="s">
        <v>60</v>
      </c>
      <c r="F38" s="210"/>
      <c r="G38" s="329" t="s">
        <v>1145</v>
      </c>
      <c r="H38" s="329"/>
      <c r="I38" s="329"/>
      <c r="J38" s="329"/>
      <c r="K38" s="208"/>
    </row>
    <row r="39" spans="2:11" s="1" customFormat="1" ht="15" customHeight="1">
      <c r="B39" s="211"/>
      <c r="C39" s="212"/>
      <c r="D39" s="210"/>
      <c r="E39" s="213" t="s">
        <v>61</v>
      </c>
      <c r="F39" s="210"/>
      <c r="G39" s="329" t="s">
        <v>1146</v>
      </c>
      <c r="H39" s="329"/>
      <c r="I39" s="329"/>
      <c r="J39" s="329"/>
      <c r="K39" s="208"/>
    </row>
    <row r="40" spans="2:11" s="1" customFormat="1" ht="15" customHeight="1">
      <c r="B40" s="211"/>
      <c r="C40" s="212"/>
      <c r="D40" s="210"/>
      <c r="E40" s="213" t="s">
        <v>120</v>
      </c>
      <c r="F40" s="210"/>
      <c r="G40" s="329" t="s">
        <v>1147</v>
      </c>
      <c r="H40" s="329"/>
      <c r="I40" s="329"/>
      <c r="J40" s="329"/>
      <c r="K40" s="208"/>
    </row>
    <row r="41" spans="2:11" s="1" customFormat="1" ht="15" customHeight="1">
      <c r="B41" s="211"/>
      <c r="C41" s="212"/>
      <c r="D41" s="210"/>
      <c r="E41" s="213" t="s">
        <v>121</v>
      </c>
      <c r="F41" s="210"/>
      <c r="G41" s="329" t="s">
        <v>1148</v>
      </c>
      <c r="H41" s="329"/>
      <c r="I41" s="329"/>
      <c r="J41" s="329"/>
      <c r="K41" s="208"/>
    </row>
    <row r="42" spans="2:11" s="1" customFormat="1" ht="15" customHeight="1">
      <c r="B42" s="211"/>
      <c r="C42" s="212"/>
      <c r="D42" s="210"/>
      <c r="E42" s="213" t="s">
        <v>1149</v>
      </c>
      <c r="F42" s="210"/>
      <c r="G42" s="329" t="s">
        <v>1150</v>
      </c>
      <c r="H42" s="329"/>
      <c r="I42" s="329"/>
      <c r="J42" s="329"/>
      <c r="K42" s="208"/>
    </row>
    <row r="43" spans="2:11" s="1" customFormat="1" ht="15" customHeight="1">
      <c r="B43" s="211"/>
      <c r="C43" s="212"/>
      <c r="D43" s="210"/>
      <c r="E43" s="213"/>
      <c r="F43" s="210"/>
      <c r="G43" s="329" t="s">
        <v>1151</v>
      </c>
      <c r="H43" s="329"/>
      <c r="I43" s="329"/>
      <c r="J43" s="329"/>
      <c r="K43" s="208"/>
    </row>
    <row r="44" spans="2:11" s="1" customFormat="1" ht="15" customHeight="1">
      <c r="B44" s="211"/>
      <c r="C44" s="212"/>
      <c r="D44" s="210"/>
      <c r="E44" s="213" t="s">
        <v>1152</v>
      </c>
      <c r="F44" s="210"/>
      <c r="G44" s="329" t="s">
        <v>1153</v>
      </c>
      <c r="H44" s="329"/>
      <c r="I44" s="329"/>
      <c r="J44" s="329"/>
      <c r="K44" s="208"/>
    </row>
    <row r="45" spans="2:11" s="1" customFormat="1" ht="15" customHeight="1">
      <c r="B45" s="211"/>
      <c r="C45" s="212"/>
      <c r="D45" s="210"/>
      <c r="E45" s="213" t="s">
        <v>123</v>
      </c>
      <c r="F45" s="210"/>
      <c r="G45" s="329" t="s">
        <v>1154</v>
      </c>
      <c r="H45" s="329"/>
      <c r="I45" s="329"/>
      <c r="J45" s="329"/>
      <c r="K45" s="208"/>
    </row>
    <row r="46" spans="2:11" s="1" customFormat="1" ht="12.75" customHeight="1">
      <c r="B46" s="211"/>
      <c r="C46" s="212"/>
      <c r="D46" s="210"/>
      <c r="E46" s="210"/>
      <c r="F46" s="210"/>
      <c r="G46" s="210"/>
      <c r="H46" s="210"/>
      <c r="I46" s="210"/>
      <c r="J46" s="210"/>
      <c r="K46" s="208"/>
    </row>
    <row r="47" spans="2:11" s="1" customFormat="1" ht="15" customHeight="1">
      <c r="B47" s="211"/>
      <c r="C47" s="212"/>
      <c r="D47" s="329" t="s">
        <v>1155</v>
      </c>
      <c r="E47" s="329"/>
      <c r="F47" s="329"/>
      <c r="G47" s="329"/>
      <c r="H47" s="329"/>
      <c r="I47" s="329"/>
      <c r="J47" s="329"/>
      <c r="K47" s="208"/>
    </row>
    <row r="48" spans="2:11" s="1" customFormat="1" ht="15" customHeight="1">
      <c r="B48" s="211"/>
      <c r="C48" s="212"/>
      <c r="D48" s="212"/>
      <c r="E48" s="329" t="s">
        <v>1156</v>
      </c>
      <c r="F48" s="329"/>
      <c r="G48" s="329"/>
      <c r="H48" s="329"/>
      <c r="I48" s="329"/>
      <c r="J48" s="329"/>
      <c r="K48" s="208"/>
    </row>
    <row r="49" spans="2:11" s="1" customFormat="1" ht="15" customHeight="1">
      <c r="B49" s="211"/>
      <c r="C49" s="212"/>
      <c r="D49" s="212"/>
      <c r="E49" s="329" t="s">
        <v>1157</v>
      </c>
      <c r="F49" s="329"/>
      <c r="G49" s="329"/>
      <c r="H49" s="329"/>
      <c r="I49" s="329"/>
      <c r="J49" s="329"/>
      <c r="K49" s="208"/>
    </row>
    <row r="50" spans="2:11" s="1" customFormat="1" ht="15" customHeight="1">
      <c r="B50" s="211"/>
      <c r="C50" s="212"/>
      <c r="D50" s="212"/>
      <c r="E50" s="329" t="s">
        <v>1158</v>
      </c>
      <c r="F50" s="329"/>
      <c r="G50" s="329"/>
      <c r="H50" s="329"/>
      <c r="I50" s="329"/>
      <c r="J50" s="329"/>
      <c r="K50" s="208"/>
    </row>
    <row r="51" spans="2:11" s="1" customFormat="1" ht="15" customHeight="1">
      <c r="B51" s="211"/>
      <c r="C51" s="212"/>
      <c r="D51" s="329" t="s">
        <v>1159</v>
      </c>
      <c r="E51" s="329"/>
      <c r="F51" s="329"/>
      <c r="G51" s="329"/>
      <c r="H51" s="329"/>
      <c r="I51" s="329"/>
      <c r="J51" s="329"/>
      <c r="K51" s="208"/>
    </row>
    <row r="52" spans="2:11" s="1" customFormat="1" ht="25.5" customHeight="1">
      <c r="B52" s="207"/>
      <c r="C52" s="330" t="s">
        <v>1160</v>
      </c>
      <c r="D52" s="330"/>
      <c r="E52" s="330"/>
      <c r="F52" s="330"/>
      <c r="G52" s="330"/>
      <c r="H52" s="330"/>
      <c r="I52" s="330"/>
      <c r="J52" s="330"/>
      <c r="K52" s="208"/>
    </row>
    <row r="53" spans="2:11" s="1" customFormat="1" ht="5.25" customHeight="1">
      <c r="B53" s="207"/>
      <c r="C53" s="209"/>
      <c r="D53" s="209"/>
      <c r="E53" s="209"/>
      <c r="F53" s="209"/>
      <c r="G53" s="209"/>
      <c r="H53" s="209"/>
      <c r="I53" s="209"/>
      <c r="J53" s="209"/>
      <c r="K53" s="208"/>
    </row>
    <row r="54" spans="2:11" s="1" customFormat="1" ht="15" customHeight="1">
      <c r="B54" s="207"/>
      <c r="C54" s="329" t="s">
        <v>1161</v>
      </c>
      <c r="D54" s="329"/>
      <c r="E54" s="329"/>
      <c r="F54" s="329"/>
      <c r="G54" s="329"/>
      <c r="H54" s="329"/>
      <c r="I54" s="329"/>
      <c r="J54" s="329"/>
      <c r="K54" s="208"/>
    </row>
    <row r="55" spans="2:11" s="1" customFormat="1" ht="15" customHeight="1">
      <c r="B55" s="207"/>
      <c r="C55" s="329" t="s">
        <v>1162</v>
      </c>
      <c r="D55" s="329"/>
      <c r="E55" s="329"/>
      <c r="F55" s="329"/>
      <c r="G55" s="329"/>
      <c r="H55" s="329"/>
      <c r="I55" s="329"/>
      <c r="J55" s="329"/>
      <c r="K55" s="208"/>
    </row>
    <row r="56" spans="2:11" s="1" customFormat="1" ht="12.75" customHeight="1">
      <c r="B56" s="207"/>
      <c r="C56" s="210"/>
      <c r="D56" s="210"/>
      <c r="E56" s="210"/>
      <c r="F56" s="210"/>
      <c r="G56" s="210"/>
      <c r="H56" s="210"/>
      <c r="I56" s="210"/>
      <c r="J56" s="210"/>
      <c r="K56" s="208"/>
    </row>
    <row r="57" spans="2:11" s="1" customFormat="1" ht="15" customHeight="1">
      <c r="B57" s="207"/>
      <c r="C57" s="329" t="s">
        <v>1163</v>
      </c>
      <c r="D57" s="329"/>
      <c r="E57" s="329"/>
      <c r="F57" s="329"/>
      <c r="G57" s="329"/>
      <c r="H57" s="329"/>
      <c r="I57" s="329"/>
      <c r="J57" s="329"/>
      <c r="K57" s="208"/>
    </row>
    <row r="58" spans="2:11" s="1" customFormat="1" ht="15" customHeight="1">
      <c r="B58" s="207"/>
      <c r="C58" s="212"/>
      <c r="D58" s="329" t="s">
        <v>1164</v>
      </c>
      <c r="E58" s="329"/>
      <c r="F58" s="329"/>
      <c r="G58" s="329"/>
      <c r="H58" s="329"/>
      <c r="I58" s="329"/>
      <c r="J58" s="329"/>
      <c r="K58" s="208"/>
    </row>
    <row r="59" spans="2:11" s="1" customFormat="1" ht="15" customHeight="1">
      <c r="B59" s="207"/>
      <c r="C59" s="212"/>
      <c r="D59" s="329" t="s">
        <v>1165</v>
      </c>
      <c r="E59" s="329"/>
      <c r="F59" s="329"/>
      <c r="G59" s="329"/>
      <c r="H59" s="329"/>
      <c r="I59" s="329"/>
      <c r="J59" s="329"/>
      <c r="K59" s="208"/>
    </row>
    <row r="60" spans="2:11" s="1" customFormat="1" ht="15" customHeight="1">
      <c r="B60" s="207"/>
      <c r="C60" s="212"/>
      <c r="D60" s="329" t="s">
        <v>1166</v>
      </c>
      <c r="E60" s="329"/>
      <c r="F60" s="329"/>
      <c r="G60" s="329"/>
      <c r="H60" s="329"/>
      <c r="I60" s="329"/>
      <c r="J60" s="329"/>
      <c r="K60" s="208"/>
    </row>
    <row r="61" spans="2:11" s="1" customFormat="1" ht="15" customHeight="1">
      <c r="B61" s="207"/>
      <c r="C61" s="212"/>
      <c r="D61" s="329" t="s">
        <v>1167</v>
      </c>
      <c r="E61" s="329"/>
      <c r="F61" s="329"/>
      <c r="G61" s="329"/>
      <c r="H61" s="329"/>
      <c r="I61" s="329"/>
      <c r="J61" s="329"/>
      <c r="K61" s="208"/>
    </row>
    <row r="62" spans="2:11" s="1" customFormat="1" ht="15" customHeight="1">
      <c r="B62" s="207"/>
      <c r="C62" s="212"/>
      <c r="D62" s="331" t="s">
        <v>1168</v>
      </c>
      <c r="E62" s="331"/>
      <c r="F62" s="331"/>
      <c r="G62" s="331"/>
      <c r="H62" s="331"/>
      <c r="I62" s="331"/>
      <c r="J62" s="331"/>
      <c r="K62" s="208"/>
    </row>
    <row r="63" spans="2:11" s="1" customFormat="1" ht="15" customHeight="1">
      <c r="B63" s="207"/>
      <c r="C63" s="212"/>
      <c r="D63" s="329" t="s">
        <v>1169</v>
      </c>
      <c r="E63" s="329"/>
      <c r="F63" s="329"/>
      <c r="G63" s="329"/>
      <c r="H63" s="329"/>
      <c r="I63" s="329"/>
      <c r="J63" s="329"/>
      <c r="K63" s="208"/>
    </row>
    <row r="64" spans="2:11" s="1" customFormat="1" ht="12.75" customHeight="1">
      <c r="B64" s="207"/>
      <c r="C64" s="212"/>
      <c r="D64" s="212"/>
      <c r="E64" s="215"/>
      <c r="F64" s="212"/>
      <c r="G64" s="212"/>
      <c r="H64" s="212"/>
      <c r="I64" s="212"/>
      <c r="J64" s="212"/>
      <c r="K64" s="208"/>
    </row>
    <row r="65" spans="2:11" s="1" customFormat="1" ht="15" customHeight="1">
      <c r="B65" s="207"/>
      <c r="C65" s="212"/>
      <c r="D65" s="329" t="s">
        <v>1170</v>
      </c>
      <c r="E65" s="329"/>
      <c r="F65" s="329"/>
      <c r="G65" s="329"/>
      <c r="H65" s="329"/>
      <c r="I65" s="329"/>
      <c r="J65" s="329"/>
      <c r="K65" s="208"/>
    </row>
    <row r="66" spans="2:11" s="1" customFormat="1" ht="15" customHeight="1">
      <c r="B66" s="207"/>
      <c r="C66" s="212"/>
      <c r="D66" s="331" t="s">
        <v>1171</v>
      </c>
      <c r="E66" s="331"/>
      <c r="F66" s="331"/>
      <c r="G66" s="331"/>
      <c r="H66" s="331"/>
      <c r="I66" s="331"/>
      <c r="J66" s="331"/>
      <c r="K66" s="208"/>
    </row>
    <row r="67" spans="2:11" s="1" customFormat="1" ht="15" customHeight="1">
      <c r="B67" s="207"/>
      <c r="C67" s="212"/>
      <c r="D67" s="329" t="s">
        <v>1172</v>
      </c>
      <c r="E67" s="329"/>
      <c r="F67" s="329"/>
      <c r="G67" s="329"/>
      <c r="H67" s="329"/>
      <c r="I67" s="329"/>
      <c r="J67" s="329"/>
      <c r="K67" s="208"/>
    </row>
    <row r="68" spans="2:11" s="1" customFormat="1" ht="15" customHeight="1">
      <c r="B68" s="207"/>
      <c r="C68" s="212"/>
      <c r="D68" s="329" t="s">
        <v>1173</v>
      </c>
      <c r="E68" s="329"/>
      <c r="F68" s="329"/>
      <c r="G68" s="329"/>
      <c r="H68" s="329"/>
      <c r="I68" s="329"/>
      <c r="J68" s="329"/>
      <c r="K68" s="208"/>
    </row>
    <row r="69" spans="2:11" s="1" customFormat="1" ht="15" customHeight="1">
      <c r="B69" s="207"/>
      <c r="C69" s="212"/>
      <c r="D69" s="329" t="s">
        <v>1174</v>
      </c>
      <c r="E69" s="329"/>
      <c r="F69" s="329"/>
      <c r="G69" s="329"/>
      <c r="H69" s="329"/>
      <c r="I69" s="329"/>
      <c r="J69" s="329"/>
      <c r="K69" s="208"/>
    </row>
    <row r="70" spans="2:11" s="1" customFormat="1" ht="15" customHeight="1">
      <c r="B70" s="207"/>
      <c r="C70" s="212"/>
      <c r="D70" s="329" t="s">
        <v>1175</v>
      </c>
      <c r="E70" s="329"/>
      <c r="F70" s="329"/>
      <c r="G70" s="329"/>
      <c r="H70" s="329"/>
      <c r="I70" s="329"/>
      <c r="J70" s="329"/>
      <c r="K70" s="208"/>
    </row>
    <row r="71" spans="2:11" s="1" customFormat="1" ht="12.75" customHeight="1">
      <c r="B71" s="216"/>
      <c r="C71" s="217"/>
      <c r="D71" s="217"/>
      <c r="E71" s="217"/>
      <c r="F71" s="217"/>
      <c r="G71" s="217"/>
      <c r="H71" s="217"/>
      <c r="I71" s="217"/>
      <c r="J71" s="217"/>
      <c r="K71" s="218"/>
    </row>
    <row r="72" spans="2:11" s="1" customFormat="1" ht="18.75" customHeight="1">
      <c r="B72" s="219"/>
      <c r="C72" s="219"/>
      <c r="D72" s="219"/>
      <c r="E72" s="219"/>
      <c r="F72" s="219"/>
      <c r="G72" s="219"/>
      <c r="H72" s="219"/>
      <c r="I72" s="219"/>
      <c r="J72" s="219"/>
      <c r="K72" s="220"/>
    </row>
    <row r="73" spans="2:11" s="1" customFormat="1" ht="18.75" customHeight="1">
      <c r="B73" s="220"/>
      <c r="C73" s="220"/>
      <c r="D73" s="220"/>
      <c r="E73" s="220"/>
      <c r="F73" s="220"/>
      <c r="G73" s="220"/>
      <c r="H73" s="220"/>
      <c r="I73" s="220"/>
      <c r="J73" s="220"/>
      <c r="K73" s="220"/>
    </row>
    <row r="74" spans="2:11" s="1" customFormat="1" ht="7.5" customHeight="1">
      <c r="B74" s="221"/>
      <c r="C74" s="222"/>
      <c r="D74" s="222"/>
      <c r="E74" s="222"/>
      <c r="F74" s="222"/>
      <c r="G74" s="222"/>
      <c r="H74" s="222"/>
      <c r="I74" s="222"/>
      <c r="J74" s="222"/>
      <c r="K74" s="223"/>
    </row>
    <row r="75" spans="2:11" s="1" customFormat="1" ht="45" customHeight="1">
      <c r="B75" s="224"/>
      <c r="C75" s="324" t="s">
        <v>1176</v>
      </c>
      <c r="D75" s="324"/>
      <c r="E75" s="324"/>
      <c r="F75" s="324"/>
      <c r="G75" s="324"/>
      <c r="H75" s="324"/>
      <c r="I75" s="324"/>
      <c r="J75" s="324"/>
      <c r="K75" s="225"/>
    </row>
    <row r="76" spans="2:11" s="1" customFormat="1" ht="17.25" customHeight="1">
      <c r="B76" s="224"/>
      <c r="C76" s="226" t="s">
        <v>1177</v>
      </c>
      <c r="D76" s="226"/>
      <c r="E76" s="226"/>
      <c r="F76" s="226" t="s">
        <v>1178</v>
      </c>
      <c r="G76" s="227"/>
      <c r="H76" s="226" t="s">
        <v>61</v>
      </c>
      <c r="I76" s="226" t="s">
        <v>64</v>
      </c>
      <c r="J76" s="226" t="s">
        <v>1179</v>
      </c>
      <c r="K76" s="225"/>
    </row>
    <row r="77" spans="2:11" s="1" customFormat="1" ht="17.25" customHeight="1">
      <c r="B77" s="224"/>
      <c r="C77" s="228" t="s">
        <v>1180</v>
      </c>
      <c r="D77" s="228"/>
      <c r="E77" s="228"/>
      <c r="F77" s="229" t="s">
        <v>1181</v>
      </c>
      <c r="G77" s="230"/>
      <c r="H77" s="228"/>
      <c r="I77" s="228"/>
      <c r="J77" s="228" t="s">
        <v>1182</v>
      </c>
      <c r="K77" s="225"/>
    </row>
    <row r="78" spans="2:11" s="1" customFormat="1" ht="5.25" customHeight="1">
      <c r="B78" s="224"/>
      <c r="C78" s="231"/>
      <c r="D78" s="231"/>
      <c r="E78" s="231"/>
      <c r="F78" s="231"/>
      <c r="G78" s="232"/>
      <c r="H78" s="231"/>
      <c r="I78" s="231"/>
      <c r="J78" s="231"/>
      <c r="K78" s="225"/>
    </row>
    <row r="79" spans="2:11" s="1" customFormat="1" ht="15" customHeight="1">
      <c r="B79" s="224"/>
      <c r="C79" s="213" t="s">
        <v>60</v>
      </c>
      <c r="D79" s="233"/>
      <c r="E79" s="233"/>
      <c r="F79" s="234" t="s">
        <v>1183</v>
      </c>
      <c r="G79" s="235"/>
      <c r="H79" s="213" t="s">
        <v>1184</v>
      </c>
      <c r="I79" s="213" t="s">
        <v>1185</v>
      </c>
      <c r="J79" s="213">
        <v>20</v>
      </c>
      <c r="K79" s="225"/>
    </row>
    <row r="80" spans="2:11" s="1" customFormat="1" ht="15" customHeight="1">
      <c r="B80" s="224"/>
      <c r="C80" s="213" t="s">
        <v>1186</v>
      </c>
      <c r="D80" s="213"/>
      <c r="E80" s="213"/>
      <c r="F80" s="234" t="s">
        <v>1183</v>
      </c>
      <c r="G80" s="235"/>
      <c r="H80" s="213" t="s">
        <v>1187</v>
      </c>
      <c r="I80" s="213" t="s">
        <v>1185</v>
      </c>
      <c r="J80" s="213">
        <v>120</v>
      </c>
      <c r="K80" s="225"/>
    </row>
    <row r="81" spans="2:11" s="1" customFormat="1" ht="15" customHeight="1">
      <c r="B81" s="236"/>
      <c r="C81" s="213" t="s">
        <v>1188</v>
      </c>
      <c r="D81" s="213"/>
      <c r="E81" s="213"/>
      <c r="F81" s="234" t="s">
        <v>1189</v>
      </c>
      <c r="G81" s="235"/>
      <c r="H81" s="213" t="s">
        <v>1190</v>
      </c>
      <c r="I81" s="213" t="s">
        <v>1185</v>
      </c>
      <c r="J81" s="213">
        <v>50</v>
      </c>
      <c r="K81" s="225"/>
    </row>
    <row r="82" spans="2:11" s="1" customFormat="1" ht="15" customHeight="1">
      <c r="B82" s="236"/>
      <c r="C82" s="213" t="s">
        <v>1191</v>
      </c>
      <c r="D82" s="213"/>
      <c r="E82" s="213"/>
      <c r="F82" s="234" t="s">
        <v>1183</v>
      </c>
      <c r="G82" s="235"/>
      <c r="H82" s="213" t="s">
        <v>1192</v>
      </c>
      <c r="I82" s="213" t="s">
        <v>1193</v>
      </c>
      <c r="J82" s="213"/>
      <c r="K82" s="225"/>
    </row>
    <row r="83" spans="2:11" s="1" customFormat="1" ht="15" customHeight="1">
      <c r="B83" s="236"/>
      <c r="C83" s="237" t="s">
        <v>1194</v>
      </c>
      <c r="D83" s="237"/>
      <c r="E83" s="237"/>
      <c r="F83" s="238" t="s">
        <v>1189</v>
      </c>
      <c r="G83" s="237"/>
      <c r="H83" s="237" t="s">
        <v>1195</v>
      </c>
      <c r="I83" s="237" t="s">
        <v>1185</v>
      </c>
      <c r="J83" s="237">
        <v>15</v>
      </c>
      <c r="K83" s="225"/>
    </row>
    <row r="84" spans="2:11" s="1" customFormat="1" ht="15" customHeight="1">
      <c r="B84" s="236"/>
      <c r="C84" s="237" t="s">
        <v>1196</v>
      </c>
      <c r="D84" s="237"/>
      <c r="E84" s="237"/>
      <c r="F84" s="238" t="s">
        <v>1189</v>
      </c>
      <c r="G84" s="237"/>
      <c r="H84" s="237" t="s">
        <v>1197</v>
      </c>
      <c r="I84" s="237" t="s">
        <v>1185</v>
      </c>
      <c r="J84" s="237">
        <v>15</v>
      </c>
      <c r="K84" s="225"/>
    </row>
    <row r="85" spans="2:11" s="1" customFormat="1" ht="15" customHeight="1">
      <c r="B85" s="236"/>
      <c r="C85" s="237" t="s">
        <v>1198</v>
      </c>
      <c r="D85" s="237"/>
      <c r="E85" s="237"/>
      <c r="F85" s="238" t="s">
        <v>1189</v>
      </c>
      <c r="G85" s="237"/>
      <c r="H85" s="237" t="s">
        <v>1199</v>
      </c>
      <c r="I85" s="237" t="s">
        <v>1185</v>
      </c>
      <c r="J85" s="237">
        <v>20</v>
      </c>
      <c r="K85" s="225"/>
    </row>
    <row r="86" spans="2:11" s="1" customFormat="1" ht="15" customHeight="1">
      <c r="B86" s="236"/>
      <c r="C86" s="237" t="s">
        <v>1200</v>
      </c>
      <c r="D86" s="237"/>
      <c r="E86" s="237"/>
      <c r="F86" s="238" t="s">
        <v>1189</v>
      </c>
      <c r="G86" s="237"/>
      <c r="H86" s="237" t="s">
        <v>1201</v>
      </c>
      <c r="I86" s="237" t="s">
        <v>1185</v>
      </c>
      <c r="J86" s="237">
        <v>20</v>
      </c>
      <c r="K86" s="225"/>
    </row>
    <row r="87" spans="2:11" s="1" customFormat="1" ht="15" customHeight="1">
      <c r="B87" s="236"/>
      <c r="C87" s="213" t="s">
        <v>1202</v>
      </c>
      <c r="D87" s="213"/>
      <c r="E87" s="213"/>
      <c r="F87" s="234" t="s">
        <v>1189</v>
      </c>
      <c r="G87" s="235"/>
      <c r="H87" s="213" t="s">
        <v>1203</v>
      </c>
      <c r="I87" s="213" t="s">
        <v>1185</v>
      </c>
      <c r="J87" s="213">
        <v>50</v>
      </c>
      <c r="K87" s="225"/>
    </row>
    <row r="88" spans="2:11" s="1" customFormat="1" ht="15" customHeight="1">
      <c r="B88" s="236"/>
      <c r="C88" s="213" t="s">
        <v>1204</v>
      </c>
      <c r="D88" s="213"/>
      <c r="E88" s="213"/>
      <c r="F88" s="234" t="s">
        <v>1189</v>
      </c>
      <c r="G88" s="235"/>
      <c r="H88" s="213" t="s">
        <v>1205</v>
      </c>
      <c r="I88" s="213" t="s">
        <v>1185</v>
      </c>
      <c r="J88" s="213">
        <v>20</v>
      </c>
      <c r="K88" s="225"/>
    </row>
    <row r="89" spans="2:11" s="1" customFormat="1" ht="15" customHeight="1">
      <c r="B89" s="236"/>
      <c r="C89" s="213" t="s">
        <v>1206</v>
      </c>
      <c r="D89" s="213"/>
      <c r="E89" s="213"/>
      <c r="F89" s="234" t="s">
        <v>1189</v>
      </c>
      <c r="G89" s="235"/>
      <c r="H89" s="213" t="s">
        <v>1207</v>
      </c>
      <c r="I89" s="213" t="s">
        <v>1185</v>
      </c>
      <c r="J89" s="213">
        <v>20</v>
      </c>
      <c r="K89" s="225"/>
    </row>
    <row r="90" spans="2:11" s="1" customFormat="1" ht="15" customHeight="1">
      <c r="B90" s="236"/>
      <c r="C90" s="213" t="s">
        <v>1208</v>
      </c>
      <c r="D90" s="213"/>
      <c r="E90" s="213"/>
      <c r="F90" s="234" t="s">
        <v>1189</v>
      </c>
      <c r="G90" s="235"/>
      <c r="H90" s="213" t="s">
        <v>1209</v>
      </c>
      <c r="I90" s="213" t="s">
        <v>1185</v>
      </c>
      <c r="J90" s="213">
        <v>50</v>
      </c>
      <c r="K90" s="225"/>
    </row>
    <row r="91" spans="2:11" s="1" customFormat="1" ht="15" customHeight="1">
      <c r="B91" s="236"/>
      <c r="C91" s="213" t="s">
        <v>1210</v>
      </c>
      <c r="D91" s="213"/>
      <c r="E91" s="213"/>
      <c r="F91" s="234" t="s">
        <v>1189</v>
      </c>
      <c r="G91" s="235"/>
      <c r="H91" s="213" t="s">
        <v>1210</v>
      </c>
      <c r="I91" s="213" t="s">
        <v>1185</v>
      </c>
      <c r="J91" s="213">
        <v>50</v>
      </c>
      <c r="K91" s="225"/>
    </row>
    <row r="92" spans="2:11" s="1" customFormat="1" ht="15" customHeight="1">
      <c r="B92" s="236"/>
      <c r="C92" s="213" t="s">
        <v>1211</v>
      </c>
      <c r="D92" s="213"/>
      <c r="E92" s="213"/>
      <c r="F92" s="234" t="s">
        <v>1189</v>
      </c>
      <c r="G92" s="235"/>
      <c r="H92" s="213" t="s">
        <v>1212</v>
      </c>
      <c r="I92" s="213" t="s">
        <v>1185</v>
      </c>
      <c r="J92" s="213">
        <v>255</v>
      </c>
      <c r="K92" s="225"/>
    </row>
    <row r="93" spans="2:11" s="1" customFormat="1" ht="15" customHeight="1">
      <c r="B93" s="236"/>
      <c r="C93" s="213" t="s">
        <v>1213</v>
      </c>
      <c r="D93" s="213"/>
      <c r="E93" s="213"/>
      <c r="F93" s="234" t="s">
        <v>1183</v>
      </c>
      <c r="G93" s="235"/>
      <c r="H93" s="213" t="s">
        <v>1214</v>
      </c>
      <c r="I93" s="213" t="s">
        <v>1215</v>
      </c>
      <c r="J93" s="213"/>
      <c r="K93" s="225"/>
    </row>
    <row r="94" spans="2:11" s="1" customFormat="1" ht="15" customHeight="1">
      <c r="B94" s="236"/>
      <c r="C94" s="213" t="s">
        <v>1216</v>
      </c>
      <c r="D94" s="213"/>
      <c r="E94" s="213"/>
      <c r="F94" s="234" t="s">
        <v>1183</v>
      </c>
      <c r="G94" s="235"/>
      <c r="H94" s="213" t="s">
        <v>1217</v>
      </c>
      <c r="I94" s="213" t="s">
        <v>1218</v>
      </c>
      <c r="J94" s="213"/>
      <c r="K94" s="225"/>
    </row>
    <row r="95" spans="2:11" s="1" customFormat="1" ht="15" customHeight="1">
      <c r="B95" s="236"/>
      <c r="C95" s="213" t="s">
        <v>1219</v>
      </c>
      <c r="D95" s="213"/>
      <c r="E95" s="213"/>
      <c r="F95" s="234" t="s">
        <v>1183</v>
      </c>
      <c r="G95" s="235"/>
      <c r="H95" s="213" t="s">
        <v>1219</v>
      </c>
      <c r="I95" s="213" t="s">
        <v>1218</v>
      </c>
      <c r="J95" s="213"/>
      <c r="K95" s="225"/>
    </row>
    <row r="96" spans="2:11" s="1" customFormat="1" ht="15" customHeight="1">
      <c r="B96" s="236"/>
      <c r="C96" s="213" t="s">
        <v>45</v>
      </c>
      <c r="D96" s="213"/>
      <c r="E96" s="213"/>
      <c r="F96" s="234" t="s">
        <v>1183</v>
      </c>
      <c r="G96" s="235"/>
      <c r="H96" s="213" t="s">
        <v>1220</v>
      </c>
      <c r="I96" s="213" t="s">
        <v>1218</v>
      </c>
      <c r="J96" s="213"/>
      <c r="K96" s="225"/>
    </row>
    <row r="97" spans="2:11" s="1" customFormat="1" ht="15" customHeight="1">
      <c r="B97" s="236"/>
      <c r="C97" s="213" t="s">
        <v>55</v>
      </c>
      <c r="D97" s="213"/>
      <c r="E97" s="213"/>
      <c r="F97" s="234" t="s">
        <v>1183</v>
      </c>
      <c r="G97" s="235"/>
      <c r="H97" s="213" t="s">
        <v>1221</v>
      </c>
      <c r="I97" s="213" t="s">
        <v>1218</v>
      </c>
      <c r="J97" s="213"/>
      <c r="K97" s="225"/>
    </row>
    <row r="98" spans="2:11" s="1" customFormat="1" ht="15" customHeight="1">
      <c r="B98" s="239"/>
      <c r="C98" s="240"/>
      <c r="D98" s="240"/>
      <c r="E98" s="240"/>
      <c r="F98" s="240"/>
      <c r="G98" s="240"/>
      <c r="H98" s="240"/>
      <c r="I98" s="240"/>
      <c r="J98" s="240"/>
      <c r="K98" s="241"/>
    </row>
    <row r="99" spans="2:11" s="1" customFormat="1" ht="18.75" customHeight="1">
      <c r="B99" s="242"/>
      <c r="C99" s="243"/>
      <c r="D99" s="243"/>
      <c r="E99" s="243"/>
      <c r="F99" s="243"/>
      <c r="G99" s="243"/>
      <c r="H99" s="243"/>
      <c r="I99" s="243"/>
      <c r="J99" s="243"/>
      <c r="K99" s="242"/>
    </row>
    <row r="100" spans="2:11" s="1" customFormat="1" ht="18.75" customHeight="1">
      <c r="B100" s="220"/>
      <c r="C100" s="220"/>
      <c r="D100" s="220"/>
      <c r="E100" s="220"/>
      <c r="F100" s="220"/>
      <c r="G100" s="220"/>
      <c r="H100" s="220"/>
      <c r="I100" s="220"/>
      <c r="J100" s="220"/>
      <c r="K100" s="220"/>
    </row>
    <row r="101" spans="2:11" s="1" customFormat="1" ht="7.5" customHeight="1">
      <c r="B101" s="221"/>
      <c r="C101" s="222"/>
      <c r="D101" s="222"/>
      <c r="E101" s="222"/>
      <c r="F101" s="222"/>
      <c r="G101" s="222"/>
      <c r="H101" s="222"/>
      <c r="I101" s="222"/>
      <c r="J101" s="222"/>
      <c r="K101" s="223"/>
    </row>
    <row r="102" spans="2:11" s="1" customFormat="1" ht="45" customHeight="1">
      <c r="B102" s="224"/>
      <c r="C102" s="324" t="s">
        <v>1222</v>
      </c>
      <c r="D102" s="324"/>
      <c r="E102" s="324"/>
      <c r="F102" s="324"/>
      <c r="G102" s="324"/>
      <c r="H102" s="324"/>
      <c r="I102" s="324"/>
      <c r="J102" s="324"/>
      <c r="K102" s="225"/>
    </row>
    <row r="103" spans="2:11" s="1" customFormat="1" ht="17.25" customHeight="1">
      <c r="B103" s="224"/>
      <c r="C103" s="226" t="s">
        <v>1177</v>
      </c>
      <c r="D103" s="226"/>
      <c r="E103" s="226"/>
      <c r="F103" s="226" t="s">
        <v>1178</v>
      </c>
      <c r="G103" s="227"/>
      <c r="H103" s="226" t="s">
        <v>61</v>
      </c>
      <c r="I103" s="226" t="s">
        <v>64</v>
      </c>
      <c r="J103" s="226" t="s">
        <v>1179</v>
      </c>
      <c r="K103" s="225"/>
    </row>
    <row r="104" spans="2:11" s="1" customFormat="1" ht="17.25" customHeight="1">
      <c r="B104" s="224"/>
      <c r="C104" s="228" t="s">
        <v>1180</v>
      </c>
      <c r="D104" s="228"/>
      <c r="E104" s="228"/>
      <c r="F104" s="229" t="s">
        <v>1181</v>
      </c>
      <c r="G104" s="230"/>
      <c r="H104" s="228"/>
      <c r="I104" s="228"/>
      <c r="J104" s="228" t="s">
        <v>1182</v>
      </c>
      <c r="K104" s="225"/>
    </row>
    <row r="105" spans="2:11" s="1" customFormat="1" ht="5.25" customHeight="1">
      <c r="B105" s="224"/>
      <c r="C105" s="226"/>
      <c r="D105" s="226"/>
      <c r="E105" s="226"/>
      <c r="F105" s="226"/>
      <c r="G105" s="244"/>
      <c r="H105" s="226"/>
      <c r="I105" s="226"/>
      <c r="J105" s="226"/>
      <c r="K105" s="225"/>
    </row>
    <row r="106" spans="2:11" s="1" customFormat="1" ht="15" customHeight="1">
      <c r="B106" s="224"/>
      <c r="C106" s="213" t="s">
        <v>60</v>
      </c>
      <c r="D106" s="233"/>
      <c r="E106" s="233"/>
      <c r="F106" s="234" t="s">
        <v>1183</v>
      </c>
      <c r="G106" s="213"/>
      <c r="H106" s="213" t="s">
        <v>1223</v>
      </c>
      <c r="I106" s="213" t="s">
        <v>1185</v>
      </c>
      <c r="J106" s="213">
        <v>20</v>
      </c>
      <c r="K106" s="225"/>
    </row>
    <row r="107" spans="2:11" s="1" customFormat="1" ht="15" customHeight="1">
      <c r="B107" s="224"/>
      <c r="C107" s="213" t="s">
        <v>1186</v>
      </c>
      <c r="D107" s="213"/>
      <c r="E107" s="213"/>
      <c r="F107" s="234" t="s">
        <v>1183</v>
      </c>
      <c r="G107" s="213"/>
      <c r="H107" s="213" t="s">
        <v>1223</v>
      </c>
      <c r="I107" s="213" t="s">
        <v>1185</v>
      </c>
      <c r="J107" s="213">
        <v>120</v>
      </c>
      <c r="K107" s="225"/>
    </row>
    <row r="108" spans="2:11" s="1" customFormat="1" ht="15" customHeight="1">
      <c r="B108" s="236"/>
      <c r="C108" s="213" t="s">
        <v>1188</v>
      </c>
      <c r="D108" s="213"/>
      <c r="E108" s="213"/>
      <c r="F108" s="234" t="s">
        <v>1189</v>
      </c>
      <c r="G108" s="213"/>
      <c r="H108" s="213" t="s">
        <v>1223</v>
      </c>
      <c r="I108" s="213" t="s">
        <v>1185</v>
      </c>
      <c r="J108" s="213">
        <v>50</v>
      </c>
      <c r="K108" s="225"/>
    </row>
    <row r="109" spans="2:11" s="1" customFormat="1" ht="15" customHeight="1">
      <c r="B109" s="236"/>
      <c r="C109" s="213" t="s">
        <v>1191</v>
      </c>
      <c r="D109" s="213"/>
      <c r="E109" s="213"/>
      <c r="F109" s="234" t="s">
        <v>1183</v>
      </c>
      <c r="G109" s="213"/>
      <c r="H109" s="213" t="s">
        <v>1223</v>
      </c>
      <c r="I109" s="213" t="s">
        <v>1193</v>
      </c>
      <c r="J109" s="213"/>
      <c r="K109" s="225"/>
    </row>
    <row r="110" spans="2:11" s="1" customFormat="1" ht="15" customHeight="1">
      <c r="B110" s="236"/>
      <c r="C110" s="213" t="s">
        <v>1202</v>
      </c>
      <c r="D110" s="213"/>
      <c r="E110" s="213"/>
      <c r="F110" s="234" t="s">
        <v>1189</v>
      </c>
      <c r="G110" s="213"/>
      <c r="H110" s="213" t="s">
        <v>1223</v>
      </c>
      <c r="I110" s="213" t="s">
        <v>1185</v>
      </c>
      <c r="J110" s="213">
        <v>50</v>
      </c>
      <c r="K110" s="225"/>
    </row>
    <row r="111" spans="2:11" s="1" customFormat="1" ht="15" customHeight="1">
      <c r="B111" s="236"/>
      <c r="C111" s="213" t="s">
        <v>1210</v>
      </c>
      <c r="D111" s="213"/>
      <c r="E111" s="213"/>
      <c r="F111" s="234" t="s">
        <v>1189</v>
      </c>
      <c r="G111" s="213"/>
      <c r="H111" s="213" t="s">
        <v>1223</v>
      </c>
      <c r="I111" s="213" t="s">
        <v>1185</v>
      </c>
      <c r="J111" s="213">
        <v>50</v>
      </c>
      <c r="K111" s="225"/>
    </row>
    <row r="112" spans="2:11" s="1" customFormat="1" ht="15" customHeight="1">
      <c r="B112" s="236"/>
      <c r="C112" s="213" t="s">
        <v>1208</v>
      </c>
      <c r="D112" s="213"/>
      <c r="E112" s="213"/>
      <c r="F112" s="234" t="s">
        <v>1189</v>
      </c>
      <c r="G112" s="213"/>
      <c r="H112" s="213" t="s">
        <v>1223</v>
      </c>
      <c r="I112" s="213" t="s">
        <v>1185</v>
      </c>
      <c r="J112" s="213">
        <v>50</v>
      </c>
      <c r="K112" s="225"/>
    </row>
    <row r="113" spans="2:11" s="1" customFormat="1" ht="15" customHeight="1">
      <c r="B113" s="236"/>
      <c r="C113" s="213" t="s">
        <v>60</v>
      </c>
      <c r="D113" s="213"/>
      <c r="E113" s="213"/>
      <c r="F113" s="234" t="s">
        <v>1183</v>
      </c>
      <c r="G113" s="213"/>
      <c r="H113" s="213" t="s">
        <v>1224</v>
      </c>
      <c r="I113" s="213" t="s">
        <v>1185</v>
      </c>
      <c r="J113" s="213">
        <v>20</v>
      </c>
      <c r="K113" s="225"/>
    </row>
    <row r="114" spans="2:11" s="1" customFormat="1" ht="15" customHeight="1">
      <c r="B114" s="236"/>
      <c r="C114" s="213" t="s">
        <v>1225</v>
      </c>
      <c r="D114" s="213"/>
      <c r="E114" s="213"/>
      <c r="F114" s="234" t="s">
        <v>1183</v>
      </c>
      <c r="G114" s="213"/>
      <c r="H114" s="213" t="s">
        <v>1226</v>
      </c>
      <c r="I114" s="213" t="s">
        <v>1185</v>
      </c>
      <c r="J114" s="213">
        <v>120</v>
      </c>
      <c r="K114" s="225"/>
    </row>
    <row r="115" spans="2:11" s="1" customFormat="1" ht="15" customHeight="1">
      <c r="B115" s="236"/>
      <c r="C115" s="213" t="s">
        <v>45</v>
      </c>
      <c r="D115" s="213"/>
      <c r="E115" s="213"/>
      <c r="F115" s="234" t="s">
        <v>1183</v>
      </c>
      <c r="G115" s="213"/>
      <c r="H115" s="213" t="s">
        <v>1227</v>
      </c>
      <c r="I115" s="213" t="s">
        <v>1218</v>
      </c>
      <c r="J115" s="213"/>
      <c r="K115" s="225"/>
    </row>
    <row r="116" spans="2:11" s="1" customFormat="1" ht="15" customHeight="1">
      <c r="B116" s="236"/>
      <c r="C116" s="213" t="s">
        <v>55</v>
      </c>
      <c r="D116" s="213"/>
      <c r="E116" s="213"/>
      <c r="F116" s="234" t="s">
        <v>1183</v>
      </c>
      <c r="G116" s="213"/>
      <c r="H116" s="213" t="s">
        <v>1228</v>
      </c>
      <c r="I116" s="213" t="s">
        <v>1218</v>
      </c>
      <c r="J116" s="213"/>
      <c r="K116" s="225"/>
    </row>
    <row r="117" spans="2:11" s="1" customFormat="1" ht="15" customHeight="1">
      <c r="B117" s="236"/>
      <c r="C117" s="213" t="s">
        <v>64</v>
      </c>
      <c r="D117" s="213"/>
      <c r="E117" s="213"/>
      <c r="F117" s="234" t="s">
        <v>1183</v>
      </c>
      <c r="G117" s="213"/>
      <c r="H117" s="213" t="s">
        <v>1229</v>
      </c>
      <c r="I117" s="213" t="s">
        <v>1230</v>
      </c>
      <c r="J117" s="213"/>
      <c r="K117" s="225"/>
    </row>
    <row r="118" spans="2:11" s="1" customFormat="1" ht="15" customHeight="1">
      <c r="B118" s="239"/>
      <c r="C118" s="245"/>
      <c r="D118" s="245"/>
      <c r="E118" s="245"/>
      <c r="F118" s="245"/>
      <c r="G118" s="245"/>
      <c r="H118" s="245"/>
      <c r="I118" s="245"/>
      <c r="J118" s="245"/>
      <c r="K118" s="241"/>
    </row>
    <row r="119" spans="2:11" s="1" customFormat="1" ht="18.75" customHeight="1">
      <c r="B119" s="246"/>
      <c r="C119" s="247"/>
      <c r="D119" s="247"/>
      <c r="E119" s="247"/>
      <c r="F119" s="248"/>
      <c r="G119" s="247"/>
      <c r="H119" s="247"/>
      <c r="I119" s="247"/>
      <c r="J119" s="247"/>
      <c r="K119" s="246"/>
    </row>
    <row r="120" spans="2:11" s="1" customFormat="1" ht="18.75" customHeight="1">
      <c r="B120" s="220"/>
      <c r="C120" s="220"/>
      <c r="D120" s="220"/>
      <c r="E120" s="220"/>
      <c r="F120" s="220"/>
      <c r="G120" s="220"/>
      <c r="H120" s="220"/>
      <c r="I120" s="220"/>
      <c r="J120" s="220"/>
      <c r="K120" s="220"/>
    </row>
    <row r="121" spans="2:11" s="1" customFormat="1" ht="7.5" customHeight="1">
      <c r="B121" s="249"/>
      <c r="C121" s="250"/>
      <c r="D121" s="250"/>
      <c r="E121" s="250"/>
      <c r="F121" s="250"/>
      <c r="G121" s="250"/>
      <c r="H121" s="250"/>
      <c r="I121" s="250"/>
      <c r="J121" s="250"/>
      <c r="K121" s="251"/>
    </row>
    <row r="122" spans="2:11" s="1" customFormat="1" ht="45" customHeight="1">
      <c r="B122" s="252"/>
      <c r="C122" s="325" t="s">
        <v>1231</v>
      </c>
      <c r="D122" s="325"/>
      <c r="E122" s="325"/>
      <c r="F122" s="325"/>
      <c r="G122" s="325"/>
      <c r="H122" s="325"/>
      <c r="I122" s="325"/>
      <c r="J122" s="325"/>
      <c r="K122" s="253"/>
    </row>
    <row r="123" spans="2:11" s="1" customFormat="1" ht="17.25" customHeight="1">
      <c r="B123" s="254"/>
      <c r="C123" s="226" t="s">
        <v>1177</v>
      </c>
      <c r="D123" s="226"/>
      <c r="E123" s="226"/>
      <c r="F123" s="226" t="s">
        <v>1178</v>
      </c>
      <c r="G123" s="227"/>
      <c r="H123" s="226" t="s">
        <v>61</v>
      </c>
      <c r="I123" s="226" t="s">
        <v>64</v>
      </c>
      <c r="J123" s="226" t="s">
        <v>1179</v>
      </c>
      <c r="K123" s="255"/>
    </row>
    <row r="124" spans="2:11" s="1" customFormat="1" ht="17.25" customHeight="1">
      <c r="B124" s="254"/>
      <c r="C124" s="228" t="s">
        <v>1180</v>
      </c>
      <c r="D124" s="228"/>
      <c r="E124" s="228"/>
      <c r="F124" s="229" t="s">
        <v>1181</v>
      </c>
      <c r="G124" s="230"/>
      <c r="H124" s="228"/>
      <c r="I124" s="228"/>
      <c r="J124" s="228" t="s">
        <v>1182</v>
      </c>
      <c r="K124" s="255"/>
    </row>
    <row r="125" spans="2:11" s="1" customFormat="1" ht="5.25" customHeight="1">
      <c r="B125" s="256"/>
      <c r="C125" s="231"/>
      <c r="D125" s="231"/>
      <c r="E125" s="231"/>
      <c r="F125" s="231"/>
      <c r="G125" s="257"/>
      <c r="H125" s="231"/>
      <c r="I125" s="231"/>
      <c r="J125" s="231"/>
      <c r="K125" s="258"/>
    </row>
    <row r="126" spans="2:11" s="1" customFormat="1" ht="15" customHeight="1">
      <c r="B126" s="256"/>
      <c r="C126" s="213" t="s">
        <v>1186</v>
      </c>
      <c r="D126" s="233"/>
      <c r="E126" s="233"/>
      <c r="F126" s="234" t="s">
        <v>1183</v>
      </c>
      <c r="G126" s="213"/>
      <c r="H126" s="213" t="s">
        <v>1223</v>
      </c>
      <c r="I126" s="213" t="s">
        <v>1185</v>
      </c>
      <c r="J126" s="213">
        <v>120</v>
      </c>
      <c r="K126" s="259"/>
    </row>
    <row r="127" spans="2:11" s="1" customFormat="1" ht="15" customHeight="1">
      <c r="B127" s="256"/>
      <c r="C127" s="213" t="s">
        <v>1232</v>
      </c>
      <c r="D127" s="213"/>
      <c r="E127" s="213"/>
      <c r="F127" s="234" t="s">
        <v>1183</v>
      </c>
      <c r="G127" s="213"/>
      <c r="H127" s="213" t="s">
        <v>1233</v>
      </c>
      <c r="I127" s="213" t="s">
        <v>1185</v>
      </c>
      <c r="J127" s="213" t="s">
        <v>1234</v>
      </c>
      <c r="K127" s="259"/>
    </row>
    <row r="128" spans="2:11" s="1" customFormat="1" ht="15" customHeight="1">
      <c r="B128" s="256"/>
      <c r="C128" s="213" t="s">
        <v>1131</v>
      </c>
      <c r="D128" s="213"/>
      <c r="E128" s="213"/>
      <c r="F128" s="234" t="s">
        <v>1183</v>
      </c>
      <c r="G128" s="213"/>
      <c r="H128" s="213" t="s">
        <v>1235</v>
      </c>
      <c r="I128" s="213" t="s">
        <v>1185</v>
      </c>
      <c r="J128" s="213" t="s">
        <v>1234</v>
      </c>
      <c r="K128" s="259"/>
    </row>
    <row r="129" spans="2:11" s="1" customFormat="1" ht="15" customHeight="1">
      <c r="B129" s="256"/>
      <c r="C129" s="213" t="s">
        <v>1194</v>
      </c>
      <c r="D129" s="213"/>
      <c r="E129" s="213"/>
      <c r="F129" s="234" t="s">
        <v>1189</v>
      </c>
      <c r="G129" s="213"/>
      <c r="H129" s="213" t="s">
        <v>1195</v>
      </c>
      <c r="I129" s="213" t="s">
        <v>1185</v>
      </c>
      <c r="J129" s="213">
        <v>15</v>
      </c>
      <c r="K129" s="259"/>
    </row>
    <row r="130" spans="2:11" s="1" customFormat="1" ht="15" customHeight="1">
      <c r="B130" s="256"/>
      <c r="C130" s="237" t="s">
        <v>1196</v>
      </c>
      <c r="D130" s="237"/>
      <c r="E130" s="237"/>
      <c r="F130" s="238" t="s">
        <v>1189</v>
      </c>
      <c r="G130" s="237"/>
      <c r="H130" s="237" t="s">
        <v>1197</v>
      </c>
      <c r="I130" s="237" t="s">
        <v>1185</v>
      </c>
      <c r="J130" s="237">
        <v>15</v>
      </c>
      <c r="K130" s="259"/>
    </row>
    <row r="131" spans="2:11" s="1" customFormat="1" ht="15" customHeight="1">
      <c r="B131" s="256"/>
      <c r="C131" s="237" t="s">
        <v>1198</v>
      </c>
      <c r="D131" s="237"/>
      <c r="E131" s="237"/>
      <c r="F131" s="238" t="s">
        <v>1189</v>
      </c>
      <c r="G131" s="237"/>
      <c r="H131" s="237" t="s">
        <v>1199</v>
      </c>
      <c r="I131" s="237" t="s">
        <v>1185</v>
      </c>
      <c r="J131" s="237">
        <v>20</v>
      </c>
      <c r="K131" s="259"/>
    </row>
    <row r="132" spans="2:11" s="1" customFormat="1" ht="15" customHeight="1">
      <c r="B132" s="256"/>
      <c r="C132" s="237" t="s">
        <v>1200</v>
      </c>
      <c r="D132" s="237"/>
      <c r="E132" s="237"/>
      <c r="F132" s="238" t="s">
        <v>1189</v>
      </c>
      <c r="G132" s="237"/>
      <c r="H132" s="237" t="s">
        <v>1201</v>
      </c>
      <c r="I132" s="237" t="s">
        <v>1185</v>
      </c>
      <c r="J132" s="237">
        <v>20</v>
      </c>
      <c r="K132" s="259"/>
    </row>
    <row r="133" spans="2:11" s="1" customFormat="1" ht="15" customHeight="1">
      <c r="B133" s="256"/>
      <c r="C133" s="213" t="s">
        <v>1188</v>
      </c>
      <c r="D133" s="213"/>
      <c r="E133" s="213"/>
      <c r="F133" s="234" t="s">
        <v>1189</v>
      </c>
      <c r="G133" s="213"/>
      <c r="H133" s="213" t="s">
        <v>1223</v>
      </c>
      <c r="I133" s="213" t="s">
        <v>1185</v>
      </c>
      <c r="J133" s="213">
        <v>50</v>
      </c>
      <c r="K133" s="259"/>
    </row>
    <row r="134" spans="2:11" s="1" customFormat="1" ht="15" customHeight="1">
      <c r="B134" s="256"/>
      <c r="C134" s="213" t="s">
        <v>1202</v>
      </c>
      <c r="D134" s="213"/>
      <c r="E134" s="213"/>
      <c r="F134" s="234" t="s">
        <v>1189</v>
      </c>
      <c r="G134" s="213"/>
      <c r="H134" s="213" t="s">
        <v>1223</v>
      </c>
      <c r="I134" s="213" t="s">
        <v>1185</v>
      </c>
      <c r="J134" s="213">
        <v>50</v>
      </c>
      <c r="K134" s="259"/>
    </row>
    <row r="135" spans="2:11" s="1" customFormat="1" ht="15" customHeight="1">
      <c r="B135" s="256"/>
      <c r="C135" s="213" t="s">
        <v>1208</v>
      </c>
      <c r="D135" s="213"/>
      <c r="E135" s="213"/>
      <c r="F135" s="234" t="s">
        <v>1189</v>
      </c>
      <c r="G135" s="213"/>
      <c r="H135" s="213" t="s">
        <v>1223</v>
      </c>
      <c r="I135" s="213" t="s">
        <v>1185</v>
      </c>
      <c r="J135" s="213">
        <v>50</v>
      </c>
      <c r="K135" s="259"/>
    </row>
    <row r="136" spans="2:11" s="1" customFormat="1" ht="15" customHeight="1">
      <c r="B136" s="256"/>
      <c r="C136" s="213" t="s">
        <v>1210</v>
      </c>
      <c r="D136" s="213"/>
      <c r="E136" s="213"/>
      <c r="F136" s="234" t="s">
        <v>1189</v>
      </c>
      <c r="G136" s="213"/>
      <c r="H136" s="213" t="s">
        <v>1223</v>
      </c>
      <c r="I136" s="213" t="s">
        <v>1185</v>
      </c>
      <c r="J136" s="213">
        <v>50</v>
      </c>
      <c r="K136" s="259"/>
    </row>
    <row r="137" spans="2:11" s="1" customFormat="1" ht="15" customHeight="1">
      <c r="B137" s="256"/>
      <c r="C137" s="213" t="s">
        <v>1211</v>
      </c>
      <c r="D137" s="213"/>
      <c r="E137" s="213"/>
      <c r="F137" s="234" t="s">
        <v>1189</v>
      </c>
      <c r="G137" s="213"/>
      <c r="H137" s="213" t="s">
        <v>1236</v>
      </c>
      <c r="I137" s="213" t="s">
        <v>1185</v>
      </c>
      <c r="J137" s="213">
        <v>255</v>
      </c>
      <c r="K137" s="259"/>
    </row>
    <row r="138" spans="2:11" s="1" customFormat="1" ht="15" customHeight="1">
      <c r="B138" s="256"/>
      <c r="C138" s="213" t="s">
        <v>1213</v>
      </c>
      <c r="D138" s="213"/>
      <c r="E138" s="213"/>
      <c r="F138" s="234" t="s">
        <v>1183</v>
      </c>
      <c r="G138" s="213"/>
      <c r="H138" s="213" t="s">
        <v>1237</v>
      </c>
      <c r="I138" s="213" t="s">
        <v>1215</v>
      </c>
      <c r="J138" s="213"/>
      <c r="K138" s="259"/>
    </row>
    <row r="139" spans="2:11" s="1" customFormat="1" ht="15" customHeight="1">
      <c r="B139" s="256"/>
      <c r="C139" s="213" t="s">
        <v>1216</v>
      </c>
      <c r="D139" s="213"/>
      <c r="E139" s="213"/>
      <c r="F139" s="234" t="s">
        <v>1183</v>
      </c>
      <c r="G139" s="213"/>
      <c r="H139" s="213" t="s">
        <v>1238</v>
      </c>
      <c r="I139" s="213" t="s">
        <v>1218</v>
      </c>
      <c r="J139" s="213"/>
      <c r="K139" s="259"/>
    </row>
    <row r="140" spans="2:11" s="1" customFormat="1" ht="15" customHeight="1">
      <c r="B140" s="256"/>
      <c r="C140" s="213" t="s">
        <v>1219</v>
      </c>
      <c r="D140" s="213"/>
      <c r="E140" s="213"/>
      <c r="F140" s="234" t="s">
        <v>1183</v>
      </c>
      <c r="G140" s="213"/>
      <c r="H140" s="213" t="s">
        <v>1219</v>
      </c>
      <c r="I140" s="213" t="s">
        <v>1218</v>
      </c>
      <c r="J140" s="213"/>
      <c r="K140" s="259"/>
    </row>
    <row r="141" spans="2:11" s="1" customFormat="1" ht="15" customHeight="1">
      <c r="B141" s="256"/>
      <c r="C141" s="213" t="s">
        <v>45</v>
      </c>
      <c r="D141" s="213"/>
      <c r="E141" s="213"/>
      <c r="F141" s="234" t="s">
        <v>1183</v>
      </c>
      <c r="G141" s="213"/>
      <c r="H141" s="213" t="s">
        <v>1239</v>
      </c>
      <c r="I141" s="213" t="s">
        <v>1218</v>
      </c>
      <c r="J141" s="213"/>
      <c r="K141" s="259"/>
    </row>
    <row r="142" spans="2:11" s="1" customFormat="1" ht="15" customHeight="1">
      <c r="B142" s="256"/>
      <c r="C142" s="213" t="s">
        <v>1240</v>
      </c>
      <c r="D142" s="213"/>
      <c r="E142" s="213"/>
      <c r="F142" s="234" t="s">
        <v>1183</v>
      </c>
      <c r="G142" s="213"/>
      <c r="H142" s="213" t="s">
        <v>1241</v>
      </c>
      <c r="I142" s="213" t="s">
        <v>1218</v>
      </c>
      <c r="J142" s="213"/>
      <c r="K142" s="259"/>
    </row>
    <row r="143" spans="2:11" s="1" customFormat="1" ht="15" customHeight="1">
      <c r="B143" s="260"/>
      <c r="C143" s="261"/>
      <c r="D143" s="261"/>
      <c r="E143" s="261"/>
      <c r="F143" s="261"/>
      <c r="G143" s="261"/>
      <c r="H143" s="261"/>
      <c r="I143" s="261"/>
      <c r="J143" s="261"/>
      <c r="K143" s="262"/>
    </row>
    <row r="144" spans="2:11" s="1" customFormat="1" ht="18.75" customHeight="1">
      <c r="B144" s="247"/>
      <c r="C144" s="247"/>
      <c r="D144" s="247"/>
      <c r="E144" s="247"/>
      <c r="F144" s="248"/>
      <c r="G144" s="247"/>
      <c r="H144" s="247"/>
      <c r="I144" s="247"/>
      <c r="J144" s="247"/>
      <c r="K144" s="247"/>
    </row>
    <row r="145" spans="2:11" s="1" customFormat="1" ht="18.75" customHeight="1">
      <c r="B145" s="220"/>
      <c r="C145" s="220"/>
      <c r="D145" s="220"/>
      <c r="E145" s="220"/>
      <c r="F145" s="220"/>
      <c r="G145" s="220"/>
      <c r="H145" s="220"/>
      <c r="I145" s="220"/>
      <c r="J145" s="220"/>
      <c r="K145" s="220"/>
    </row>
    <row r="146" spans="2:11" s="1" customFormat="1" ht="7.5" customHeight="1">
      <c r="B146" s="221"/>
      <c r="C146" s="222"/>
      <c r="D146" s="222"/>
      <c r="E146" s="222"/>
      <c r="F146" s="222"/>
      <c r="G146" s="222"/>
      <c r="H146" s="222"/>
      <c r="I146" s="222"/>
      <c r="J146" s="222"/>
      <c r="K146" s="223"/>
    </row>
    <row r="147" spans="2:11" s="1" customFormat="1" ht="45" customHeight="1">
      <c r="B147" s="224"/>
      <c r="C147" s="324" t="s">
        <v>1242</v>
      </c>
      <c r="D147" s="324"/>
      <c r="E147" s="324"/>
      <c r="F147" s="324"/>
      <c r="G147" s="324"/>
      <c r="H147" s="324"/>
      <c r="I147" s="324"/>
      <c r="J147" s="324"/>
      <c r="K147" s="225"/>
    </row>
    <row r="148" spans="2:11" s="1" customFormat="1" ht="17.25" customHeight="1">
      <c r="B148" s="224"/>
      <c r="C148" s="226" t="s">
        <v>1177</v>
      </c>
      <c r="D148" s="226"/>
      <c r="E148" s="226"/>
      <c r="F148" s="226" t="s">
        <v>1178</v>
      </c>
      <c r="G148" s="227"/>
      <c r="H148" s="226" t="s">
        <v>61</v>
      </c>
      <c r="I148" s="226" t="s">
        <v>64</v>
      </c>
      <c r="J148" s="226" t="s">
        <v>1179</v>
      </c>
      <c r="K148" s="225"/>
    </row>
    <row r="149" spans="2:11" s="1" customFormat="1" ht="17.25" customHeight="1">
      <c r="B149" s="224"/>
      <c r="C149" s="228" t="s">
        <v>1180</v>
      </c>
      <c r="D149" s="228"/>
      <c r="E149" s="228"/>
      <c r="F149" s="229" t="s">
        <v>1181</v>
      </c>
      <c r="G149" s="230"/>
      <c r="H149" s="228"/>
      <c r="I149" s="228"/>
      <c r="J149" s="228" t="s">
        <v>1182</v>
      </c>
      <c r="K149" s="225"/>
    </row>
    <row r="150" spans="2:11" s="1" customFormat="1" ht="5.25" customHeight="1">
      <c r="B150" s="236"/>
      <c r="C150" s="231"/>
      <c r="D150" s="231"/>
      <c r="E150" s="231"/>
      <c r="F150" s="231"/>
      <c r="G150" s="232"/>
      <c r="H150" s="231"/>
      <c r="I150" s="231"/>
      <c r="J150" s="231"/>
      <c r="K150" s="259"/>
    </row>
    <row r="151" spans="2:11" s="1" customFormat="1" ht="15" customHeight="1">
      <c r="B151" s="236"/>
      <c r="C151" s="263" t="s">
        <v>1186</v>
      </c>
      <c r="D151" s="213"/>
      <c r="E151" s="213"/>
      <c r="F151" s="264" t="s">
        <v>1183</v>
      </c>
      <c r="G151" s="213"/>
      <c r="H151" s="263" t="s">
        <v>1223</v>
      </c>
      <c r="I151" s="263" t="s">
        <v>1185</v>
      </c>
      <c r="J151" s="263">
        <v>120</v>
      </c>
      <c r="K151" s="259"/>
    </row>
    <row r="152" spans="2:11" s="1" customFormat="1" ht="15" customHeight="1">
      <c r="B152" s="236"/>
      <c r="C152" s="263" t="s">
        <v>1232</v>
      </c>
      <c r="D152" s="213"/>
      <c r="E152" s="213"/>
      <c r="F152" s="264" t="s">
        <v>1183</v>
      </c>
      <c r="G152" s="213"/>
      <c r="H152" s="263" t="s">
        <v>1243</v>
      </c>
      <c r="I152" s="263" t="s">
        <v>1185</v>
      </c>
      <c r="J152" s="263" t="s">
        <v>1234</v>
      </c>
      <c r="K152" s="259"/>
    </row>
    <row r="153" spans="2:11" s="1" customFormat="1" ht="15" customHeight="1">
      <c r="B153" s="236"/>
      <c r="C153" s="263" t="s">
        <v>1131</v>
      </c>
      <c r="D153" s="213"/>
      <c r="E153" s="213"/>
      <c r="F153" s="264" t="s">
        <v>1183</v>
      </c>
      <c r="G153" s="213"/>
      <c r="H153" s="263" t="s">
        <v>1244</v>
      </c>
      <c r="I153" s="263" t="s">
        <v>1185</v>
      </c>
      <c r="J153" s="263" t="s">
        <v>1234</v>
      </c>
      <c r="K153" s="259"/>
    </row>
    <row r="154" spans="2:11" s="1" customFormat="1" ht="15" customHeight="1">
      <c r="B154" s="236"/>
      <c r="C154" s="263" t="s">
        <v>1188</v>
      </c>
      <c r="D154" s="213"/>
      <c r="E154" s="213"/>
      <c r="F154" s="264" t="s">
        <v>1189</v>
      </c>
      <c r="G154" s="213"/>
      <c r="H154" s="263" t="s">
        <v>1223</v>
      </c>
      <c r="I154" s="263" t="s">
        <v>1185</v>
      </c>
      <c r="J154" s="263">
        <v>50</v>
      </c>
      <c r="K154" s="259"/>
    </row>
    <row r="155" spans="2:11" s="1" customFormat="1" ht="15" customHeight="1">
      <c r="B155" s="236"/>
      <c r="C155" s="263" t="s">
        <v>1191</v>
      </c>
      <c r="D155" s="213"/>
      <c r="E155" s="213"/>
      <c r="F155" s="264" t="s">
        <v>1183</v>
      </c>
      <c r="G155" s="213"/>
      <c r="H155" s="263" t="s">
        <v>1223</v>
      </c>
      <c r="I155" s="263" t="s">
        <v>1193</v>
      </c>
      <c r="J155" s="263"/>
      <c r="K155" s="259"/>
    </row>
    <row r="156" spans="2:11" s="1" customFormat="1" ht="15" customHeight="1">
      <c r="B156" s="236"/>
      <c r="C156" s="263" t="s">
        <v>1202</v>
      </c>
      <c r="D156" s="213"/>
      <c r="E156" s="213"/>
      <c r="F156" s="264" t="s">
        <v>1189</v>
      </c>
      <c r="G156" s="213"/>
      <c r="H156" s="263" t="s">
        <v>1223</v>
      </c>
      <c r="I156" s="263" t="s">
        <v>1185</v>
      </c>
      <c r="J156" s="263">
        <v>50</v>
      </c>
      <c r="K156" s="259"/>
    </row>
    <row r="157" spans="2:11" s="1" customFormat="1" ht="15" customHeight="1">
      <c r="B157" s="236"/>
      <c r="C157" s="263" t="s">
        <v>1210</v>
      </c>
      <c r="D157" s="213"/>
      <c r="E157" s="213"/>
      <c r="F157" s="264" t="s">
        <v>1189</v>
      </c>
      <c r="G157" s="213"/>
      <c r="H157" s="263" t="s">
        <v>1223</v>
      </c>
      <c r="I157" s="263" t="s">
        <v>1185</v>
      </c>
      <c r="J157" s="263">
        <v>50</v>
      </c>
      <c r="K157" s="259"/>
    </row>
    <row r="158" spans="2:11" s="1" customFormat="1" ht="15" customHeight="1">
      <c r="B158" s="236"/>
      <c r="C158" s="263" t="s">
        <v>1208</v>
      </c>
      <c r="D158" s="213"/>
      <c r="E158" s="213"/>
      <c r="F158" s="264" t="s">
        <v>1189</v>
      </c>
      <c r="G158" s="213"/>
      <c r="H158" s="263" t="s">
        <v>1223</v>
      </c>
      <c r="I158" s="263" t="s">
        <v>1185</v>
      </c>
      <c r="J158" s="263">
        <v>50</v>
      </c>
      <c r="K158" s="259"/>
    </row>
    <row r="159" spans="2:11" s="1" customFormat="1" ht="15" customHeight="1">
      <c r="B159" s="236"/>
      <c r="C159" s="263" t="s">
        <v>103</v>
      </c>
      <c r="D159" s="213"/>
      <c r="E159" s="213"/>
      <c r="F159" s="264" t="s">
        <v>1183</v>
      </c>
      <c r="G159" s="213"/>
      <c r="H159" s="263" t="s">
        <v>1245</v>
      </c>
      <c r="I159" s="263" t="s">
        <v>1185</v>
      </c>
      <c r="J159" s="263" t="s">
        <v>1246</v>
      </c>
      <c r="K159" s="259"/>
    </row>
    <row r="160" spans="2:11" s="1" customFormat="1" ht="15" customHeight="1">
      <c r="B160" s="236"/>
      <c r="C160" s="263" t="s">
        <v>1247</v>
      </c>
      <c r="D160" s="213"/>
      <c r="E160" s="213"/>
      <c r="F160" s="264" t="s">
        <v>1183</v>
      </c>
      <c r="G160" s="213"/>
      <c r="H160" s="263" t="s">
        <v>1248</v>
      </c>
      <c r="I160" s="263" t="s">
        <v>1218</v>
      </c>
      <c r="J160" s="263"/>
      <c r="K160" s="259"/>
    </row>
    <row r="161" spans="2:11" s="1" customFormat="1" ht="15" customHeight="1">
      <c r="B161" s="265"/>
      <c r="C161" s="245"/>
      <c r="D161" s="245"/>
      <c r="E161" s="245"/>
      <c r="F161" s="245"/>
      <c r="G161" s="245"/>
      <c r="H161" s="245"/>
      <c r="I161" s="245"/>
      <c r="J161" s="245"/>
      <c r="K161" s="266"/>
    </row>
    <row r="162" spans="2:11" s="1" customFormat="1" ht="18.75" customHeight="1">
      <c r="B162" s="247"/>
      <c r="C162" s="257"/>
      <c r="D162" s="257"/>
      <c r="E162" s="257"/>
      <c r="F162" s="267"/>
      <c r="G162" s="257"/>
      <c r="H162" s="257"/>
      <c r="I162" s="257"/>
      <c r="J162" s="257"/>
      <c r="K162" s="247"/>
    </row>
    <row r="163" spans="2:11" s="1" customFormat="1" ht="18.75" customHeight="1">
      <c r="B163" s="220"/>
      <c r="C163" s="220"/>
      <c r="D163" s="220"/>
      <c r="E163" s="220"/>
      <c r="F163" s="220"/>
      <c r="G163" s="220"/>
      <c r="H163" s="220"/>
      <c r="I163" s="220"/>
      <c r="J163" s="220"/>
      <c r="K163" s="220"/>
    </row>
    <row r="164" spans="2:11" s="1" customFormat="1" ht="7.5" customHeight="1">
      <c r="B164" s="202"/>
      <c r="C164" s="203"/>
      <c r="D164" s="203"/>
      <c r="E164" s="203"/>
      <c r="F164" s="203"/>
      <c r="G164" s="203"/>
      <c r="H164" s="203"/>
      <c r="I164" s="203"/>
      <c r="J164" s="203"/>
      <c r="K164" s="204"/>
    </row>
    <row r="165" spans="2:11" s="1" customFormat="1" ht="45" customHeight="1">
      <c r="B165" s="205"/>
      <c r="C165" s="325" t="s">
        <v>1249</v>
      </c>
      <c r="D165" s="325"/>
      <c r="E165" s="325"/>
      <c r="F165" s="325"/>
      <c r="G165" s="325"/>
      <c r="H165" s="325"/>
      <c r="I165" s="325"/>
      <c r="J165" s="325"/>
      <c r="K165" s="206"/>
    </row>
    <row r="166" spans="2:11" s="1" customFormat="1" ht="17.25" customHeight="1">
      <c r="B166" s="205"/>
      <c r="C166" s="226" t="s">
        <v>1177</v>
      </c>
      <c r="D166" s="226"/>
      <c r="E166" s="226"/>
      <c r="F166" s="226" t="s">
        <v>1178</v>
      </c>
      <c r="G166" s="268"/>
      <c r="H166" s="269" t="s">
        <v>61</v>
      </c>
      <c r="I166" s="269" t="s">
        <v>64</v>
      </c>
      <c r="J166" s="226" t="s">
        <v>1179</v>
      </c>
      <c r="K166" s="206"/>
    </row>
    <row r="167" spans="2:11" s="1" customFormat="1" ht="17.25" customHeight="1">
      <c r="B167" s="207"/>
      <c r="C167" s="228" t="s">
        <v>1180</v>
      </c>
      <c r="D167" s="228"/>
      <c r="E167" s="228"/>
      <c r="F167" s="229" t="s">
        <v>1181</v>
      </c>
      <c r="G167" s="270"/>
      <c r="H167" s="271"/>
      <c r="I167" s="271"/>
      <c r="J167" s="228" t="s">
        <v>1182</v>
      </c>
      <c r="K167" s="208"/>
    </row>
    <row r="168" spans="2:11" s="1" customFormat="1" ht="5.25" customHeight="1">
      <c r="B168" s="236"/>
      <c r="C168" s="231"/>
      <c r="D168" s="231"/>
      <c r="E168" s="231"/>
      <c r="F168" s="231"/>
      <c r="G168" s="232"/>
      <c r="H168" s="231"/>
      <c r="I168" s="231"/>
      <c r="J168" s="231"/>
      <c r="K168" s="259"/>
    </row>
    <row r="169" spans="2:11" s="1" customFormat="1" ht="15" customHeight="1">
      <c r="B169" s="236"/>
      <c r="C169" s="213" t="s">
        <v>1186</v>
      </c>
      <c r="D169" s="213"/>
      <c r="E169" s="213"/>
      <c r="F169" s="234" t="s">
        <v>1183</v>
      </c>
      <c r="G169" s="213"/>
      <c r="H169" s="213" t="s">
        <v>1223</v>
      </c>
      <c r="I169" s="213" t="s">
        <v>1185</v>
      </c>
      <c r="J169" s="213">
        <v>120</v>
      </c>
      <c r="K169" s="259"/>
    </row>
    <row r="170" spans="2:11" s="1" customFormat="1" ht="15" customHeight="1">
      <c r="B170" s="236"/>
      <c r="C170" s="213" t="s">
        <v>1232</v>
      </c>
      <c r="D170" s="213"/>
      <c r="E170" s="213"/>
      <c r="F170" s="234" t="s">
        <v>1183</v>
      </c>
      <c r="G170" s="213"/>
      <c r="H170" s="213" t="s">
        <v>1233</v>
      </c>
      <c r="I170" s="213" t="s">
        <v>1185</v>
      </c>
      <c r="J170" s="213" t="s">
        <v>1234</v>
      </c>
      <c r="K170" s="259"/>
    </row>
    <row r="171" spans="2:11" s="1" customFormat="1" ht="15" customHeight="1">
      <c r="B171" s="236"/>
      <c r="C171" s="213" t="s">
        <v>1131</v>
      </c>
      <c r="D171" s="213"/>
      <c r="E171" s="213"/>
      <c r="F171" s="234" t="s">
        <v>1183</v>
      </c>
      <c r="G171" s="213"/>
      <c r="H171" s="213" t="s">
        <v>1250</v>
      </c>
      <c r="I171" s="213" t="s">
        <v>1185</v>
      </c>
      <c r="J171" s="213" t="s">
        <v>1234</v>
      </c>
      <c r="K171" s="259"/>
    </row>
    <row r="172" spans="2:11" s="1" customFormat="1" ht="15" customHeight="1">
      <c r="B172" s="236"/>
      <c r="C172" s="213" t="s">
        <v>1188</v>
      </c>
      <c r="D172" s="213"/>
      <c r="E172" s="213"/>
      <c r="F172" s="234" t="s">
        <v>1189</v>
      </c>
      <c r="G172" s="213"/>
      <c r="H172" s="213" t="s">
        <v>1250</v>
      </c>
      <c r="I172" s="213" t="s">
        <v>1185</v>
      </c>
      <c r="J172" s="213">
        <v>50</v>
      </c>
      <c r="K172" s="259"/>
    </row>
    <row r="173" spans="2:11" s="1" customFormat="1" ht="15" customHeight="1">
      <c r="B173" s="236"/>
      <c r="C173" s="213" t="s">
        <v>1191</v>
      </c>
      <c r="D173" s="213"/>
      <c r="E173" s="213"/>
      <c r="F173" s="234" t="s">
        <v>1183</v>
      </c>
      <c r="G173" s="213"/>
      <c r="H173" s="213" t="s">
        <v>1250</v>
      </c>
      <c r="I173" s="213" t="s">
        <v>1193</v>
      </c>
      <c r="J173" s="213"/>
      <c r="K173" s="259"/>
    </row>
    <row r="174" spans="2:11" s="1" customFormat="1" ht="15" customHeight="1">
      <c r="B174" s="236"/>
      <c r="C174" s="213" t="s">
        <v>1202</v>
      </c>
      <c r="D174" s="213"/>
      <c r="E174" s="213"/>
      <c r="F174" s="234" t="s">
        <v>1189</v>
      </c>
      <c r="G174" s="213"/>
      <c r="H174" s="213" t="s">
        <v>1250</v>
      </c>
      <c r="I174" s="213" t="s">
        <v>1185</v>
      </c>
      <c r="J174" s="213">
        <v>50</v>
      </c>
      <c r="K174" s="259"/>
    </row>
    <row r="175" spans="2:11" s="1" customFormat="1" ht="15" customHeight="1">
      <c r="B175" s="236"/>
      <c r="C175" s="213" t="s">
        <v>1210</v>
      </c>
      <c r="D175" s="213"/>
      <c r="E175" s="213"/>
      <c r="F175" s="234" t="s">
        <v>1189</v>
      </c>
      <c r="G175" s="213"/>
      <c r="H175" s="213" t="s">
        <v>1250</v>
      </c>
      <c r="I175" s="213" t="s">
        <v>1185</v>
      </c>
      <c r="J175" s="213">
        <v>50</v>
      </c>
      <c r="K175" s="259"/>
    </row>
    <row r="176" spans="2:11" s="1" customFormat="1" ht="15" customHeight="1">
      <c r="B176" s="236"/>
      <c r="C176" s="213" t="s">
        <v>1208</v>
      </c>
      <c r="D176" s="213"/>
      <c r="E176" s="213"/>
      <c r="F176" s="234" t="s">
        <v>1189</v>
      </c>
      <c r="G176" s="213"/>
      <c r="H176" s="213" t="s">
        <v>1250</v>
      </c>
      <c r="I176" s="213" t="s">
        <v>1185</v>
      </c>
      <c r="J176" s="213">
        <v>50</v>
      </c>
      <c r="K176" s="259"/>
    </row>
    <row r="177" spans="2:11" s="1" customFormat="1" ht="15" customHeight="1">
      <c r="B177" s="236"/>
      <c r="C177" s="213" t="s">
        <v>119</v>
      </c>
      <c r="D177" s="213"/>
      <c r="E177" s="213"/>
      <c r="F177" s="234" t="s">
        <v>1183</v>
      </c>
      <c r="G177" s="213"/>
      <c r="H177" s="213" t="s">
        <v>1251</v>
      </c>
      <c r="I177" s="213" t="s">
        <v>1252</v>
      </c>
      <c r="J177" s="213"/>
      <c r="K177" s="259"/>
    </row>
    <row r="178" spans="2:11" s="1" customFormat="1" ht="15" customHeight="1">
      <c r="B178" s="236"/>
      <c r="C178" s="213" t="s">
        <v>64</v>
      </c>
      <c r="D178" s="213"/>
      <c r="E178" s="213"/>
      <c r="F178" s="234" t="s">
        <v>1183</v>
      </c>
      <c r="G178" s="213"/>
      <c r="H178" s="213" t="s">
        <v>1253</v>
      </c>
      <c r="I178" s="213" t="s">
        <v>1254</v>
      </c>
      <c r="J178" s="213">
        <v>1</v>
      </c>
      <c r="K178" s="259"/>
    </row>
    <row r="179" spans="2:11" s="1" customFormat="1" ht="15" customHeight="1">
      <c r="B179" s="236"/>
      <c r="C179" s="213" t="s">
        <v>60</v>
      </c>
      <c r="D179" s="213"/>
      <c r="E179" s="213"/>
      <c r="F179" s="234" t="s">
        <v>1183</v>
      </c>
      <c r="G179" s="213"/>
      <c r="H179" s="213" t="s">
        <v>1255</v>
      </c>
      <c r="I179" s="213" t="s">
        <v>1185</v>
      </c>
      <c r="J179" s="213">
        <v>20</v>
      </c>
      <c r="K179" s="259"/>
    </row>
    <row r="180" spans="2:11" s="1" customFormat="1" ht="15" customHeight="1">
      <c r="B180" s="236"/>
      <c r="C180" s="213" t="s">
        <v>61</v>
      </c>
      <c r="D180" s="213"/>
      <c r="E180" s="213"/>
      <c r="F180" s="234" t="s">
        <v>1183</v>
      </c>
      <c r="G180" s="213"/>
      <c r="H180" s="213" t="s">
        <v>1256</v>
      </c>
      <c r="I180" s="213" t="s">
        <v>1185</v>
      </c>
      <c r="J180" s="213">
        <v>255</v>
      </c>
      <c r="K180" s="259"/>
    </row>
    <row r="181" spans="2:11" s="1" customFormat="1" ht="15" customHeight="1">
      <c r="B181" s="236"/>
      <c r="C181" s="213" t="s">
        <v>120</v>
      </c>
      <c r="D181" s="213"/>
      <c r="E181" s="213"/>
      <c r="F181" s="234" t="s">
        <v>1183</v>
      </c>
      <c r="G181" s="213"/>
      <c r="H181" s="213" t="s">
        <v>1147</v>
      </c>
      <c r="I181" s="213" t="s">
        <v>1185</v>
      </c>
      <c r="J181" s="213">
        <v>10</v>
      </c>
      <c r="K181" s="259"/>
    </row>
    <row r="182" spans="2:11" s="1" customFormat="1" ht="15" customHeight="1">
      <c r="B182" s="236"/>
      <c r="C182" s="213" t="s">
        <v>121</v>
      </c>
      <c r="D182" s="213"/>
      <c r="E182" s="213"/>
      <c r="F182" s="234" t="s">
        <v>1183</v>
      </c>
      <c r="G182" s="213"/>
      <c r="H182" s="213" t="s">
        <v>1257</v>
      </c>
      <c r="I182" s="213" t="s">
        <v>1218</v>
      </c>
      <c r="J182" s="213"/>
      <c r="K182" s="259"/>
    </row>
    <row r="183" spans="2:11" s="1" customFormat="1" ht="15" customHeight="1">
      <c r="B183" s="236"/>
      <c r="C183" s="213" t="s">
        <v>1258</v>
      </c>
      <c r="D183" s="213"/>
      <c r="E183" s="213"/>
      <c r="F183" s="234" t="s">
        <v>1183</v>
      </c>
      <c r="G183" s="213"/>
      <c r="H183" s="213" t="s">
        <v>1259</v>
      </c>
      <c r="I183" s="213" t="s">
        <v>1218</v>
      </c>
      <c r="J183" s="213"/>
      <c r="K183" s="259"/>
    </row>
    <row r="184" spans="2:11" s="1" customFormat="1" ht="15" customHeight="1">
      <c r="B184" s="236"/>
      <c r="C184" s="213" t="s">
        <v>1247</v>
      </c>
      <c r="D184" s="213"/>
      <c r="E184" s="213"/>
      <c r="F184" s="234" t="s">
        <v>1183</v>
      </c>
      <c r="G184" s="213"/>
      <c r="H184" s="213" t="s">
        <v>1260</v>
      </c>
      <c r="I184" s="213" t="s">
        <v>1218</v>
      </c>
      <c r="J184" s="213"/>
      <c r="K184" s="259"/>
    </row>
    <row r="185" spans="2:11" s="1" customFormat="1" ht="15" customHeight="1">
      <c r="B185" s="236"/>
      <c r="C185" s="213" t="s">
        <v>123</v>
      </c>
      <c r="D185" s="213"/>
      <c r="E185" s="213"/>
      <c r="F185" s="234" t="s">
        <v>1189</v>
      </c>
      <c r="G185" s="213"/>
      <c r="H185" s="213" t="s">
        <v>1261</v>
      </c>
      <c r="I185" s="213" t="s">
        <v>1185</v>
      </c>
      <c r="J185" s="213">
        <v>50</v>
      </c>
      <c r="K185" s="259"/>
    </row>
    <row r="186" spans="2:11" s="1" customFormat="1" ht="15" customHeight="1">
      <c r="B186" s="236"/>
      <c r="C186" s="213" t="s">
        <v>1262</v>
      </c>
      <c r="D186" s="213"/>
      <c r="E186" s="213"/>
      <c r="F186" s="234" t="s">
        <v>1189</v>
      </c>
      <c r="G186" s="213"/>
      <c r="H186" s="213" t="s">
        <v>1263</v>
      </c>
      <c r="I186" s="213" t="s">
        <v>1264</v>
      </c>
      <c r="J186" s="213"/>
      <c r="K186" s="259"/>
    </row>
    <row r="187" spans="2:11" s="1" customFormat="1" ht="15" customHeight="1">
      <c r="B187" s="236"/>
      <c r="C187" s="213" t="s">
        <v>1265</v>
      </c>
      <c r="D187" s="213"/>
      <c r="E187" s="213"/>
      <c r="F187" s="234" t="s">
        <v>1189</v>
      </c>
      <c r="G187" s="213"/>
      <c r="H187" s="213" t="s">
        <v>1266</v>
      </c>
      <c r="I187" s="213" t="s">
        <v>1264</v>
      </c>
      <c r="J187" s="213"/>
      <c r="K187" s="259"/>
    </row>
    <row r="188" spans="2:11" s="1" customFormat="1" ht="15" customHeight="1">
      <c r="B188" s="236"/>
      <c r="C188" s="213" t="s">
        <v>1267</v>
      </c>
      <c r="D188" s="213"/>
      <c r="E188" s="213"/>
      <c r="F188" s="234" t="s">
        <v>1189</v>
      </c>
      <c r="G188" s="213"/>
      <c r="H188" s="213" t="s">
        <v>1268</v>
      </c>
      <c r="I188" s="213" t="s">
        <v>1264</v>
      </c>
      <c r="J188" s="213"/>
      <c r="K188" s="259"/>
    </row>
    <row r="189" spans="2:11" s="1" customFormat="1" ht="15" customHeight="1">
      <c r="B189" s="236"/>
      <c r="C189" s="272" t="s">
        <v>1269</v>
      </c>
      <c r="D189" s="213"/>
      <c r="E189" s="213"/>
      <c r="F189" s="234" t="s">
        <v>1189</v>
      </c>
      <c r="G189" s="213"/>
      <c r="H189" s="213" t="s">
        <v>1270</v>
      </c>
      <c r="I189" s="213" t="s">
        <v>1271</v>
      </c>
      <c r="J189" s="273" t="s">
        <v>1272</v>
      </c>
      <c r="K189" s="259"/>
    </row>
    <row r="190" spans="2:11" s="1" customFormat="1" ht="15" customHeight="1">
      <c r="B190" s="236"/>
      <c r="C190" s="272" t="s">
        <v>49</v>
      </c>
      <c r="D190" s="213"/>
      <c r="E190" s="213"/>
      <c r="F190" s="234" t="s">
        <v>1183</v>
      </c>
      <c r="G190" s="213"/>
      <c r="H190" s="210" t="s">
        <v>1273</v>
      </c>
      <c r="I190" s="213" t="s">
        <v>1274</v>
      </c>
      <c r="J190" s="213"/>
      <c r="K190" s="259"/>
    </row>
    <row r="191" spans="2:11" s="1" customFormat="1" ht="15" customHeight="1">
      <c r="B191" s="236"/>
      <c r="C191" s="272" t="s">
        <v>1275</v>
      </c>
      <c r="D191" s="213"/>
      <c r="E191" s="213"/>
      <c r="F191" s="234" t="s">
        <v>1183</v>
      </c>
      <c r="G191" s="213"/>
      <c r="H191" s="213" t="s">
        <v>1276</v>
      </c>
      <c r="I191" s="213" t="s">
        <v>1218</v>
      </c>
      <c r="J191" s="213"/>
      <c r="K191" s="259"/>
    </row>
    <row r="192" spans="2:11" s="1" customFormat="1" ht="15" customHeight="1">
      <c r="B192" s="236"/>
      <c r="C192" s="272" t="s">
        <v>1277</v>
      </c>
      <c r="D192" s="213"/>
      <c r="E192" s="213"/>
      <c r="F192" s="234" t="s">
        <v>1183</v>
      </c>
      <c r="G192" s="213"/>
      <c r="H192" s="213" t="s">
        <v>1278</v>
      </c>
      <c r="I192" s="213" t="s">
        <v>1218</v>
      </c>
      <c r="J192" s="213"/>
      <c r="K192" s="259"/>
    </row>
    <row r="193" spans="2:11" s="1" customFormat="1" ht="15" customHeight="1">
      <c r="B193" s="236"/>
      <c r="C193" s="272" t="s">
        <v>1279</v>
      </c>
      <c r="D193" s="213"/>
      <c r="E193" s="213"/>
      <c r="F193" s="234" t="s">
        <v>1189</v>
      </c>
      <c r="G193" s="213"/>
      <c r="H193" s="213" t="s">
        <v>1280</v>
      </c>
      <c r="I193" s="213" t="s">
        <v>1218</v>
      </c>
      <c r="J193" s="213"/>
      <c r="K193" s="259"/>
    </row>
    <row r="194" spans="2:11" s="1" customFormat="1" ht="15" customHeight="1">
      <c r="B194" s="265"/>
      <c r="C194" s="274"/>
      <c r="D194" s="245"/>
      <c r="E194" s="245"/>
      <c r="F194" s="245"/>
      <c r="G194" s="245"/>
      <c r="H194" s="245"/>
      <c r="I194" s="245"/>
      <c r="J194" s="245"/>
      <c r="K194" s="266"/>
    </row>
    <row r="195" spans="2:11" s="1" customFormat="1" ht="18.75" customHeight="1">
      <c r="B195" s="247"/>
      <c r="C195" s="257"/>
      <c r="D195" s="257"/>
      <c r="E195" s="257"/>
      <c r="F195" s="267"/>
      <c r="G195" s="257"/>
      <c r="H195" s="257"/>
      <c r="I195" s="257"/>
      <c r="J195" s="257"/>
      <c r="K195" s="247"/>
    </row>
    <row r="196" spans="2:11" s="1" customFormat="1" ht="18.75" customHeight="1">
      <c r="B196" s="247"/>
      <c r="C196" s="257"/>
      <c r="D196" s="257"/>
      <c r="E196" s="257"/>
      <c r="F196" s="267"/>
      <c r="G196" s="257"/>
      <c r="H196" s="257"/>
      <c r="I196" s="257"/>
      <c r="J196" s="257"/>
      <c r="K196" s="247"/>
    </row>
    <row r="197" spans="2:11" s="1" customFormat="1" ht="18.75" customHeight="1">
      <c r="B197" s="220"/>
      <c r="C197" s="220"/>
      <c r="D197" s="220"/>
      <c r="E197" s="220"/>
      <c r="F197" s="220"/>
      <c r="G197" s="220"/>
      <c r="H197" s="220"/>
      <c r="I197" s="220"/>
      <c r="J197" s="220"/>
      <c r="K197" s="220"/>
    </row>
    <row r="198" spans="2:11" s="1" customFormat="1" ht="13.5">
      <c r="B198" s="202"/>
      <c r="C198" s="203"/>
      <c r="D198" s="203"/>
      <c r="E198" s="203"/>
      <c r="F198" s="203"/>
      <c r="G198" s="203"/>
      <c r="H198" s="203"/>
      <c r="I198" s="203"/>
      <c r="J198" s="203"/>
      <c r="K198" s="204"/>
    </row>
    <row r="199" spans="2:11" s="1" customFormat="1" ht="21">
      <c r="B199" s="205"/>
      <c r="C199" s="325" t="s">
        <v>1281</v>
      </c>
      <c r="D199" s="325"/>
      <c r="E199" s="325"/>
      <c r="F199" s="325"/>
      <c r="G199" s="325"/>
      <c r="H199" s="325"/>
      <c r="I199" s="325"/>
      <c r="J199" s="325"/>
      <c r="K199" s="206"/>
    </row>
    <row r="200" spans="2:11" s="1" customFormat="1" ht="25.5" customHeight="1">
      <c r="B200" s="205"/>
      <c r="C200" s="275" t="s">
        <v>1282</v>
      </c>
      <c r="D200" s="275"/>
      <c r="E200" s="275"/>
      <c r="F200" s="275" t="s">
        <v>1283</v>
      </c>
      <c r="G200" s="276"/>
      <c r="H200" s="326" t="s">
        <v>1284</v>
      </c>
      <c r="I200" s="326"/>
      <c r="J200" s="326"/>
      <c r="K200" s="206"/>
    </row>
    <row r="201" spans="2:11" s="1" customFormat="1" ht="5.25" customHeight="1">
      <c r="B201" s="236"/>
      <c r="C201" s="231"/>
      <c r="D201" s="231"/>
      <c r="E201" s="231"/>
      <c r="F201" s="231"/>
      <c r="G201" s="257"/>
      <c r="H201" s="231"/>
      <c r="I201" s="231"/>
      <c r="J201" s="231"/>
      <c r="K201" s="259"/>
    </row>
    <row r="202" spans="2:11" s="1" customFormat="1" ht="15" customHeight="1">
      <c r="B202" s="236"/>
      <c r="C202" s="213" t="s">
        <v>1274</v>
      </c>
      <c r="D202" s="213"/>
      <c r="E202" s="213"/>
      <c r="F202" s="234" t="s">
        <v>50</v>
      </c>
      <c r="G202" s="213"/>
      <c r="H202" s="327" t="s">
        <v>1285</v>
      </c>
      <c r="I202" s="327"/>
      <c r="J202" s="327"/>
      <c r="K202" s="259"/>
    </row>
    <row r="203" spans="2:11" s="1" customFormat="1" ht="15" customHeight="1">
      <c r="B203" s="236"/>
      <c r="C203" s="213"/>
      <c r="D203" s="213"/>
      <c r="E203" s="213"/>
      <c r="F203" s="234" t="s">
        <v>51</v>
      </c>
      <c r="G203" s="213"/>
      <c r="H203" s="327" t="s">
        <v>1286</v>
      </c>
      <c r="I203" s="327"/>
      <c r="J203" s="327"/>
      <c r="K203" s="259"/>
    </row>
    <row r="204" spans="2:11" s="1" customFormat="1" ht="15" customHeight="1">
      <c r="B204" s="236"/>
      <c r="C204" s="213"/>
      <c r="D204" s="213"/>
      <c r="E204" s="213"/>
      <c r="F204" s="234" t="s">
        <v>54</v>
      </c>
      <c r="G204" s="213"/>
      <c r="H204" s="327" t="s">
        <v>1287</v>
      </c>
      <c r="I204" s="327"/>
      <c r="J204" s="327"/>
      <c r="K204" s="259"/>
    </row>
    <row r="205" spans="2:11" s="1" customFormat="1" ht="15" customHeight="1">
      <c r="B205" s="236"/>
      <c r="C205" s="213"/>
      <c r="D205" s="213"/>
      <c r="E205" s="213"/>
      <c r="F205" s="234" t="s">
        <v>52</v>
      </c>
      <c r="G205" s="213"/>
      <c r="H205" s="327" t="s">
        <v>1288</v>
      </c>
      <c r="I205" s="327"/>
      <c r="J205" s="327"/>
      <c r="K205" s="259"/>
    </row>
    <row r="206" spans="2:11" s="1" customFormat="1" ht="15" customHeight="1">
      <c r="B206" s="236"/>
      <c r="C206" s="213"/>
      <c r="D206" s="213"/>
      <c r="E206" s="213"/>
      <c r="F206" s="234" t="s">
        <v>53</v>
      </c>
      <c r="G206" s="213"/>
      <c r="H206" s="327" t="s">
        <v>1289</v>
      </c>
      <c r="I206" s="327"/>
      <c r="J206" s="327"/>
      <c r="K206" s="259"/>
    </row>
    <row r="207" spans="2:11" s="1" customFormat="1" ht="15" customHeight="1">
      <c r="B207" s="236"/>
      <c r="C207" s="213"/>
      <c r="D207" s="213"/>
      <c r="E207" s="213"/>
      <c r="F207" s="234"/>
      <c r="G207" s="213"/>
      <c r="H207" s="213"/>
      <c r="I207" s="213"/>
      <c r="J207" s="213"/>
      <c r="K207" s="259"/>
    </row>
    <row r="208" spans="2:11" s="1" customFormat="1" ht="15" customHeight="1">
      <c r="B208" s="236"/>
      <c r="C208" s="213" t="s">
        <v>1230</v>
      </c>
      <c r="D208" s="213"/>
      <c r="E208" s="213"/>
      <c r="F208" s="234" t="s">
        <v>86</v>
      </c>
      <c r="G208" s="213"/>
      <c r="H208" s="327" t="s">
        <v>1290</v>
      </c>
      <c r="I208" s="327"/>
      <c r="J208" s="327"/>
      <c r="K208" s="259"/>
    </row>
    <row r="209" spans="2:11" s="1" customFormat="1" ht="15" customHeight="1">
      <c r="B209" s="236"/>
      <c r="C209" s="213"/>
      <c r="D209" s="213"/>
      <c r="E209" s="213"/>
      <c r="F209" s="234" t="s">
        <v>1125</v>
      </c>
      <c r="G209" s="213"/>
      <c r="H209" s="327" t="s">
        <v>1126</v>
      </c>
      <c r="I209" s="327"/>
      <c r="J209" s="327"/>
      <c r="K209" s="259"/>
    </row>
    <row r="210" spans="2:11" s="1" customFormat="1" ht="15" customHeight="1">
      <c r="B210" s="236"/>
      <c r="C210" s="213"/>
      <c r="D210" s="213"/>
      <c r="E210" s="213"/>
      <c r="F210" s="234" t="s">
        <v>1123</v>
      </c>
      <c r="G210" s="213"/>
      <c r="H210" s="327" t="s">
        <v>1291</v>
      </c>
      <c r="I210" s="327"/>
      <c r="J210" s="327"/>
      <c r="K210" s="259"/>
    </row>
    <row r="211" spans="2:11" s="1" customFormat="1" ht="15" customHeight="1">
      <c r="B211" s="277"/>
      <c r="C211" s="213"/>
      <c r="D211" s="213"/>
      <c r="E211" s="213"/>
      <c r="F211" s="234" t="s">
        <v>1127</v>
      </c>
      <c r="G211" s="272"/>
      <c r="H211" s="328" t="s">
        <v>1128</v>
      </c>
      <c r="I211" s="328"/>
      <c r="J211" s="328"/>
      <c r="K211" s="278"/>
    </row>
    <row r="212" spans="2:11" s="1" customFormat="1" ht="15" customHeight="1">
      <c r="B212" s="277"/>
      <c r="C212" s="213"/>
      <c r="D212" s="213"/>
      <c r="E212" s="213"/>
      <c r="F212" s="234" t="s">
        <v>1129</v>
      </c>
      <c r="G212" s="272"/>
      <c r="H212" s="328" t="s">
        <v>1292</v>
      </c>
      <c r="I212" s="328"/>
      <c r="J212" s="328"/>
      <c r="K212" s="278"/>
    </row>
    <row r="213" spans="2:11" s="1" customFormat="1" ht="15" customHeight="1">
      <c r="B213" s="277"/>
      <c r="C213" s="213"/>
      <c r="D213" s="213"/>
      <c r="E213" s="213"/>
      <c r="F213" s="234"/>
      <c r="G213" s="272"/>
      <c r="H213" s="263"/>
      <c r="I213" s="263"/>
      <c r="J213" s="263"/>
      <c r="K213" s="278"/>
    </row>
    <row r="214" spans="2:11" s="1" customFormat="1" ht="15" customHeight="1">
      <c r="B214" s="277"/>
      <c r="C214" s="213" t="s">
        <v>1254</v>
      </c>
      <c r="D214" s="213"/>
      <c r="E214" s="213"/>
      <c r="F214" s="234">
        <v>1</v>
      </c>
      <c r="G214" s="272"/>
      <c r="H214" s="328" t="s">
        <v>1293</v>
      </c>
      <c r="I214" s="328"/>
      <c r="J214" s="328"/>
      <c r="K214" s="278"/>
    </row>
    <row r="215" spans="2:11" s="1" customFormat="1" ht="15" customHeight="1">
      <c r="B215" s="277"/>
      <c r="C215" s="213"/>
      <c r="D215" s="213"/>
      <c r="E215" s="213"/>
      <c r="F215" s="234">
        <v>2</v>
      </c>
      <c r="G215" s="272"/>
      <c r="H215" s="328" t="s">
        <v>1294</v>
      </c>
      <c r="I215" s="328"/>
      <c r="J215" s="328"/>
      <c r="K215" s="278"/>
    </row>
    <row r="216" spans="2:11" s="1" customFormat="1" ht="15" customHeight="1">
      <c r="B216" s="277"/>
      <c r="C216" s="213"/>
      <c r="D216" s="213"/>
      <c r="E216" s="213"/>
      <c r="F216" s="234">
        <v>3</v>
      </c>
      <c r="G216" s="272"/>
      <c r="H216" s="328" t="s">
        <v>1295</v>
      </c>
      <c r="I216" s="328"/>
      <c r="J216" s="328"/>
      <c r="K216" s="278"/>
    </row>
    <row r="217" spans="2:11" s="1" customFormat="1" ht="15" customHeight="1">
      <c r="B217" s="277"/>
      <c r="C217" s="213"/>
      <c r="D217" s="213"/>
      <c r="E217" s="213"/>
      <c r="F217" s="234">
        <v>4</v>
      </c>
      <c r="G217" s="272"/>
      <c r="H217" s="328" t="s">
        <v>1296</v>
      </c>
      <c r="I217" s="328"/>
      <c r="J217" s="328"/>
      <c r="K217" s="278"/>
    </row>
    <row r="218" spans="2:11" s="1" customFormat="1" ht="12.75" customHeight="1">
      <c r="B218" s="279"/>
      <c r="C218" s="280"/>
      <c r="D218" s="280"/>
      <c r="E218" s="280"/>
      <c r="F218" s="280"/>
      <c r="G218" s="280"/>
      <c r="H218" s="280"/>
      <c r="I218" s="280"/>
      <c r="J218" s="280"/>
      <c r="K218" s="281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Šprincl</dc:creator>
  <cp:keywords/>
  <dc:description/>
  <cp:lastModifiedBy>Peckertová Soňa</cp:lastModifiedBy>
  <dcterms:created xsi:type="dcterms:W3CDTF">2023-07-12T12:47:34Z</dcterms:created>
  <dcterms:modified xsi:type="dcterms:W3CDTF">2023-07-13T04:58:43Z</dcterms:modified>
  <cp:category/>
  <cp:version/>
  <cp:contentType/>
  <cp:contentStatus/>
</cp:coreProperties>
</file>