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 II-180 Oprava s..." sheetId="2" r:id="rId2"/>
    <sheet name="VRN - VRN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101 -  II-180 Oprava s...'!$C$90:$K$835</definedName>
    <definedName name="_xlnm.Print_Area" localSheetId="1">'SO 101 -  II-180 Oprava s...'!$C$4:$J$39,'SO 101 -  II-180 Oprava s...'!$C$45:$J$72,'SO 101 -  II-180 Oprava s...'!$C$78:$K$835</definedName>
    <definedName name="_xlnm._FilterDatabase" localSheetId="2" hidden="1">'VRN - VRN'!$C$83:$K$113</definedName>
    <definedName name="_xlnm.Print_Area" localSheetId="2">'VRN - VRN'!$C$4:$J$39,'VRN - VRN'!$C$45:$J$65,'VRN - VRN'!$C$71:$K$113</definedName>
    <definedName name="_xlnm.Print_Area" localSheetId="3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101 -  II-180 Oprava s...'!$90:$90</definedName>
    <definedName name="_xlnm.Print_Titles" localSheetId="2">'VRN - VRN'!$83:$83</definedName>
  </definedNames>
  <calcPr fullCalcOnLoad="1"/>
</workbook>
</file>

<file path=xl/sharedStrings.xml><?xml version="1.0" encoding="utf-8"?>
<sst xmlns="http://schemas.openxmlformats.org/spreadsheetml/2006/main" count="7380" uniqueCount="1350">
  <si>
    <t>Export Komplet</t>
  </si>
  <si>
    <t>VZ</t>
  </si>
  <si>
    <t>2.0</t>
  </si>
  <si>
    <t>ZAMOK</t>
  </si>
  <si>
    <t>False</t>
  </si>
  <si>
    <t>{9a82d5b7-9b66-44f1-a856-c07a09d99c38}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</si>
  <si>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</si>
  <si>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</si>
  <si>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</si>
  <si>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</si>
  <si>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</si>
  <si>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</si>
  <si>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</si>
  <si>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</si>
  <si>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2023-B06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</si>
  <si>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</si>
  <si>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</si>
  <si>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II/180 Starý Plzenec – D5 - oprava</t>
  </si>
  <si>
    <t>KSO:</t>
  </si>
  <si>
    <t/>
  </si>
  <si>
    <t>CC-CZ:</t>
  </si>
  <si>
    <t>Místo:</t>
  </si>
  <si>
    <t>k.ú.Starý Plzenec</t>
  </si>
  <si>
    <t>Datum:</t>
  </si>
  <si>
    <t>14. 4. 2023</t>
  </si>
  <si>
    <t>Zadavatel:</t>
  </si>
  <si>
    <t>IČ:</t>
  </si>
  <si>
    <t>720 53 119</t>
  </si>
  <si>
    <t>Správa a údržba silnic Plzeňského kraje, p.o.</t>
  </si>
  <si>
    <t>DIČ:</t>
  </si>
  <si>
    <t>Uchazeč:</t>
  </si>
  <si>
    <t>Vyplň údaj</t>
  </si>
  <si>
    <t>Projektant:</t>
  </si>
  <si>
    <t>29159342</t>
  </si>
  <si>
    <t>WORING s.r.o.,Na Roudné 1604/93; Plzeň</t>
  </si>
  <si>
    <t>CZ29159342</t>
  </si>
  <si>
    <t>True</t>
  </si>
  <si>
    <t>Zpracovatel:</t>
  </si>
  <si>
    <t>75900513</t>
  </si>
  <si>
    <t>Ing. Kateřina Tumpachová</t>
  </si>
  <si>
    <t>CZ7556082479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</si>
  <si>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</si>
  <si>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</si>
  <si>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</si>
  <si>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</si>
  <si>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</si>
  <si>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</si>
  <si>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</si>
  <si>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</si>
  <si>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</si>
  <si>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</si>
  <si>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</si>
  <si>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</si>
  <si>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</si>
  <si>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</si>
  <si>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</si>
  <si>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</si>
  <si>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</si>
  <si>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</si>
  <si>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</si>
  <si>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</si>
  <si>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</si>
  <si>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</si>
  <si>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</si>
  <si>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</si>
  <si>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</si>
  <si>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</si>
  <si>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</si>
  <si>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</si>
  <si>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</si>
  <si>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</si>
  <si>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</si>
  <si>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</si>
  <si>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</si>
  <si>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</si>
  <si>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</si>
  <si>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</si>
  <si>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</si>
  <si>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</si>
  <si>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</si>
  <si>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</si>
  <si>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</si>
  <si>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</si>
  <si>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 xml:space="preserve"> II/180 Oprava silnice</t>
  </si>
  <si>
    <t>STA</t>
  </si>
  <si>
    <t>1</t>
  </si>
  <si>
    <t>{5d519399-2d27-4753-a376-f3a6e619812a}</t>
  </si>
  <si>
    <t>2</t>
  </si>
  <si>
    <t>VRN</t>
  </si>
  <si>
    <t>{e81f27e3-fe7b-40d4-a55f-1a918db394e6}</t>
  </si>
  <si>
    <t>KRYCÍ LIST SOUPISU PRACÍ</t>
  </si>
  <si>
    <t>Objekt:</t>
  </si>
  <si>
    <t>SO 101 -  II/180 Oprava silnice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</si>
  <si>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</si>
  <si>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</si>
  <si>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</si>
  <si>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</si>
  <si>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</si>
  <si>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</si>
  <si>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</si>
  <si>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</si>
  <si>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</si>
  <si>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</si>
  <si>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</si>
  <si>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</si>
  <si>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</si>
  <si>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</si>
  <si>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</si>
  <si>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</si>
  <si>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</si>
  <si>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</si>
  <si>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</si>
  <si>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</si>
  <si>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</si>
  <si>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</si>
  <si>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</si>
  <si>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</si>
  <si>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</si>
  <si>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</si>
  <si>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</si>
  <si>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</si>
  <si>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</si>
  <si>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</si>
  <si>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</si>
  <si>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</si>
  <si>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</si>
  <si>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</si>
  <si>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111151233</t>
  </si>
  <si>
    <t>Pokosení trávníku lučního pl do 10000 m2 s odvozem do 20 km ve svahu přes 1:2 do 1:1</t>
  </si>
  <si>
    <t>m2</t>
  </si>
  <si>
    <t>CS ÚRS 2023 01</t>
  </si>
  <si>
    <t>4</t>
  </si>
  <si>
    <t>1338454199</t>
  </si>
  <si>
    <t>PP</t>
  </si>
  <si>
    <t>Pokosení trávníku při souvislé ploše přes 1000 do 10000 m2 lučního na svahu přes 1:2 do 1:1</t>
  </si>
  <si>
    <t>Online PSC</t>
  </si>
  <si>
    <t>https://podminky.urs.cz/item/CS_URS_2023_01/111151233</t>
  </si>
  <si>
    <t>113106171</t>
  </si>
  <si>
    <t>Rozebrání dlažeb vozovek ze zámkové dlažby s ložem z kameniva ručně</t>
  </si>
  <si>
    <t>1460017357</t>
  </si>
  <si>
    <t>Rozebrání dlažeb vozovek a ploch s přemístěním hmot na skládku na vzdálenost do 3 m nebo s naložením na dopravní prostředek, s jakoukoliv výplní spár ručně ze zámkové dlažby s ložem z kameniva</t>
  </si>
  <si>
    <t>https://podminky.urs.cz/item/CS_URS_2023_01/113106171</t>
  </si>
  <si>
    <t>VV</t>
  </si>
  <si>
    <t>Odstranění zbytků dlažby u sjezdů-zámk .dlažba</t>
  </si>
  <si>
    <t>Zámková dlažba - přeskládání</t>
  </si>
  <si>
    <t>169</t>
  </si>
  <si>
    <t>Součet</t>
  </si>
  <si>
    <t>3</t>
  </si>
  <si>
    <t>113107223</t>
  </si>
  <si>
    <t>Odstranění podkladu z kameniva drceného tl přes 200 do 300 mm strojně pl přes 200 m2</t>
  </si>
  <si>
    <t>-139316196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</si>
  <si>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</si>
  <si>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https://podminky.urs.cz/item/CS_URS_2023_01/113107223</t>
  </si>
  <si>
    <t>Krajnice šd, tl. 250mm</t>
  </si>
  <si>
    <t>1905</t>
  </si>
  <si>
    <t>113107224</t>
  </si>
  <si>
    <t>Odstranění podkladu z kameniva drceného tl přes 300 do 400 mm strojně pl přes 200 m2</t>
  </si>
  <si>
    <t>1175385104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</si>
  <si>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</si>
  <si>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https://podminky.urs.cz/item/CS_URS_2023_01/113107224</t>
  </si>
  <si>
    <t xml:space="preserve">Bourání celé konstrukce vozovky </t>
  </si>
  <si>
    <t>2380</t>
  </si>
  <si>
    <t>5</t>
  </si>
  <si>
    <t>113107322</t>
  </si>
  <si>
    <t>Odstranění podkladu z kameniva drceného tl přes 100 do 200 mm strojně pl do 50 m2</t>
  </si>
  <si>
    <t>-1763199292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</si>
  <si>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</si>
  <si>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https://podminky.urs.cz/item/CS_URS_2023_01/113107322</t>
  </si>
  <si>
    <t>Zpevněné plochy - vjezdy - štěrk 20cm</t>
  </si>
  <si>
    <t>215</t>
  </si>
  <si>
    <t>6</t>
  </si>
  <si>
    <t>113107324</t>
  </si>
  <si>
    <t>Odstranění podkladu z kameniva drceného tl přes 300 do 400 mm strojně pl do 50 m2</t>
  </si>
  <si>
    <t>-201631133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</si>
  <si>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</si>
  <si>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https://podminky.urs.cz/item/CS_URS_2023_01/113107324</t>
  </si>
  <si>
    <t>Asfalt. vjezdy</t>
  </si>
  <si>
    <t>150</t>
  </si>
  <si>
    <t>7</t>
  </si>
  <si>
    <t>113154225</t>
  </si>
  <si>
    <t>Frézování živičného krytu tl 200 mm pruh š přes 0,5 do 1 m pl přes 500 do 1000 m2 bez překážek v trase</t>
  </si>
  <si>
    <t>1088186823</t>
  </si>
  <si>
    <t>Frézování živičného podkladu nebo krytu s naložením na dopravní prostředek plochy přes 500 do 1 000 m2 bez překážek v trase pruhu šířky do 1 m, tloušťky vrstvy 200 mm</t>
  </si>
  <si>
    <t>https://podminky.urs.cz/item/CS_URS_2023_01/113154225</t>
  </si>
  <si>
    <t>P</t>
  </si>
  <si>
    <t>Poznámka k položce:
ODKUP DODAVATELE</t>
  </si>
  <si>
    <t>Asfalt - vjezdy</t>
  </si>
  <si>
    <t>8</t>
  </si>
  <si>
    <t>113154113</t>
  </si>
  <si>
    <t>Frézování živičného krytu tl 50 mm pruh š 0,5 m pl do 500 m2 bez překážek v trase</t>
  </si>
  <si>
    <t>-124007533</t>
  </si>
  <si>
    <t>Frézování živičného podkladu nebo krytu s naložením na dopravní prostředek plochy do 500 m2 bez překážek v trase pruhu šířky do 0,5 m, tloušťky vrstvy 50 mm</t>
  </si>
  <si>
    <t>https://podminky.urs.cz/item/CS_URS_2023_01/113154113</t>
  </si>
  <si>
    <t>Přechodová oblast - zazubení  v obrusných vrstvách-</t>
  </si>
  <si>
    <t>284</t>
  </si>
  <si>
    <t>9</t>
  </si>
  <si>
    <t>113154114</t>
  </si>
  <si>
    <t>Frézování živičného krytu tl 100 mm pruh š 0,5 m pl do 500 m2 bez překážek v trase</t>
  </si>
  <si>
    <t>-1423983435</t>
  </si>
  <si>
    <t>Frézování živičného podkladu nebo krytu s naložením na dopravní prostředek plochy do 500 m2 bez překážek v trase pruhu šířky do 0,5 m, tloušťky vrstvy 100 mm</t>
  </si>
  <si>
    <t>https://podminky.urs.cz/item/CS_URS_2023_01/113154114</t>
  </si>
  <si>
    <t>Přechodová oblast - zazubení  v ložných vrstvách-</t>
  </si>
  <si>
    <t>227</t>
  </si>
  <si>
    <t>10</t>
  </si>
  <si>
    <t>113154435</t>
  </si>
  <si>
    <t>Frézování živičného krytu tl 200 mm pruh š přes 1 do 2 m pl přes 10000 m2 bez překážek v trase</t>
  </si>
  <si>
    <t>762753010</t>
  </si>
  <si>
    <t>Frézování živičného podkladu nebo krytu s naložením na dopravní prostředek plochy přes 10 000 m2 bez překážek v trase pruhu šířky do 2 m, tloušťky vrstvy 200 mm</t>
  </si>
  <si>
    <t>https://podminky.urs.cz/item/CS_URS_2023_01/113154435</t>
  </si>
  <si>
    <t xml:space="preserve">Asfalt - frézování - silnice 12 cm </t>
  </si>
  <si>
    <t>11371</t>
  </si>
  <si>
    <t>11</t>
  </si>
  <si>
    <t>113202111</t>
  </si>
  <si>
    <t>Vytrhání obrub krajníků obrubníků stojatých</t>
  </si>
  <si>
    <t>m</t>
  </si>
  <si>
    <t>-115408892</t>
  </si>
  <si>
    <t>Vytrhání obrub s vybouráním lože, s přemístěním hmot na skládku na vzdálenost do 3 m nebo s naložením na dopravní prostředek z krajníků nebo obrubníků stojatých</t>
  </si>
  <si>
    <t>https://podminky.urs.cz/item/CS_URS_2023_01/113202111</t>
  </si>
  <si>
    <t xml:space="preserve"> prstenec OK- kruh objezd</t>
  </si>
  <si>
    <t>66</t>
  </si>
  <si>
    <t>Obruba silniční 250mm</t>
  </si>
  <si>
    <t>166</t>
  </si>
  <si>
    <t>12</t>
  </si>
  <si>
    <t>121151123</t>
  </si>
  <si>
    <t>Sejmutí ornice plochy přes 500 m2 tl vrstvy do 200 mm strojně</t>
  </si>
  <si>
    <t>697723803</t>
  </si>
  <si>
    <t>Sejmutí ornice strojně při souvislé ploše přes 500 m2, tl. vrstvy do 200 mm</t>
  </si>
  <si>
    <t>https://podminky.urs.cz/item/CS_URS_2023_01/121151123</t>
  </si>
  <si>
    <t>13</t>
  </si>
  <si>
    <t>132251101</t>
  </si>
  <si>
    <t>Hloubení rýh nezapažených š do 800 mm v hornině třídy těžitelnosti I skupiny 3 objem do 20 m3 strojně</t>
  </si>
  <si>
    <t>m3</t>
  </si>
  <si>
    <t>1328771338</t>
  </si>
  <si>
    <t>Hloubení nezapažených rýh šířky do 800 mm strojně s urovnáním dna do předepsaného profilu a spádu v hornině třídy těžitelnosti I skupiny 3 do 20 m3</t>
  </si>
  <si>
    <t>https://podminky.urs.cz/item/CS_URS_2023_01/132251101</t>
  </si>
  <si>
    <t>drenáže</t>
  </si>
  <si>
    <t>0,5*0,5*(100+9)</t>
  </si>
  <si>
    <t xml:space="preserve">Betonové prahy u propustků </t>
  </si>
  <si>
    <t>0,3*0,7*(0,6+1+1)*3*2</t>
  </si>
  <si>
    <t>Betonové základy pod trouby -propustky</t>
  </si>
  <si>
    <t>0,3*0,65*1,2*2*2</t>
  </si>
  <si>
    <t>14</t>
  </si>
  <si>
    <t>132251253</t>
  </si>
  <si>
    <t>Hloubení rýh nezapažených š do 2000 mm v hornině třídy těžitelnosti I skupiny 3 objem do 100 m3 strojně</t>
  </si>
  <si>
    <t>965972346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</si>
  <si>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</si>
  <si>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https://podminky.urs.cz/item/CS_URS_2023_01/132251253</t>
  </si>
  <si>
    <t>propustky</t>
  </si>
  <si>
    <t>2,73*(9,8+8,7+9,31)</t>
  </si>
  <si>
    <t xml:space="preserve"> u nové konstrukce</t>
  </si>
  <si>
    <t>úsek 1 - 70m</t>
  </si>
  <si>
    <t>30,9</t>
  </si>
  <si>
    <t>úsek 2 - 55m</t>
  </si>
  <si>
    <t>55,55</t>
  </si>
  <si>
    <t>úsek 3 - 90m</t>
  </si>
  <si>
    <t>42,3</t>
  </si>
  <si>
    <t>úsek 4 - 100m</t>
  </si>
  <si>
    <t>26,5</t>
  </si>
  <si>
    <t>úsek 5 - 60m</t>
  </si>
  <si>
    <t>30,0</t>
  </si>
  <si>
    <t>162751117</t>
  </si>
  <si>
    <t>Vodorovné přemístění přes 9 000 do 10000 m výkopku/sypaniny z horniny třídy těžitelnosti I skupiny 1 až 3</t>
  </si>
  <si>
    <t>-1304133180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</si>
  <si>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</si>
  <si>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https://podminky.urs.cz/item/CS_URS_2023_01/162751117</t>
  </si>
  <si>
    <t>16</t>
  </si>
  <si>
    <t>162751119</t>
  </si>
  <si>
    <t>Příplatek k vodorovnému přemístění výkopku/sypaniny z horniny třídy těžitelnosti I skupiny 1 až 3 ZKD 1000 m přes 10000 m</t>
  </si>
  <si>
    <t>-1773291691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</si>
  <si>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</si>
  <si>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</si>
  <si>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566,638*10 'Přepočtené koeficientem množství</t>
  </si>
  <si>
    <t>17</t>
  </si>
  <si>
    <t>171151103</t>
  </si>
  <si>
    <t>Uložení sypaniny z hornin soudržných do násypů zhutněných strojně</t>
  </si>
  <si>
    <t>-38599009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</si>
  <si>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</si>
  <si>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</si>
  <si>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Násypy u nové konstrukce</t>
  </si>
  <si>
    <t>7,98</t>
  </si>
  <si>
    <t>27,9</t>
  </si>
  <si>
    <t>31,0</t>
  </si>
  <si>
    <t>10,08</t>
  </si>
  <si>
    <t xml:space="preserve">Násypy u žlabů u OK </t>
  </si>
  <si>
    <t>75*1,2</t>
  </si>
  <si>
    <t>Zásypy v konstrukci vozovky -celková délka rozšíření na obou stranách komunikace 750 m</t>
  </si>
  <si>
    <t>750*0,1</t>
  </si>
  <si>
    <t>18</t>
  </si>
  <si>
    <t>M</t>
  </si>
  <si>
    <t>10364100</t>
  </si>
  <si>
    <t>zemina pro terénní úpravy - tříděná</t>
  </si>
  <si>
    <t>t</t>
  </si>
  <si>
    <t>-408012901</t>
  </si>
  <si>
    <t>248,96*1,8 'Přepočtené koeficientem množství</t>
  </si>
  <si>
    <t>19</t>
  </si>
  <si>
    <t>171201231</t>
  </si>
  <si>
    <t>Poplatek za uložení zeminy a kamení na recyklační skládce (skládkovné) kód odpadu 17 05 04</t>
  </si>
  <si>
    <t>272550429</t>
  </si>
  <si>
    <t>Poplatek za uložení stavebního odpadu na recyklační skládce (skládkovné) zeminy a kamení zatříděného do Katalogu odpadů pod kódem 17 05 04</t>
  </si>
  <si>
    <t>https://podminky.urs.cz/item/CS_URS_2023_01/171201231</t>
  </si>
  <si>
    <t>566,638*1,8 'Přepočtené koeficientem množství</t>
  </si>
  <si>
    <t>20</t>
  </si>
  <si>
    <t>171251201</t>
  </si>
  <si>
    <t>Uložení sypaniny na skládky nebo meziskládky</t>
  </si>
  <si>
    <t>145552360</t>
  </si>
  <si>
    <t>Uložení sypaniny na skládky nebo meziskládky bez hutnění s upravením uložené sypaniny do předepsaného tvaru</t>
  </si>
  <si>
    <t>https://podminky.urs.cz/item/CS_URS_2023_01/171251201</t>
  </si>
  <si>
    <t>ornice</t>
  </si>
  <si>
    <t>2120,000*0,15</t>
  </si>
  <si>
    <t>ZEMINA</t>
  </si>
  <si>
    <t>31,462</t>
  </si>
  <si>
    <t>261,171</t>
  </si>
  <si>
    <t>-43,995</t>
  </si>
  <si>
    <t>174151101</t>
  </si>
  <si>
    <t>Zásyp jam, šachet rýh nebo kolem objektů sypaninou se zhutněním</t>
  </si>
  <si>
    <t>-2088316711</t>
  </si>
  <si>
    <t>Zásyp sypaninou z jakékoliv horniny strojně s uložením výkopku ve vrstvách se zhutněním jam, šachet, rýh nebo kolem objektů v těchto vykopávkách</t>
  </si>
  <si>
    <t>https://podminky.urs.cz/item/CS_URS_2023_01/174151101</t>
  </si>
  <si>
    <t>Zásyp propustku zeminou vhodnou</t>
  </si>
  <si>
    <t xml:space="preserve">pro betonové propustky     </t>
  </si>
  <si>
    <t>1,9*(9,8+8,7)</t>
  </si>
  <si>
    <t>pro ocelový propustek</t>
  </si>
  <si>
    <t>9,31*0,95</t>
  </si>
  <si>
    <t>22</t>
  </si>
  <si>
    <t>8242295</t>
  </si>
  <si>
    <t>Zasypání propustku cementopopílkovou suzpenzí</t>
  </si>
  <si>
    <t>0,29*9,2</t>
  </si>
  <si>
    <t>23</t>
  </si>
  <si>
    <t>58937910</t>
  </si>
  <si>
    <t>suspenze cementopopílková stavební CPS I (Kaps I)</t>
  </si>
  <si>
    <t>-646636261</t>
  </si>
  <si>
    <t>2,668*1,2 'Přepočtené koeficientem množství</t>
  </si>
  <si>
    <t>24</t>
  </si>
  <si>
    <t>181451122</t>
  </si>
  <si>
    <t>Založení lučního trávníku výsevem pl přes 1000 m2 ve svahu přes 1:5 do 1:2</t>
  </si>
  <si>
    <t>-1808736430</t>
  </si>
  <si>
    <t>Založení trávníku na půdě předem připravené plochy přes 1000 m2 výsevem včetně utažení lučního na svahu přes 1:5 do 1:2</t>
  </si>
  <si>
    <t>https://podminky.urs.cz/item/CS_URS_2023_01/181451122</t>
  </si>
  <si>
    <t>Ohumusování, zatravnění svah- 100 mm</t>
  </si>
  <si>
    <t>2385*1,4</t>
  </si>
  <si>
    <t>25</t>
  </si>
  <si>
    <t>00572474</t>
  </si>
  <si>
    <t>osivo směs travní krajinná-svahová</t>
  </si>
  <si>
    <t>kg</t>
  </si>
  <si>
    <t>-46267122</t>
  </si>
  <si>
    <t>3339*0,035 'Přepočtené koeficientem množství</t>
  </si>
  <si>
    <t>26</t>
  </si>
  <si>
    <t>181951112</t>
  </si>
  <si>
    <t>Úprava pláně v hornině třídy těžitelnosti I skupiny 1 až 3 se zhutněním strojně</t>
  </si>
  <si>
    <t>4357293</t>
  </si>
  <si>
    <t>Úprava pláně vyrovnáním výškových rozdílů strojně v hornině třídy těžitelnosti I, skupiny 1 až 3 se zhutněním</t>
  </si>
  <si>
    <t>https://podminky.urs.cz/item/CS_URS_2023_01/181951112</t>
  </si>
  <si>
    <t>Konstrukce vozovky B</t>
  </si>
  <si>
    <t>2455*1,1</t>
  </si>
  <si>
    <t>Úprava a obnova sjezdů k nemovitostem</t>
  </si>
  <si>
    <t>246</t>
  </si>
  <si>
    <t>27</t>
  </si>
  <si>
    <t>182251101</t>
  </si>
  <si>
    <t>Svahování násypů strojně</t>
  </si>
  <si>
    <t>-473511627</t>
  </si>
  <si>
    <t>Svahování trvalých svahů do projektovaných profilů strojně s potřebným přemístěním výkopku při svahování násypů v jakékoliv hornině</t>
  </si>
  <si>
    <t>https://podminky.urs.cz/item/CS_URS_2023_01/182251101</t>
  </si>
  <si>
    <t>Ohumusování, zatravnění svah</t>
  </si>
  <si>
    <t>28</t>
  </si>
  <si>
    <t>182351133</t>
  </si>
  <si>
    <t>Rozprostření ornice pl přes 500 m2 ve svahu nad 1:5 tl vrstvy do 200 mm strojně</t>
  </si>
  <si>
    <t>743416972</t>
  </si>
  <si>
    <t>Rozprostření a urovnání ornice ve svahu sklonu přes 1:5 strojně při souvislé ploše přes 500 m2, tl. vrstvy do 200 mm</t>
  </si>
  <si>
    <t>https://podminky.urs.cz/item/CS_URS_2023_01/182351133</t>
  </si>
  <si>
    <t>29</t>
  </si>
  <si>
    <t>10364101</t>
  </si>
  <si>
    <t>zemina pro terénní úpravy - ornice</t>
  </si>
  <si>
    <t>-18571562</t>
  </si>
  <si>
    <t>3339,0000*0,15*1,8</t>
  </si>
  <si>
    <t>30</t>
  </si>
  <si>
    <t>185803211</t>
  </si>
  <si>
    <t>Uválcování trávníku v rovině a svahu do 1:5</t>
  </si>
  <si>
    <t>-575307301</t>
  </si>
  <si>
    <t>Uválcování trávníku v rovině nebo na svahu do 1:5</t>
  </si>
  <si>
    <t>https://podminky.urs.cz/item/CS_URS_2023_01/185803211</t>
  </si>
  <si>
    <t>Zakládání</t>
  </si>
  <si>
    <t>31</t>
  </si>
  <si>
    <t>211561111</t>
  </si>
  <si>
    <t>Výplň odvodňovacích žeber nebo trativodů kamenivem hrubým drceným frakce 4 až 16 mm</t>
  </si>
  <si>
    <t>-1340036650</t>
  </si>
  <si>
    <t>Výplň kamenivem do rýh odvodňovacích žeber nebo trativodů bez zhutnění, s úpravou povrchu výplně kamenivem hrubým drceným frakce 4 až 16 mm</t>
  </si>
  <si>
    <t>https://podminky.urs.cz/item/CS_URS_2023_01/211561111</t>
  </si>
  <si>
    <t>Drenáž - pod slnicí</t>
  </si>
  <si>
    <t>0,5*0,5*9</t>
  </si>
  <si>
    <t>32</t>
  </si>
  <si>
    <t>211971110</t>
  </si>
  <si>
    <t>Zřízení opláštění žeber nebo trativodů geotextilií v rýze nebo zářezu sklonu do 1:2</t>
  </si>
  <si>
    <t>1861754999</t>
  </si>
  <si>
    <t>Zřízení opláštění výplně z geotextilie odvodňovacích žeber nebo trativodů v rýze nebo zářezu se stěnami šikmými o sklonu do 1:2</t>
  </si>
  <si>
    <t>https://podminky.urs.cz/item/CS_URS_2023_01/211971110</t>
  </si>
  <si>
    <t>drenáž</t>
  </si>
  <si>
    <t>0,5*4*100</t>
  </si>
  <si>
    <t>33</t>
  </si>
  <si>
    <t>69311068</t>
  </si>
  <si>
    <t>geotextilie netkaná separační, ochranná, filtrační, drenážní PP 300g/m2</t>
  </si>
  <si>
    <t>1347554710</t>
  </si>
  <si>
    <t>200*1,2 'Přepočtené koeficientem množství</t>
  </si>
  <si>
    <t>34</t>
  </si>
  <si>
    <t>212752412</t>
  </si>
  <si>
    <t>Trativod z drenážních trubek korugovaných PE-HD SN 8 perforace 220° včetně lože otevřený výkop DN 150 pro liniové stavby</t>
  </si>
  <si>
    <t>1951083698</t>
  </si>
  <si>
    <t>Trativody z drenážních trubek pro liniové stavby a komunikace se zřízením štěrkového lože pod trubky a s jejich obsypem v otevřeném výkopu trubka korugovaná sendvičová PE-HD SN 8 perforace 220° DN 150</t>
  </si>
  <si>
    <t>https://podminky.urs.cz/item/CS_URS_2023_01/212752412</t>
  </si>
  <si>
    <t>v příkopu</t>
  </si>
  <si>
    <t>100</t>
  </si>
  <si>
    <t>35</t>
  </si>
  <si>
    <t>274313711</t>
  </si>
  <si>
    <t>Základové pásy z betonu tř. C 20/25</t>
  </si>
  <si>
    <t>-1537622240</t>
  </si>
  <si>
    <t>Základy z betonu prostého pasy betonu kamenem neprokládaného tř. C 20/25</t>
  </si>
  <si>
    <t>https://podminky.urs.cz/item/CS_URS_2023_01/274313711</t>
  </si>
  <si>
    <t>Svislé a kompletní konstrukce</t>
  </si>
  <si>
    <t>36</t>
  </si>
  <si>
    <t>369317R</t>
  </si>
  <si>
    <t xml:space="preserve">Výplň propustku z cementopopílkové suspenze </t>
  </si>
  <si>
    <t>1891176333</t>
  </si>
  <si>
    <t>Bourání propustků</t>
  </si>
  <si>
    <t>km 0.020</t>
  </si>
  <si>
    <t>3,14*0,3*0,3*9,2</t>
  </si>
  <si>
    <t>Vodorovné konstrukce</t>
  </si>
  <si>
    <t>37</t>
  </si>
  <si>
    <t>451541111</t>
  </si>
  <si>
    <t>Lože pod potrubí otevřený výkop ze štěrkodrtě</t>
  </si>
  <si>
    <t>505884767</t>
  </si>
  <si>
    <t>Lože pod potrubí, stoky a drobné objekty v otevřeném výkopu ze štěrkodrtě 0-63 mm</t>
  </si>
  <si>
    <t>https://podminky.urs.cz/item/CS_URS_2023_01/451541111</t>
  </si>
  <si>
    <t>podsyp pod propustky</t>
  </si>
  <si>
    <t>1,2*0,15*(9,76+8,66+9,31)</t>
  </si>
  <si>
    <t>38</t>
  </si>
  <si>
    <t>452311121</t>
  </si>
  <si>
    <t>Podkladní desky z betonu prostého bez zvýšených nároků na prostředí tř. C 8/10 otevřený výkop</t>
  </si>
  <si>
    <t>-737187455</t>
  </si>
  <si>
    <t>Podkladní a zajišťovací konstrukce z betonu prostého v otevřeném výkopu bez zvýšených nároků na prostředí desky pod potrubí, stoky a drobné objekty z betonu tř. C 8/10</t>
  </si>
  <si>
    <t>https://podminky.urs.cz/item/CS_URS_2023_01/452311121</t>
  </si>
  <si>
    <t>deky pod šachty</t>
  </si>
  <si>
    <t>1,0*1,0*0,1*2</t>
  </si>
  <si>
    <t>39</t>
  </si>
  <si>
    <t>452312151</t>
  </si>
  <si>
    <t>Sedlové lože z betonu prostého bez zvýšených nároků na prostředí tř. C 20/25 otevřený výkop</t>
  </si>
  <si>
    <t>-1657296448</t>
  </si>
  <si>
    <t>Podkladní a zajišťovací konstrukce z betonu prostého v otevřeném výkopu bez zvýšených nároků na prostředí sedlové lože pod potrubí z betonu tř. C 20/25</t>
  </si>
  <si>
    <t>https://podminky.urs.cz/item/CS_URS_2023_01/452312151</t>
  </si>
  <si>
    <t>Lože z betonu C25/30 XF3 pod propustky</t>
  </si>
  <si>
    <t>0,5*(9,31+9,8+8,7)</t>
  </si>
  <si>
    <t>40</t>
  </si>
  <si>
    <t>465513127</t>
  </si>
  <si>
    <t>Dlažba z lomového kamene na cementovou maltu s vyspárováním tl 200 mm</t>
  </si>
  <si>
    <t>-356032580</t>
  </si>
  <si>
    <t>Dlažba z lomového kamene lomařsky upraveného na cementovou maltu, s vyspárováním cementovou maltou, tl. kamene 200 mm</t>
  </si>
  <si>
    <t>https://podminky.urs.cz/item/CS_URS_2023_01/465513127</t>
  </si>
  <si>
    <t>Kamenná dlažba u propustků a drenáže</t>
  </si>
  <si>
    <t>Odláždění dna příkopu</t>
  </si>
  <si>
    <t>0,6*1*2*3</t>
  </si>
  <si>
    <t>Odláždění bočních svahů</t>
  </si>
  <si>
    <t>1*1*2*2*3</t>
  </si>
  <si>
    <t xml:space="preserve">Odláždění čela </t>
  </si>
  <si>
    <t>1,3*2*3</t>
  </si>
  <si>
    <t xml:space="preserve"> drenáž vyústění</t>
  </si>
  <si>
    <t>Komunikace pozemní</t>
  </si>
  <si>
    <t>41</t>
  </si>
  <si>
    <t>561081121</t>
  </si>
  <si>
    <t>Zřízení podkladu ze zeminy upravené vápnem, cementem, směsnými pojivy tl přes 450 do 500 mm pl přes 1000 do 5000 m2</t>
  </si>
  <si>
    <t>-1922108903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</si>
  <si>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450 do 500 mm</t>
  </si>
  <si>
    <t>https://podminky.urs.cz/item/CS_URS_2023_01/561081121</t>
  </si>
  <si>
    <t>Poznámka k položce:
V případě nedostatečné únosnosti zemní pláně je požadováno zřízení aktivní zóny v tl. 500 mm. Zřízení
aktivní zóny je podmíněno předchozím souhlasem TDS. Sanace bude provedena hydraulickým pojivem,
přesná receptura pro provedení sanace bude stanovena na základě skutečně zastižených zemin v podloží
vozovky.</t>
  </si>
  <si>
    <t>Konstrukce vozovky B -MZK 0/32 150 mm</t>
  </si>
  <si>
    <t>42</t>
  </si>
  <si>
    <t>58530170</t>
  </si>
  <si>
    <t>vápno nehašené CL 90-Q pro úpravu zemin standardní</t>
  </si>
  <si>
    <t>-82240303</t>
  </si>
  <si>
    <t>2700,500*0,5*1,75*0,03</t>
  </si>
  <si>
    <t>70,888*1,05 'Přepočtené koeficientem množství</t>
  </si>
  <si>
    <t>43</t>
  </si>
  <si>
    <t>564811111</t>
  </si>
  <si>
    <t>Podklad ze štěrkodrtě ŠD plochy přes 100 m2 tl 50 mm</t>
  </si>
  <si>
    <t>786431943</t>
  </si>
  <si>
    <t>Podklad ze štěrkodrti ŠD s rozprostřením a zhutněním plochy přes 100 m2, po zhutnění tl. 50 mm</t>
  </si>
  <si>
    <t>https://podminky.urs.cz/item/CS_URS_2023_01/564811111</t>
  </si>
  <si>
    <t>vyrovnání podkladu</t>
  </si>
  <si>
    <t>44</t>
  </si>
  <si>
    <t>564861114</t>
  </si>
  <si>
    <t>Podklad ze štěrkodrtě ŠD plochy přes 100 m2 tl 230 mm</t>
  </si>
  <si>
    <t>1526342916</t>
  </si>
  <si>
    <t>Podklad ze štěrkodrti ŠD s rozprostřením a zhutněním plochy přes 100 m2, po zhutnění tl. 230 mm</t>
  </si>
  <si>
    <t>https://podminky.urs.cz/item/CS_URS_2023_01/564861114</t>
  </si>
  <si>
    <t>Odstupňování</t>
  </si>
  <si>
    <t>310</t>
  </si>
  <si>
    <t>45</t>
  </si>
  <si>
    <t>564930512</t>
  </si>
  <si>
    <t>Podklad z R-materiálu plochy do 100 m2 tl 100 mm</t>
  </si>
  <si>
    <t>-1052965293</t>
  </si>
  <si>
    <t>Podklad nebo podsyp z R-materiálu s rozprostřením a zhutněním plochy jednotlivě do 100 m2, po zhutnění tl. 100 mm</t>
  </si>
  <si>
    <t>https://podminky.urs.cz/item/CS_URS_2023_01/564930512</t>
  </si>
  <si>
    <t>Konstrukce vozovky D</t>
  </si>
  <si>
    <t>246*2</t>
  </si>
  <si>
    <t>46</t>
  </si>
  <si>
    <t>564952111</t>
  </si>
  <si>
    <t>Podklad z mechanicky zpevněného kameniva MZK tl 150 mm</t>
  </si>
  <si>
    <t>1584982961</t>
  </si>
  <si>
    <t>Podklad z mechanicky zpevněného kameniva MZK (minerální beton) s rozprostřením a s hutněním, po zhutnění tl. 150 mm</t>
  </si>
  <si>
    <t>https://podminky.urs.cz/item/CS_URS_2023_01/564952111</t>
  </si>
  <si>
    <t>2455*1,07</t>
  </si>
  <si>
    <t>47</t>
  </si>
  <si>
    <t>565125111</t>
  </si>
  <si>
    <t>Asfaltový beton vrstva podkladní ACP 16 (obalované kamenivo OKS) tl 40 mm š do 3 m</t>
  </si>
  <si>
    <t>-2146129005</t>
  </si>
  <si>
    <t>Asfaltový beton vrstva podkladní ACP 16 (obalované kamenivo střednězrnné - OKS) s rozprostřením a zhutněním v pruhu šířky přes 1,5 do 3 m, po zhutnění tl. 40 mm</t>
  </si>
  <si>
    <t>https://podminky.urs.cz/item/CS_URS_2023_01/565125111</t>
  </si>
  <si>
    <t>Vysprávky podkladních vrstev - odhad 20 %</t>
  </si>
  <si>
    <t>Konstrukce vozovky A</t>
  </si>
  <si>
    <t>8322*1,02*0,2</t>
  </si>
  <si>
    <t>48</t>
  </si>
  <si>
    <t>565135111</t>
  </si>
  <si>
    <t>Asfaltový beton vrstva podkladní ACP 16 (obalované kamenivo OKS) tl 50 mm š do 3 m</t>
  </si>
  <si>
    <t>-741932446</t>
  </si>
  <si>
    <t>Asfaltový beton vrstva podkladní ACP 16 (obalované kamenivo střednězrnné - OKS) s rozprostřením a zhutněním v pruhu šířky přes 1,5 do 3 m, po zhutnění tl. 50 mm</t>
  </si>
  <si>
    <t>https://podminky.urs.cz/item/CS_URS_2023_01/565135111</t>
  </si>
  <si>
    <t>2455*1,05</t>
  </si>
  <si>
    <t>49</t>
  </si>
  <si>
    <t>569951133</t>
  </si>
  <si>
    <t>Zpevnění krajnic asfaltovým recyklátem tl 150 mm</t>
  </si>
  <si>
    <t>568799137</t>
  </si>
  <si>
    <t>Zpevnění krajnic nebo komunikací pro pěší s rozprostřením a zhutněním, po zhutnění asfaltovým recyklátem tl. 150 mm</t>
  </si>
  <si>
    <t>https://podminky.urs.cz/item/CS_URS_2023_01/569951133</t>
  </si>
  <si>
    <t>Krajnice R mat 0/22</t>
  </si>
  <si>
    <t>2375</t>
  </si>
  <si>
    <t>50</t>
  </si>
  <si>
    <t>572531121</t>
  </si>
  <si>
    <t>Ošetření trhlin asfaltovou sanační hmotou š do 20 mm</t>
  </si>
  <si>
    <t>401202856</t>
  </si>
  <si>
    <t>Vyspravení trhlin dosavadního krytu asfaltovou sanační hmotou ošetření trhlin šířky do 20 mm</t>
  </si>
  <si>
    <t>https://podminky.urs.cz/item/CS_URS_2023_01/572531121</t>
  </si>
  <si>
    <t>oprava trhlin - zálivka</t>
  </si>
  <si>
    <t>500</t>
  </si>
  <si>
    <t>51</t>
  </si>
  <si>
    <t>573191111</t>
  </si>
  <si>
    <t>Postřik infiltrační kationaktivní emulzí v množství 1 kg/m2</t>
  </si>
  <si>
    <t>-495865133</t>
  </si>
  <si>
    <t>Postřik infiltrační kationaktivní emulzí v množství 1,00 kg/m2</t>
  </si>
  <si>
    <t>https://podminky.urs.cz/item/CS_URS_2023_01/573191111</t>
  </si>
  <si>
    <t>52</t>
  </si>
  <si>
    <t>573231107</t>
  </si>
  <si>
    <t>Postřik živičný spojovací ze silniční emulze v množství 0,40 kg/m2</t>
  </si>
  <si>
    <t>-256033746</t>
  </si>
  <si>
    <t>Postřik spojovací PS bez posypu kamenivem ze silniční emulze, v množství 0,40 kg/m2</t>
  </si>
  <si>
    <t>https://podminky.urs.cz/item/CS_URS_2023_01/573231107</t>
  </si>
  <si>
    <t>Konstrukce vozovky A -Spojovací postřik mod. asf. emulzí 0,35 kg/m2</t>
  </si>
  <si>
    <t>8322</t>
  </si>
  <si>
    <t>Konstrukce vozovky A -Spojovací postřik mod. asf. emulzí 0,4 kg/m2</t>
  </si>
  <si>
    <t>8322*1,02</t>
  </si>
  <si>
    <t>Konstrukce vozovky B -Spojovací postřik mod. asf. emulzí 0,35 kg/m2</t>
  </si>
  <si>
    <t>2455</t>
  </si>
  <si>
    <t>2455*1,02</t>
  </si>
  <si>
    <t>Konstrukce vozovky C</t>
  </si>
  <si>
    <t>130</t>
  </si>
  <si>
    <t>Odstupňování - v obrusných vrstvách</t>
  </si>
  <si>
    <t>Odstupňování- v ložných vrstvách</t>
  </si>
  <si>
    <t>53</t>
  </si>
  <si>
    <t>57323111R</t>
  </si>
  <si>
    <t>Postřik živičný spojovací ze silniční emulze v množství 1,00 kg/m2</t>
  </si>
  <si>
    <t>-1324666330</t>
  </si>
  <si>
    <t>Postřik spojovací PS bez posypu kamenivem ze silniční emulze, v množství 0,80 kg/m2</t>
  </si>
  <si>
    <t>Po odfrézování a očištění povrchu bude proveden spojovací</t>
  </si>
  <si>
    <t>postřik z modifikované asfaltové emulze (PI-C) v množství 1,00 kg/m2.</t>
  </si>
  <si>
    <t>vysprávky podkl.vrstev</t>
  </si>
  <si>
    <t xml:space="preserve">oprava trhlin </t>
  </si>
  <si>
    <t>500*3,0</t>
  </si>
  <si>
    <t>54</t>
  </si>
  <si>
    <t>577144131</t>
  </si>
  <si>
    <t>Asfaltový beton vrstva obrusná ACO 11 (ABS) tř. I tl 50 mm š do 3 m z modifikovaného asfaltu</t>
  </si>
  <si>
    <t>-1155869492</t>
  </si>
  <si>
    <t>Asfaltový beton vrstva obrusná ACO 11 (ABS) s rozprostřením a se zhutněním z modifikovaného asfaltu v pruhu šířky přes do 1,5 do 3 m, po zhutnění tl. 50 mm</t>
  </si>
  <si>
    <t>https://podminky.urs.cz/item/CS_URS_2023_01/577144131</t>
  </si>
  <si>
    <t>55</t>
  </si>
  <si>
    <t>577176131</t>
  </si>
  <si>
    <t>Asfaltový beton vrstva ložní ACL 22 (ABVH) tl 80 mm š do 3 m z modifikovaného asfaltu</t>
  </si>
  <si>
    <t>1841425460</t>
  </si>
  <si>
    <t>Asfaltový beton vrstva ložní ACL 22 (ABVH) s rozprostřením a zhutněním z modifikovaného asfaltu v pruhu šířky přes 1,5 do 3 m, po zhutnění tl. 80 mm</t>
  </si>
  <si>
    <t>https://podminky.urs.cz/item/CS_URS_2023_01/577176131</t>
  </si>
  <si>
    <t>56</t>
  </si>
  <si>
    <t>596212212</t>
  </si>
  <si>
    <t>Kladení zámkové dlažby pozemních komunikací ručně tl 80 mm skupiny A pl přes 100 do 300 m2</t>
  </si>
  <si>
    <t>1609440717</t>
  </si>
  <si>
    <t>Kladení dlažby z betonových zámkových dlaždic pozemních komunikací ručně s ložem z kameniva těženého nebo drceného tl. do 50 mm, s vyplněním spár, s dvojitým hutněním vibrováním a se smetením přebytečného materiálu na krajnici tl. 80 mm skupiny A, pro plochy přes 100 do 300 m2</t>
  </si>
  <si>
    <t>https://podminky.urs.cz/item/CS_URS_2023_01/596212212</t>
  </si>
  <si>
    <t>57</t>
  </si>
  <si>
    <t>59245020</t>
  </si>
  <si>
    <t>dlažba tvar obdélník betonová 200x100x80mm přírodní</t>
  </si>
  <si>
    <t>-2064301986</t>
  </si>
  <si>
    <t>Poznámka k položce:
doplnění poškozené dlažby</t>
  </si>
  <si>
    <t>20*1,05 'Přepočtené koeficientem množství</t>
  </si>
  <si>
    <t>58</t>
  </si>
  <si>
    <t>597661111</t>
  </si>
  <si>
    <t>Rigol dlážděný do lože z betonu tl 100 mm z dlažebních kostek drobných</t>
  </si>
  <si>
    <t>500130643</t>
  </si>
  <si>
    <t>Rigol dlážděný do lože z betonu prostého tl. 100 mm, s vyplněním a zatřením spár cementovou maltou z dlažebních kostek drobných</t>
  </si>
  <si>
    <t>https://podminky.urs.cz/item/CS_URS_2023_01/597661111</t>
  </si>
  <si>
    <t>Žlábek ze žulových kostek u sjezdů - kostky 10/10</t>
  </si>
  <si>
    <t>(9,5+16+7)*0,36</t>
  </si>
  <si>
    <t>Trubní vedení</t>
  </si>
  <si>
    <t>59</t>
  </si>
  <si>
    <t>812372222</t>
  </si>
  <si>
    <t>Montáž podkladků trub od DN 300 do DN 500</t>
  </si>
  <si>
    <t>kus</t>
  </si>
  <si>
    <t>-2100399490</t>
  </si>
  <si>
    <t>Montáž potrubí z trub betonových hrdlových v otevřeném výkopu ve sklonu do 20 % podkladků pod trouby hrdlové DN od 300 do 500</t>
  </si>
  <si>
    <t>https://podminky.urs.cz/item/CS_URS_2023_01/812372222</t>
  </si>
  <si>
    <t>Betonové podkladky pod propustky</t>
  </si>
  <si>
    <t>Pro DN 400</t>
  </si>
  <si>
    <t>2*12</t>
  </si>
  <si>
    <t>Pro DN 560(600)</t>
  </si>
  <si>
    <t>60</t>
  </si>
  <si>
    <t>59223733</t>
  </si>
  <si>
    <t>podkladek pod trouby betonové/ŽB DN 300-500</t>
  </si>
  <si>
    <t>-2115373933</t>
  </si>
  <si>
    <t>24*1,01 'Přepočtené koeficientem množství</t>
  </si>
  <si>
    <t>61</t>
  </si>
  <si>
    <t>59223734</t>
  </si>
  <si>
    <t>podkladek pod trouby betonové/ŽB DN 600-800</t>
  </si>
  <si>
    <t>-1632049092</t>
  </si>
  <si>
    <t>7*1,01 'Přepočtené koeficientem množství</t>
  </si>
  <si>
    <t>62</t>
  </si>
  <si>
    <t>871315251</t>
  </si>
  <si>
    <t>Kanalizační potrubí z tvrdého PVC vícevrstvé tuhost třídy SN16 DN 150</t>
  </si>
  <si>
    <t>-460080827</t>
  </si>
  <si>
    <t>Kanalizační potrubí z tvrdého PVC v otevřeném výkopu ve sklonu do 20 %, hladkého plnostěnného vícevrstvého, tuhost třídy SN 16 DN 150</t>
  </si>
  <si>
    <t>https://podminky.urs.cz/item/CS_URS_2023_01/871315251</t>
  </si>
  <si>
    <t>Drenáž - pod silnicí</t>
  </si>
  <si>
    <t>63</t>
  </si>
  <si>
    <t>894812001</t>
  </si>
  <si>
    <t>Revizní a čistící šachta z PP šachtové dno DN 400/150 přímý tok</t>
  </si>
  <si>
    <t>-1420603644</t>
  </si>
  <si>
    <t>Revizní a čistící šachta z polypropylenu PP pro hladké trouby DN 400 šachtové dno (DN šachty / DN trubního vedení) DN 400/150 přímý tok</t>
  </si>
  <si>
    <t>https://podminky.urs.cz/item/CS_URS_2023_01/894812001</t>
  </si>
  <si>
    <t>64</t>
  </si>
  <si>
    <t>894812003</t>
  </si>
  <si>
    <t>Revizní a čistící šachta z PP šachtové dno DN 400/150 pravý a levý přítok</t>
  </si>
  <si>
    <t>2031479462</t>
  </si>
  <si>
    <t>Revizní a čistící šachta z polypropylenu PP pro hladké trouby DN 400 šachtové dno (DN šachty / DN trubního vedení) DN 400/150 pravý a levý přítok</t>
  </si>
  <si>
    <t>https://podminky.urs.cz/item/CS_URS_2023_01/894812003</t>
  </si>
  <si>
    <t>65</t>
  </si>
  <si>
    <t>894812033</t>
  </si>
  <si>
    <t>Revizní a čistící šachta z PP DN 400 šachtová roura korugovaná bez hrdla světlé hloubky 2000 mm</t>
  </si>
  <si>
    <t>-1175638925</t>
  </si>
  <si>
    <t>Revizní a čistící šachta z polypropylenu PP pro hladké trouby DN 400 roura šachtová korugovaná bez hrdla, světlé hloubky 2000 mm</t>
  </si>
  <si>
    <t>https://podminky.urs.cz/item/CS_URS_2023_01/894812033</t>
  </si>
  <si>
    <t>894812041</t>
  </si>
  <si>
    <t>Příplatek k rourám revizní a čistící šachty z PP DN 400 za uříznutí šachtové roury</t>
  </si>
  <si>
    <t>2046110690</t>
  </si>
  <si>
    <t>Revizní a čistící šachta z polypropylenu PP pro hladké trouby DN 400 roura šachtová korugovaná Příplatek k cenám 2031 - 2035 za uříznutí šachtové roury</t>
  </si>
  <si>
    <t>https://podminky.urs.cz/item/CS_URS_2023_01/894812041</t>
  </si>
  <si>
    <t>67</t>
  </si>
  <si>
    <t>894812061</t>
  </si>
  <si>
    <t>Revizní a čistící šachta z PP DN 400 poklop litinový pochůzí pro třídu zatížení A15</t>
  </si>
  <si>
    <t>430379338</t>
  </si>
  <si>
    <t>Revizní a čistící šachta z polypropylenu PP pro hladké trouby DN 400 poklop litinový (pro třídu zatížení) pochůzí (A15)</t>
  </si>
  <si>
    <t>https://podminky.urs.cz/item/CS_URS_2023_01/894812061</t>
  </si>
  <si>
    <t>68</t>
  </si>
  <si>
    <t>899103211</t>
  </si>
  <si>
    <t>Demontáž poklopů litinových nebo ocelových včetně rámů hmotnosti přes 100 do 150 kg</t>
  </si>
  <si>
    <t>1414939684</t>
  </si>
  <si>
    <t>Demontáž poklopů litinových a ocelových včetně rámů, hmotnosti jednotlivě přes 100 do 150 Kg</t>
  </si>
  <si>
    <t>https://podminky.urs.cz/item/CS_URS_2023_01/899103211</t>
  </si>
  <si>
    <t>69</t>
  </si>
  <si>
    <t>899331111</t>
  </si>
  <si>
    <t>Výšková úprava uličního vstupu nebo vpusti do 200 mm zvýšením poklopu</t>
  </si>
  <si>
    <t>1005697349</t>
  </si>
  <si>
    <t>https://podminky.urs.cz/item/CS_URS_2023_01/899331111</t>
  </si>
  <si>
    <t>70</t>
  </si>
  <si>
    <t>55241031</t>
  </si>
  <si>
    <t>poklop šachtový třída D400, kruhový s ventilací</t>
  </si>
  <si>
    <t>2059907478</t>
  </si>
  <si>
    <t>Ostatní konstrukce a práce, bourání</t>
  </si>
  <si>
    <t>71</t>
  </si>
  <si>
    <t>911331131</t>
  </si>
  <si>
    <t>Svodidlo ocelové jednostranné zádržnosti H1 se zaberaněním sloupků ve vzdálenosti do 2 m</t>
  </si>
  <si>
    <t>-1055579011</t>
  </si>
  <si>
    <t>Silniční svodidlo ocelové se zaberaněním sloupků jednostranné úroveň zádržnosti H1 vzdálenosti sloupků do 2 m</t>
  </si>
  <si>
    <t>https://podminky.urs.cz/item/CS_URS_2023_01/911331131</t>
  </si>
  <si>
    <t>JSO H1</t>
  </si>
  <si>
    <t>(6+58+6)*2</t>
  </si>
  <si>
    <t>72</t>
  </si>
  <si>
    <t>912211111</t>
  </si>
  <si>
    <t>Montáž směrového sloupku silničního plastového prosté uložení bez betonového základu</t>
  </si>
  <si>
    <t>-794636436</t>
  </si>
  <si>
    <t>Montáž směrového sloupku plastového s odrazkou prostým uložením bez betonového základu silničního</t>
  </si>
  <si>
    <t>https://podminky.urs.cz/item/CS_URS_2023_01/912211111</t>
  </si>
  <si>
    <t>Červené</t>
  </si>
  <si>
    <t>Bílé</t>
  </si>
  <si>
    <t>98+6</t>
  </si>
  <si>
    <t>73</t>
  </si>
  <si>
    <t>40445158</t>
  </si>
  <si>
    <t>sloupek směrový silniční plastový 1,2m</t>
  </si>
  <si>
    <t>-419295150</t>
  </si>
  <si>
    <t>74</t>
  </si>
  <si>
    <t>914111111</t>
  </si>
  <si>
    <t>Montáž svislé dopravní značky do velikosti 1 m2 objímkami na sloupek nebo konzolu</t>
  </si>
  <si>
    <t>-592612631</t>
  </si>
  <si>
    <t>Montáž svislé dopravní značky základní velikosti do 1 m2 objímkami na sloupky nebo konzoly</t>
  </si>
  <si>
    <t>https://podminky.urs.cz/item/CS_URS_2023_01/914111111</t>
  </si>
  <si>
    <t>SDZ - zpětná montáž značek-stáv</t>
  </si>
  <si>
    <t>75</t>
  </si>
  <si>
    <t>915211112</t>
  </si>
  <si>
    <t>Vodorovné dopravní značení dělící čáry souvislé š 125 mm retroreflexní bílý plast</t>
  </si>
  <si>
    <t>-1521101463</t>
  </si>
  <si>
    <t>Vodorovné dopravní značení stříkaným plastem dělící čára šířky 125 mm souvislá bílá retroreflexní</t>
  </si>
  <si>
    <t>https://podminky.urs.cz/item/CS_URS_2023_01/915211112</t>
  </si>
  <si>
    <t>Poznámka k položce:
Vodorovné dopravní značení je požadováno ve dvou krocích – nejprve barvou a následně plastem.
Dopravní značení V4 a V2b je požadováno z profilovaného/strukturálního značení, které se při jeho přejezdu
vyznačuje vibračním účinkem.</t>
  </si>
  <si>
    <t>V1a (0,125) - ohraničení V13</t>
  </si>
  <si>
    <t>19*3</t>
  </si>
  <si>
    <t xml:space="preserve">VODOR DOPRAV ZNAČ PLASTEM PROFIL ZVUČÍCÍ </t>
  </si>
  <si>
    <t>V4 (0,125)</t>
  </si>
  <si>
    <t>3305</t>
  </si>
  <si>
    <t>76</t>
  </si>
  <si>
    <t>915221112</t>
  </si>
  <si>
    <t>Vodorovné dopravní značení vodící čáry souvislé š 250 mm retroreflexní bílý plast</t>
  </si>
  <si>
    <t>-647366913</t>
  </si>
  <si>
    <t>Vodorovné dopravní značení stříkaným plastem vodící čára bílá šířky 250 mm souvislá retroreflexní</t>
  </si>
  <si>
    <t>https://podminky.urs.cz/item/CS_URS_2023_01/915221112</t>
  </si>
  <si>
    <t>Poznámka k položce:
Dopravní značení V4 a V2b je požadováno z profilovaného/strukturálního značení, které se při jeho přejezdu
vyznačuje vibračním účinkem.</t>
  </si>
  <si>
    <t>V4 (0,250)</t>
  </si>
  <si>
    <t>74+68</t>
  </si>
  <si>
    <t>77</t>
  </si>
  <si>
    <t>915221122</t>
  </si>
  <si>
    <t>Vodorovné dopravní značení vodící čáry přerušované š 250 mm retroreflexní bílý plast</t>
  </si>
  <si>
    <t>1341251758</t>
  </si>
  <si>
    <t>Vodorovné dopravní značení stříkaným plastem vodící čára bílá šířky 250 mm přerušovaná retroreflexní</t>
  </si>
  <si>
    <t>https://podminky.urs.cz/item/CS_URS_2023_01/915221122</t>
  </si>
  <si>
    <t>V2b (1,5/1,5/0,25)</t>
  </si>
  <si>
    <t>78</t>
  </si>
  <si>
    <t>915231112</t>
  </si>
  <si>
    <t>Vodorovné dopravní značení přechody pro chodce, šipky, symboly retroreflexní bílý plast</t>
  </si>
  <si>
    <t>424367869</t>
  </si>
  <si>
    <t>Vodorovné dopravní značení stříkaným plastem přechody pro chodce, šipky, symboly nápisy bílé retroreflexní</t>
  </si>
  <si>
    <t>https://podminky.urs.cz/item/CS_URS_2023_01/915231112</t>
  </si>
  <si>
    <t>Poznámka k položce:
Dopravní stíny V13 jsou požadovány v hladkém provedení.
Vodorovné dopravní značení je požadováno ve dvou krocích – nejprve barvou a následně plastem.
Dopravní značení V4 a V2b je požadováno z profilovaného/strukturálního značení, které se při jeho přejezdu
vyznačuje vibračním účinkem.</t>
  </si>
  <si>
    <t>V13 - nový</t>
  </si>
  <si>
    <t>V13 - obnova stávajících</t>
  </si>
  <si>
    <t>79</t>
  </si>
  <si>
    <t>915611111</t>
  </si>
  <si>
    <t>Předznačení vodorovného liniového značení</t>
  </si>
  <si>
    <t>-937242965</t>
  </si>
  <si>
    <t>Předznačení pro vodorovné značení stříkané barvou nebo prováděné z nátěrových hmot liniové dělicí čáry, vodicí proužky</t>
  </si>
  <si>
    <t>https://podminky.urs.cz/item/CS_URS_2023_01/915611111</t>
  </si>
  <si>
    <t>3362+142+54</t>
  </si>
  <si>
    <t>80</t>
  </si>
  <si>
    <t>915621111</t>
  </si>
  <si>
    <t>Předznačení vodorovného plošného značení</t>
  </si>
  <si>
    <t>591946305</t>
  </si>
  <si>
    <t>Předznačení pro vodorovné značení stříkané barvou nebo prováděné z nátěrových hmot plošné šipky, symboly, nápisy</t>
  </si>
  <si>
    <t>https://podminky.urs.cz/item/CS_URS_2023_01/915621111</t>
  </si>
  <si>
    <t>81</t>
  </si>
  <si>
    <t>916131213</t>
  </si>
  <si>
    <t>Osazení silničního obrubníku betonového stojatého s boční opěrou do lože z betonu prostého</t>
  </si>
  <si>
    <t>1115628885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</si>
  <si>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</si>
  <si>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</si>
  <si>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Nová obruba silniční - prstenec OK- kruh objezd- novy 250mm</t>
  </si>
  <si>
    <t>vjezd</t>
  </si>
  <si>
    <t>82</t>
  </si>
  <si>
    <t>59217031</t>
  </si>
  <si>
    <t>obrubník betonový silniční 1000x150x250mm</t>
  </si>
  <si>
    <t>-880327330</t>
  </si>
  <si>
    <t>78*1,05 'Přepočtené koeficientem množství</t>
  </si>
  <si>
    <t>83</t>
  </si>
  <si>
    <t>916991121</t>
  </si>
  <si>
    <t>Lože pod obrubníky, krajníky nebo obruby z dlažebních kostek z betonu prostého</t>
  </si>
  <si>
    <t>-2013969603</t>
  </si>
  <si>
    <t>Lože pod obrubníky, krajníky nebo obruby z dlažebních kostek z betonu prostého</t>
  </si>
  <si>
    <t>https://podminky.urs.cz/item/CS_URS_2023_01/916991121</t>
  </si>
  <si>
    <t>78*0,06</t>
  </si>
  <si>
    <t>84</t>
  </si>
  <si>
    <t>919441211</t>
  </si>
  <si>
    <t>Čelo propustku z lomového kamene pro propustek z trub DN 300 až 500</t>
  </si>
  <si>
    <t>1751197443</t>
  </si>
  <si>
    <t>Čelo propustku včetně římsy ze zdiva z lomového kamene, pro propustek z trub DN 300 až 500 mm</t>
  </si>
  <si>
    <t>https://podminky.urs.cz/item/CS_URS_2023_01/919441211</t>
  </si>
  <si>
    <t>85</t>
  </si>
  <si>
    <t>919521120</t>
  </si>
  <si>
    <t>Zřízení silničního propustku z trub betonových nebo ŽB DN 400</t>
  </si>
  <si>
    <t>1017830998</t>
  </si>
  <si>
    <t>Zřízení silničního propustku z trub betonových nebo železobetonových DN 400 mm</t>
  </si>
  <si>
    <t>https://podminky.urs.cz/item/CS_URS_2023_01/919521120</t>
  </si>
  <si>
    <t>9,8+8,7</t>
  </si>
  <si>
    <t>86</t>
  </si>
  <si>
    <t>59222022</t>
  </si>
  <si>
    <t>trouba ŽB hrdlová DN 400</t>
  </si>
  <si>
    <t>-1479755926</t>
  </si>
  <si>
    <t>18,5*1,05 'Přepočtené koeficientem množství</t>
  </si>
  <si>
    <t>87</t>
  </si>
  <si>
    <t>919535558</t>
  </si>
  <si>
    <t>Obetonování trubního propustku betonem prostým tř. C 20/25</t>
  </si>
  <si>
    <t>-38468256</t>
  </si>
  <si>
    <t>Obetonování trubního propustku betonem prostým bez zvýšených nároků na prostředí tř. C 20/25</t>
  </si>
  <si>
    <t>https://podminky.urs.cz/item/CS_URS_2023_01/919535558</t>
  </si>
  <si>
    <t>0,1*3,14*0,59*(9,76+8,66)</t>
  </si>
  <si>
    <t>0,1*3,15*0,599*9,31</t>
  </si>
  <si>
    <t>88</t>
  </si>
  <si>
    <t>919541121</t>
  </si>
  <si>
    <t>Zřízení propustku nebo sjezdu z trub ocelových DN přes 400 do 700</t>
  </si>
  <si>
    <t>565466719</t>
  </si>
  <si>
    <t>Zřízení propustku nebo sjezdu z trub ocelových DN přes 400 do 700 mm</t>
  </si>
  <si>
    <t>https://podminky.urs.cz/item/CS_URS_2023_01/919541121</t>
  </si>
  <si>
    <t>89</t>
  </si>
  <si>
    <t>140332R</t>
  </si>
  <si>
    <t>trubka ocelová bezešvá hladká tl 10 mm  D 559 mm</t>
  </si>
  <si>
    <t>-292300409</t>
  </si>
  <si>
    <t xml:space="preserve">Poznámka k položce:
Ocelová trouba DN 559/10 seříznutá čela 1:1,5
</t>
  </si>
  <si>
    <t>9,31*1,05 'Přepočtené koeficientem množství</t>
  </si>
  <si>
    <t>90</t>
  </si>
  <si>
    <t>919732211</t>
  </si>
  <si>
    <t>Styčná spára napojení nového živičného povrchu na stávající za tepla š 15 mm hl 25 mm s prořezáním</t>
  </si>
  <si>
    <t>-168932005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</si>
  <si>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</si>
  <si>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https://podminky.urs.cz/item/CS_URS_2023_01/919732211</t>
  </si>
  <si>
    <t>u obrubníků</t>
  </si>
  <si>
    <t>91</t>
  </si>
  <si>
    <t>938902151</t>
  </si>
  <si>
    <t>Čistění příkopů strojně příkopovou frézou š dna do 400 mm</t>
  </si>
  <si>
    <t>1648972542</t>
  </si>
  <si>
    <t>Čištění příkopů komunikací s odstraněním travnatého porostu nebo nánosu s naložením na dopravní prostředek nebo s přemístěním na hromady na vzdálenost do 20 m strojně příkopovou frézou při šířce dna do 400 mm</t>
  </si>
  <si>
    <t>https://podminky.urs.cz/item/CS_URS_2023_01/938902151</t>
  </si>
  <si>
    <t>92</t>
  </si>
  <si>
    <t>938902152</t>
  </si>
  <si>
    <t>Čistění příkopů strojně příkopovou frézou š dna přes 400 mm</t>
  </si>
  <si>
    <t>-827427203</t>
  </si>
  <si>
    <t>Čištění příkopů komunikací s odstraněním travnatého porostu nebo nánosu s naložením na dopravní prostředek nebo s přemístěním na hromady na vzdálenost do 20 m strojně příkopovou frézou při šířce dna přes 400 mm</t>
  </si>
  <si>
    <t>https://podminky.urs.cz/item/CS_URS_2023_01/938902152</t>
  </si>
  <si>
    <t>93</t>
  </si>
  <si>
    <t>938902421</t>
  </si>
  <si>
    <t>Čištění propustků strojně tlakovou vodou D do 500 mm při tl nánosu přes 25 do 50% DN</t>
  </si>
  <si>
    <t>2082244771</t>
  </si>
  <si>
    <t>Čištění propustků s odstraněním travnatého porostu nebo nánosu, s naložením na dopravní prostředek nebo s přemístěním na hromady na vzdálenost do 20 m strojně tlakovou vodou tloušťky nánosu přes 25 do 50% průměru propustku do 500 mm</t>
  </si>
  <si>
    <t>https://podminky.urs.cz/item/CS_URS_2023_01/938902421</t>
  </si>
  <si>
    <t>DN 400</t>
  </si>
  <si>
    <t>118+6,5</t>
  </si>
  <si>
    <t>DN 500</t>
  </si>
  <si>
    <t>94</t>
  </si>
  <si>
    <t>938902422</t>
  </si>
  <si>
    <t>Čištění propustků strojně tlakovou vodou D přes 500 do 1000 mm při tl nánosu přes 25 do 50% DN</t>
  </si>
  <si>
    <t>1287347709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</si>
  <si>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500 do 1000 mm</t>
  </si>
  <si>
    <t>https://podminky.urs.cz/item/CS_URS_2023_01/938902422</t>
  </si>
  <si>
    <t>DN 600</t>
  </si>
  <si>
    <t>41+10</t>
  </si>
  <si>
    <t>95</t>
  </si>
  <si>
    <t>938902424</t>
  </si>
  <si>
    <t>Čištění propustků strojně tlakovou vodou D přes 1500 do 2000 mm při tl nánosu přes 25 do 50% DN</t>
  </si>
  <si>
    <t>-1052833981</t>
  </si>
  <si>
    <t>Čištění propustků s odstraněním travnatého porostu nebo nánosu, s naložením na dopravní prostředek nebo s přemístěním na hromady na vzdálenost do 20 m strojně tlakovou vodou tloušťky nánosu přes 25 do 50% průměru propustku přes 1500 do 2000 mm</t>
  </si>
  <si>
    <t>https://podminky.urs.cz/item/CS_URS_2023_01/938902424</t>
  </si>
  <si>
    <t>DN 1650</t>
  </si>
  <si>
    <t>96</t>
  </si>
  <si>
    <t>966005311</t>
  </si>
  <si>
    <t>Rozebrání a odstranění silničního svodidla s jednou pásnicí</t>
  </si>
  <si>
    <t>1303981187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</si>
  <si>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</si>
  <si>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https://podminky.urs.cz/item/CS_URS_2023_01/966005311</t>
  </si>
  <si>
    <t>31*2</t>
  </si>
  <si>
    <t>97</t>
  </si>
  <si>
    <t>966006255</t>
  </si>
  <si>
    <t>Odstranění směrového sloupku uloženého do země</t>
  </si>
  <si>
    <t>39650616</t>
  </si>
  <si>
    <t>Odstranění směrových sloupků s odklizením materiálu na vzdálenost do 20 m nebo s naložením na dopravní prostředek uloženého do země plastového nebo kovového</t>
  </si>
  <si>
    <t>https://podminky.urs.cz/item/CS_URS_2023_01/966006255</t>
  </si>
  <si>
    <t>98</t>
  </si>
  <si>
    <t>966006257</t>
  </si>
  <si>
    <t>Odstranění směrového sloupku přišroubovaného na svodidlo</t>
  </si>
  <si>
    <t>-1878949484</t>
  </si>
  <si>
    <t>Odstranění směrových sloupků s odklizením materiálu na vzdálenost do 20 m nebo s naložením na dopravní prostředek přišroubovaného na svodidlo</t>
  </si>
  <si>
    <t>https://podminky.urs.cz/item/CS_URS_2023_01/966006257</t>
  </si>
  <si>
    <t>99</t>
  </si>
  <si>
    <t>966008111</t>
  </si>
  <si>
    <t>Bourání trubního propustku DN do 300</t>
  </si>
  <si>
    <t>-428841465</t>
  </si>
  <si>
    <t>Bourání trubního propustku s odklizením a uložením vybouraného materiálu na skládku na vzdálenost do 3 m nebo s naložením na dopravní prostředek z trub betonových nebo železobetonových DN do 300 mm</t>
  </si>
  <si>
    <t>https://podminky.urs.cz/item/CS_URS_2023_01/966008111</t>
  </si>
  <si>
    <t>km 0.066</t>
  </si>
  <si>
    <t>7,0</t>
  </si>
  <si>
    <t>km 0.85</t>
  </si>
  <si>
    <t>966008212</t>
  </si>
  <si>
    <t>Bourání odvodňovacího žlabu z betonových příkopových tvárnic š přes 500 do 800 mm</t>
  </si>
  <si>
    <t>988243252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</si>
  <si>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</si>
  <si>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https://podminky.urs.cz/item/CS_URS_2023_01/966008212</t>
  </si>
  <si>
    <t>Výměna žlabovek na stávajících příkopech</t>
  </si>
  <si>
    <t>Betonové žlaby š 60cm</t>
  </si>
  <si>
    <t>25+20+30</t>
  </si>
  <si>
    <t>101</t>
  </si>
  <si>
    <t>966008221</t>
  </si>
  <si>
    <t>Bourání betonového nebo polymerbetonového odvodňovacího žlabu š do 200 mm</t>
  </si>
  <si>
    <t>-918733885</t>
  </si>
  <si>
    <t>Bourání odvodňovacího žlabu s odklizením a uložením vybouraného materiálu na skládku na vzdálenost do 10 m nebo s naložením na dopravní prostředek betonového nebo polymerbetonového s krycím roštem šířky do 200 mm</t>
  </si>
  <si>
    <t>https://podminky.urs.cz/item/CS_URS_2023_01/966008221</t>
  </si>
  <si>
    <t xml:space="preserve">Bourání žlábků u vjezdů- </t>
  </si>
  <si>
    <t>6+6+13</t>
  </si>
  <si>
    <t>102</t>
  </si>
  <si>
    <t>966008311</t>
  </si>
  <si>
    <t>Bourání čela trubního propustku z betonu železového</t>
  </si>
  <si>
    <t>-862888900</t>
  </si>
  <si>
    <t>Bourání trubního propustku s odklizením a uložením vybouraného materiálu na skládku na vzdálenost do 3 m nebo s naložením na dopravní prostředek čela z betonu železového</t>
  </si>
  <si>
    <t>https://podminky.urs.cz/item/CS_URS_2023_01/966008311</t>
  </si>
  <si>
    <t>Bourání propustků ( odhad vel.čel propustků</t>
  </si>
  <si>
    <t>km 0.020 -DN 600, betonový, trubka zůstane, zbourají se čela</t>
  </si>
  <si>
    <t>2*6,0</t>
  </si>
  <si>
    <t>103</t>
  </si>
  <si>
    <t>979054451</t>
  </si>
  <si>
    <t>Očištění vybouraných zámkových dlaždic s původním spárováním z kameniva těženého</t>
  </si>
  <si>
    <t>-1495947038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</si>
  <si>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</si>
  <si>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https://podminky.urs.cz/item/CS_URS_2023_01/979054451</t>
  </si>
  <si>
    <t>104</t>
  </si>
  <si>
    <t>P001</t>
  </si>
  <si>
    <t>příplatek za seříznutí čela trub</t>
  </si>
  <si>
    <t>1408492396</t>
  </si>
  <si>
    <t>105</t>
  </si>
  <si>
    <t>919721282</t>
  </si>
  <si>
    <t>Geomříž pro vyztužení stávajícího asfaltového povrchu z PP s geotextilií</t>
  </si>
  <si>
    <t>-1134732928</t>
  </si>
  <si>
    <t>Vyztužení stávajícího asfaltového povrchu geomříží z polypropylénu s geotextilií</t>
  </si>
  <si>
    <t>https://podminky.urs.cz/item/CS_URS_2023_01/919721282</t>
  </si>
  <si>
    <t>500*2,0</t>
  </si>
  <si>
    <t>106</t>
  </si>
  <si>
    <t>1246584471</t>
  </si>
  <si>
    <t>16,0*2+6,0</t>
  </si>
  <si>
    <t>6,0+8,0</t>
  </si>
  <si>
    <t>107</t>
  </si>
  <si>
    <t>919735111</t>
  </si>
  <si>
    <t>Řezání stávajícího živičného krytu hl do 50 mm</t>
  </si>
  <si>
    <t>2042177084</t>
  </si>
  <si>
    <t>Řezání stávajícího živičného krytu nebo podkladu hloubky do 50 mm</t>
  </si>
  <si>
    <t>https://podminky.urs.cz/item/CS_URS_2023_01/919735111</t>
  </si>
  <si>
    <t>oprava trhlin - prořezání</t>
  </si>
  <si>
    <t>108</t>
  </si>
  <si>
    <t>935112211</t>
  </si>
  <si>
    <t>Osazení příkopového žlabu do betonu tl 100 mm z betonových tvárnic š 800 mm</t>
  </si>
  <si>
    <t>-548991823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</si>
  <si>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</si>
  <si>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https://podminky.urs.cz/item/CS_URS_2023_01/935112211</t>
  </si>
  <si>
    <t>100+25+20+30</t>
  </si>
  <si>
    <t>109</t>
  </si>
  <si>
    <t>59227723</t>
  </si>
  <si>
    <t>žlab dvouvrstvý vibrolisovaný pro povrchové odvodnění betonový 80x330x590/669mm</t>
  </si>
  <si>
    <t>1502314861</t>
  </si>
  <si>
    <t>175*3,3 'Přepočtené koeficientem množství</t>
  </si>
  <si>
    <t>110</t>
  </si>
  <si>
    <t>935112911</t>
  </si>
  <si>
    <t>Příplatek ZKD tl 10 mm lože přes 100 mm u příkopového žlabu osazeného do betonu</t>
  </si>
  <si>
    <t>284619594</t>
  </si>
  <si>
    <t>Osazení betonového příkopového žlabu s vyplněním a zatřením spár cementovou maltou Příplatek k cenám za každých dalších i započatých 10 mm tloušťky lože přes 100 mm</t>
  </si>
  <si>
    <t>https://podminky.urs.cz/item/CS_URS_2023_01/935112911</t>
  </si>
  <si>
    <t>175,000*0,8</t>
  </si>
  <si>
    <t>111</t>
  </si>
  <si>
    <t>938908411</t>
  </si>
  <si>
    <t>Čištění vozovek splachováním vodou</t>
  </si>
  <si>
    <t>-1069278553</t>
  </si>
  <si>
    <t>Čištění vozovek splachováním vodou povrchu podkladu nebo krytu živičného, betonového nebo dlážděného</t>
  </si>
  <si>
    <t>https://podminky.urs.cz/item/CS_URS_2023_01/938908411</t>
  </si>
  <si>
    <t>112</t>
  </si>
  <si>
    <t>938909311</t>
  </si>
  <si>
    <t>Čištění vozovek metením strojně podkladu nebo krytu betonového nebo živičného</t>
  </si>
  <si>
    <t>34515557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</si>
  <si>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</si>
  <si>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https://podminky.urs.cz/item/CS_URS_2023_01/938909311</t>
  </si>
  <si>
    <t>PO ODFRÉZOVÁNÍ ASFALTOVÉHO SOUVRSTVÍ JE NUTNÉ PROVÉST OČIŠTĚNÍ VYFRÉZOVANÉHO</t>
  </si>
  <si>
    <t>113</t>
  </si>
  <si>
    <t>966006211</t>
  </si>
  <si>
    <t>Odstranění svislých dopravních značek ze sloupů, sloupků nebo konzol</t>
  </si>
  <si>
    <t>1100377936</t>
  </si>
  <si>
    <t>Odstranění (demontáž) svislých dopravních značek s odklizením materiálu na skládku na vzdálenost do 20 m nebo s naložením na dopravní prostředek ze sloupů, sloupků nebo konzol</t>
  </si>
  <si>
    <t>https://podminky.urs.cz/item/CS_URS_2023_01/966006211</t>
  </si>
  <si>
    <t>SDZ - pro zpětnou montáž značek-stáv</t>
  </si>
  <si>
    <t>997</t>
  </si>
  <si>
    <t>Přesun sutě</t>
  </si>
  <si>
    <t>114</t>
  </si>
  <si>
    <t>997013871</t>
  </si>
  <si>
    <t>Poplatek za uložení stavebního odpadu na recyklační skládce (skládkovné) směsného stavebního a demoličního kód odpadu 17 09 04</t>
  </si>
  <si>
    <t>1612280426</t>
  </si>
  <si>
    <t>Poplatek za uložení stavebního odpadu na recyklační skládce (skládkovné) směsného stavebního a demoličního zatříděného do Katalogu odpadů pod kódem 17 09 04</t>
  </si>
  <si>
    <t>https://podminky.urs.cz/item/CS_URS_2023_01/997013871</t>
  </si>
  <si>
    <t>poklop</t>
  </si>
  <si>
    <t>0,75</t>
  </si>
  <si>
    <t>svodidla</t>
  </si>
  <si>
    <t>2,604</t>
  </si>
  <si>
    <t>směr.sloupky</t>
  </si>
  <si>
    <t>0,189+0,015</t>
  </si>
  <si>
    <t>115</t>
  </si>
  <si>
    <t>997221551</t>
  </si>
  <si>
    <t>Vodorovná doprava suti ze sypkých materiálů do 1 km</t>
  </si>
  <si>
    <t>963170625</t>
  </si>
  <si>
    <t>Vodorovná doprava suti bez naložení, ale se složením a s hrubým urovnáním ze sypkých materiálů, na vzdálenost do 1 km</t>
  </si>
  <si>
    <t>https://podminky.urs.cz/item/CS_URS_2023_01/997221551</t>
  </si>
  <si>
    <t>116</t>
  </si>
  <si>
    <t>997221559</t>
  </si>
  <si>
    <t>Příplatek ZKD 1 km u vodorovné dopravy suti ze sypkých materiálů</t>
  </si>
  <si>
    <t>-457196344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</si>
  <si>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</si>
  <si>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</si>
  <si>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3193,995*19 'Přepočtené koeficientem množství</t>
  </si>
  <si>
    <t>117</t>
  </si>
  <si>
    <t>997221561</t>
  </si>
  <si>
    <t>Vodorovná doprava suti z kusových materiálů do 1 km</t>
  </si>
  <si>
    <t>585008632</t>
  </si>
  <si>
    <t>Vodorovná doprava suti bez naložení, ale se složením a s hrubým urovnáním z kusových materiálů, na vzdálenost do 1 km</t>
  </si>
  <si>
    <t>https://podminky.urs.cz/item/CS_URS_2023_01/997221561</t>
  </si>
  <si>
    <t>3462,985-3193,995</t>
  </si>
  <si>
    <t>118</t>
  </si>
  <si>
    <t>997221569</t>
  </si>
  <si>
    <t>Příplatek ZKD 1 km u vodorovné dopravy suti z kusových materiálů</t>
  </si>
  <si>
    <t>106610653</t>
  </si>
  <si>
    <t>https://podminky.urs.cz/item/CS_URS_2023_01/997221569</t>
  </si>
  <si>
    <t>268,99*19 'Přepočtené koeficientem množství</t>
  </si>
  <si>
    <t>119</t>
  </si>
  <si>
    <t>997221611</t>
  </si>
  <si>
    <t>Nakládání suti na dopravní prostředky pro vodorovnou dopravu</t>
  </si>
  <si>
    <t>2105806181</t>
  </si>
  <si>
    <t>Nakládání na dopravní prostředky pro vodorovnou dopravu suti</t>
  </si>
  <si>
    <t>https://podminky.urs.cz/item/CS_URS_2023_01/997221611</t>
  </si>
  <si>
    <t>120</t>
  </si>
  <si>
    <t>997221615</t>
  </si>
  <si>
    <t>Poplatek za uložení na skládce (skládkovné) stavebního odpadu betonového kód odpadu 17 01 01</t>
  </si>
  <si>
    <t>650712144</t>
  </si>
  <si>
    <t>Poplatek za uložení stavebního odpadu na skládce (skládkovné) z prostého betonu zatříděného do Katalogu odpadů pod kódem 17 01 01</t>
  </si>
  <si>
    <t>https://podminky.urs.cz/item/CS_URS_2023_01/997221615</t>
  </si>
  <si>
    <t>ZÁMK.DLAŽBA</t>
  </si>
  <si>
    <t xml:space="preserve"> (15+169-20)*0,295</t>
  </si>
  <si>
    <t>obrubníky</t>
  </si>
  <si>
    <t>47,56</t>
  </si>
  <si>
    <t>propustek</t>
  </si>
  <si>
    <t>10,542</t>
  </si>
  <si>
    <t>žlaby</t>
  </si>
  <si>
    <t>50,05+22,5</t>
  </si>
  <si>
    <t>121</t>
  </si>
  <si>
    <t>997221625</t>
  </si>
  <si>
    <t>Poplatek za uložení na skládce (skládkovné) stavebního odpadu železobetonového kód odpadu 17 01 01</t>
  </si>
  <si>
    <t>-802018954</t>
  </si>
  <si>
    <t>Poplatek za uložení stavebního odpadu na skládce (skládkovné) z armovaného betonu zatříděného do Katalogu odpadů pod kódem 17 01 01</t>
  </si>
  <si>
    <t>https://podminky.urs.cz/item/CS_URS_2023_01/997221625</t>
  </si>
  <si>
    <t>čela propustků</t>
  </si>
  <si>
    <t>86,4</t>
  </si>
  <si>
    <t>122</t>
  </si>
  <si>
    <t>997221873</t>
  </si>
  <si>
    <t>1934362380</t>
  </si>
  <si>
    <t>https://podminky.urs.cz/item/CS_URS_2023_01/997221873</t>
  </si>
  <si>
    <t>kamenivo</t>
  </si>
  <si>
    <t>838,2</t>
  </si>
  <si>
    <t>1380,4</t>
  </si>
  <si>
    <t>62,35</t>
  </si>
  <si>
    <t>Mezisoučet</t>
  </si>
  <si>
    <t>příkopy - zemina</t>
  </si>
  <si>
    <t>258,0</t>
  </si>
  <si>
    <t>291,0</t>
  </si>
  <si>
    <t>čištění propustků</t>
  </si>
  <si>
    <t>11,739</t>
  </si>
  <si>
    <t>6,579</t>
  </si>
  <si>
    <t>4,074</t>
  </si>
  <si>
    <t>čištění vozovky</t>
  </si>
  <si>
    <t>84,884</t>
  </si>
  <si>
    <t>169,769</t>
  </si>
  <si>
    <t>998</t>
  </si>
  <si>
    <t>Přesun hmot</t>
  </si>
  <si>
    <t>123</t>
  </si>
  <si>
    <t>998225111</t>
  </si>
  <si>
    <t>Přesun hmot pro pozemní komunikace s krytem z kamene, monolitickým betonovým nebo živičným</t>
  </si>
  <si>
    <t>2031904800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</si>
  <si>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</si>
  <si>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</si>
  <si>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124</t>
  </si>
  <si>
    <t>998225191</t>
  </si>
  <si>
    <t>Příplatek k přesunu hmot pro pozemní komunikace s krytem z kamene, živičným, betonovým do 1000 m</t>
  </si>
  <si>
    <t>1759277039</t>
  </si>
  <si>
    <t>Přesun hmot pro komunikace s krytem z kameniva, monolitickým betonovým nebo živičným Příplatek k ceně za zvětšený přesun přes vymezenou největší dopravní vzdálenost do 1000 m</t>
  </si>
  <si>
    <t>https://podminky.urs.cz/item/CS_URS_2023_01/998225191</t>
  </si>
  <si>
    <t>PSV</t>
  </si>
  <si>
    <t>Práce a dodávky PSV</t>
  </si>
  <si>
    <t>711</t>
  </si>
  <si>
    <t>Izolace proti vodě, vlhkosti a plynům</t>
  </si>
  <si>
    <t>125</t>
  </si>
  <si>
    <t>711112002</t>
  </si>
  <si>
    <t>Provedení izolace proti zemní vlhkosti svislé za studena lakem asfaltovým</t>
  </si>
  <si>
    <t>-320549055</t>
  </si>
  <si>
    <t>Provedení izolace proti zemní vlhkosti natěradly a tmely za studena na ploše svislé S nátěrem lakem asfaltovým</t>
  </si>
  <si>
    <t>https://podminky.urs.cz/item/CS_URS_2023_01/711112002</t>
  </si>
  <si>
    <t>Izolace proti vlhkosti u propustků</t>
  </si>
  <si>
    <t>2,0*(9,8+8,7)</t>
  </si>
  <si>
    <t>2,0*(9,31)</t>
  </si>
  <si>
    <t>55,62*2</t>
  </si>
  <si>
    <t>126</t>
  </si>
  <si>
    <t>11163152</t>
  </si>
  <si>
    <t>lak hydroizolační asfaltový</t>
  </si>
  <si>
    <t>-1216440502</t>
  </si>
  <si>
    <t>55,62*0,0005 'Přepočtené koeficientem množství</t>
  </si>
  <si>
    <t>127</t>
  </si>
  <si>
    <t>11163178</t>
  </si>
  <si>
    <t>lak hydroizolační asfaltový pro izolaci trub</t>
  </si>
  <si>
    <t>1231209125</t>
  </si>
  <si>
    <t>111,24*0,0005 'Přepočtené koeficientem množství</t>
  </si>
  <si>
    <t>128</t>
  </si>
  <si>
    <t>998711101</t>
  </si>
  <si>
    <t>Přesun hmot tonážní pro izolace proti vodě, vlhkosti a plynům v objektech v do 6 m</t>
  </si>
  <si>
    <t>-2113875735</t>
  </si>
  <si>
    <t>Přesun hmot pro izolace proti vodě, vlhkosti a plynům stanovený z hmotnosti přesunovaného materiálu vodorovná dopravní vzdálenost do 50 m v objektech výšky do 6 m</t>
  </si>
  <si>
    <t>https://podminky.urs.cz/item/CS_URS_2023_01/998711101</t>
  </si>
  <si>
    <t>129</t>
  </si>
  <si>
    <t>998711181</t>
  </si>
  <si>
    <t>Příplatek k přesunu hmot tonážní 711 prováděný bez použití mechanizace</t>
  </si>
  <si>
    <t>1487190802</t>
  </si>
  <si>
    <t>Přesun hmot pro izolace proti vodě, vlhkosti a plynům stanovený z hmotnosti přesunovaného materiálu Příplatek k cenám za přesun prováděný bez použití mechanizace pro jakoukoliv výšku objektu</t>
  </si>
  <si>
    <t>https://podminky.urs.cz/item/CS_URS_2023_01/998711181</t>
  </si>
  <si>
    <t>VRN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</si>
  <si>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</si>
  <si>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</si>
  <si>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</si>
  <si>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</si>
  <si>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</si>
  <si>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>Vedlejší rozpočtové náklady</t>
  </si>
  <si>
    <t>VRN1</t>
  </si>
  <si>
    <t>Průzkumné, geodetické a projektové práce</t>
  </si>
  <si>
    <t>012002000</t>
  </si>
  <si>
    <t>Geodetické práce</t>
  </si>
  <si>
    <t>kpl</t>
  </si>
  <si>
    <t>1024</t>
  </si>
  <si>
    <t>1787762320</t>
  </si>
  <si>
    <t>https://podminky.urs.cz/item/CS_URS_2023_01/012002000</t>
  </si>
  <si>
    <t>013254000</t>
  </si>
  <si>
    <t>Dokumentace skutečného provedení stavby</t>
  </si>
  <si>
    <t>878042574</t>
  </si>
  <si>
    <t>https://podminky.urs.cz/item/CS_URS_2023_01/013254000</t>
  </si>
  <si>
    <t>VRN3</t>
  </si>
  <si>
    <t>Zařízení staveniště</t>
  </si>
  <si>
    <t>030001000</t>
  </si>
  <si>
    <t>-766748869</t>
  </si>
  <si>
    <t>https://podminky.urs.cz/item/CS_URS_2023_01/030001000</t>
  </si>
  <si>
    <t>VRN4</t>
  </si>
  <si>
    <t>Inženýrská činnost</t>
  </si>
  <si>
    <t>043103000</t>
  </si>
  <si>
    <t>Zkoušky a měření</t>
  </si>
  <si>
    <t>-2007881231</t>
  </si>
  <si>
    <t>https://podminky.urs.cz/item/CS_URS_2023_01/043103000</t>
  </si>
  <si>
    <t>VRN7</t>
  </si>
  <si>
    <t>Provozní vlivy</t>
  </si>
  <si>
    <t>072103001</t>
  </si>
  <si>
    <t>Projednání DIO a zajištění DIR komunikace II.a III. třídy</t>
  </si>
  <si>
    <t>981275697</t>
  </si>
  <si>
    <t>https://podminky.urs.cz/item/CS_URS_2023_01/072103001</t>
  </si>
  <si>
    <t>072103011</t>
  </si>
  <si>
    <t>Zajištění DIO komunikace II. a III. třídy - jednoduché el. vedení 1.etapa</t>
  </si>
  <si>
    <t>597939843</t>
  </si>
  <si>
    <t>Zajištění DIO komunikace II. a III. třídy - jednoduché el. vedení</t>
  </si>
  <si>
    <t>https://podminky.urs.cz/item/CS_URS_2023_01/072103011</t>
  </si>
  <si>
    <t>072103011-2</t>
  </si>
  <si>
    <t>Zajištění DIO komunikace II. a III. třídy - jednoduché el. vedení -2.etapa</t>
  </si>
  <si>
    <t>-595935938</t>
  </si>
  <si>
    <t>https://podminky.urs.cz/item/CS_URS_2023_01/072103011-2</t>
  </si>
  <si>
    <t>072103011-3</t>
  </si>
  <si>
    <t>Zajištění DIO komunikace II. a III. třídy - jednoduché el. vedení -3.etapa</t>
  </si>
  <si>
    <t>-706598677</t>
  </si>
  <si>
    <t>https://podminky.urs.cz/item/CS_URS_2023_01/072103011-3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</si>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</sst>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0" xfId="0" applyFont="1" applyAlignment="1" applyProtection="1">
      <alignment vertical="center" wrapText="1"/>
      <protection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4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6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44" fillId="0" borderId="28" xfId="0" applyFont="1" applyBorder="1" applyAlignment="1">
      <alignment horizontal="center" vertical="center"/>
    </xf>
    <xf numFmtId="0" fontId="47" fillId="0" borderId="28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9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4" fillId="0" borderId="28" xfId="0" applyFont="1" applyBorder="1" applyAlignment="1">
      <alignment horizontal="left"/>
    </xf>
    <xf numFmtId="0" fontId="47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51233" TargetMode="External" /><Relationship Id="rId2" Type="http://schemas.openxmlformats.org/officeDocument/2006/relationships/hyperlink" Target="https://podminky.urs.cz/item/CS_URS_2023_01/113106171" TargetMode="External" /><Relationship Id="rId3" Type="http://schemas.openxmlformats.org/officeDocument/2006/relationships/hyperlink" Target="https://podminky.urs.cz/item/CS_URS_2023_01/113107223" TargetMode="External" /><Relationship Id="rId4" Type="http://schemas.openxmlformats.org/officeDocument/2006/relationships/hyperlink" Target="https://podminky.urs.cz/item/CS_URS_2023_01/113107224" TargetMode="External" /><Relationship Id="rId5" Type="http://schemas.openxmlformats.org/officeDocument/2006/relationships/hyperlink" Target="https://podminky.urs.cz/item/CS_URS_2023_01/113107322" TargetMode="External" /><Relationship Id="rId6" Type="http://schemas.openxmlformats.org/officeDocument/2006/relationships/hyperlink" Target="https://podminky.urs.cz/item/CS_URS_2023_01/113107324" TargetMode="External" /><Relationship Id="rId7" Type="http://schemas.openxmlformats.org/officeDocument/2006/relationships/hyperlink" Target="https://podminky.urs.cz/item/CS_URS_2023_01/113154225" TargetMode="External" /><Relationship Id="rId8" Type="http://schemas.openxmlformats.org/officeDocument/2006/relationships/hyperlink" Target="https://podminky.urs.cz/item/CS_URS_2023_01/113154113" TargetMode="External" /><Relationship Id="rId9" Type="http://schemas.openxmlformats.org/officeDocument/2006/relationships/hyperlink" Target="https://podminky.urs.cz/item/CS_URS_2023_01/113154114" TargetMode="External" /><Relationship Id="rId10" Type="http://schemas.openxmlformats.org/officeDocument/2006/relationships/hyperlink" Target="https://podminky.urs.cz/item/CS_URS_2023_01/113154435" TargetMode="External" /><Relationship Id="rId11" Type="http://schemas.openxmlformats.org/officeDocument/2006/relationships/hyperlink" Target="https://podminky.urs.cz/item/CS_URS_2023_01/113202111" TargetMode="External" /><Relationship Id="rId12" Type="http://schemas.openxmlformats.org/officeDocument/2006/relationships/hyperlink" Target="https://podminky.urs.cz/item/CS_URS_2023_01/121151123" TargetMode="External" /><Relationship Id="rId13" Type="http://schemas.openxmlformats.org/officeDocument/2006/relationships/hyperlink" Target="https://podminky.urs.cz/item/CS_URS_2023_01/132251101" TargetMode="External" /><Relationship Id="rId14" Type="http://schemas.openxmlformats.org/officeDocument/2006/relationships/hyperlink" Target="https://podminky.urs.cz/item/CS_URS_2023_01/132251253" TargetMode="External" /><Relationship Id="rId15" Type="http://schemas.openxmlformats.org/officeDocument/2006/relationships/hyperlink" Target="https://podminky.urs.cz/item/CS_URS_2023_01/162751117" TargetMode="External" /><Relationship Id="rId16" Type="http://schemas.openxmlformats.org/officeDocument/2006/relationships/hyperlink" Target="https://podminky.urs.cz/item/CS_URS_2023_01/162751119" TargetMode="External" /><Relationship Id="rId17" Type="http://schemas.openxmlformats.org/officeDocument/2006/relationships/hyperlink" Target="https://podminky.urs.cz/item/CS_URS_2023_01/171151103" TargetMode="External" /><Relationship Id="rId18" Type="http://schemas.openxmlformats.org/officeDocument/2006/relationships/hyperlink" Target="https://podminky.urs.cz/item/CS_URS_2023_01/171201231" TargetMode="External" /><Relationship Id="rId19" Type="http://schemas.openxmlformats.org/officeDocument/2006/relationships/hyperlink" Target="https://podminky.urs.cz/item/CS_URS_2023_01/171251201" TargetMode="External" /><Relationship Id="rId20" Type="http://schemas.openxmlformats.org/officeDocument/2006/relationships/hyperlink" Target="https://podminky.urs.cz/item/CS_URS_2023_01/174151101" TargetMode="External" /><Relationship Id="rId21" Type="http://schemas.openxmlformats.org/officeDocument/2006/relationships/hyperlink" Target="https://podminky.urs.cz/item/CS_URS_2023_01/174151101" TargetMode="External" /><Relationship Id="rId22" Type="http://schemas.openxmlformats.org/officeDocument/2006/relationships/hyperlink" Target="https://podminky.urs.cz/item/CS_URS_2023_01/181451122" TargetMode="External" /><Relationship Id="rId23" Type="http://schemas.openxmlformats.org/officeDocument/2006/relationships/hyperlink" Target="https://podminky.urs.cz/item/CS_URS_2023_01/181951112" TargetMode="External" /><Relationship Id="rId24" Type="http://schemas.openxmlformats.org/officeDocument/2006/relationships/hyperlink" Target="https://podminky.urs.cz/item/CS_URS_2023_01/182251101" TargetMode="External" /><Relationship Id="rId25" Type="http://schemas.openxmlformats.org/officeDocument/2006/relationships/hyperlink" Target="https://podminky.urs.cz/item/CS_URS_2023_01/182351133" TargetMode="External" /><Relationship Id="rId26" Type="http://schemas.openxmlformats.org/officeDocument/2006/relationships/hyperlink" Target="https://podminky.urs.cz/item/CS_URS_2023_01/185803211" TargetMode="External" /><Relationship Id="rId27" Type="http://schemas.openxmlformats.org/officeDocument/2006/relationships/hyperlink" Target="https://podminky.urs.cz/item/CS_URS_2023_01/211561111" TargetMode="External" /><Relationship Id="rId28" Type="http://schemas.openxmlformats.org/officeDocument/2006/relationships/hyperlink" Target="https://podminky.urs.cz/item/CS_URS_2023_01/211971110" TargetMode="External" /><Relationship Id="rId29" Type="http://schemas.openxmlformats.org/officeDocument/2006/relationships/hyperlink" Target="https://podminky.urs.cz/item/CS_URS_2023_01/212752412" TargetMode="External" /><Relationship Id="rId30" Type="http://schemas.openxmlformats.org/officeDocument/2006/relationships/hyperlink" Target="https://podminky.urs.cz/item/CS_URS_2023_01/274313711" TargetMode="External" /><Relationship Id="rId31" Type="http://schemas.openxmlformats.org/officeDocument/2006/relationships/hyperlink" Target="https://podminky.urs.cz/item/CS_URS_2023_01/451541111" TargetMode="External" /><Relationship Id="rId32" Type="http://schemas.openxmlformats.org/officeDocument/2006/relationships/hyperlink" Target="https://podminky.urs.cz/item/CS_URS_2023_01/452311121" TargetMode="External" /><Relationship Id="rId33" Type="http://schemas.openxmlformats.org/officeDocument/2006/relationships/hyperlink" Target="https://podminky.urs.cz/item/CS_URS_2023_01/452312151" TargetMode="External" /><Relationship Id="rId34" Type="http://schemas.openxmlformats.org/officeDocument/2006/relationships/hyperlink" Target="https://podminky.urs.cz/item/CS_URS_2023_01/465513127" TargetMode="External" /><Relationship Id="rId35" Type="http://schemas.openxmlformats.org/officeDocument/2006/relationships/hyperlink" Target="https://podminky.urs.cz/item/CS_URS_2023_01/561081121" TargetMode="External" /><Relationship Id="rId36" Type="http://schemas.openxmlformats.org/officeDocument/2006/relationships/hyperlink" Target="https://podminky.urs.cz/item/CS_URS_2023_01/564811111" TargetMode="External" /><Relationship Id="rId37" Type="http://schemas.openxmlformats.org/officeDocument/2006/relationships/hyperlink" Target="https://podminky.urs.cz/item/CS_URS_2023_01/564861114" TargetMode="External" /><Relationship Id="rId38" Type="http://schemas.openxmlformats.org/officeDocument/2006/relationships/hyperlink" Target="https://podminky.urs.cz/item/CS_URS_2023_01/564930512" TargetMode="External" /><Relationship Id="rId39" Type="http://schemas.openxmlformats.org/officeDocument/2006/relationships/hyperlink" Target="https://podminky.urs.cz/item/CS_URS_2023_01/564952111" TargetMode="External" /><Relationship Id="rId40" Type="http://schemas.openxmlformats.org/officeDocument/2006/relationships/hyperlink" Target="https://podminky.urs.cz/item/CS_URS_2023_01/565125111" TargetMode="External" /><Relationship Id="rId41" Type="http://schemas.openxmlformats.org/officeDocument/2006/relationships/hyperlink" Target="https://podminky.urs.cz/item/CS_URS_2023_01/565135111" TargetMode="External" /><Relationship Id="rId42" Type="http://schemas.openxmlformats.org/officeDocument/2006/relationships/hyperlink" Target="https://podminky.urs.cz/item/CS_URS_2023_01/569951133" TargetMode="External" /><Relationship Id="rId43" Type="http://schemas.openxmlformats.org/officeDocument/2006/relationships/hyperlink" Target="https://podminky.urs.cz/item/CS_URS_2023_01/572531121" TargetMode="External" /><Relationship Id="rId44" Type="http://schemas.openxmlformats.org/officeDocument/2006/relationships/hyperlink" Target="https://podminky.urs.cz/item/CS_URS_2023_01/573191111" TargetMode="External" /><Relationship Id="rId45" Type="http://schemas.openxmlformats.org/officeDocument/2006/relationships/hyperlink" Target="https://podminky.urs.cz/item/CS_URS_2023_01/573231107" TargetMode="External" /><Relationship Id="rId46" Type="http://schemas.openxmlformats.org/officeDocument/2006/relationships/hyperlink" Target="https://podminky.urs.cz/item/CS_URS_2023_01/577144131" TargetMode="External" /><Relationship Id="rId47" Type="http://schemas.openxmlformats.org/officeDocument/2006/relationships/hyperlink" Target="https://podminky.urs.cz/item/CS_URS_2023_01/577176131" TargetMode="External" /><Relationship Id="rId48" Type="http://schemas.openxmlformats.org/officeDocument/2006/relationships/hyperlink" Target="https://podminky.urs.cz/item/CS_URS_2023_01/596212212" TargetMode="External" /><Relationship Id="rId49" Type="http://schemas.openxmlformats.org/officeDocument/2006/relationships/hyperlink" Target="https://podminky.urs.cz/item/CS_URS_2023_01/597661111" TargetMode="External" /><Relationship Id="rId50" Type="http://schemas.openxmlformats.org/officeDocument/2006/relationships/hyperlink" Target="https://podminky.urs.cz/item/CS_URS_2023_01/812372222" TargetMode="External" /><Relationship Id="rId51" Type="http://schemas.openxmlformats.org/officeDocument/2006/relationships/hyperlink" Target="https://podminky.urs.cz/item/CS_URS_2023_01/871315251" TargetMode="External" /><Relationship Id="rId52" Type="http://schemas.openxmlformats.org/officeDocument/2006/relationships/hyperlink" Target="https://podminky.urs.cz/item/CS_URS_2023_01/894812001" TargetMode="External" /><Relationship Id="rId53" Type="http://schemas.openxmlformats.org/officeDocument/2006/relationships/hyperlink" Target="https://podminky.urs.cz/item/CS_URS_2023_01/894812003" TargetMode="External" /><Relationship Id="rId54" Type="http://schemas.openxmlformats.org/officeDocument/2006/relationships/hyperlink" Target="https://podminky.urs.cz/item/CS_URS_2023_01/894812033" TargetMode="External" /><Relationship Id="rId55" Type="http://schemas.openxmlformats.org/officeDocument/2006/relationships/hyperlink" Target="https://podminky.urs.cz/item/CS_URS_2023_01/894812041" TargetMode="External" /><Relationship Id="rId56" Type="http://schemas.openxmlformats.org/officeDocument/2006/relationships/hyperlink" Target="https://podminky.urs.cz/item/CS_URS_2023_01/894812061" TargetMode="External" /><Relationship Id="rId57" Type="http://schemas.openxmlformats.org/officeDocument/2006/relationships/hyperlink" Target="https://podminky.urs.cz/item/CS_URS_2023_01/899103211" TargetMode="External" /><Relationship Id="rId58" Type="http://schemas.openxmlformats.org/officeDocument/2006/relationships/hyperlink" Target="https://podminky.urs.cz/item/CS_URS_2023_01/899331111" TargetMode="External" /><Relationship Id="rId59" Type="http://schemas.openxmlformats.org/officeDocument/2006/relationships/hyperlink" Target="https://podminky.urs.cz/item/CS_URS_2023_01/911331131" TargetMode="External" /><Relationship Id="rId60" Type="http://schemas.openxmlformats.org/officeDocument/2006/relationships/hyperlink" Target="https://podminky.urs.cz/item/CS_URS_2023_01/912211111" TargetMode="External" /><Relationship Id="rId61" Type="http://schemas.openxmlformats.org/officeDocument/2006/relationships/hyperlink" Target="https://podminky.urs.cz/item/CS_URS_2023_01/914111111" TargetMode="External" /><Relationship Id="rId62" Type="http://schemas.openxmlformats.org/officeDocument/2006/relationships/hyperlink" Target="https://podminky.urs.cz/item/CS_URS_2023_01/915211112" TargetMode="External" /><Relationship Id="rId63" Type="http://schemas.openxmlformats.org/officeDocument/2006/relationships/hyperlink" Target="https://podminky.urs.cz/item/CS_URS_2023_01/915221112" TargetMode="External" /><Relationship Id="rId64" Type="http://schemas.openxmlformats.org/officeDocument/2006/relationships/hyperlink" Target="https://podminky.urs.cz/item/CS_URS_2023_01/915221122" TargetMode="External" /><Relationship Id="rId65" Type="http://schemas.openxmlformats.org/officeDocument/2006/relationships/hyperlink" Target="https://podminky.urs.cz/item/CS_URS_2023_01/915231112" TargetMode="External" /><Relationship Id="rId66" Type="http://schemas.openxmlformats.org/officeDocument/2006/relationships/hyperlink" Target="https://podminky.urs.cz/item/CS_URS_2023_01/915611111" TargetMode="External" /><Relationship Id="rId67" Type="http://schemas.openxmlformats.org/officeDocument/2006/relationships/hyperlink" Target="https://podminky.urs.cz/item/CS_URS_2023_01/915621111" TargetMode="External" /><Relationship Id="rId68" Type="http://schemas.openxmlformats.org/officeDocument/2006/relationships/hyperlink" Target="https://podminky.urs.cz/item/CS_URS_2023_01/916131213" TargetMode="External" /><Relationship Id="rId69" Type="http://schemas.openxmlformats.org/officeDocument/2006/relationships/hyperlink" Target="https://podminky.urs.cz/item/CS_URS_2023_01/916991121" TargetMode="External" /><Relationship Id="rId70" Type="http://schemas.openxmlformats.org/officeDocument/2006/relationships/hyperlink" Target="https://podminky.urs.cz/item/CS_URS_2023_01/919441211" TargetMode="External" /><Relationship Id="rId71" Type="http://schemas.openxmlformats.org/officeDocument/2006/relationships/hyperlink" Target="https://podminky.urs.cz/item/CS_URS_2023_01/919521120" TargetMode="External" /><Relationship Id="rId72" Type="http://schemas.openxmlformats.org/officeDocument/2006/relationships/hyperlink" Target="https://podminky.urs.cz/item/CS_URS_2023_01/919535558" TargetMode="External" /><Relationship Id="rId73" Type="http://schemas.openxmlformats.org/officeDocument/2006/relationships/hyperlink" Target="https://podminky.urs.cz/item/CS_URS_2023_01/919541121" TargetMode="External" /><Relationship Id="rId74" Type="http://schemas.openxmlformats.org/officeDocument/2006/relationships/hyperlink" Target="https://podminky.urs.cz/item/CS_URS_2023_01/919732211" TargetMode="External" /><Relationship Id="rId75" Type="http://schemas.openxmlformats.org/officeDocument/2006/relationships/hyperlink" Target="https://podminky.urs.cz/item/CS_URS_2023_01/938902151" TargetMode="External" /><Relationship Id="rId76" Type="http://schemas.openxmlformats.org/officeDocument/2006/relationships/hyperlink" Target="https://podminky.urs.cz/item/CS_URS_2023_01/938902152" TargetMode="External" /><Relationship Id="rId77" Type="http://schemas.openxmlformats.org/officeDocument/2006/relationships/hyperlink" Target="https://podminky.urs.cz/item/CS_URS_2023_01/938902421" TargetMode="External" /><Relationship Id="rId78" Type="http://schemas.openxmlformats.org/officeDocument/2006/relationships/hyperlink" Target="https://podminky.urs.cz/item/CS_URS_2023_01/938902422" TargetMode="External" /><Relationship Id="rId79" Type="http://schemas.openxmlformats.org/officeDocument/2006/relationships/hyperlink" Target="https://podminky.urs.cz/item/CS_URS_2023_01/938902424" TargetMode="External" /><Relationship Id="rId80" Type="http://schemas.openxmlformats.org/officeDocument/2006/relationships/hyperlink" Target="https://podminky.urs.cz/item/CS_URS_2023_01/966005311" TargetMode="External" /><Relationship Id="rId81" Type="http://schemas.openxmlformats.org/officeDocument/2006/relationships/hyperlink" Target="https://podminky.urs.cz/item/CS_URS_2023_01/966006255" TargetMode="External" /><Relationship Id="rId82" Type="http://schemas.openxmlformats.org/officeDocument/2006/relationships/hyperlink" Target="https://podminky.urs.cz/item/CS_URS_2023_01/966006257" TargetMode="External" /><Relationship Id="rId83" Type="http://schemas.openxmlformats.org/officeDocument/2006/relationships/hyperlink" Target="https://podminky.urs.cz/item/CS_URS_2023_01/966008111" TargetMode="External" /><Relationship Id="rId84" Type="http://schemas.openxmlformats.org/officeDocument/2006/relationships/hyperlink" Target="https://podminky.urs.cz/item/CS_URS_2023_01/966008212" TargetMode="External" /><Relationship Id="rId85" Type="http://schemas.openxmlformats.org/officeDocument/2006/relationships/hyperlink" Target="https://podminky.urs.cz/item/CS_URS_2023_01/966008221" TargetMode="External" /><Relationship Id="rId86" Type="http://schemas.openxmlformats.org/officeDocument/2006/relationships/hyperlink" Target="https://podminky.urs.cz/item/CS_URS_2023_01/966008311" TargetMode="External" /><Relationship Id="rId87" Type="http://schemas.openxmlformats.org/officeDocument/2006/relationships/hyperlink" Target="https://podminky.urs.cz/item/CS_URS_2023_01/979054451" TargetMode="External" /><Relationship Id="rId88" Type="http://schemas.openxmlformats.org/officeDocument/2006/relationships/hyperlink" Target="https://podminky.urs.cz/item/CS_URS_2023_01/919721282" TargetMode="External" /><Relationship Id="rId89" Type="http://schemas.openxmlformats.org/officeDocument/2006/relationships/hyperlink" Target="https://podminky.urs.cz/item/CS_URS_2023_01/919732211" TargetMode="External" /><Relationship Id="rId90" Type="http://schemas.openxmlformats.org/officeDocument/2006/relationships/hyperlink" Target="https://podminky.urs.cz/item/CS_URS_2023_01/919735111" TargetMode="External" /><Relationship Id="rId91" Type="http://schemas.openxmlformats.org/officeDocument/2006/relationships/hyperlink" Target="https://podminky.urs.cz/item/CS_URS_2023_01/935112211" TargetMode="External" /><Relationship Id="rId92" Type="http://schemas.openxmlformats.org/officeDocument/2006/relationships/hyperlink" Target="https://podminky.urs.cz/item/CS_URS_2023_01/935112911" TargetMode="External" /><Relationship Id="rId93" Type="http://schemas.openxmlformats.org/officeDocument/2006/relationships/hyperlink" Target="https://podminky.urs.cz/item/CS_URS_2023_01/938908411" TargetMode="External" /><Relationship Id="rId94" Type="http://schemas.openxmlformats.org/officeDocument/2006/relationships/hyperlink" Target="https://podminky.urs.cz/item/CS_URS_2023_01/938909311" TargetMode="External" /><Relationship Id="rId95" Type="http://schemas.openxmlformats.org/officeDocument/2006/relationships/hyperlink" Target="https://podminky.urs.cz/item/CS_URS_2023_01/966006211" TargetMode="External" /><Relationship Id="rId96" Type="http://schemas.openxmlformats.org/officeDocument/2006/relationships/hyperlink" Target="https://podminky.urs.cz/item/CS_URS_2023_01/997013871" TargetMode="External" /><Relationship Id="rId97" Type="http://schemas.openxmlformats.org/officeDocument/2006/relationships/hyperlink" Target="https://podminky.urs.cz/item/CS_URS_2023_01/997221551" TargetMode="External" /><Relationship Id="rId98" Type="http://schemas.openxmlformats.org/officeDocument/2006/relationships/hyperlink" Target="https://podminky.urs.cz/item/CS_URS_2023_01/997221559" TargetMode="External" /><Relationship Id="rId99" Type="http://schemas.openxmlformats.org/officeDocument/2006/relationships/hyperlink" Target="https://podminky.urs.cz/item/CS_URS_2023_01/997221561" TargetMode="External" /><Relationship Id="rId100" Type="http://schemas.openxmlformats.org/officeDocument/2006/relationships/hyperlink" Target="https://podminky.urs.cz/item/CS_URS_2023_01/997221569" TargetMode="External" /><Relationship Id="rId101" Type="http://schemas.openxmlformats.org/officeDocument/2006/relationships/hyperlink" Target="https://podminky.urs.cz/item/CS_URS_2023_01/997221611" TargetMode="External" /><Relationship Id="rId102" Type="http://schemas.openxmlformats.org/officeDocument/2006/relationships/hyperlink" Target="https://podminky.urs.cz/item/CS_URS_2023_01/997221615" TargetMode="External" /><Relationship Id="rId103" Type="http://schemas.openxmlformats.org/officeDocument/2006/relationships/hyperlink" Target="https://podminky.urs.cz/item/CS_URS_2023_01/997221625" TargetMode="External" /><Relationship Id="rId104" Type="http://schemas.openxmlformats.org/officeDocument/2006/relationships/hyperlink" Target="https://podminky.urs.cz/item/CS_URS_2023_01/997221873" TargetMode="External" /><Relationship Id="rId105" Type="http://schemas.openxmlformats.org/officeDocument/2006/relationships/hyperlink" Target="https://podminky.urs.cz/item/CS_URS_2023_01/998225111" TargetMode="External" /><Relationship Id="rId106" Type="http://schemas.openxmlformats.org/officeDocument/2006/relationships/hyperlink" Target="https://podminky.urs.cz/item/CS_URS_2023_01/998225191" TargetMode="External" /><Relationship Id="rId107" Type="http://schemas.openxmlformats.org/officeDocument/2006/relationships/hyperlink" Target="https://podminky.urs.cz/item/CS_URS_2023_01/711112002" TargetMode="External" /><Relationship Id="rId108" Type="http://schemas.openxmlformats.org/officeDocument/2006/relationships/hyperlink" Target="https://podminky.urs.cz/item/CS_URS_2023_01/998711101" TargetMode="External" /><Relationship Id="rId109" Type="http://schemas.openxmlformats.org/officeDocument/2006/relationships/hyperlink" Target="https://podminky.urs.cz/item/CS_URS_2023_01/998711181" TargetMode="External" /><Relationship Id="rId11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54000" TargetMode="External" /><Relationship Id="rId3" Type="http://schemas.openxmlformats.org/officeDocument/2006/relationships/hyperlink" Target="https://podminky.urs.cz/item/CS_URS_2023_01/030001000" TargetMode="External" /><Relationship Id="rId4" Type="http://schemas.openxmlformats.org/officeDocument/2006/relationships/hyperlink" Target="https://podminky.urs.cz/item/CS_URS_2023_01/043103000" TargetMode="External" /><Relationship Id="rId5" Type="http://schemas.openxmlformats.org/officeDocument/2006/relationships/hyperlink" Target="https://podminky.urs.cz/item/CS_URS_2023_01/072103001" TargetMode="External" /><Relationship Id="rId6" Type="http://schemas.openxmlformats.org/officeDocument/2006/relationships/hyperlink" Target="https://podminky.urs.cz/item/CS_URS_2023_01/072103011" TargetMode="External" /><Relationship Id="rId7" Type="http://schemas.openxmlformats.org/officeDocument/2006/relationships/hyperlink" Target="https://podminky.urs.cz/item/CS_URS_2023_01/072103011-2" TargetMode="External" /><Relationship Id="rId8" Type="http://schemas.openxmlformats.org/officeDocument/2006/relationships/hyperlink" Target="https://podminky.urs.cz/item/CS_URS_2023_01/072103011-3" TargetMode="External" /><Relationship Id="rId9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30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31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31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31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32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33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34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35</v>
      </c>
      <c r="AO17" s="24"/>
      <c r="AP17" s="24"/>
      <c r="AQ17" s="24"/>
      <c r="AR17" s="22"/>
      <c r="BE17" s="33"/>
      <c r="BS17" s="19" t="s">
        <v>36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37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38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39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40</v>
      </c>
      <c r="AO20" s="24"/>
      <c r="AP20" s="24"/>
      <c r="AQ20" s="24"/>
      <c r="AR20" s="22"/>
      <c r="BE20" s="33"/>
      <c r="BS20" s="19" t="s">
        <v>36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41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42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43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44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45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46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47</v>
      </c>
      <c r="E29" s="49"/>
      <c r="F29" s="34" t="s">
        <v>48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49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50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51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52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53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54</v>
      </c>
      <c r="U35" s="56"/>
      <c r="V35" s="56"/>
      <c r="W35" s="56"/>
      <c r="X35" s="58" t="s">
        <v>55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56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2023-B06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II/180 Starý Plzenec – D5 - oprava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k.ú.Starý Plzenec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14. 4. 2023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25.6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Správa a údržba silnic Plzeňského kraje, p.o.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32</v>
      </c>
      <c r="AJ49" s="42"/>
      <c r="AK49" s="42"/>
      <c r="AL49" s="42"/>
      <c r="AM49" s="75" t="str">
        <f>IF(E17="","",E17)</f>
        <v>WORING s.r.o.,Na Roudné 1604/93; Plzeň</v>
      </c>
      <c r="AN49" s="66"/>
      <c r="AO49" s="66"/>
      <c r="AP49" s="66"/>
      <c r="AQ49" s="42"/>
      <c r="AR49" s="46"/>
      <c r="AS49" s="76" t="s">
        <v>57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30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37</v>
      </c>
      <c r="AJ50" s="42"/>
      <c r="AK50" s="42"/>
      <c r="AL50" s="42"/>
      <c r="AM50" s="75" t="str">
        <f>IF(E20="","",E20)</f>
        <v>Ing. Kateřina Tumpachová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58</v>
      </c>
      <c r="D52" s="89"/>
      <c r="E52" s="89"/>
      <c r="F52" s="89"/>
      <c r="G52" s="89"/>
      <c r="H52" s="90"/>
      <c r="I52" s="91" t="s">
        <v>59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60</v>
      </c>
      <c r="AH52" s="89"/>
      <c r="AI52" s="89"/>
      <c r="AJ52" s="89"/>
      <c r="AK52" s="89"/>
      <c r="AL52" s="89"/>
      <c r="AM52" s="89"/>
      <c r="AN52" s="91" t="s">
        <v>61</v>
      </c>
      <c r="AO52" s="89"/>
      <c r="AP52" s="89"/>
      <c r="AQ52" s="93" t="s">
        <v>62</v>
      </c>
      <c r="AR52" s="46"/>
      <c r="AS52" s="94" t="s">
        <v>63</v>
      </c>
      <c r="AT52" s="95" t="s">
        <v>64</v>
      </c>
      <c r="AU52" s="95" t="s">
        <v>65</v>
      </c>
      <c r="AV52" s="95" t="s">
        <v>66</v>
      </c>
      <c r="AW52" s="95" t="s">
        <v>67</v>
      </c>
      <c r="AX52" s="95" t="s">
        <v>68</v>
      </c>
      <c r="AY52" s="95" t="s">
        <v>69</v>
      </c>
      <c r="AZ52" s="95" t="s">
        <v>70</v>
      </c>
      <c r="BA52" s="95" t="s">
        <v>71</v>
      </c>
      <c r="BB52" s="95" t="s">
        <v>72</v>
      </c>
      <c r="BC52" s="95" t="s">
        <v>73</v>
      </c>
      <c r="BD52" s="96" t="s">
        <v>74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75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ROUND(SUM(AG55:AG56),2)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ROUND(SUM(AS55:AS56),2)</f>
        <v>0</v>
      </c>
      <c r="AT54" s="108">
        <f>ROUND(SUM(AV54:AW54),2)</f>
        <v>0</v>
      </c>
      <c r="AU54" s="109">
        <f>ROUND(SUM(AU55:AU56),5)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ROUND(SUM(AZ55:AZ56),2)</f>
        <v>0</v>
      </c>
      <c r="BA54" s="108">
        <f>ROUND(SUM(BA55:BA56),2)</f>
        <v>0</v>
      </c>
      <c r="BB54" s="108">
        <f>ROUND(SUM(BB55:BB56),2)</f>
        <v>0</v>
      </c>
      <c r="BC54" s="108">
        <f>ROUND(SUM(BC55:BC56),2)</f>
        <v>0</v>
      </c>
      <c r="BD54" s="110">
        <f>ROUND(SUM(BD55:BD56),2)</f>
        <v>0</v>
      </c>
      <c r="BE54" s="6"/>
      <c r="BS54" s="111" t="s">
        <v>76</v>
      </c>
      <c r="BT54" s="111" t="s">
        <v>77</v>
      </c>
      <c r="BU54" s="112" t="s">
        <v>78</v>
      </c>
      <c r="BV54" s="111" t="s">
        <v>79</v>
      </c>
      <c r="BW54" s="111" t="s">
        <v>5</v>
      </c>
      <c r="BX54" s="111" t="s">
        <v>80</v>
      </c>
      <c r="CL54" s="111" t="s">
        <v>19</v>
      </c>
    </row>
    <row r="55" spans="1:91" s="7" customFormat="1" ht="16.5" customHeight="1">
      <c r="A55" s="113" t="s">
        <v>81</v>
      </c>
      <c r="B55" s="114"/>
      <c r="C55" s="115"/>
      <c r="D55" s="116" t="s">
        <v>82</v>
      </c>
      <c r="E55" s="116"/>
      <c r="F55" s="116"/>
      <c r="G55" s="116"/>
      <c r="H55" s="116"/>
      <c r="I55" s="117"/>
      <c r="J55" s="116" t="s">
        <v>83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101 -  II-180 Oprava s...'!J30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84</v>
      </c>
      <c r="AR55" s="120"/>
      <c r="AS55" s="121">
        <v>0</v>
      </c>
      <c r="AT55" s="122">
        <f>ROUND(SUM(AV55:AW55),2)</f>
        <v>0</v>
      </c>
      <c r="AU55" s="123">
        <f>'SO 101 -  II-180 Oprava s...'!P91</f>
        <v>0</v>
      </c>
      <c r="AV55" s="122">
        <f>'SO 101 -  II-180 Oprava s...'!J33</f>
        <v>0</v>
      </c>
      <c r="AW55" s="122">
        <f>'SO 101 -  II-180 Oprava s...'!J34</f>
        <v>0</v>
      </c>
      <c r="AX55" s="122">
        <f>'SO 101 -  II-180 Oprava s...'!J35</f>
        <v>0</v>
      </c>
      <c r="AY55" s="122">
        <f>'SO 101 -  II-180 Oprava s...'!J36</f>
        <v>0</v>
      </c>
      <c r="AZ55" s="122">
        <f>'SO 101 -  II-180 Oprava s...'!F33</f>
        <v>0</v>
      </c>
      <c r="BA55" s="122">
        <f>'SO 101 -  II-180 Oprava s...'!F34</f>
        <v>0</v>
      </c>
      <c r="BB55" s="122">
        <f>'SO 101 -  II-180 Oprava s...'!F35</f>
        <v>0</v>
      </c>
      <c r="BC55" s="122">
        <f>'SO 101 -  II-180 Oprava s...'!F36</f>
        <v>0</v>
      </c>
      <c r="BD55" s="124">
        <f>'SO 101 -  II-180 Oprava s...'!F37</f>
        <v>0</v>
      </c>
      <c r="BE55" s="7"/>
      <c r="BT55" s="125" t="s">
        <v>85</v>
      </c>
      <c r="BV55" s="125" t="s">
        <v>79</v>
      </c>
      <c r="BW55" s="125" t="s">
        <v>86</v>
      </c>
      <c r="BX55" s="125" t="s">
        <v>5</v>
      </c>
      <c r="CL55" s="125" t="s">
        <v>19</v>
      </c>
      <c r="CM55" s="125" t="s">
        <v>87</v>
      </c>
    </row>
    <row r="56" spans="1:91" s="7" customFormat="1" ht="16.5" customHeight="1">
      <c r="A56" s="113" t="s">
        <v>81</v>
      </c>
      <c r="B56" s="114"/>
      <c r="C56" s="115"/>
      <c r="D56" s="116" t="s">
        <v>88</v>
      </c>
      <c r="E56" s="116"/>
      <c r="F56" s="116"/>
      <c r="G56" s="116"/>
      <c r="H56" s="116"/>
      <c r="I56" s="117"/>
      <c r="J56" s="116" t="s">
        <v>88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'VRN - VRN'!J30</f>
        <v>0</v>
      </c>
      <c r="AH56" s="117"/>
      <c r="AI56" s="117"/>
      <c r="AJ56" s="117"/>
      <c r="AK56" s="117"/>
      <c r="AL56" s="117"/>
      <c r="AM56" s="117"/>
      <c r="AN56" s="118">
        <f>SUM(AG56,AT56)</f>
        <v>0</v>
      </c>
      <c r="AO56" s="117"/>
      <c r="AP56" s="117"/>
      <c r="AQ56" s="119" t="s">
        <v>84</v>
      </c>
      <c r="AR56" s="120"/>
      <c r="AS56" s="126">
        <v>0</v>
      </c>
      <c r="AT56" s="127">
        <f>ROUND(SUM(AV56:AW56),2)</f>
        <v>0</v>
      </c>
      <c r="AU56" s="128">
        <f>'VRN - VRN'!P84</f>
        <v>0</v>
      </c>
      <c r="AV56" s="127">
        <f>'VRN - VRN'!J33</f>
        <v>0</v>
      </c>
      <c r="AW56" s="127">
        <f>'VRN - VRN'!J34</f>
        <v>0</v>
      </c>
      <c r="AX56" s="127">
        <f>'VRN - VRN'!J35</f>
        <v>0</v>
      </c>
      <c r="AY56" s="127">
        <f>'VRN - VRN'!J36</f>
        <v>0</v>
      </c>
      <c r="AZ56" s="127">
        <f>'VRN - VRN'!F33</f>
        <v>0</v>
      </c>
      <c r="BA56" s="127">
        <f>'VRN - VRN'!F34</f>
        <v>0</v>
      </c>
      <c r="BB56" s="127">
        <f>'VRN - VRN'!F35</f>
        <v>0</v>
      </c>
      <c r="BC56" s="127">
        <f>'VRN - VRN'!F36</f>
        <v>0</v>
      </c>
      <c r="BD56" s="129">
        <f>'VRN - VRN'!F37</f>
        <v>0</v>
      </c>
      <c r="BE56" s="7"/>
      <c r="BT56" s="125" t="s">
        <v>85</v>
      </c>
      <c r="BV56" s="125" t="s">
        <v>79</v>
      </c>
      <c r="BW56" s="125" t="s">
        <v>89</v>
      </c>
      <c r="BX56" s="125" t="s">
        <v>5</v>
      </c>
      <c r="CL56" s="125" t="s">
        <v>19</v>
      </c>
      <c r="CM56" s="125" t="s">
        <v>87</v>
      </c>
    </row>
    <row r="57" spans="1:57" s="2" customFormat="1" ht="30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  <row r="58" spans="1:57" s="2" customFormat="1" ht="6.95" customHeight="1">
      <c r="A58" s="40"/>
      <c r="B58" s="61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46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</row>
  </sheetData>
  <sheetProtection password="CB6D" sheet="1" objects="1" scenarios="1" formatColumns="0" formatRows="0"/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E2"/>
  </mergeCells>
  <hyperlinks>
    <hyperlink ref="A55" location="'SO 101 -  II-180 Oprava s...'!C2" display="/"/>
    <hyperlink ref="A56" location="'VRN - 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II/180 Starý Plzenec – D5 - oprava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92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14. 4. 2023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40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ROUND(J91,2)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ROUND((SUM(BE91:BE835)),2)</f>
        <v>0</v>
      </c>
      <c r="G33" s="40"/>
      <c r="H33" s="40"/>
      <c r="I33" s="150">
        <v>0.21</v>
      </c>
      <c r="J33" s="149">
        <f>ROUND(((SUM(BE91:BE835))*I33),2)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ROUND((SUM(BF91:BF835)),2)</f>
        <v>0</v>
      </c>
      <c r="G34" s="40"/>
      <c r="H34" s="40"/>
      <c r="I34" s="150">
        <v>0.15</v>
      </c>
      <c r="J34" s="149">
        <f>ROUND(((SUM(BF91:BF835))*I34),2)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ROUND((SUM(BG91:BG835)),2)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ROUND((SUM(BH91:BH835)),2)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ROUND((SUM(BI91:BI835)),2)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II/180 Starý Plzenec – D5 - oprava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 xml:space="preserve">SO 101 -  II/180 Oprava silnice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k.ú.Starý Plzenec</v>
      </c>
      <c r="G52" s="42"/>
      <c r="H52" s="42"/>
      <c r="I52" s="34" t="s">
        <v>23</v>
      </c>
      <c r="J52" s="74" t="str">
        <f>IF(J12="","",J12)</f>
        <v>14. 4. 2023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Správa a údržba silnic Plzeňského kraje, p.o.</v>
      </c>
      <c r="G54" s="42"/>
      <c r="H54" s="42"/>
      <c r="I54" s="34" t="s">
        <v>32</v>
      </c>
      <c r="J54" s="38" t="str">
        <f>E21</f>
        <v>WORING s.r.o.,Na Roudné 1604/93;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Ing. Kateřina Tumpachová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J91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97</v>
      </c>
      <c r="E60" s="170"/>
      <c r="F60" s="170"/>
      <c r="G60" s="170"/>
      <c r="H60" s="170"/>
      <c r="I60" s="170"/>
      <c r="J60" s="171">
        <f>J92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98</v>
      </c>
      <c r="E61" s="176"/>
      <c r="F61" s="176"/>
      <c r="G61" s="176"/>
      <c r="H61" s="176"/>
      <c r="I61" s="176"/>
      <c r="J61" s="177">
        <f>J93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99</v>
      </c>
      <c r="E62" s="176"/>
      <c r="F62" s="176"/>
      <c r="G62" s="176"/>
      <c r="H62" s="176"/>
      <c r="I62" s="176"/>
      <c r="J62" s="177">
        <f>J280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6"/>
      <c r="J63" s="177">
        <f>J307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101</v>
      </c>
      <c r="E64" s="176"/>
      <c r="F64" s="176"/>
      <c r="G64" s="176"/>
      <c r="H64" s="176"/>
      <c r="I64" s="176"/>
      <c r="J64" s="177">
        <f>J313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6"/>
      <c r="J65" s="177">
        <f>J342</f>
        <v>0</v>
      </c>
      <c r="K65" s="174"/>
      <c r="L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73"/>
      <c r="C66" s="174"/>
      <c r="D66" s="175" t="s">
        <v>103</v>
      </c>
      <c r="E66" s="176"/>
      <c r="F66" s="176"/>
      <c r="G66" s="176"/>
      <c r="H66" s="176"/>
      <c r="I66" s="176"/>
      <c r="J66" s="177">
        <f>J471</f>
        <v>0</v>
      </c>
      <c r="K66" s="174"/>
      <c r="L66" s="178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73"/>
      <c r="C67" s="174"/>
      <c r="D67" s="175" t="s">
        <v>104</v>
      </c>
      <c r="E67" s="176"/>
      <c r="F67" s="176"/>
      <c r="G67" s="176"/>
      <c r="H67" s="176"/>
      <c r="I67" s="176"/>
      <c r="J67" s="177">
        <f>J515</f>
        <v>0</v>
      </c>
      <c r="K67" s="174"/>
      <c r="L67" s="178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73"/>
      <c r="C68" s="174"/>
      <c r="D68" s="175" t="s">
        <v>105</v>
      </c>
      <c r="E68" s="176"/>
      <c r="F68" s="176"/>
      <c r="G68" s="176"/>
      <c r="H68" s="176"/>
      <c r="I68" s="176"/>
      <c r="J68" s="177">
        <f>J737</f>
        <v>0</v>
      </c>
      <c r="K68" s="174"/>
      <c r="L68" s="178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73"/>
      <c r="C69" s="174"/>
      <c r="D69" s="175" t="s">
        <v>106</v>
      </c>
      <c r="E69" s="176"/>
      <c r="F69" s="176"/>
      <c r="G69" s="176"/>
      <c r="H69" s="176"/>
      <c r="I69" s="176"/>
      <c r="J69" s="177">
        <f>J806</f>
        <v>0</v>
      </c>
      <c r="K69" s="174"/>
      <c r="L69" s="178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67"/>
      <c r="C70" s="168"/>
      <c r="D70" s="169" t="s">
        <v>107</v>
      </c>
      <c r="E70" s="170"/>
      <c r="F70" s="170"/>
      <c r="G70" s="170"/>
      <c r="H70" s="170"/>
      <c r="I70" s="170"/>
      <c r="J70" s="171">
        <f>J813</f>
        <v>0</v>
      </c>
      <c r="K70" s="168"/>
      <c r="L70" s="172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73"/>
      <c r="C71" s="174"/>
      <c r="D71" s="175" t="s">
        <v>108</v>
      </c>
      <c r="E71" s="176"/>
      <c r="F71" s="176"/>
      <c r="G71" s="176"/>
      <c r="H71" s="176"/>
      <c r="I71" s="176"/>
      <c r="J71" s="177">
        <f>J814</f>
        <v>0</v>
      </c>
      <c r="K71" s="174"/>
      <c r="L71" s="178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6.95" customHeight="1">
      <c r="A73" s="40"/>
      <c r="B73" s="61"/>
      <c r="C73" s="62"/>
      <c r="D73" s="62"/>
      <c r="E73" s="62"/>
      <c r="F73" s="62"/>
      <c r="G73" s="62"/>
      <c r="H73" s="62"/>
      <c r="I73" s="62"/>
      <c r="J73" s="62"/>
      <c r="K73" s="6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7" spans="1:31" s="2" customFormat="1" ht="6.95" customHeight="1">
      <c r="A77" s="40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24.95" customHeight="1">
      <c r="A78" s="40"/>
      <c r="B78" s="41"/>
      <c r="C78" s="25" t="s">
        <v>109</v>
      </c>
      <c r="D78" s="42"/>
      <c r="E78" s="42"/>
      <c r="F78" s="42"/>
      <c r="G78" s="42"/>
      <c r="H78" s="42"/>
      <c r="I78" s="42"/>
      <c r="J78" s="42"/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16</v>
      </c>
      <c r="D80" s="42"/>
      <c r="E80" s="42"/>
      <c r="F80" s="42"/>
      <c r="G80" s="42"/>
      <c r="H80" s="42"/>
      <c r="I80" s="42"/>
      <c r="J80" s="42"/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6.5" customHeight="1">
      <c r="A81" s="40"/>
      <c r="B81" s="41"/>
      <c r="C81" s="42"/>
      <c r="D81" s="42"/>
      <c r="E81" s="162" t="str">
        <f>E7</f>
        <v>II/180 Starý Plzenec – D5 - oprava</v>
      </c>
      <c r="F81" s="34"/>
      <c r="G81" s="34"/>
      <c r="H81" s="34"/>
      <c r="I81" s="42"/>
      <c r="J81" s="42"/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91</v>
      </c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6.5" customHeight="1">
      <c r="A83" s="40"/>
      <c r="B83" s="41"/>
      <c r="C83" s="42"/>
      <c r="D83" s="42"/>
      <c r="E83" s="71" t="str">
        <f>E9</f>
        <v xml:space="preserve">SO 101 -  II/180 Oprava silnice</v>
      </c>
      <c r="F83" s="42"/>
      <c r="G83" s="42"/>
      <c r="H83" s="42"/>
      <c r="I83" s="42"/>
      <c r="J83" s="42"/>
      <c r="K83" s="42"/>
      <c r="L83" s="13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6.95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2" customHeight="1">
      <c r="A85" s="40"/>
      <c r="B85" s="41"/>
      <c r="C85" s="34" t="s">
        <v>21</v>
      </c>
      <c r="D85" s="42"/>
      <c r="E85" s="42"/>
      <c r="F85" s="29" t="str">
        <f>F12</f>
        <v>k.ú.Starý Plzenec</v>
      </c>
      <c r="G85" s="42"/>
      <c r="H85" s="42"/>
      <c r="I85" s="34" t="s">
        <v>23</v>
      </c>
      <c r="J85" s="74" t="str">
        <f>IF(J12="","",J12)</f>
        <v>14. 4. 2023</v>
      </c>
      <c r="K85" s="42"/>
      <c r="L85" s="13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3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40.05" customHeight="1">
      <c r="A87" s="40"/>
      <c r="B87" s="41"/>
      <c r="C87" s="34" t="s">
        <v>25</v>
      </c>
      <c r="D87" s="42"/>
      <c r="E87" s="42"/>
      <c r="F87" s="29" t="str">
        <f>E15</f>
        <v>Správa a údržba silnic Plzeňského kraje, p.o.</v>
      </c>
      <c r="G87" s="42"/>
      <c r="H87" s="42"/>
      <c r="I87" s="34" t="s">
        <v>32</v>
      </c>
      <c r="J87" s="38" t="str">
        <f>E21</f>
        <v>WORING s.r.o.,Na Roudné 1604/93; Plzeň</v>
      </c>
      <c r="K87" s="42"/>
      <c r="L87" s="13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5.65" customHeight="1">
      <c r="A88" s="40"/>
      <c r="B88" s="41"/>
      <c r="C88" s="34" t="s">
        <v>30</v>
      </c>
      <c r="D88" s="42"/>
      <c r="E88" s="42"/>
      <c r="F88" s="29" t="str">
        <f>IF(E18="","",E18)</f>
        <v>Vyplň údaj</v>
      </c>
      <c r="G88" s="42"/>
      <c r="H88" s="42"/>
      <c r="I88" s="34" t="s">
        <v>37</v>
      </c>
      <c r="J88" s="38" t="str">
        <f>E24</f>
        <v>Ing. Kateřina Tumpachová</v>
      </c>
      <c r="K88" s="42"/>
      <c r="L88" s="13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0.3" customHeight="1">
      <c r="A89" s="40"/>
      <c r="B89" s="41"/>
      <c r="C89" s="42"/>
      <c r="D89" s="42"/>
      <c r="E89" s="42"/>
      <c r="F89" s="42"/>
      <c r="G89" s="42"/>
      <c r="H89" s="42"/>
      <c r="I89" s="42"/>
      <c r="J89" s="42"/>
      <c r="K89" s="42"/>
      <c r="L89" s="13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11" customFormat="1" ht="29.25" customHeight="1">
      <c r="A90" s="179"/>
      <c r="B90" s="180"/>
      <c r="C90" s="181" t="s">
        <v>110</v>
      </c>
      <c r="D90" s="182" t="s">
        <v>62</v>
      </c>
      <c r="E90" s="182" t="s">
        <v>58</v>
      </c>
      <c r="F90" s="182" t="s">
        <v>59</v>
      </c>
      <c r="G90" s="182" t="s">
        <v>111</v>
      </c>
      <c r="H90" s="182" t="s">
        <v>112</v>
      </c>
      <c r="I90" s="182" t="s">
        <v>113</v>
      </c>
      <c r="J90" s="182" t="s">
        <v>95</v>
      </c>
      <c r="K90" s="183" t="s">
        <v>114</v>
      </c>
      <c r="L90" s="184"/>
      <c r="M90" s="94" t="s">
        <v>19</v>
      </c>
      <c r="N90" s="95" t="s">
        <v>47</v>
      </c>
      <c r="O90" s="95" t="s">
        <v>115</v>
      </c>
      <c r="P90" s="95" t="s">
        <v>116</v>
      </c>
      <c r="Q90" s="95" t="s">
        <v>117</v>
      </c>
      <c r="R90" s="95" t="s">
        <v>118</v>
      </c>
      <c r="S90" s="95" t="s">
        <v>119</v>
      </c>
      <c r="T90" s="96" t="s">
        <v>120</v>
      </c>
      <c r="U90" s="179"/>
      <c r="V90" s="179"/>
      <c r="W90" s="179"/>
      <c r="X90" s="179"/>
      <c r="Y90" s="179"/>
      <c r="Z90" s="179"/>
      <c r="AA90" s="179"/>
      <c r="AB90" s="179"/>
      <c r="AC90" s="179"/>
      <c r="AD90" s="179"/>
      <c r="AE90" s="179"/>
    </row>
    <row r="91" spans="1:63" s="2" customFormat="1" ht="22.8" customHeight="1">
      <c r="A91" s="40"/>
      <c r="B91" s="41"/>
      <c r="C91" s="101" t="s">
        <v>121</v>
      </c>
      <c r="D91" s="42"/>
      <c r="E91" s="42"/>
      <c r="F91" s="42"/>
      <c r="G91" s="42"/>
      <c r="H91" s="42"/>
      <c r="I91" s="42"/>
      <c r="J91" s="185">
        <f>BK91</f>
        <v>0</v>
      </c>
      <c r="K91" s="42"/>
      <c r="L91" s="46"/>
      <c r="M91" s="97"/>
      <c r="N91" s="186"/>
      <c r="O91" s="98"/>
      <c r="P91" s="187">
        <f>P92+P813</f>
        <v>0</v>
      </c>
      <c r="Q91" s="98"/>
      <c r="R91" s="187">
        <f>R92+R813</f>
        <v>2507.9997991600003</v>
      </c>
      <c r="S91" s="98"/>
      <c r="T91" s="188">
        <f>T92+T813</f>
        <v>8853.4552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76</v>
      </c>
      <c r="AU91" s="19" t="s">
        <v>96</v>
      </c>
      <c r="BK91" s="189">
        <f>BK92+BK813</f>
        <v>0</v>
      </c>
    </row>
    <row r="92" spans="1:63" s="12" customFormat="1" ht="25.9" customHeight="1">
      <c r="A92" s="12"/>
      <c r="B92" s="190"/>
      <c r="C92" s="191"/>
      <c r="D92" s="192" t="s">
        <v>76</v>
      </c>
      <c r="E92" s="193" t="s">
        <v>122</v>
      </c>
      <c r="F92" s="193" t="s">
        <v>123</v>
      </c>
      <c r="G92" s="191"/>
      <c r="H92" s="191"/>
      <c r="I92" s="194"/>
      <c r="J92" s="195">
        <f>BK92</f>
        <v>0</v>
      </c>
      <c r="K92" s="191"/>
      <c r="L92" s="196"/>
      <c r="M92" s="197"/>
      <c r="N92" s="198"/>
      <c r="O92" s="198"/>
      <c r="P92" s="199">
        <f>P93+P280+P307+P313+P342+P471+P515+P737+P806</f>
        <v>0</v>
      </c>
      <c r="Q92" s="198"/>
      <c r="R92" s="199">
        <f>R93+R280+R307+R313+R342+R471+R515+R737+R806</f>
        <v>2507.9157991600005</v>
      </c>
      <c r="S92" s="198"/>
      <c r="T92" s="200">
        <f>T93+T280+T307+T313+T342+T471+T515+T737+T806</f>
        <v>8853.4552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1" t="s">
        <v>85</v>
      </c>
      <c r="AT92" s="202" t="s">
        <v>76</v>
      </c>
      <c r="AU92" s="202" t="s">
        <v>77</v>
      </c>
      <c r="AY92" s="201" t="s">
        <v>124</v>
      </c>
      <c r="BK92" s="203">
        <f>BK93+BK280+BK307+BK313+BK342+BK471+BK515+BK737+BK806</f>
        <v>0</v>
      </c>
    </row>
    <row r="93" spans="1:63" s="12" customFormat="1" ht="22.8" customHeight="1">
      <c r="A93" s="12"/>
      <c r="B93" s="190"/>
      <c r="C93" s="191"/>
      <c r="D93" s="192" t="s">
        <v>76</v>
      </c>
      <c r="E93" s="204" t="s">
        <v>85</v>
      </c>
      <c r="F93" s="204" t="s">
        <v>125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SUM(P94:P279)</f>
        <v>0</v>
      </c>
      <c r="Q93" s="198"/>
      <c r="R93" s="199">
        <f>SUM(R94:R279)</f>
        <v>1357.2242390000001</v>
      </c>
      <c r="S93" s="198"/>
      <c r="T93" s="200">
        <f>SUM(T94:T279)</f>
        <v>7854.320000000001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85</v>
      </c>
      <c r="AT93" s="202" t="s">
        <v>76</v>
      </c>
      <c r="AU93" s="202" t="s">
        <v>85</v>
      </c>
      <c r="AY93" s="201" t="s">
        <v>124</v>
      </c>
      <c r="BK93" s="203">
        <f>SUM(BK94:BK279)</f>
        <v>0</v>
      </c>
    </row>
    <row r="94" spans="1:65" s="2" customFormat="1" ht="16.5" customHeight="1">
      <c r="A94" s="40"/>
      <c r="B94" s="41"/>
      <c r="C94" s="206" t="s">
        <v>85</v>
      </c>
      <c r="D94" s="206" t="s">
        <v>126</v>
      </c>
      <c r="E94" s="207" t="s">
        <v>127</v>
      </c>
      <c r="F94" s="208" t="s">
        <v>128</v>
      </c>
      <c r="G94" s="209" t="s">
        <v>129</v>
      </c>
      <c r="H94" s="210">
        <v>3339</v>
      </c>
      <c r="I94" s="211"/>
      <c r="J94" s="212">
        <f>ROUND(I94*H94,2)</f>
        <v>0</v>
      </c>
      <c r="K94" s="208" t="s">
        <v>130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131</v>
      </c>
      <c r="AT94" s="217" t="s">
        <v>126</v>
      </c>
      <c r="AU94" s="217" t="s">
        <v>87</v>
      </c>
      <c r="AY94" s="19" t="s">
        <v>124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85</v>
      </c>
      <c r="BK94" s="218">
        <f>ROUND(I94*H94,2)</f>
        <v>0</v>
      </c>
      <c r="BL94" s="19" t="s">
        <v>131</v>
      </c>
      <c r="BM94" s="217" t="s">
        <v>132</v>
      </c>
    </row>
    <row r="95" spans="1:47" s="2" customFormat="1" ht="12">
      <c r="A95" s="40"/>
      <c r="B95" s="41"/>
      <c r="C95" s="42"/>
      <c r="D95" s="219" t="s">
        <v>133</v>
      </c>
      <c r="E95" s="42"/>
      <c r="F95" s="220" t="s">
        <v>134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133</v>
      </c>
      <c r="AU95" s="19" t="s">
        <v>87</v>
      </c>
    </row>
    <row r="96" spans="1:47" s="2" customFormat="1" ht="12">
      <c r="A96" s="40"/>
      <c r="B96" s="41"/>
      <c r="C96" s="42"/>
      <c r="D96" s="224" t="s">
        <v>135</v>
      </c>
      <c r="E96" s="42"/>
      <c r="F96" s="225" t="s">
        <v>136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135</v>
      </c>
      <c r="AU96" s="19" t="s">
        <v>87</v>
      </c>
    </row>
    <row r="97" spans="1:65" s="2" customFormat="1" ht="16.5" customHeight="1">
      <c r="A97" s="40"/>
      <c r="B97" s="41"/>
      <c r="C97" s="206" t="s">
        <v>87</v>
      </c>
      <c r="D97" s="206" t="s">
        <v>126</v>
      </c>
      <c r="E97" s="207" t="s">
        <v>137</v>
      </c>
      <c r="F97" s="208" t="s">
        <v>138</v>
      </c>
      <c r="G97" s="209" t="s">
        <v>129</v>
      </c>
      <c r="H97" s="210">
        <v>184</v>
      </c>
      <c r="I97" s="211"/>
      <c r="J97" s="212">
        <f>ROUND(I97*H97,2)</f>
        <v>0</v>
      </c>
      <c r="K97" s="208" t="s">
        <v>130</v>
      </c>
      <c r="L97" s="46"/>
      <c r="M97" s="213" t="s">
        <v>19</v>
      </c>
      <c r="N97" s="214" t="s">
        <v>48</v>
      </c>
      <c r="O97" s="86"/>
      <c r="P97" s="215">
        <f>O97*H97</f>
        <v>0</v>
      </c>
      <c r="Q97" s="215">
        <v>0</v>
      </c>
      <c r="R97" s="215">
        <f>Q97*H97</f>
        <v>0</v>
      </c>
      <c r="S97" s="215">
        <v>0.295</v>
      </c>
      <c r="T97" s="216">
        <f>S97*H97</f>
        <v>54.279999999999994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7" t="s">
        <v>131</v>
      </c>
      <c r="AT97" s="217" t="s">
        <v>126</v>
      </c>
      <c r="AU97" s="217" t="s">
        <v>87</v>
      </c>
      <c r="AY97" s="19" t="s">
        <v>124</v>
      </c>
      <c r="BE97" s="218">
        <f>IF(N97="základní",J97,0)</f>
        <v>0</v>
      </c>
      <c r="BF97" s="218">
        <f>IF(N97="snížená",J97,0)</f>
        <v>0</v>
      </c>
      <c r="BG97" s="218">
        <f>IF(N97="zákl. přenesená",J97,0)</f>
        <v>0</v>
      </c>
      <c r="BH97" s="218">
        <f>IF(N97="sníž. přenesená",J97,0)</f>
        <v>0</v>
      </c>
      <c r="BI97" s="218">
        <f>IF(N97="nulová",J97,0)</f>
        <v>0</v>
      </c>
      <c r="BJ97" s="19" t="s">
        <v>85</v>
      </c>
      <c r="BK97" s="218">
        <f>ROUND(I97*H97,2)</f>
        <v>0</v>
      </c>
      <c r="BL97" s="19" t="s">
        <v>131</v>
      </c>
      <c r="BM97" s="217" t="s">
        <v>139</v>
      </c>
    </row>
    <row r="98" spans="1:47" s="2" customFormat="1" ht="12">
      <c r="A98" s="40"/>
      <c r="B98" s="41"/>
      <c r="C98" s="42"/>
      <c r="D98" s="219" t="s">
        <v>133</v>
      </c>
      <c r="E98" s="42"/>
      <c r="F98" s="220" t="s">
        <v>140</v>
      </c>
      <c r="G98" s="42"/>
      <c r="H98" s="42"/>
      <c r="I98" s="221"/>
      <c r="J98" s="42"/>
      <c r="K98" s="42"/>
      <c r="L98" s="46"/>
      <c r="M98" s="222"/>
      <c r="N98" s="223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133</v>
      </c>
      <c r="AU98" s="19" t="s">
        <v>87</v>
      </c>
    </row>
    <row r="99" spans="1:47" s="2" customFormat="1" ht="12">
      <c r="A99" s="40"/>
      <c r="B99" s="41"/>
      <c r="C99" s="42"/>
      <c r="D99" s="224" t="s">
        <v>135</v>
      </c>
      <c r="E99" s="42"/>
      <c r="F99" s="225" t="s">
        <v>141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135</v>
      </c>
      <c r="AU99" s="19" t="s">
        <v>87</v>
      </c>
    </row>
    <row r="100" spans="1:51" s="13" customFormat="1" ht="12">
      <c r="A100" s="13"/>
      <c r="B100" s="226"/>
      <c r="C100" s="227"/>
      <c r="D100" s="219" t="s">
        <v>142</v>
      </c>
      <c r="E100" s="228" t="s">
        <v>19</v>
      </c>
      <c r="F100" s="229" t="s">
        <v>143</v>
      </c>
      <c r="G100" s="227"/>
      <c r="H100" s="228" t="s">
        <v>19</v>
      </c>
      <c r="I100" s="230"/>
      <c r="J100" s="227"/>
      <c r="K100" s="227"/>
      <c r="L100" s="231"/>
      <c r="M100" s="232"/>
      <c r="N100" s="233"/>
      <c r="O100" s="233"/>
      <c r="P100" s="233"/>
      <c r="Q100" s="233"/>
      <c r="R100" s="233"/>
      <c r="S100" s="233"/>
      <c r="T100" s="23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5" t="s">
        <v>142</v>
      </c>
      <c r="AU100" s="235" t="s">
        <v>87</v>
      </c>
      <c r="AV100" s="13" t="s">
        <v>85</v>
      </c>
      <c r="AW100" s="13" t="s">
        <v>36</v>
      </c>
      <c r="AX100" s="13" t="s">
        <v>77</v>
      </c>
      <c r="AY100" s="235" t="s">
        <v>124</v>
      </c>
    </row>
    <row r="101" spans="1:51" s="14" customFormat="1" ht="12">
      <c r="A101" s="14"/>
      <c r="B101" s="236"/>
      <c r="C101" s="237"/>
      <c r="D101" s="219" t="s">
        <v>142</v>
      </c>
      <c r="E101" s="238" t="s">
        <v>19</v>
      </c>
      <c r="F101" s="239" t="s">
        <v>8</v>
      </c>
      <c r="G101" s="237"/>
      <c r="H101" s="240">
        <v>15</v>
      </c>
      <c r="I101" s="241"/>
      <c r="J101" s="237"/>
      <c r="K101" s="237"/>
      <c r="L101" s="242"/>
      <c r="M101" s="243"/>
      <c r="N101" s="244"/>
      <c r="O101" s="244"/>
      <c r="P101" s="244"/>
      <c r="Q101" s="244"/>
      <c r="R101" s="244"/>
      <c r="S101" s="244"/>
      <c r="T101" s="245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46" t="s">
        <v>142</v>
      </c>
      <c r="AU101" s="246" t="s">
        <v>87</v>
      </c>
      <c r="AV101" s="14" t="s">
        <v>87</v>
      </c>
      <c r="AW101" s="14" t="s">
        <v>36</v>
      </c>
      <c r="AX101" s="14" t="s">
        <v>77</v>
      </c>
      <c r="AY101" s="246" t="s">
        <v>124</v>
      </c>
    </row>
    <row r="102" spans="1:51" s="13" customFormat="1" ht="12">
      <c r="A102" s="13"/>
      <c r="B102" s="226"/>
      <c r="C102" s="227"/>
      <c r="D102" s="219" t="s">
        <v>142</v>
      </c>
      <c r="E102" s="228" t="s">
        <v>19</v>
      </c>
      <c r="F102" s="229" t="s">
        <v>144</v>
      </c>
      <c r="G102" s="227"/>
      <c r="H102" s="228" t="s">
        <v>19</v>
      </c>
      <c r="I102" s="230"/>
      <c r="J102" s="227"/>
      <c r="K102" s="227"/>
      <c r="L102" s="231"/>
      <c r="M102" s="232"/>
      <c r="N102" s="233"/>
      <c r="O102" s="233"/>
      <c r="P102" s="233"/>
      <c r="Q102" s="233"/>
      <c r="R102" s="233"/>
      <c r="S102" s="233"/>
      <c r="T102" s="234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5" t="s">
        <v>142</v>
      </c>
      <c r="AU102" s="235" t="s">
        <v>87</v>
      </c>
      <c r="AV102" s="13" t="s">
        <v>85</v>
      </c>
      <c r="AW102" s="13" t="s">
        <v>36</v>
      </c>
      <c r="AX102" s="13" t="s">
        <v>77</v>
      </c>
      <c r="AY102" s="235" t="s">
        <v>124</v>
      </c>
    </row>
    <row r="103" spans="1:51" s="14" customFormat="1" ht="12">
      <c r="A103" s="14"/>
      <c r="B103" s="236"/>
      <c r="C103" s="237"/>
      <c r="D103" s="219" t="s">
        <v>142</v>
      </c>
      <c r="E103" s="238" t="s">
        <v>19</v>
      </c>
      <c r="F103" s="239" t="s">
        <v>145</v>
      </c>
      <c r="G103" s="237"/>
      <c r="H103" s="240">
        <v>169</v>
      </c>
      <c r="I103" s="241"/>
      <c r="J103" s="237"/>
      <c r="K103" s="237"/>
      <c r="L103" s="242"/>
      <c r="M103" s="243"/>
      <c r="N103" s="244"/>
      <c r="O103" s="244"/>
      <c r="P103" s="244"/>
      <c r="Q103" s="244"/>
      <c r="R103" s="244"/>
      <c r="S103" s="244"/>
      <c r="T103" s="245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46" t="s">
        <v>142</v>
      </c>
      <c r="AU103" s="246" t="s">
        <v>87</v>
      </c>
      <c r="AV103" s="14" t="s">
        <v>87</v>
      </c>
      <c r="AW103" s="14" t="s">
        <v>36</v>
      </c>
      <c r="AX103" s="14" t="s">
        <v>77</v>
      </c>
      <c r="AY103" s="246" t="s">
        <v>124</v>
      </c>
    </row>
    <row r="104" spans="1:51" s="15" customFormat="1" ht="12">
      <c r="A104" s="15"/>
      <c r="B104" s="247"/>
      <c r="C104" s="248"/>
      <c r="D104" s="219" t="s">
        <v>142</v>
      </c>
      <c r="E104" s="249" t="s">
        <v>19</v>
      </c>
      <c r="F104" s="250" t="s">
        <v>146</v>
      </c>
      <c r="G104" s="248"/>
      <c r="H104" s="251">
        <v>184</v>
      </c>
      <c r="I104" s="252"/>
      <c r="J104" s="248"/>
      <c r="K104" s="248"/>
      <c r="L104" s="253"/>
      <c r="M104" s="254"/>
      <c r="N104" s="255"/>
      <c r="O104" s="255"/>
      <c r="P104" s="255"/>
      <c r="Q104" s="255"/>
      <c r="R104" s="255"/>
      <c r="S104" s="255"/>
      <c r="T104" s="256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T104" s="257" t="s">
        <v>142</v>
      </c>
      <c r="AU104" s="257" t="s">
        <v>87</v>
      </c>
      <c r="AV104" s="15" t="s">
        <v>131</v>
      </c>
      <c r="AW104" s="15" t="s">
        <v>36</v>
      </c>
      <c r="AX104" s="15" t="s">
        <v>85</v>
      </c>
      <c r="AY104" s="257" t="s">
        <v>124</v>
      </c>
    </row>
    <row r="105" spans="1:65" s="2" customFormat="1" ht="16.5" customHeight="1">
      <c r="A105" s="40"/>
      <c r="B105" s="41"/>
      <c r="C105" s="206" t="s">
        <v>147</v>
      </c>
      <c r="D105" s="206" t="s">
        <v>126</v>
      </c>
      <c r="E105" s="207" t="s">
        <v>148</v>
      </c>
      <c r="F105" s="208" t="s">
        <v>149</v>
      </c>
      <c r="G105" s="209" t="s">
        <v>129</v>
      </c>
      <c r="H105" s="210">
        <v>1905</v>
      </c>
      <c r="I105" s="211"/>
      <c r="J105" s="212">
        <f>ROUND(I105*H105,2)</f>
        <v>0</v>
      </c>
      <c r="K105" s="208" t="s">
        <v>130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0.44</v>
      </c>
      <c r="T105" s="216">
        <f>S105*H105</f>
        <v>838.2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131</v>
      </c>
      <c r="AT105" s="217" t="s">
        <v>126</v>
      </c>
      <c r="AU105" s="217" t="s">
        <v>87</v>
      </c>
      <c r="AY105" s="19" t="s">
        <v>124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85</v>
      </c>
      <c r="BK105" s="218">
        <f>ROUND(I105*H105,2)</f>
        <v>0</v>
      </c>
      <c r="BL105" s="19" t="s">
        <v>131</v>
      </c>
      <c r="BM105" s="217" t="s">
        <v>150</v>
      </c>
    </row>
    <row r="106" spans="1:47" s="2" customFormat="1" ht="12">
      <c r="A106" s="40"/>
      <c r="B106" s="41"/>
      <c r="C106" s="42"/>
      <c r="D106" s="219" t="s">
        <v>133</v>
      </c>
      <c r="E106" s="42"/>
      <c r="F106" s="220" t="s">
        <v>151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133</v>
      </c>
      <c r="AU106" s="19" t="s">
        <v>87</v>
      </c>
    </row>
    <row r="107" spans="1:47" s="2" customFormat="1" ht="12">
      <c r="A107" s="40"/>
      <c r="B107" s="41"/>
      <c r="C107" s="42"/>
      <c r="D107" s="224" t="s">
        <v>135</v>
      </c>
      <c r="E107" s="42"/>
      <c r="F107" s="225" t="s">
        <v>152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135</v>
      </c>
      <c r="AU107" s="19" t="s">
        <v>87</v>
      </c>
    </row>
    <row r="108" spans="1:51" s="13" customFormat="1" ht="12">
      <c r="A108" s="13"/>
      <c r="B108" s="226"/>
      <c r="C108" s="227"/>
      <c r="D108" s="219" t="s">
        <v>142</v>
      </c>
      <c r="E108" s="228" t="s">
        <v>19</v>
      </c>
      <c r="F108" s="229" t="s">
        <v>153</v>
      </c>
      <c r="G108" s="227"/>
      <c r="H108" s="228" t="s">
        <v>19</v>
      </c>
      <c r="I108" s="230"/>
      <c r="J108" s="227"/>
      <c r="K108" s="227"/>
      <c r="L108" s="231"/>
      <c r="M108" s="232"/>
      <c r="N108" s="233"/>
      <c r="O108" s="233"/>
      <c r="P108" s="233"/>
      <c r="Q108" s="233"/>
      <c r="R108" s="233"/>
      <c r="S108" s="233"/>
      <c r="T108" s="23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5" t="s">
        <v>142</v>
      </c>
      <c r="AU108" s="235" t="s">
        <v>87</v>
      </c>
      <c r="AV108" s="13" t="s">
        <v>85</v>
      </c>
      <c r="AW108" s="13" t="s">
        <v>36</v>
      </c>
      <c r="AX108" s="13" t="s">
        <v>77</v>
      </c>
      <c r="AY108" s="235" t="s">
        <v>124</v>
      </c>
    </row>
    <row r="109" spans="1:51" s="14" customFormat="1" ht="12">
      <c r="A109" s="14"/>
      <c r="B109" s="236"/>
      <c r="C109" s="237"/>
      <c r="D109" s="219" t="s">
        <v>142</v>
      </c>
      <c r="E109" s="238" t="s">
        <v>19</v>
      </c>
      <c r="F109" s="239" t="s">
        <v>154</v>
      </c>
      <c r="G109" s="237"/>
      <c r="H109" s="240">
        <v>1905</v>
      </c>
      <c r="I109" s="241"/>
      <c r="J109" s="237"/>
      <c r="K109" s="237"/>
      <c r="L109" s="242"/>
      <c r="M109" s="243"/>
      <c r="N109" s="244"/>
      <c r="O109" s="244"/>
      <c r="P109" s="244"/>
      <c r="Q109" s="244"/>
      <c r="R109" s="244"/>
      <c r="S109" s="244"/>
      <c r="T109" s="24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46" t="s">
        <v>142</v>
      </c>
      <c r="AU109" s="246" t="s">
        <v>87</v>
      </c>
      <c r="AV109" s="14" t="s">
        <v>87</v>
      </c>
      <c r="AW109" s="14" t="s">
        <v>36</v>
      </c>
      <c r="AX109" s="14" t="s">
        <v>85</v>
      </c>
      <c r="AY109" s="246" t="s">
        <v>124</v>
      </c>
    </row>
    <row r="110" spans="1:65" s="2" customFormat="1" ht="16.5" customHeight="1">
      <c r="A110" s="40"/>
      <c r="B110" s="41"/>
      <c r="C110" s="206" t="s">
        <v>131</v>
      </c>
      <c r="D110" s="206" t="s">
        <v>126</v>
      </c>
      <c r="E110" s="207" t="s">
        <v>155</v>
      </c>
      <c r="F110" s="208" t="s">
        <v>156</v>
      </c>
      <c r="G110" s="209" t="s">
        <v>129</v>
      </c>
      <c r="H110" s="210">
        <v>2380</v>
      </c>
      <c r="I110" s="211"/>
      <c r="J110" s="212">
        <f>ROUND(I110*H110,2)</f>
        <v>0</v>
      </c>
      <c r="K110" s="208" t="s">
        <v>130</v>
      </c>
      <c r="L110" s="46"/>
      <c r="M110" s="213" t="s">
        <v>19</v>
      </c>
      <c r="N110" s="214" t="s">
        <v>48</v>
      </c>
      <c r="O110" s="86"/>
      <c r="P110" s="215">
        <f>O110*H110</f>
        <v>0</v>
      </c>
      <c r="Q110" s="215">
        <v>0</v>
      </c>
      <c r="R110" s="215">
        <f>Q110*H110</f>
        <v>0</v>
      </c>
      <c r="S110" s="215">
        <v>0.58</v>
      </c>
      <c r="T110" s="216">
        <f>S110*H110</f>
        <v>1380.3999999999999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17" t="s">
        <v>131</v>
      </c>
      <c r="AT110" s="217" t="s">
        <v>126</v>
      </c>
      <c r="AU110" s="217" t="s">
        <v>87</v>
      </c>
      <c r="AY110" s="19" t="s">
        <v>124</v>
      </c>
      <c r="BE110" s="218">
        <f>IF(N110="základní",J110,0)</f>
        <v>0</v>
      </c>
      <c r="BF110" s="218">
        <f>IF(N110="snížená",J110,0)</f>
        <v>0</v>
      </c>
      <c r="BG110" s="218">
        <f>IF(N110="zákl. přenesená",J110,0)</f>
        <v>0</v>
      </c>
      <c r="BH110" s="218">
        <f>IF(N110="sníž. přenesená",J110,0)</f>
        <v>0</v>
      </c>
      <c r="BI110" s="218">
        <f>IF(N110="nulová",J110,0)</f>
        <v>0</v>
      </c>
      <c r="BJ110" s="19" t="s">
        <v>85</v>
      </c>
      <c r="BK110" s="218">
        <f>ROUND(I110*H110,2)</f>
        <v>0</v>
      </c>
      <c r="BL110" s="19" t="s">
        <v>131</v>
      </c>
      <c r="BM110" s="217" t="s">
        <v>157</v>
      </c>
    </row>
    <row r="111" spans="1:47" s="2" customFormat="1" ht="12">
      <c r="A111" s="40"/>
      <c r="B111" s="41"/>
      <c r="C111" s="42"/>
      <c r="D111" s="219" t="s">
        <v>133</v>
      </c>
      <c r="E111" s="42"/>
      <c r="F111" s="220" t="s">
        <v>158</v>
      </c>
      <c r="G111" s="42"/>
      <c r="H111" s="42"/>
      <c r="I111" s="221"/>
      <c r="J111" s="42"/>
      <c r="K111" s="42"/>
      <c r="L111" s="46"/>
      <c r="M111" s="222"/>
      <c r="N111" s="223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133</v>
      </c>
      <c r="AU111" s="19" t="s">
        <v>87</v>
      </c>
    </row>
    <row r="112" spans="1:47" s="2" customFormat="1" ht="12">
      <c r="A112" s="40"/>
      <c r="B112" s="41"/>
      <c r="C112" s="42"/>
      <c r="D112" s="224" t="s">
        <v>135</v>
      </c>
      <c r="E112" s="42"/>
      <c r="F112" s="225" t="s">
        <v>159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135</v>
      </c>
      <c r="AU112" s="19" t="s">
        <v>87</v>
      </c>
    </row>
    <row r="113" spans="1:51" s="13" customFormat="1" ht="12">
      <c r="A113" s="13"/>
      <c r="B113" s="226"/>
      <c r="C113" s="227"/>
      <c r="D113" s="219" t="s">
        <v>142</v>
      </c>
      <c r="E113" s="228" t="s">
        <v>19</v>
      </c>
      <c r="F113" s="229" t="s">
        <v>160</v>
      </c>
      <c r="G113" s="227"/>
      <c r="H113" s="228" t="s">
        <v>19</v>
      </c>
      <c r="I113" s="230"/>
      <c r="J113" s="227"/>
      <c r="K113" s="227"/>
      <c r="L113" s="231"/>
      <c r="M113" s="232"/>
      <c r="N113" s="233"/>
      <c r="O113" s="233"/>
      <c r="P113" s="233"/>
      <c r="Q113" s="233"/>
      <c r="R113" s="233"/>
      <c r="S113" s="233"/>
      <c r="T113" s="23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5" t="s">
        <v>142</v>
      </c>
      <c r="AU113" s="235" t="s">
        <v>87</v>
      </c>
      <c r="AV113" s="13" t="s">
        <v>85</v>
      </c>
      <c r="AW113" s="13" t="s">
        <v>36</v>
      </c>
      <c r="AX113" s="13" t="s">
        <v>77</v>
      </c>
      <c r="AY113" s="235" t="s">
        <v>124</v>
      </c>
    </row>
    <row r="114" spans="1:51" s="14" customFormat="1" ht="12">
      <c r="A114" s="14"/>
      <c r="B114" s="236"/>
      <c r="C114" s="237"/>
      <c r="D114" s="219" t="s">
        <v>142</v>
      </c>
      <c r="E114" s="238" t="s">
        <v>19</v>
      </c>
      <c r="F114" s="239" t="s">
        <v>161</v>
      </c>
      <c r="G114" s="237"/>
      <c r="H114" s="240">
        <v>2380</v>
      </c>
      <c r="I114" s="241"/>
      <c r="J114" s="237"/>
      <c r="K114" s="237"/>
      <c r="L114" s="242"/>
      <c r="M114" s="243"/>
      <c r="N114" s="244"/>
      <c r="O114" s="244"/>
      <c r="P114" s="244"/>
      <c r="Q114" s="244"/>
      <c r="R114" s="244"/>
      <c r="S114" s="244"/>
      <c r="T114" s="245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6" t="s">
        <v>142</v>
      </c>
      <c r="AU114" s="246" t="s">
        <v>87</v>
      </c>
      <c r="AV114" s="14" t="s">
        <v>87</v>
      </c>
      <c r="AW114" s="14" t="s">
        <v>36</v>
      </c>
      <c r="AX114" s="14" t="s">
        <v>85</v>
      </c>
      <c r="AY114" s="246" t="s">
        <v>124</v>
      </c>
    </row>
    <row r="115" spans="1:65" s="2" customFormat="1" ht="16.5" customHeight="1">
      <c r="A115" s="40"/>
      <c r="B115" s="41"/>
      <c r="C115" s="206" t="s">
        <v>162</v>
      </c>
      <c r="D115" s="206" t="s">
        <v>126</v>
      </c>
      <c r="E115" s="207" t="s">
        <v>163</v>
      </c>
      <c r="F115" s="208" t="s">
        <v>164</v>
      </c>
      <c r="G115" s="209" t="s">
        <v>129</v>
      </c>
      <c r="H115" s="210">
        <v>215</v>
      </c>
      <c r="I115" s="211"/>
      <c r="J115" s="212">
        <f>ROUND(I115*H115,2)</f>
        <v>0</v>
      </c>
      <c r="K115" s="208" t="s">
        <v>130</v>
      </c>
      <c r="L115" s="46"/>
      <c r="M115" s="213" t="s">
        <v>19</v>
      </c>
      <c r="N115" s="214" t="s">
        <v>48</v>
      </c>
      <c r="O115" s="86"/>
      <c r="P115" s="215">
        <f>O115*H115</f>
        <v>0</v>
      </c>
      <c r="Q115" s="215">
        <v>0</v>
      </c>
      <c r="R115" s="215">
        <f>Q115*H115</f>
        <v>0</v>
      </c>
      <c r="S115" s="215">
        <v>0.29</v>
      </c>
      <c r="T115" s="216">
        <f>S115*H115</f>
        <v>62.349999999999994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17" t="s">
        <v>131</v>
      </c>
      <c r="AT115" s="217" t="s">
        <v>126</v>
      </c>
      <c r="AU115" s="217" t="s">
        <v>87</v>
      </c>
      <c r="AY115" s="19" t="s">
        <v>124</v>
      </c>
      <c r="BE115" s="218">
        <f>IF(N115="základní",J115,0)</f>
        <v>0</v>
      </c>
      <c r="BF115" s="218">
        <f>IF(N115="snížená",J115,0)</f>
        <v>0</v>
      </c>
      <c r="BG115" s="218">
        <f>IF(N115="zákl. přenesená",J115,0)</f>
        <v>0</v>
      </c>
      <c r="BH115" s="218">
        <f>IF(N115="sníž. přenesená",J115,0)</f>
        <v>0</v>
      </c>
      <c r="BI115" s="218">
        <f>IF(N115="nulová",J115,0)</f>
        <v>0</v>
      </c>
      <c r="BJ115" s="19" t="s">
        <v>85</v>
      </c>
      <c r="BK115" s="218">
        <f>ROUND(I115*H115,2)</f>
        <v>0</v>
      </c>
      <c r="BL115" s="19" t="s">
        <v>131</v>
      </c>
      <c r="BM115" s="217" t="s">
        <v>165</v>
      </c>
    </row>
    <row r="116" spans="1:47" s="2" customFormat="1" ht="12">
      <c r="A116" s="40"/>
      <c r="B116" s="41"/>
      <c r="C116" s="42"/>
      <c r="D116" s="219" t="s">
        <v>133</v>
      </c>
      <c r="E116" s="42"/>
      <c r="F116" s="220" t="s">
        <v>166</v>
      </c>
      <c r="G116" s="42"/>
      <c r="H116" s="42"/>
      <c r="I116" s="221"/>
      <c r="J116" s="42"/>
      <c r="K116" s="42"/>
      <c r="L116" s="46"/>
      <c r="M116" s="222"/>
      <c r="N116" s="223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133</v>
      </c>
      <c r="AU116" s="19" t="s">
        <v>87</v>
      </c>
    </row>
    <row r="117" spans="1:47" s="2" customFormat="1" ht="12">
      <c r="A117" s="40"/>
      <c r="B117" s="41"/>
      <c r="C117" s="42"/>
      <c r="D117" s="224" t="s">
        <v>135</v>
      </c>
      <c r="E117" s="42"/>
      <c r="F117" s="225" t="s">
        <v>167</v>
      </c>
      <c r="G117" s="42"/>
      <c r="H117" s="42"/>
      <c r="I117" s="221"/>
      <c r="J117" s="42"/>
      <c r="K117" s="42"/>
      <c r="L117" s="46"/>
      <c r="M117" s="222"/>
      <c r="N117" s="223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135</v>
      </c>
      <c r="AU117" s="19" t="s">
        <v>87</v>
      </c>
    </row>
    <row r="118" spans="1:51" s="13" customFormat="1" ht="12">
      <c r="A118" s="13"/>
      <c r="B118" s="226"/>
      <c r="C118" s="227"/>
      <c r="D118" s="219" t="s">
        <v>142</v>
      </c>
      <c r="E118" s="228" t="s">
        <v>19</v>
      </c>
      <c r="F118" s="229" t="s">
        <v>168</v>
      </c>
      <c r="G118" s="227"/>
      <c r="H118" s="228" t="s">
        <v>19</v>
      </c>
      <c r="I118" s="230"/>
      <c r="J118" s="227"/>
      <c r="K118" s="227"/>
      <c r="L118" s="231"/>
      <c r="M118" s="232"/>
      <c r="N118" s="233"/>
      <c r="O118" s="233"/>
      <c r="P118" s="233"/>
      <c r="Q118" s="233"/>
      <c r="R118" s="233"/>
      <c r="S118" s="233"/>
      <c r="T118" s="23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5" t="s">
        <v>142</v>
      </c>
      <c r="AU118" s="235" t="s">
        <v>87</v>
      </c>
      <c r="AV118" s="13" t="s">
        <v>85</v>
      </c>
      <c r="AW118" s="13" t="s">
        <v>36</v>
      </c>
      <c r="AX118" s="13" t="s">
        <v>77</v>
      </c>
      <c r="AY118" s="235" t="s">
        <v>124</v>
      </c>
    </row>
    <row r="119" spans="1:51" s="14" customFormat="1" ht="12">
      <c r="A119" s="14"/>
      <c r="B119" s="236"/>
      <c r="C119" s="237"/>
      <c r="D119" s="219" t="s">
        <v>142</v>
      </c>
      <c r="E119" s="238" t="s">
        <v>19</v>
      </c>
      <c r="F119" s="239" t="s">
        <v>169</v>
      </c>
      <c r="G119" s="237"/>
      <c r="H119" s="240">
        <v>215</v>
      </c>
      <c r="I119" s="241"/>
      <c r="J119" s="237"/>
      <c r="K119" s="237"/>
      <c r="L119" s="242"/>
      <c r="M119" s="243"/>
      <c r="N119" s="244"/>
      <c r="O119" s="244"/>
      <c r="P119" s="244"/>
      <c r="Q119" s="244"/>
      <c r="R119" s="244"/>
      <c r="S119" s="244"/>
      <c r="T119" s="245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6" t="s">
        <v>142</v>
      </c>
      <c r="AU119" s="246" t="s">
        <v>87</v>
      </c>
      <c r="AV119" s="14" t="s">
        <v>87</v>
      </c>
      <c r="AW119" s="14" t="s">
        <v>36</v>
      </c>
      <c r="AX119" s="14" t="s">
        <v>85</v>
      </c>
      <c r="AY119" s="246" t="s">
        <v>124</v>
      </c>
    </row>
    <row r="120" spans="1:65" s="2" customFormat="1" ht="16.5" customHeight="1">
      <c r="A120" s="40"/>
      <c r="B120" s="41"/>
      <c r="C120" s="206" t="s">
        <v>170</v>
      </c>
      <c r="D120" s="206" t="s">
        <v>126</v>
      </c>
      <c r="E120" s="207" t="s">
        <v>171</v>
      </c>
      <c r="F120" s="208" t="s">
        <v>172</v>
      </c>
      <c r="G120" s="209" t="s">
        <v>129</v>
      </c>
      <c r="H120" s="210">
        <v>150</v>
      </c>
      <c r="I120" s="211"/>
      <c r="J120" s="212">
        <f>ROUND(I120*H120,2)</f>
        <v>0</v>
      </c>
      <c r="K120" s="208" t="s">
        <v>130</v>
      </c>
      <c r="L120" s="46"/>
      <c r="M120" s="213" t="s">
        <v>19</v>
      </c>
      <c r="N120" s="214" t="s">
        <v>48</v>
      </c>
      <c r="O120" s="86"/>
      <c r="P120" s="215">
        <f>O120*H120</f>
        <v>0</v>
      </c>
      <c r="Q120" s="215">
        <v>0</v>
      </c>
      <c r="R120" s="215">
        <f>Q120*H120</f>
        <v>0</v>
      </c>
      <c r="S120" s="215">
        <v>0.58</v>
      </c>
      <c r="T120" s="216">
        <f>S120*H120</f>
        <v>87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7" t="s">
        <v>131</v>
      </c>
      <c r="AT120" s="217" t="s">
        <v>126</v>
      </c>
      <c r="AU120" s="217" t="s">
        <v>87</v>
      </c>
      <c r="AY120" s="19" t="s">
        <v>124</v>
      </c>
      <c r="BE120" s="218">
        <f>IF(N120="základní",J120,0)</f>
        <v>0</v>
      </c>
      <c r="BF120" s="218">
        <f>IF(N120="snížená",J120,0)</f>
        <v>0</v>
      </c>
      <c r="BG120" s="218">
        <f>IF(N120="zákl. přenesená",J120,0)</f>
        <v>0</v>
      </c>
      <c r="BH120" s="218">
        <f>IF(N120="sníž. přenesená",J120,0)</f>
        <v>0</v>
      </c>
      <c r="BI120" s="218">
        <f>IF(N120="nulová",J120,0)</f>
        <v>0</v>
      </c>
      <c r="BJ120" s="19" t="s">
        <v>85</v>
      </c>
      <c r="BK120" s="218">
        <f>ROUND(I120*H120,2)</f>
        <v>0</v>
      </c>
      <c r="BL120" s="19" t="s">
        <v>131</v>
      </c>
      <c r="BM120" s="217" t="s">
        <v>173</v>
      </c>
    </row>
    <row r="121" spans="1:47" s="2" customFormat="1" ht="12">
      <c r="A121" s="40"/>
      <c r="B121" s="41"/>
      <c r="C121" s="42"/>
      <c r="D121" s="219" t="s">
        <v>133</v>
      </c>
      <c r="E121" s="42"/>
      <c r="F121" s="220" t="s">
        <v>174</v>
      </c>
      <c r="G121" s="42"/>
      <c r="H121" s="42"/>
      <c r="I121" s="221"/>
      <c r="J121" s="42"/>
      <c r="K121" s="42"/>
      <c r="L121" s="46"/>
      <c r="M121" s="222"/>
      <c r="N121" s="223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133</v>
      </c>
      <c r="AU121" s="19" t="s">
        <v>87</v>
      </c>
    </row>
    <row r="122" spans="1:47" s="2" customFormat="1" ht="12">
      <c r="A122" s="40"/>
      <c r="B122" s="41"/>
      <c r="C122" s="42"/>
      <c r="D122" s="224" t="s">
        <v>135</v>
      </c>
      <c r="E122" s="42"/>
      <c r="F122" s="225" t="s">
        <v>175</v>
      </c>
      <c r="G122" s="42"/>
      <c r="H122" s="42"/>
      <c r="I122" s="221"/>
      <c r="J122" s="42"/>
      <c r="K122" s="42"/>
      <c r="L122" s="46"/>
      <c r="M122" s="222"/>
      <c r="N122" s="223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135</v>
      </c>
      <c r="AU122" s="19" t="s">
        <v>87</v>
      </c>
    </row>
    <row r="123" spans="1:51" s="13" customFormat="1" ht="12">
      <c r="A123" s="13"/>
      <c r="B123" s="226"/>
      <c r="C123" s="227"/>
      <c r="D123" s="219" t="s">
        <v>142</v>
      </c>
      <c r="E123" s="228" t="s">
        <v>19</v>
      </c>
      <c r="F123" s="229" t="s">
        <v>176</v>
      </c>
      <c r="G123" s="227"/>
      <c r="H123" s="228" t="s">
        <v>19</v>
      </c>
      <c r="I123" s="230"/>
      <c r="J123" s="227"/>
      <c r="K123" s="227"/>
      <c r="L123" s="231"/>
      <c r="M123" s="232"/>
      <c r="N123" s="233"/>
      <c r="O123" s="233"/>
      <c r="P123" s="233"/>
      <c r="Q123" s="233"/>
      <c r="R123" s="233"/>
      <c r="S123" s="233"/>
      <c r="T123" s="23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5" t="s">
        <v>142</v>
      </c>
      <c r="AU123" s="235" t="s">
        <v>87</v>
      </c>
      <c r="AV123" s="13" t="s">
        <v>85</v>
      </c>
      <c r="AW123" s="13" t="s">
        <v>36</v>
      </c>
      <c r="AX123" s="13" t="s">
        <v>77</v>
      </c>
      <c r="AY123" s="235" t="s">
        <v>124</v>
      </c>
    </row>
    <row r="124" spans="1:51" s="14" customFormat="1" ht="12">
      <c r="A124" s="14"/>
      <c r="B124" s="236"/>
      <c r="C124" s="237"/>
      <c r="D124" s="219" t="s">
        <v>142</v>
      </c>
      <c r="E124" s="238" t="s">
        <v>19</v>
      </c>
      <c r="F124" s="239" t="s">
        <v>177</v>
      </c>
      <c r="G124" s="237"/>
      <c r="H124" s="240">
        <v>150</v>
      </c>
      <c r="I124" s="241"/>
      <c r="J124" s="237"/>
      <c r="K124" s="237"/>
      <c r="L124" s="242"/>
      <c r="M124" s="243"/>
      <c r="N124" s="244"/>
      <c r="O124" s="244"/>
      <c r="P124" s="244"/>
      <c r="Q124" s="244"/>
      <c r="R124" s="244"/>
      <c r="S124" s="244"/>
      <c r="T124" s="245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46" t="s">
        <v>142</v>
      </c>
      <c r="AU124" s="246" t="s">
        <v>87</v>
      </c>
      <c r="AV124" s="14" t="s">
        <v>87</v>
      </c>
      <c r="AW124" s="14" t="s">
        <v>36</v>
      </c>
      <c r="AX124" s="14" t="s">
        <v>85</v>
      </c>
      <c r="AY124" s="246" t="s">
        <v>124</v>
      </c>
    </row>
    <row r="125" spans="1:65" s="2" customFormat="1" ht="21.75" customHeight="1">
      <c r="A125" s="40"/>
      <c r="B125" s="41"/>
      <c r="C125" s="206" t="s">
        <v>178</v>
      </c>
      <c r="D125" s="206" t="s">
        <v>126</v>
      </c>
      <c r="E125" s="207" t="s">
        <v>179</v>
      </c>
      <c r="F125" s="208" t="s">
        <v>180</v>
      </c>
      <c r="G125" s="209" t="s">
        <v>129</v>
      </c>
      <c r="H125" s="210">
        <v>150</v>
      </c>
      <c r="I125" s="211"/>
      <c r="J125" s="212">
        <f>ROUND(I125*H125,2)</f>
        <v>0</v>
      </c>
      <c r="K125" s="208" t="s">
        <v>130</v>
      </c>
      <c r="L125" s="46"/>
      <c r="M125" s="213" t="s">
        <v>19</v>
      </c>
      <c r="N125" s="214" t="s">
        <v>48</v>
      </c>
      <c r="O125" s="86"/>
      <c r="P125" s="215">
        <f>O125*H125</f>
        <v>0</v>
      </c>
      <c r="Q125" s="215">
        <v>0.00017</v>
      </c>
      <c r="R125" s="215">
        <f>Q125*H125</f>
        <v>0.025500000000000002</v>
      </c>
      <c r="S125" s="215">
        <v>0.46</v>
      </c>
      <c r="T125" s="216">
        <f>S125*H125</f>
        <v>69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17" t="s">
        <v>131</v>
      </c>
      <c r="AT125" s="217" t="s">
        <v>126</v>
      </c>
      <c r="AU125" s="217" t="s">
        <v>87</v>
      </c>
      <c r="AY125" s="19" t="s">
        <v>124</v>
      </c>
      <c r="BE125" s="218">
        <f>IF(N125="základní",J125,0)</f>
        <v>0</v>
      </c>
      <c r="BF125" s="218">
        <f>IF(N125="snížená",J125,0)</f>
        <v>0</v>
      </c>
      <c r="BG125" s="218">
        <f>IF(N125="zákl. přenesená",J125,0)</f>
        <v>0</v>
      </c>
      <c r="BH125" s="218">
        <f>IF(N125="sníž. přenesená",J125,0)</f>
        <v>0</v>
      </c>
      <c r="BI125" s="218">
        <f>IF(N125="nulová",J125,0)</f>
        <v>0</v>
      </c>
      <c r="BJ125" s="19" t="s">
        <v>85</v>
      </c>
      <c r="BK125" s="218">
        <f>ROUND(I125*H125,2)</f>
        <v>0</v>
      </c>
      <c r="BL125" s="19" t="s">
        <v>131</v>
      </c>
      <c r="BM125" s="217" t="s">
        <v>181</v>
      </c>
    </row>
    <row r="126" spans="1:47" s="2" customFormat="1" ht="12">
      <c r="A126" s="40"/>
      <c r="B126" s="41"/>
      <c r="C126" s="42"/>
      <c r="D126" s="219" t="s">
        <v>133</v>
      </c>
      <c r="E126" s="42"/>
      <c r="F126" s="220" t="s">
        <v>182</v>
      </c>
      <c r="G126" s="42"/>
      <c r="H126" s="42"/>
      <c r="I126" s="221"/>
      <c r="J126" s="42"/>
      <c r="K126" s="42"/>
      <c r="L126" s="46"/>
      <c r="M126" s="222"/>
      <c r="N126" s="223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133</v>
      </c>
      <c r="AU126" s="19" t="s">
        <v>87</v>
      </c>
    </row>
    <row r="127" spans="1:47" s="2" customFormat="1" ht="12">
      <c r="A127" s="40"/>
      <c r="B127" s="41"/>
      <c r="C127" s="42"/>
      <c r="D127" s="224" t="s">
        <v>135</v>
      </c>
      <c r="E127" s="42"/>
      <c r="F127" s="225" t="s">
        <v>183</v>
      </c>
      <c r="G127" s="42"/>
      <c r="H127" s="42"/>
      <c r="I127" s="221"/>
      <c r="J127" s="42"/>
      <c r="K127" s="42"/>
      <c r="L127" s="46"/>
      <c r="M127" s="222"/>
      <c r="N127" s="223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135</v>
      </c>
      <c r="AU127" s="19" t="s">
        <v>87</v>
      </c>
    </row>
    <row r="128" spans="1:47" s="2" customFormat="1" ht="12">
      <c r="A128" s="40"/>
      <c r="B128" s="41"/>
      <c r="C128" s="42"/>
      <c r="D128" s="219" t="s">
        <v>184</v>
      </c>
      <c r="E128" s="42"/>
      <c r="F128" s="258" t="s">
        <v>185</v>
      </c>
      <c r="G128" s="42"/>
      <c r="H128" s="42"/>
      <c r="I128" s="221"/>
      <c r="J128" s="42"/>
      <c r="K128" s="42"/>
      <c r="L128" s="46"/>
      <c r="M128" s="222"/>
      <c r="N128" s="223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184</v>
      </c>
      <c r="AU128" s="19" t="s">
        <v>87</v>
      </c>
    </row>
    <row r="129" spans="1:51" s="13" customFormat="1" ht="12">
      <c r="A129" s="13"/>
      <c r="B129" s="226"/>
      <c r="C129" s="227"/>
      <c r="D129" s="219" t="s">
        <v>142</v>
      </c>
      <c r="E129" s="228" t="s">
        <v>19</v>
      </c>
      <c r="F129" s="229" t="s">
        <v>186</v>
      </c>
      <c r="G129" s="227"/>
      <c r="H129" s="228" t="s">
        <v>19</v>
      </c>
      <c r="I129" s="230"/>
      <c r="J129" s="227"/>
      <c r="K129" s="227"/>
      <c r="L129" s="231"/>
      <c r="M129" s="232"/>
      <c r="N129" s="233"/>
      <c r="O129" s="233"/>
      <c r="P129" s="233"/>
      <c r="Q129" s="233"/>
      <c r="R129" s="233"/>
      <c r="S129" s="233"/>
      <c r="T129" s="23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5" t="s">
        <v>142</v>
      </c>
      <c r="AU129" s="235" t="s">
        <v>87</v>
      </c>
      <c r="AV129" s="13" t="s">
        <v>85</v>
      </c>
      <c r="AW129" s="13" t="s">
        <v>36</v>
      </c>
      <c r="AX129" s="13" t="s">
        <v>77</v>
      </c>
      <c r="AY129" s="235" t="s">
        <v>124</v>
      </c>
    </row>
    <row r="130" spans="1:51" s="14" customFormat="1" ht="12">
      <c r="A130" s="14"/>
      <c r="B130" s="236"/>
      <c r="C130" s="237"/>
      <c r="D130" s="219" t="s">
        <v>142</v>
      </c>
      <c r="E130" s="238" t="s">
        <v>19</v>
      </c>
      <c r="F130" s="239" t="s">
        <v>177</v>
      </c>
      <c r="G130" s="237"/>
      <c r="H130" s="240">
        <v>150</v>
      </c>
      <c r="I130" s="241"/>
      <c r="J130" s="237"/>
      <c r="K130" s="237"/>
      <c r="L130" s="242"/>
      <c r="M130" s="243"/>
      <c r="N130" s="244"/>
      <c r="O130" s="244"/>
      <c r="P130" s="244"/>
      <c r="Q130" s="244"/>
      <c r="R130" s="244"/>
      <c r="S130" s="244"/>
      <c r="T130" s="245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46" t="s">
        <v>142</v>
      </c>
      <c r="AU130" s="246" t="s">
        <v>87</v>
      </c>
      <c r="AV130" s="14" t="s">
        <v>87</v>
      </c>
      <c r="AW130" s="14" t="s">
        <v>36</v>
      </c>
      <c r="AX130" s="14" t="s">
        <v>85</v>
      </c>
      <c r="AY130" s="246" t="s">
        <v>124</v>
      </c>
    </row>
    <row r="131" spans="1:65" s="2" customFormat="1" ht="16.5" customHeight="1">
      <c r="A131" s="40"/>
      <c r="B131" s="41"/>
      <c r="C131" s="206" t="s">
        <v>187</v>
      </c>
      <c r="D131" s="206" t="s">
        <v>126</v>
      </c>
      <c r="E131" s="207" t="s">
        <v>188</v>
      </c>
      <c r="F131" s="208" t="s">
        <v>189</v>
      </c>
      <c r="G131" s="209" t="s">
        <v>129</v>
      </c>
      <c r="H131" s="210">
        <v>284</v>
      </c>
      <c r="I131" s="211"/>
      <c r="J131" s="212">
        <f>ROUND(I131*H131,2)</f>
        <v>0</v>
      </c>
      <c r="K131" s="208" t="s">
        <v>130</v>
      </c>
      <c r="L131" s="46"/>
      <c r="M131" s="213" t="s">
        <v>19</v>
      </c>
      <c r="N131" s="214" t="s">
        <v>48</v>
      </c>
      <c r="O131" s="86"/>
      <c r="P131" s="215">
        <f>O131*H131</f>
        <v>0</v>
      </c>
      <c r="Q131" s="215">
        <v>4E-05</v>
      </c>
      <c r="R131" s="215">
        <f>Q131*H131</f>
        <v>0.01136</v>
      </c>
      <c r="S131" s="215">
        <v>0.115</v>
      </c>
      <c r="T131" s="216">
        <f>S131*H131</f>
        <v>32.660000000000004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7" t="s">
        <v>131</v>
      </c>
      <c r="AT131" s="217" t="s">
        <v>126</v>
      </c>
      <c r="AU131" s="217" t="s">
        <v>87</v>
      </c>
      <c r="AY131" s="19" t="s">
        <v>124</v>
      </c>
      <c r="BE131" s="218">
        <f>IF(N131="základní",J131,0)</f>
        <v>0</v>
      </c>
      <c r="BF131" s="218">
        <f>IF(N131="snížená",J131,0)</f>
        <v>0</v>
      </c>
      <c r="BG131" s="218">
        <f>IF(N131="zákl. přenesená",J131,0)</f>
        <v>0</v>
      </c>
      <c r="BH131" s="218">
        <f>IF(N131="sníž. přenesená",J131,0)</f>
        <v>0</v>
      </c>
      <c r="BI131" s="218">
        <f>IF(N131="nulová",J131,0)</f>
        <v>0</v>
      </c>
      <c r="BJ131" s="19" t="s">
        <v>85</v>
      </c>
      <c r="BK131" s="218">
        <f>ROUND(I131*H131,2)</f>
        <v>0</v>
      </c>
      <c r="BL131" s="19" t="s">
        <v>131</v>
      </c>
      <c r="BM131" s="217" t="s">
        <v>190</v>
      </c>
    </row>
    <row r="132" spans="1:47" s="2" customFormat="1" ht="12">
      <c r="A132" s="40"/>
      <c r="B132" s="41"/>
      <c r="C132" s="42"/>
      <c r="D132" s="219" t="s">
        <v>133</v>
      </c>
      <c r="E132" s="42"/>
      <c r="F132" s="220" t="s">
        <v>191</v>
      </c>
      <c r="G132" s="42"/>
      <c r="H132" s="42"/>
      <c r="I132" s="221"/>
      <c r="J132" s="42"/>
      <c r="K132" s="42"/>
      <c r="L132" s="46"/>
      <c r="M132" s="222"/>
      <c r="N132" s="223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133</v>
      </c>
      <c r="AU132" s="19" t="s">
        <v>87</v>
      </c>
    </row>
    <row r="133" spans="1:47" s="2" customFormat="1" ht="12">
      <c r="A133" s="40"/>
      <c r="B133" s="41"/>
      <c r="C133" s="42"/>
      <c r="D133" s="224" t="s">
        <v>135</v>
      </c>
      <c r="E133" s="42"/>
      <c r="F133" s="225" t="s">
        <v>192</v>
      </c>
      <c r="G133" s="42"/>
      <c r="H133" s="42"/>
      <c r="I133" s="221"/>
      <c r="J133" s="42"/>
      <c r="K133" s="42"/>
      <c r="L133" s="46"/>
      <c r="M133" s="222"/>
      <c r="N133" s="223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135</v>
      </c>
      <c r="AU133" s="19" t="s">
        <v>87</v>
      </c>
    </row>
    <row r="134" spans="1:47" s="2" customFormat="1" ht="12">
      <c r="A134" s="40"/>
      <c r="B134" s="41"/>
      <c r="C134" s="42"/>
      <c r="D134" s="219" t="s">
        <v>184</v>
      </c>
      <c r="E134" s="42"/>
      <c r="F134" s="258" t="s">
        <v>185</v>
      </c>
      <c r="G134" s="42"/>
      <c r="H134" s="42"/>
      <c r="I134" s="221"/>
      <c r="J134" s="42"/>
      <c r="K134" s="42"/>
      <c r="L134" s="46"/>
      <c r="M134" s="222"/>
      <c r="N134" s="223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184</v>
      </c>
      <c r="AU134" s="19" t="s">
        <v>87</v>
      </c>
    </row>
    <row r="135" spans="1:51" s="13" customFormat="1" ht="12">
      <c r="A135" s="13"/>
      <c r="B135" s="226"/>
      <c r="C135" s="227"/>
      <c r="D135" s="219" t="s">
        <v>142</v>
      </c>
      <c r="E135" s="228" t="s">
        <v>19</v>
      </c>
      <c r="F135" s="229" t="s">
        <v>193</v>
      </c>
      <c r="G135" s="227"/>
      <c r="H135" s="228" t="s">
        <v>19</v>
      </c>
      <c r="I135" s="230"/>
      <c r="J135" s="227"/>
      <c r="K135" s="227"/>
      <c r="L135" s="231"/>
      <c r="M135" s="232"/>
      <c r="N135" s="233"/>
      <c r="O135" s="233"/>
      <c r="P135" s="233"/>
      <c r="Q135" s="233"/>
      <c r="R135" s="233"/>
      <c r="S135" s="233"/>
      <c r="T135" s="23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5" t="s">
        <v>142</v>
      </c>
      <c r="AU135" s="235" t="s">
        <v>87</v>
      </c>
      <c r="AV135" s="13" t="s">
        <v>85</v>
      </c>
      <c r="AW135" s="13" t="s">
        <v>36</v>
      </c>
      <c r="AX135" s="13" t="s">
        <v>77</v>
      </c>
      <c r="AY135" s="235" t="s">
        <v>124</v>
      </c>
    </row>
    <row r="136" spans="1:51" s="14" customFormat="1" ht="12">
      <c r="A136" s="14"/>
      <c r="B136" s="236"/>
      <c r="C136" s="237"/>
      <c r="D136" s="219" t="s">
        <v>142</v>
      </c>
      <c r="E136" s="238" t="s">
        <v>19</v>
      </c>
      <c r="F136" s="239" t="s">
        <v>194</v>
      </c>
      <c r="G136" s="237"/>
      <c r="H136" s="240">
        <v>284</v>
      </c>
      <c r="I136" s="241"/>
      <c r="J136" s="237"/>
      <c r="K136" s="237"/>
      <c r="L136" s="242"/>
      <c r="M136" s="243"/>
      <c r="N136" s="244"/>
      <c r="O136" s="244"/>
      <c r="P136" s="244"/>
      <c r="Q136" s="244"/>
      <c r="R136" s="244"/>
      <c r="S136" s="244"/>
      <c r="T136" s="245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6" t="s">
        <v>142</v>
      </c>
      <c r="AU136" s="246" t="s">
        <v>87</v>
      </c>
      <c r="AV136" s="14" t="s">
        <v>87</v>
      </c>
      <c r="AW136" s="14" t="s">
        <v>36</v>
      </c>
      <c r="AX136" s="14" t="s">
        <v>85</v>
      </c>
      <c r="AY136" s="246" t="s">
        <v>124</v>
      </c>
    </row>
    <row r="137" spans="1:65" s="2" customFormat="1" ht="16.5" customHeight="1">
      <c r="A137" s="40"/>
      <c r="B137" s="41"/>
      <c r="C137" s="206" t="s">
        <v>195</v>
      </c>
      <c r="D137" s="206" t="s">
        <v>126</v>
      </c>
      <c r="E137" s="207" t="s">
        <v>196</v>
      </c>
      <c r="F137" s="208" t="s">
        <v>197</v>
      </c>
      <c r="G137" s="209" t="s">
        <v>129</v>
      </c>
      <c r="H137" s="210">
        <v>227</v>
      </c>
      <c r="I137" s="211"/>
      <c r="J137" s="212">
        <f>ROUND(I137*H137,2)</f>
        <v>0</v>
      </c>
      <c r="K137" s="208" t="s">
        <v>130</v>
      </c>
      <c r="L137" s="46"/>
      <c r="M137" s="213" t="s">
        <v>19</v>
      </c>
      <c r="N137" s="214" t="s">
        <v>48</v>
      </c>
      <c r="O137" s="86"/>
      <c r="P137" s="215">
        <f>O137*H137</f>
        <v>0</v>
      </c>
      <c r="Q137" s="215">
        <v>8E-05</v>
      </c>
      <c r="R137" s="215">
        <f>Q137*H137</f>
        <v>0.018160000000000003</v>
      </c>
      <c r="S137" s="215">
        <v>0.23</v>
      </c>
      <c r="T137" s="216">
        <f>S137*H137</f>
        <v>52.21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7" t="s">
        <v>131</v>
      </c>
      <c r="AT137" s="217" t="s">
        <v>126</v>
      </c>
      <c r="AU137" s="217" t="s">
        <v>87</v>
      </c>
      <c r="AY137" s="19" t="s">
        <v>124</v>
      </c>
      <c r="BE137" s="218">
        <f>IF(N137="základní",J137,0)</f>
        <v>0</v>
      </c>
      <c r="BF137" s="218">
        <f>IF(N137="snížená",J137,0)</f>
        <v>0</v>
      </c>
      <c r="BG137" s="218">
        <f>IF(N137="zákl. přenesená",J137,0)</f>
        <v>0</v>
      </c>
      <c r="BH137" s="218">
        <f>IF(N137="sníž. přenesená",J137,0)</f>
        <v>0</v>
      </c>
      <c r="BI137" s="218">
        <f>IF(N137="nulová",J137,0)</f>
        <v>0</v>
      </c>
      <c r="BJ137" s="19" t="s">
        <v>85</v>
      </c>
      <c r="BK137" s="218">
        <f>ROUND(I137*H137,2)</f>
        <v>0</v>
      </c>
      <c r="BL137" s="19" t="s">
        <v>131</v>
      </c>
      <c r="BM137" s="217" t="s">
        <v>198</v>
      </c>
    </row>
    <row r="138" spans="1:47" s="2" customFormat="1" ht="12">
      <c r="A138" s="40"/>
      <c r="B138" s="41"/>
      <c r="C138" s="42"/>
      <c r="D138" s="219" t="s">
        <v>133</v>
      </c>
      <c r="E138" s="42"/>
      <c r="F138" s="220" t="s">
        <v>199</v>
      </c>
      <c r="G138" s="42"/>
      <c r="H138" s="42"/>
      <c r="I138" s="221"/>
      <c r="J138" s="42"/>
      <c r="K138" s="42"/>
      <c r="L138" s="46"/>
      <c r="M138" s="222"/>
      <c r="N138" s="223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133</v>
      </c>
      <c r="AU138" s="19" t="s">
        <v>87</v>
      </c>
    </row>
    <row r="139" spans="1:47" s="2" customFormat="1" ht="12">
      <c r="A139" s="40"/>
      <c r="B139" s="41"/>
      <c r="C139" s="42"/>
      <c r="D139" s="224" t="s">
        <v>135</v>
      </c>
      <c r="E139" s="42"/>
      <c r="F139" s="225" t="s">
        <v>200</v>
      </c>
      <c r="G139" s="42"/>
      <c r="H139" s="42"/>
      <c r="I139" s="221"/>
      <c r="J139" s="42"/>
      <c r="K139" s="42"/>
      <c r="L139" s="46"/>
      <c r="M139" s="222"/>
      <c r="N139" s="223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135</v>
      </c>
      <c r="AU139" s="19" t="s">
        <v>87</v>
      </c>
    </row>
    <row r="140" spans="1:47" s="2" customFormat="1" ht="12">
      <c r="A140" s="40"/>
      <c r="B140" s="41"/>
      <c r="C140" s="42"/>
      <c r="D140" s="219" t="s">
        <v>184</v>
      </c>
      <c r="E140" s="42"/>
      <c r="F140" s="258" t="s">
        <v>185</v>
      </c>
      <c r="G140" s="42"/>
      <c r="H140" s="42"/>
      <c r="I140" s="221"/>
      <c r="J140" s="42"/>
      <c r="K140" s="42"/>
      <c r="L140" s="46"/>
      <c r="M140" s="222"/>
      <c r="N140" s="223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184</v>
      </c>
      <c r="AU140" s="19" t="s">
        <v>87</v>
      </c>
    </row>
    <row r="141" spans="1:51" s="13" customFormat="1" ht="12">
      <c r="A141" s="13"/>
      <c r="B141" s="226"/>
      <c r="C141" s="227"/>
      <c r="D141" s="219" t="s">
        <v>142</v>
      </c>
      <c r="E141" s="228" t="s">
        <v>19</v>
      </c>
      <c r="F141" s="229" t="s">
        <v>201</v>
      </c>
      <c r="G141" s="227"/>
      <c r="H141" s="228" t="s">
        <v>19</v>
      </c>
      <c r="I141" s="230"/>
      <c r="J141" s="227"/>
      <c r="K141" s="227"/>
      <c r="L141" s="231"/>
      <c r="M141" s="232"/>
      <c r="N141" s="233"/>
      <c r="O141" s="233"/>
      <c r="P141" s="233"/>
      <c r="Q141" s="233"/>
      <c r="R141" s="233"/>
      <c r="S141" s="233"/>
      <c r="T141" s="234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5" t="s">
        <v>142</v>
      </c>
      <c r="AU141" s="235" t="s">
        <v>87</v>
      </c>
      <c r="AV141" s="13" t="s">
        <v>85</v>
      </c>
      <c r="AW141" s="13" t="s">
        <v>36</v>
      </c>
      <c r="AX141" s="13" t="s">
        <v>77</v>
      </c>
      <c r="AY141" s="235" t="s">
        <v>124</v>
      </c>
    </row>
    <row r="142" spans="1:51" s="14" customFormat="1" ht="12">
      <c r="A142" s="14"/>
      <c r="B142" s="236"/>
      <c r="C142" s="237"/>
      <c r="D142" s="219" t="s">
        <v>142</v>
      </c>
      <c r="E142" s="238" t="s">
        <v>19</v>
      </c>
      <c r="F142" s="239" t="s">
        <v>202</v>
      </c>
      <c r="G142" s="237"/>
      <c r="H142" s="240">
        <v>227</v>
      </c>
      <c r="I142" s="241"/>
      <c r="J142" s="237"/>
      <c r="K142" s="237"/>
      <c r="L142" s="242"/>
      <c r="M142" s="243"/>
      <c r="N142" s="244"/>
      <c r="O142" s="244"/>
      <c r="P142" s="244"/>
      <c r="Q142" s="244"/>
      <c r="R142" s="244"/>
      <c r="S142" s="244"/>
      <c r="T142" s="245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46" t="s">
        <v>142</v>
      </c>
      <c r="AU142" s="246" t="s">
        <v>87</v>
      </c>
      <c r="AV142" s="14" t="s">
        <v>87</v>
      </c>
      <c r="AW142" s="14" t="s">
        <v>36</v>
      </c>
      <c r="AX142" s="14" t="s">
        <v>85</v>
      </c>
      <c r="AY142" s="246" t="s">
        <v>124</v>
      </c>
    </row>
    <row r="143" spans="1:65" s="2" customFormat="1" ht="21.75" customHeight="1">
      <c r="A143" s="40"/>
      <c r="B143" s="41"/>
      <c r="C143" s="206" t="s">
        <v>203</v>
      </c>
      <c r="D143" s="206" t="s">
        <v>126</v>
      </c>
      <c r="E143" s="207" t="s">
        <v>204</v>
      </c>
      <c r="F143" s="208" t="s">
        <v>205</v>
      </c>
      <c r="G143" s="209" t="s">
        <v>129</v>
      </c>
      <c r="H143" s="210">
        <v>11371</v>
      </c>
      <c r="I143" s="211"/>
      <c r="J143" s="212">
        <f>ROUND(I143*H143,2)</f>
        <v>0</v>
      </c>
      <c r="K143" s="208" t="s">
        <v>130</v>
      </c>
      <c r="L143" s="46"/>
      <c r="M143" s="213" t="s">
        <v>19</v>
      </c>
      <c r="N143" s="214" t="s">
        <v>48</v>
      </c>
      <c r="O143" s="86"/>
      <c r="P143" s="215">
        <f>O143*H143</f>
        <v>0</v>
      </c>
      <c r="Q143" s="215">
        <v>0.00024</v>
      </c>
      <c r="R143" s="215">
        <f>Q143*H143</f>
        <v>2.72904</v>
      </c>
      <c r="S143" s="215">
        <v>0.46</v>
      </c>
      <c r="T143" s="216">
        <f>S143*H143</f>
        <v>5230.66</v>
      </c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R143" s="217" t="s">
        <v>131</v>
      </c>
      <c r="AT143" s="217" t="s">
        <v>126</v>
      </c>
      <c r="AU143" s="217" t="s">
        <v>87</v>
      </c>
      <c r="AY143" s="19" t="s">
        <v>124</v>
      </c>
      <c r="BE143" s="218">
        <f>IF(N143="základní",J143,0)</f>
        <v>0</v>
      </c>
      <c r="BF143" s="218">
        <f>IF(N143="snížená",J143,0)</f>
        <v>0</v>
      </c>
      <c r="BG143" s="218">
        <f>IF(N143="zákl. přenesená",J143,0)</f>
        <v>0</v>
      </c>
      <c r="BH143" s="218">
        <f>IF(N143="sníž. přenesená",J143,0)</f>
        <v>0</v>
      </c>
      <c r="BI143" s="218">
        <f>IF(N143="nulová",J143,0)</f>
        <v>0</v>
      </c>
      <c r="BJ143" s="19" t="s">
        <v>85</v>
      </c>
      <c r="BK143" s="218">
        <f>ROUND(I143*H143,2)</f>
        <v>0</v>
      </c>
      <c r="BL143" s="19" t="s">
        <v>131</v>
      </c>
      <c r="BM143" s="217" t="s">
        <v>206</v>
      </c>
    </row>
    <row r="144" spans="1:47" s="2" customFormat="1" ht="12">
      <c r="A144" s="40"/>
      <c r="B144" s="41"/>
      <c r="C144" s="42"/>
      <c r="D144" s="219" t="s">
        <v>133</v>
      </c>
      <c r="E144" s="42"/>
      <c r="F144" s="220" t="s">
        <v>207</v>
      </c>
      <c r="G144" s="42"/>
      <c r="H144" s="42"/>
      <c r="I144" s="221"/>
      <c r="J144" s="42"/>
      <c r="K144" s="42"/>
      <c r="L144" s="46"/>
      <c r="M144" s="222"/>
      <c r="N144" s="223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133</v>
      </c>
      <c r="AU144" s="19" t="s">
        <v>87</v>
      </c>
    </row>
    <row r="145" spans="1:47" s="2" customFormat="1" ht="12">
      <c r="A145" s="40"/>
      <c r="B145" s="41"/>
      <c r="C145" s="42"/>
      <c r="D145" s="224" t="s">
        <v>135</v>
      </c>
      <c r="E145" s="42"/>
      <c r="F145" s="225" t="s">
        <v>208</v>
      </c>
      <c r="G145" s="42"/>
      <c r="H145" s="42"/>
      <c r="I145" s="221"/>
      <c r="J145" s="42"/>
      <c r="K145" s="42"/>
      <c r="L145" s="46"/>
      <c r="M145" s="222"/>
      <c r="N145" s="223"/>
      <c r="O145" s="86"/>
      <c r="P145" s="86"/>
      <c r="Q145" s="86"/>
      <c r="R145" s="86"/>
      <c r="S145" s="86"/>
      <c r="T145" s="87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T145" s="19" t="s">
        <v>135</v>
      </c>
      <c r="AU145" s="19" t="s">
        <v>87</v>
      </c>
    </row>
    <row r="146" spans="1:47" s="2" customFormat="1" ht="12">
      <c r="A146" s="40"/>
      <c r="B146" s="41"/>
      <c r="C146" s="42"/>
      <c r="D146" s="219" t="s">
        <v>184</v>
      </c>
      <c r="E146" s="42"/>
      <c r="F146" s="258" t="s">
        <v>185</v>
      </c>
      <c r="G146" s="42"/>
      <c r="H146" s="42"/>
      <c r="I146" s="221"/>
      <c r="J146" s="42"/>
      <c r="K146" s="42"/>
      <c r="L146" s="46"/>
      <c r="M146" s="222"/>
      <c r="N146" s="223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184</v>
      </c>
      <c r="AU146" s="19" t="s">
        <v>87</v>
      </c>
    </row>
    <row r="147" spans="1:51" s="13" customFormat="1" ht="12">
      <c r="A147" s="13"/>
      <c r="B147" s="226"/>
      <c r="C147" s="227"/>
      <c r="D147" s="219" t="s">
        <v>142</v>
      </c>
      <c r="E147" s="228" t="s">
        <v>19</v>
      </c>
      <c r="F147" s="229" t="s">
        <v>209</v>
      </c>
      <c r="G147" s="227"/>
      <c r="H147" s="228" t="s">
        <v>19</v>
      </c>
      <c r="I147" s="230"/>
      <c r="J147" s="227"/>
      <c r="K147" s="227"/>
      <c r="L147" s="231"/>
      <c r="M147" s="232"/>
      <c r="N147" s="233"/>
      <c r="O147" s="233"/>
      <c r="P147" s="233"/>
      <c r="Q147" s="233"/>
      <c r="R147" s="233"/>
      <c r="S147" s="233"/>
      <c r="T147" s="23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5" t="s">
        <v>142</v>
      </c>
      <c r="AU147" s="235" t="s">
        <v>87</v>
      </c>
      <c r="AV147" s="13" t="s">
        <v>85</v>
      </c>
      <c r="AW147" s="13" t="s">
        <v>36</v>
      </c>
      <c r="AX147" s="13" t="s">
        <v>77</v>
      </c>
      <c r="AY147" s="235" t="s">
        <v>124</v>
      </c>
    </row>
    <row r="148" spans="1:51" s="14" customFormat="1" ht="12">
      <c r="A148" s="14"/>
      <c r="B148" s="236"/>
      <c r="C148" s="237"/>
      <c r="D148" s="219" t="s">
        <v>142</v>
      </c>
      <c r="E148" s="238" t="s">
        <v>19</v>
      </c>
      <c r="F148" s="239" t="s">
        <v>210</v>
      </c>
      <c r="G148" s="237"/>
      <c r="H148" s="240">
        <v>11371</v>
      </c>
      <c r="I148" s="241"/>
      <c r="J148" s="237"/>
      <c r="K148" s="237"/>
      <c r="L148" s="242"/>
      <c r="M148" s="243"/>
      <c r="N148" s="244"/>
      <c r="O148" s="244"/>
      <c r="P148" s="244"/>
      <c r="Q148" s="244"/>
      <c r="R148" s="244"/>
      <c r="S148" s="244"/>
      <c r="T148" s="245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6" t="s">
        <v>142</v>
      </c>
      <c r="AU148" s="246" t="s">
        <v>87</v>
      </c>
      <c r="AV148" s="14" t="s">
        <v>87</v>
      </c>
      <c r="AW148" s="14" t="s">
        <v>36</v>
      </c>
      <c r="AX148" s="14" t="s">
        <v>85</v>
      </c>
      <c r="AY148" s="246" t="s">
        <v>124</v>
      </c>
    </row>
    <row r="149" spans="1:65" s="2" customFormat="1" ht="16.5" customHeight="1">
      <c r="A149" s="40"/>
      <c r="B149" s="41"/>
      <c r="C149" s="206" t="s">
        <v>211</v>
      </c>
      <c r="D149" s="206" t="s">
        <v>126</v>
      </c>
      <c r="E149" s="207" t="s">
        <v>212</v>
      </c>
      <c r="F149" s="208" t="s">
        <v>213</v>
      </c>
      <c r="G149" s="209" t="s">
        <v>214</v>
      </c>
      <c r="H149" s="210">
        <v>232</v>
      </c>
      <c r="I149" s="211"/>
      <c r="J149" s="212">
        <f>ROUND(I149*H149,2)</f>
        <v>0</v>
      </c>
      <c r="K149" s="208" t="s">
        <v>130</v>
      </c>
      <c r="L149" s="46"/>
      <c r="M149" s="213" t="s">
        <v>19</v>
      </c>
      <c r="N149" s="214" t="s">
        <v>48</v>
      </c>
      <c r="O149" s="86"/>
      <c r="P149" s="215">
        <f>O149*H149</f>
        <v>0</v>
      </c>
      <c r="Q149" s="215">
        <v>0</v>
      </c>
      <c r="R149" s="215">
        <f>Q149*H149</f>
        <v>0</v>
      </c>
      <c r="S149" s="215">
        <v>0.205</v>
      </c>
      <c r="T149" s="216">
        <f>S149*H149</f>
        <v>47.559999999999995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17" t="s">
        <v>131</v>
      </c>
      <c r="AT149" s="217" t="s">
        <v>126</v>
      </c>
      <c r="AU149" s="217" t="s">
        <v>87</v>
      </c>
      <c r="AY149" s="19" t="s">
        <v>124</v>
      </c>
      <c r="BE149" s="218">
        <f>IF(N149="základní",J149,0)</f>
        <v>0</v>
      </c>
      <c r="BF149" s="218">
        <f>IF(N149="snížená",J149,0)</f>
        <v>0</v>
      </c>
      <c r="BG149" s="218">
        <f>IF(N149="zákl. přenesená",J149,0)</f>
        <v>0</v>
      </c>
      <c r="BH149" s="218">
        <f>IF(N149="sníž. přenesená",J149,0)</f>
        <v>0</v>
      </c>
      <c r="BI149" s="218">
        <f>IF(N149="nulová",J149,0)</f>
        <v>0</v>
      </c>
      <c r="BJ149" s="19" t="s">
        <v>85</v>
      </c>
      <c r="BK149" s="218">
        <f>ROUND(I149*H149,2)</f>
        <v>0</v>
      </c>
      <c r="BL149" s="19" t="s">
        <v>131</v>
      </c>
      <c r="BM149" s="217" t="s">
        <v>215</v>
      </c>
    </row>
    <row r="150" spans="1:47" s="2" customFormat="1" ht="12">
      <c r="A150" s="40"/>
      <c r="B150" s="41"/>
      <c r="C150" s="42"/>
      <c r="D150" s="219" t="s">
        <v>133</v>
      </c>
      <c r="E150" s="42"/>
      <c r="F150" s="220" t="s">
        <v>216</v>
      </c>
      <c r="G150" s="42"/>
      <c r="H150" s="42"/>
      <c r="I150" s="221"/>
      <c r="J150" s="42"/>
      <c r="K150" s="42"/>
      <c r="L150" s="46"/>
      <c r="M150" s="222"/>
      <c r="N150" s="223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133</v>
      </c>
      <c r="AU150" s="19" t="s">
        <v>87</v>
      </c>
    </row>
    <row r="151" spans="1:47" s="2" customFormat="1" ht="12">
      <c r="A151" s="40"/>
      <c r="B151" s="41"/>
      <c r="C151" s="42"/>
      <c r="D151" s="224" t="s">
        <v>135</v>
      </c>
      <c r="E151" s="42"/>
      <c r="F151" s="225" t="s">
        <v>217</v>
      </c>
      <c r="G151" s="42"/>
      <c r="H151" s="42"/>
      <c r="I151" s="221"/>
      <c r="J151" s="42"/>
      <c r="K151" s="42"/>
      <c r="L151" s="46"/>
      <c r="M151" s="222"/>
      <c r="N151" s="223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135</v>
      </c>
      <c r="AU151" s="19" t="s">
        <v>87</v>
      </c>
    </row>
    <row r="152" spans="1:51" s="13" customFormat="1" ht="12">
      <c r="A152" s="13"/>
      <c r="B152" s="226"/>
      <c r="C152" s="227"/>
      <c r="D152" s="219" t="s">
        <v>142</v>
      </c>
      <c r="E152" s="228" t="s">
        <v>19</v>
      </c>
      <c r="F152" s="229" t="s">
        <v>218</v>
      </c>
      <c r="G152" s="227"/>
      <c r="H152" s="228" t="s">
        <v>19</v>
      </c>
      <c r="I152" s="230"/>
      <c r="J152" s="227"/>
      <c r="K152" s="227"/>
      <c r="L152" s="231"/>
      <c r="M152" s="232"/>
      <c r="N152" s="233"/>
      <c r="O152" s="233"/>
      <c r="P152" s="233"/>
      <c r="Q152" s="233"/>
      <c r="R152" s="233"/>
      <c r="S152" s="233"/>
      <c r="T152" s="23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5" t="s">
        <v>142</v>
      </c>
      <c r="AU152" s="235" t="s">
        <v>87</v>
      </c>
      <c r="AV152" s="13" t="s">
        <v>85</v>
      </c>
      <c r="AW152" s="13" t="s">
        <v>36</v>
      </c>
      <c r="AX152" s="13" t="s">
        <v>77</v>
      </c>
      <c r="AY152" s="235" t="s">
        <v>124</v>
      </c>
    </row>
    <row r="153" spans="1:51" s="14" customFormat="1" ht="12">
      <c r="A153" s="14"/>
      <c r="B153" s="236"/>
      <c r="C153" s="237"/>
      <c r="D153" s="219" t="s">
        <v>142</v>
      </c>
      <c r="E153" s="238" t="s">
        <v>19</v>
      </c>
      <c r="F153" s="239" t="s">
        <v>219</v>
      </c>
      <c r="G153" s="237"/>
      <c r="H153" s="240">
        <v>66</v>
      </c>
      <c r="I153" s="241"/>
      <c r="J153" s="237"/>
      <c r="K153" s="237"/>
      <c r="L153" s="242"/>
      <c r="M153" s="243"/>
      <c r="N153" s="244"/>
      <c r="O153" s="244"/>
      <c r="P153" s="244"/>
      <c r="Q153" s="244"/>
      <c r="R153" s="244"/>
      <c r="S153" s="244"/>
      <c r="T153" s="245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6" t="s">
        <v>142</v>
      </c>
      <c r="AU153" s="246" t="s">
        <v>87</v>
      </c>
      <c r="AV153" s="14" t="s">
        <v>87</v>
      </c>
      <c r="AW153" s="14" t="s">
        <v>36</v>
      </c>
      <c r="AX153" s="14" t="s">
        <v>77</v>
      </c>
      <c r="AY153" s="246" t="s">
        <v>124</v>
      </c>
    </row>
    <row r="154" spans="1:51" s="13" customFormat="1" ht="12">
      <c r="A154" s="13"/>
      <c r="B154" s="226"/>
      <c r="C154" s="227"/>
      <c r="D154" s="219" t="s">
        <v>142</v>
      </c>
      <c r="E154" s="228" t="s">
        <v>19</v>
      </c>
      <c r="F154" s="229" t="s">
        <v>220</v>
      </c>
      <c r="G154" s="227"/>
      <c r="H154" s="228" t="s">
        <v>19</v>
      </c>
      <c r="I154" s="230"/>
      <c r="J154" s="227"/>
      <c r="K154" s="227"/>
      <c r="L154" s="231"/>
      <c r="M154" s="232"/>
      <c r="N154" s="233"/>
      <c r="O154" s="233"/>
      <c r="P154" s="233"/>
      <c r="Q154" s="233"/>
      <c r="R154" s="233"/>
      <c r="S154" s="233"/>
      <c r="T154" s="23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5" t="s">
        <v>142</v>
      </c>
      <c r="AU154" s="235" t="s">
        <v>87</v>
      </c>
      <c r="AV154" s="13" t="s">
        <v>85</v>
      </c>
      <c r="AW154" s="13" t="s">
        <v>36</v>
      </c>
      <c r="AX154" s="13" t="s">
        <v>77</v>
      </c>
      <c r="AY154" s="235" t="s">
        <v>124</v>
      </c>
    </row>
    <row r="155" spans="1:51" s="14" customFormat="1" ht="12">
      <c r="A155" s="14"/>
      <c r="B155" s="236"/>
      <c r="C155" s="237"/>
      <c r="D155" s="219" t="s">
        <v>142</v>
      </c>
      <c r="E155" s="238" t="s">
        <v>19</v>
      </c>
      <c r="F155" s="239" t="s">
        <v>221</v>
      </c>
      <c r="G155" s="237"/>
      <c r="H155" s="240">
        <v>166</v>
      </c>
      <c r="I155" s="241"/>
      <c r="J155" s="237"/>
      <c r="K155" s="237"/>
      <c r="L155" s="242"/>
      <c r="M155" s="243"/>
      <c r="N155" s="244"/>
      <c r="O155" s="244"/>
      <c r="P155" s="244"/>
      <c r="Q155" s="244"/>
      <c r="R155" s="244"/>
      <c r="S155" s="244"/>
      <c r="T155" s="245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46" t="s">
        <v>142</v>
      </c>
      <c r="AU155" s="246" t="s">
        <v>87</v>
      </c>
      <c r="AV155" s="14" t="s">
        <v>87</v>
      </c>
      <c r="AW155" s="14" t="s">
        <v>36</v>
      </c>
      <c r="AX155" s="14" t="s">
        <v>77</v>
      </c>
      <c r="AY155" s="246" t="s">
        <v>124</v>
      </c>
    </row>
    <row r="156" spans="1:51" s="15" customFormat="1" ht="12">
      <c r="A156" s="15"/>
      <c r="B156" s="247"/>
      <c r="C156" s="248"/>
      <c r="D156" s="219" t="s">
        <v>142</v>
      </c>
      <c r="E156" s="249" t="s">
        <v>19</v>
      </c>
      <c r="F156" s="250" t="s">
        <v>146</v>
      </c>
      <c r="G156" s="248"/>
      <c r="H156" s="251">
        <v>232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7" t="s">
        <v>142</v>
      </c>
      <c r="AU156" s="257" t="s">
        <v>87</v>
      </c>
      <c r="AV156" s="15" t="s">
        <v>131</v>
      </c>
      <c r="AW156" s="15" t="s">
        <v>36</v>
      </c>
      <c r="AX156" s="15" t="s">
        <v>85</v>
      </c>
      <c r="AY156" s="257" t="s">
        <v>124</v>
      </c>
    </row>
    <row r="157" spans="1:65" s="2" customFormat="1" ht="16.5" customHeight="1">
      <c r="A157" s="40"/>
      <c r="B157" s="41"/>
      <c r="C157" s="206" t="s">
        <v>222</v>
      </c>
      <c r="D157" s="206" t="s">
        <v>126</v>
      </c>
      <c r="E157" s="207" t="s">
        <v>223</v>
      </c>
      <c r="F157" s="208" t="s">
        <v>224</v>
      </c>
      <c r="G157" s="209" t="s">
        <v>129</v>
      </c>
      <c r="H157" s="210">
        <v>2120</v>
      </c>
      <c r="I157" s="211"/>
      <c r="J157" s="212">
        <f>ROUND(I157*H157,2)</f>
        <v>0</v>
      </c>
      <c r="K157" s="208" t="s">
        <v>130</v>
      </c>
      <c r="L157" s="46"/>
      <c r="M157" s="213" t="s">
        <v>19</v>
      </c>
      <c r="N157" s="214" t="s">
        <v>48</v>
      </c>
      <c r="O157" s="86"/>
      <c r="P157" s="215">
        <f>O157*H157</f>
        <v>0</v>
      </c>
      <c r="Q157" s="215">
        <v>0</v>
      </c>
      <c r="R157" s="215">
        <f>Q157*H157</f>
        <v>0</v>
      </c>
      <c r="S157" s="215">
        <v>0</v>
      </c>
      <c r="T157" s="216">
        <f>S157*H157</f>
        <v>0</v>
      </c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R157" s="217" t="s">
        <v>131</v>
      </c>
      <c r="AT157" s="217" t="s">
        <v>126</v>
      </c>
      <c r="AU157" s="217" t="s">
        <v>87</v>
      </c>
      <c r="AY157" s="19" t="s">
        <v>124</v>
      </c>
      <c r="BE157" s="218">
        <f>IF(N157="základní",J157,0)</f>
        <v>0</v>
      </c>
      <c r="BF157" s="218">
        <f>IF(N157="snížená",J157,0)</f>
        <v>0</v>
      </c>
      <c r="BG157" s="218">
        <f>IF(N157="zákl. přenesená",J157,0)</f>
        <v>0</v>
      </c>
      <c r="BH157" s="218">
        <f>IF(N157="sníž. přenesená",J157,0)</f>
        <v>0</v>
      </c>
      <c r="BI157" s="218">
        <f>IF(N157="nulová",J157,0)</f>
        <v>0</v>
      </c>
      <c r="BJ157" s="19" t="s">
        <v>85</v>
      </c>
      <c r="BK157" s="218">
        <f>ROUND(I157*H157,2)</f>
        <v>0</v>
      </c>
      <c r="BL157" s="19" t="s">
        <v>131</v>
      </c>
      <c r="BM157" s="217" t="s">
        <v>225</v>
      </c>
    </row>
    <row r="158" spans="1:47" s="2" customFormat="1" ht="12">
      <c r="A158" s="40"/>
      <c r="B158" s="41"/>
      <c r="C158" s="42"/>
      <c r="D158" s="219" t="s">
        <v>133</v>
      </c>
      <c r="E158" s="42"/>
      <c r="F158" s="220" t="s">
        <v>226</v>
      </c>
      <c r="G158" s="42"/>
      <c r="H158" s="42"/>
      <c r="I158" s="221"/>
      <c r="J158" s="42"/>
      <c r="K158" s="42"/>
      <c r="L158" s="46"/>
      <c r="M158" s="222"/>
      <c r="N158" s="223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133</v>
      </c>
      <c r="AU158" s="19" t="s">
        <v>87</v>
      </c>
    </row>
    <row r="159" spans="1:47" s="2" customFormat="1" ht="12">
      <c r="A159" s="40"/>
      <c r="B159" s="41"/>
      <c r="C159" s="42"/>
      <c r="D159" s="224" t="s">
        <v>135</v>
      </c>
      <c r="E159" s="42"/>
      <c r="F159" s="225" t="s">
        <v>227</v>
      </c>
      <c r="G159" s="42"/>
      <c r="H159" s="42"/>
      <c r="I159" s="221"/>
      <c r="J159" s="42"/>
      <c r="K159" s="42"/>
      <c r="L159" s="46"/>
      <c r="M159" s="222"/>
      <c r="N159" s="223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135</v>
      </c>
      <c r="AU159" s="19" t="s">
        <v>87</v>
      </c>
    </row>
    <row r="160" spans="1:65" s="2" customFormat="1" ht="21.75" customHeight="1">
      <c r="A160" s="40"/>
      <c r="B160" s="41"/>
      <c r="C160" s="206" t="s">
        <v>228</v>
      </c>
      <c r="D160" s="206" t="s">
        <v>126</v>
      </c>
      <c r="E160" s="207" t="s">
        <v>229</v>
      </c>
      <c r="F160" s="208" t="s">
        <v>230</v>
      </c>
      <c r="G160" s="209" t="s">
        <v>231</v>
      </c>
      <c r="H160" s="210">
        <v>31.462</v>
      </c>
      <c r="I160" s="211"/>
      <c r="J160" s="212">
        <f>ROUND(I160*H160,2)</f>
        <v>0</v>
      </c>
      <c r="K160" s="208" t="s">
        <v>130</v>
      </c>
      <c r="L160" s="46"/>
      <c r="M160" s="213" t="s">
        <v>19</v>
      </c>
      <c r="N160" s="214" t="s">
        <v>48</v>
      </c>
      <c r="O160" s="86"/>
      <c r="P160" s="215">
        <f>O160*H160</f>
        <v>0</v>
      </c>
      <c r="Q160" s="215">
        <v>0</v>
      </c>
      <c r="R160" s="215">
        <f>Q160*H160</f>
        <v>0</v>
      </c>
      <c r="S160" s="215">
        <v>0</v>
      </c>
      <c r="T160" s="216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17" t="s">
        <v>131</v>
      </c>
      <c r="AT160" s="217" t="s">
        <v>126</v>
      </c>
      <c r="AU160" s="217" t="s">
        <v>87</v>
      </c>
      <c r="AY160" s="19" t="s">
        <v>124</v>
      </c>
      <c r="BE160" s="218">
        <f>IF(N160="základní",J160,0)</f>
        <v>0</v>
      </c>
      <c r="BF160" s="218">
        <f>IF(N160="snížená",J160,0)</f>
        <v>0</v>
      </c>
      <c r="BG160" s="218">
        <f>IF(N160="zákl. přenesená",J160,0)</f>
        <v>0</v>
      </c>
      <c r="BH160" s="218">
        <f>IF(N160="sníž. přenesená",J160,0)</f>
        <v>0</v>
      </c>
      <c r="BI160" s="218">
        <f>IF(N160="nulová",J160,0)</f>
        <v>0</v>
      </c>
      <c r="BJ160" s="19" t="s">
        <v>85</v>
      </c>
      <c r="BK160" s="218">
        <f>ROUND(I160*H160,2)</f>
        <v>0</v>
      </c>
      <c r="BL160" s="19" t="s">
        <v>131</v>
      </c>
      <c r="BM160" s="217" t="s">
        <v>232</v>
      </c>
    </row>
    <row r="161" spans="1:47" s="2" customFormat="1" ht="12">
      <c r="A161" s="40"/>
      <c r="B161" s="41"/>
      <c r="C161" s="42"/>
      <c r="D161" s="219" t="s">
        <v>133</v>
      </c>
      <c r="E161" s="42"/>
      <c r="F161" s="220" t="s">
        <v>233</v>
      </c>
      <c r="G161" s="42"/>
      <c r="H161" s="42"/>
      <c r="I161" s="221"/>
      <c r="J161" s="42"/>
      <c r="K161" s="42"/>
      <c r="L161" s="46"/>
      <c r="M161" s="222"/>
      <c r="N161" s="223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133</v>
      </c>
      <c r="AU161" s="19" t="s">
        <v>87</v>
      </c>
    </row>
    <row r="162" spans="1:47" s="2" customFormat="1" ht="12">
      <c r="A162" s="40"/>
      <c r="B162" s="41"/>
      <c r="C162" s="42"/>
      <c r="D162" s="224" t="s">
        <v>135</v>
      </c>
      <c r="E162" s="42"/>
      <c r="F162" s="225" t="s">
        <v>234</v>
      </c>
      <c r="G162" s="42"/>
      <c r="H162" s="42"/>
      <c r="I162" s="221"/>
      <c r="J162" s="42"/>
      <c r="K162" s="42"/>
      <c r="L162" s="46"/>
      <c r="M162" s="222"/>
      <c r="N162" s="223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135</v>
      </c>
      <c r="AU162" s="19" t="s">
        <v>87</v>
      </c>
    </row>
    <row r="163" spans="1:51" s="13" customFormat="1" ht="12">
      <c r="A163" s="13"/>
      <c r="B163" s="226"/>
      <c r="C163" s="227"/>
      <c r="D163" s="219" t="s">
        <v>142</v>
      </c>
      <c r="E163" s="228" t="s">
        <v>19</v>
      </c>
      <c r="F163" s="229" t="s">
        <v>235</v>
      </c>
      <c r="G163" s="227"/>
      <c r="H163" s="228" t="s">
        <v>19</v>
      </c>
      <c r="I163" s="230"/>
      <c r="J163" s="227"/>
      <c r="K163" s="227"/>
      <c r="L163" s="231"/>
      <c r="M163" s="232"/>
      <c r="N163" s="233"/>
      <c r="O163" s="233"/>
      <c r="P163" s="233"/>
      <c r="Q163" s="233"/>
      <c r="R163" s="233"/>
      <c r="S163" s="233"/>
      <c r="T163" s="23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35" t="s">
        <v>142</v>
      </c>
      <c r="AU163" s="235" t="s">
        <v>87</v>
      </c>
      <c r="AV163" s="13" t="s">
        <v>85</v>
      </c>
      <c r="AW163" s="13" t="s">
        <v>36</v>
      </c>
      <c r="AX163" s="13" t="s">
        <v>77</v>
      </c>
      <c r="AY163" s="235" t="s">
        <v>124</v>
      </c>
    </row>
    <row r="164" spans="1:51" s="14" customFormat="1" ht="12">
      <c r="A164" s="14"/>
      <c r="B164" s="236"/>
      <c r="C164" s="237"/>
      <c r="D164" s="219" t="s">
        <v>142</v>
      </c>
      <c r="E164" s="238" t="s">
        <v>19</v>
      </c>
      <c r="F164" s="239" t="s">
        <v>236</v>
      </c>
      <c r="G164" s="237"/>
      <c r="H164" s="240">
        <v>27.25</v>
      </c>
      <c r="I164" s="241"/>
      <c r="J164" s="237"/>
      <c r="K164" s="237"/>
      <c r="L164" s="242"/>
      <c r="M164" s="243"/>
      <c r="N164" s="244"/>
      <c r="O164" s="244"/>
      <c r="P164" s="244"/>
      <c r="Q164" s="244"/>
      <c r="R164" s="244"/>
      <c r="S164" s="244"/>
      <c r="T164" s="245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46" t="s">
        <v>142</v>
      </c>
      <c r="AU164" s="246" t="s">
        <v>87</v>
      </c>
      <c r="AV164" s="14" t="s">
        <v>87</v>
      </c>
      <c r="AW164" s="14" t="s">
        <v>36</v>
      </c>
      <c r="AX164" s="14" t="s">
        <v>77</v>
      </c>
      <c r="AY164" s="246" t="s">
        <v>124</v>
      </c>
    </row>
    <row r="165" spans="1:51" s="13" customFormat="1" ht="12">
      <c r="A165" s="13"/>
      <c r="B165" s="226"/>
      <c r="C165" s="227"/>
      <c r="D165" s="219" t="s">
        <v>142</v>
      </c>
      <c r="E165" s="228" t="s">
        <v>19</v>
      </c>
      <c r="F165" s="229" t="s">
        <v>237</v>
      </c>
      <c r="G165" s="227"/>
      <c r="H165" s="228" t="s">
        <v>19</v>
      </c>
      <c r="I165" s="230"/>
      <c r="J165" s="227"/>
      <c r="K165" s="227"/>
      <c r="L165" s="231"/>
      <c r="M165" s="232"/>
      <c r="N165" s="233"/>
      <c r="O165" s="233"/>
      <c r="P165" s="233"/>
      <c r="Q165" s="233"/>
      <c r="R165" s="233"/>
      <c r="S165" s="233"/>
      <c r="T165" s="23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35" t="s">
        <v>142</v>
      </c>
      <c r="AU165" s="235" t="s">
        <v>87</v>
      </c>
      <c r="AV165" s="13" t="s">
        <v>85</v>
      </c>
      <c r="AW165" s="13" t="s">
        <v>36</v>
      </c>
      <c r="AX165" s="13" t="s">
        <v>77</v>
      </c>
      <c r="AY165" s="235" t="s">
        <v>124</v>
      </c>
    </row>
    <row r="166" spans="1:51" s="14" customFormat="1" ht="12">
      <c r="A166" s="14"/>
      <c r="B166" s="236"/>
      <c r="C166" s="237"/>
      <c r="D166" s="219" t="s">
        <v>142</v>
      </c>
      <c r="E166" s="238" t="s">
        <v>19</v>
      </c>
      <c r="F166" s="239" t="s">
        <v>238</v>
      </c>
      <c r="G166" s="237"/>
      <c r="H166" s="240">
        <v>3.276</v>
      </c>
      <c r="I166" s="241"/>
      <c r="J166" s="237"/>
      <c r="K166" s="237"/>
      <c r="L166" s="242"/>
      <c r="M166" s="243"/>
      <c r="N166" s="244"/>
      <c r="O166" s="244"/>
      <c r="P166" s="244"/>
      <c r="Q166" s="244"/>
      <c r="R166" s="244"/>
      <c r="S166" s="244"/>
      <c r="T166" s="245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46" t="s">
        <v>142</v>
      </c>
      <c r="AU166" s="246" t="s">
        <v>87</v>
      </c>
      <c r="AV166" s="14" t="s">
        <v>87</v>
      </c>
      <c r="AW166" s="14" t="s">
        <v>36</v>
      </c>
      <c r="AX166" s="14" t="s">
        <v>77</v>
      </c>
      <c r="AY166" s="246" t="s">
        <v>124</v>
      </c>
    </row>
    <row r="167" spans="1:51" s="13" customFormat="1" ht="12">
      <c r="A167" s="13"/>
      <c r="B167" s="226"/>
      <c r="C167" s="227"/>
      <c r="D167" s="219" t="s">
        <v>142</v>
      </c>
      <c r="E167" s="228" t="s">
        <v>19</v>
      </c>
      <c r="F167" s="229" t="s">
        <v>239</v>
      </c>
      <c r="G167" s="227"/>
      <c r="H167" s="228" t="s">
        <v>19</v>
      </c>
      <c r="I167" s="230"/>
      <c r="J167" s="227"/>
      <c r="K167" s="227"/>
      <c r="L167" s="231"/>
      <c r="M167" s="232"/>
      <c r="N167" s="233"/>
      <c r="O167" s="233"/>
      <c r="P167" s="233"/>
      <c r="Q167" s="233"/>
      <c r="R167" s="233"/>
      <c r="S167" s="233"/>
      <c r="T167" s="23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5" t="s">
        <v>142</v>
      </c>
      <c r="AU167" s="235" t="s">
        <v>87</v>
      </c>
      <c r="AV167" s="13" t="s">
        <v>85</v>
      </c>
      <c r="AW167" s="13" t="s">
        <v>36</v>
      </c>
      <c r="AX167" s="13" t="s">
        <v>77</v>
      </c>
      <c r="AY167" s="235" t="s">
        <v>124</v>
      </c>
    </row>
    <row r="168" spans="1:51" s="14" customFormat="1" ht="12">
      <c r="A168" s="14"/>
      <c r="B168" s="236"/>
      <c r="C168" s="237"/>
      <c r="D168" s="219" t="s">
        <v>142</v>
      </c>
      <c r="E168" s="238" t="s">
        <v>19</v>
      </c>
      <c r="F168" s="239" t="s">
        <v>240</v>
      </c>
      <c r="G168" s="237"/>
      <c r="H168" s="240">
        <v>0.936</v>
      </c>
      <c r="I168" s="241"/>
      <c r="J168" s="237"/>
      <c r="K168" s="237"/>
      <c r="L168" s="242"/>
      <c r="M168" s="243"/>
      <c r="N168" s="244"/>
      <c r="O168" s="244"/>
      <c r="P168" s="244"/>
      <c r="Q168" s="244"/>
      <c r="R168" s="244"/>
      <c r="S168" s="244"/>
      <c r="T168" s="245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46" t="s">
        <v>142</v>
      </c>
      <c r="AU168" s="246" t="s">
        <v>87</v>
      </c>
      <c r="AV168" s="14" t="s">
        <v>87</v>
      </c>
      <c r="AW168" s="14" t="s">
        <v>36</v>
      </c>
      <c r="AX168" s="14" t="s">
        <v>77</v>
      </c>
      <c r="AY168" s="246" t="s">
        <v>124</v>
      </c>
    </row>
    <row r="169" spans="1:51" s="15" customFormat="1" ht="12">
      <c r="A169" s="15"/>
      <c r="B169" s="247"/>
      <c r="C169" s="248"/>
      <c r="D169" s="219" t="s">
        <v>142</v>
      </c>
      <c r="E169" s="249" t="s">
        <v>19</v>
      </c>
      <c r="F169" s="250" t="s">
        <v>146</v>
      </c>
      <c r="G169" s="248"/>
      <c r="H169" s="251">
        <v>31.462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7" t="s">
        <v>142</v>
      </c>
      <c r="AU169" s="257" t="s">
        <v>87</v>
      </c>
      <c r="AV169" s="15" t="s">
        <v>131</v>
      </c>
      <c r="AW169" s="15" t="s">
        <v>36</v>
      </c>
      <c r="AX169" s="15" t="s">
        <v>85</v>
      </c>
      <c r="AY169" s="257" t="s">
        <v>124</v>
      </c>
    </row>
    <row r="170" spans="1:65" s="2" customFormat="1" ht="21.75" customHeight="1">
      <c r="A170" s="40"/>
      <c r="B170" s="41"/>
      <c r="C170" s="206" t="s">
        <v>241</v>
      </c>
      <c r="D170" s="206" t="s">
        <v>126</v>
      </c>
      <c r="E170" s="207" t="s">
        <v>242</v>
      </c>
      <c r="F170" s="208" t="s">
        <v>243</v>
      </c>
      <c r="G170" s="209" t="s">
        <v>231</v>
      </c>
      <c r="H170" s="210">
        <v>261.171</v>
      </c>
      <c r="I170" s="211"/>
      <c r="J170" s="212">
        <f>ROUND(I170*H170,2)</f>
        <v>0</v>
      </c>
      <c r="K170" s="208" t="s">
        <v>130</v>
      </c>
      <c r="L170" s="46"/>
      <c r="M170" s="213" t="s">
        <v>19</v>
      </c>
      <c r="N170" s="214" t="s">
        <v>48</v>
      </c>
      <c r="O170" s="86"/>
      <c r="P170" s="215">
        <f>O170*H170</f>
        <v>0</v>
      </c>
      <c r="Q170" s="215">
        <v>0</v>
      </c>
      <c r="R170" s="215">
        <f>Q170*H170</f>
        <v>0</v>
      </c>
      <c r="S170" s="215">
        <v>0</v>
      </c>
      <c r="T170" s="216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7" t="s">
        <v>131</v>
      </c>
      <c r="AT170" s="217" t="s">
        <v>126</v>
      </c>
      <c r="AU170" s="217" t="s">
        <v>87</v>
      </c>
      <c r="AY170" s="19" t="s">
        <v>124</v>
      </c>
      <c r="BE170" s="218">
        <f>IF(N170="základní",J170,0)</f>
        <v>0</v>
      </c>
      <c r="BF170" s="218">
        <f>IF(N170="snížená",J170,0)</f>
        <v>0</v>
      </c>
      <c r="BG170" s="218">
        <f>IF(N170="zákl. přenesená",J170,0)</f>
        <v>0</v>
      </c>
      <c r="BH170" s="218">
        <f>IF(N170="sníž. přenesená",J170,0)</f>
        <v>0</v>
      </c>
      <c r="BI170" s="218">
        <f>IF(N170="nulová",J170,0)</f>
        <v>0</v>
      </c>
      <c r="BJ170" s="19" t="s">
        <v>85</v>
      </c>
      <c r="BK170" s="218">
        <f>ROUND(I170*H170,2)</f>
        <v>0</v>
      </c>
      <c r="BL170" s="19" t="s">
        <v>131</v>
      </c>
      <c r="BM170" s="217" t="s">
        <v>244</v>
      </c>
    </row>
    <row r="171" spans="1:47" s="2" customFormat="1" ht="12">
      <c r="A171" s="40"/>
      <c r="B171" s="41"/>
      <c r="C171" s="42"/>
      <c r="D171" s="219" t="s">
        <v>133</v>
      </c>
      <c r="E171" s="42"/>
      <c r="F171" s="220" t="s">
        <v>245</v>
      </c>
      <c r="G171" s="42"/>
      <c r="H171" s="42"/>
      <c r="I171" s="221"/>
      <c r="J171" s="42"/>
      <c r="K171" s="42"/>
      <c r="L171" s="46"/>
      <c r="M171" s="222"/>
      <c r="N171" s="223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133</v>
      </c>
      <c r="AU171" s="19" t="s">
        <v>87</v>
      </c>
    </row>
    <row r="172" spans="1:47" s="2" customFormat="1" ht="12">
      <c r="A172" s="40"/>
      <c r="B172" s="41"/>
      <c r="C172" s="42"/>
      <c r="D172" s="224" t="s">
        <v>135</v>
      </c>
      <c r="E172" s="42"/>
      <c r="F172" s="225" t="s">
        <v>246</v>
      </c>
      <c r="G172" s="42"/>
      <c r="H172" s="42"/>
      <c r="I172" s="221"/>
      <c r="J172" s="42"/>
      <c r="K172" s="42"/>
      <c r="L172" s="46"/>
      <c r="M172" s="222"/>
      <c r="N172" s="223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135</v>
      </c>
      <c r="AU172" s="19" t="s">
        <v>87</v>
      </c>
    </row>
    <row r="173" spans="1:51" s="13" customFormat="1" ht="12">
      <c r="A173" s="13"/>
      <c r="B173" s="226"/>
      <c r="C173" s="227"/>
      <c r="D173" s="219" t="s">
        <v>142</v>
      </c>
      <c r="E173" s="228" t="s">
        <v>19</v>
      </c>
      <c r="F173" s="229" t="s">
        <v>247</v>
      </c>
      <c r="G173" s="227"/>
      <c r="H173" s="228" t="s">
        <v>19</v>
      </c>
      <c r="I173" s="230"/>
      <c r="J173" s="227"/>
      <c r="K173" s="227"/>
      <c r="L173" s="231"/>
      <c r="M173" s="232"/>
      <c r="N173" s="233"/>
      <c r="O173" s="233"/>
      <c r="P173" s="233"/>
      <c r="Q173" s="233"/>
      <c r="R173" s="233"/>
      <c r="S173" s="233"/>
      <c r="T173" s="23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35" t="s">
        <v>142</v>
      </c>
      <c r="AU173" s="235" t="s">
        <v>87</v>
      </c>
      <c r="AV173" s="13" t="s">
        <v>85</v>
      </c>
      <c r="AW173" s="13" t="s">
        <v>36</v>
      </c>
      <c r="AX173" s="13" t="s">
        <v>77</v>
      </c>
      <c r="AY173" s="235" t="s">
        <v>124</v>
      </c>
    </row>
    <row r="174" spans="1:51" s="14" customFormat="1" ht="12">
      <c r="A174" s="14"/>
      <c r="B174" s="236"/>
      <c r="C174" s="237"/>
      <c r="D174" s="219" t="s">
        <v>142</v>
      </c>
      <c r="E174" s="238" t="s">
        <v>19</v>
      </c>
      <c r="F174" s="239" t="s">
        <v>248</v>
      </c>
      <c r="G174" s="237"/>
      <c r="H174" s="240">
        <v>75.921</v>
      </c>
      <c r="I174" s="241"/>
      <c r="J174" s="237"/>
      <c r="K174" s="237"/>
      <c r="L174" s="242"/>
      <c r="M174" s="243"/>
      <c r="N174" s="244"/>
      <c r="O174" s="244"/>
      <c r="P174" s="244"/>
      <c r="Q174" s="244"/>
      <c r="R174" s="244"/>
      <c r="S174" s="244"/>
      <c r="T174" s="245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46" t="s">
        <v>142</v>
      </c>
      <c r="AU174" s="246" t="s">
        <v>87</v>
      </c>
      <c r="AV174" s="14" t="s">
        <v>87</v>
      </c>
      <c r="AW174" s="14" t="s">
        <v>36</v>
      </c>
      <c r="AX174" s="14" t="s">
        <v>77</v>
      </c>
      <c r="AY174" s="246" t="s">
        <v>124</v>
      </c>
    </row>
    <row r="175" spans="1:51" s="13" customFormat="1" ht="12">
      <c r="A175" s="13"/>
      <c r="B175" s="226"/>
      <c r="C175" s="227"/>
      <c r="D175" s="219" t="s">
        <v>142</v>
      </c>
      <c r="E175" s="228" t="s">
        <v>19</v>
      </c>
      <c r="F175" s="229" t="s">
        <v>249</v>
      </c>
      <c r="G175" s="227"/>
      <c r="H175" s="228" t="s">
        <v>19</v>
      </c>
      <c r="I175" s="230"/>
      <c r="J175" s="227"/>
      <c r="K175" s="227"/>
      <c r="L175" s="231"/>
      <c r="M175" s="232"/>
      <c r="N175" s="233"/>
      <c r="O175" s="233"/>
      <c r="P175" s="233"/>
      <c r="Q175" s="233"/>
      <c r="R175" s="233"/>
      <c r="S175" s="233"/>
      <c r="T175" s="23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35" t="s">
        <v>142</v>
      </c>
      <c r="AU175" s="235" t="s">
        <v>87</v>
      </c>
      <c r="AV175" s="13" t="s">
        <v>85</v>
      </c>
      <c r="AW175" s="13" t="s">
        <v>36</v>
      </c>
      <c r="AX175" s="13" t="s">
        <v>77</v>
      </c>
      <c r="AY175" s="235" t="s">
        <v>124</v>
      </c>
    </row>
    <row r="176" spans="1:51" s="13" customFormat="1" ht="12">
      <c r="A176" s="13"/>
      <c r="B176" s="226"/>
      <c r="C176" s="227"/>
      <c r="D176" s="219" t="s">
        <v>142</v>
      </c>
      <c r="E176" s="228" t="s">
        <v>19</v>
      </c>
      <c r="F176" s="229" t="s">
        <v>250</v>
      </c>
      <c r="G176" s="227"/>
      <c r="H176" s="228" t="s">
        <v>19</v>
      </c>
      <c r="I176" s="230"/>
      <c r="J176" s="227"/>
      <c r="K176" s="227"/>
      <c r="L176" s="231"/>
      <c r="M176" s="232"/>
      <c r="N176" s="233"/>
      <c r="O176" s="233"/>
      <c r="P176" s="233"/>
      <c r="Q176" s="233"/>
      <c r="R176" s="233"/>
      <c r="S176" s="233"/>
      <c r="T176" s="23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5" t="s">
        <v>142</v>
      </c>
      <c r="AU176" s="235" t="s">
        <v>87</v>
      </c>
      <c r="AV176" s="13" t="s">
        <v>85</v>
      </c>
      <c r="AW176" s="13" t="s">
        <v>36</v>
      </c>
      <c r="AX176" s="13" t="s">
        <v>77</v>
      </c>
      <c r="AY176" s="235" t="s">
        <v>124</v>
      </c>
    </row>
    <row r="177" spans="1:51" s="14" customFormat="1" ht="12">
      <c r="A177" s="14"/>
      <c r="B177" s="236"/>
      <c r="C177" s="237"/>
      <c r="D177" s="219" t="s">
        <v>142</v>
      </c>
      <c r="E177" s="238" t="s">
        <v>19</v>
      </c>
      <c r="F177" s="239" t="s">
        <v>251</v>
      </c>
      <c r="G177" s="237"/>
      <c r="H177" s="240">
        <v>30.9</v>
      </c>
      <c r="I177" s="241"/>
      <c r="J177" s="237"/>
      <c r="K177" s="237"/>
      <c r="L177" s="242"/>
      <c r="M177" s="243"/>
      <c r="N177" s="244"/>
      <c r="O177" s="244"/>
      <c r="P177" s="244"/>
      <c r="Q177" s="244"/>
      <c r="R177" s="244"/>
      <c r="S177" s="244"/>
      <c r="T177" s="245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6" t="s">
        <v>142</v>
      </c>
      <c r="AU177" s="246" t="s">
        <v>87</v>
      </c>
      <c r="AV177" s="14" t="s">
        <v>87</v>
      </c>
      <c r="AW177" s="14" t="s">
        <v>36</v>
      </c>
      <c r="AX177" s="14" t="s">
        <v>77</v>
      </c>
      <c r="AY177" s="246" t="s">
        <v>124</v>
      </c>
    </row>
    <row r="178" spans="1:51" s="13" customFormat="1" ht="12">
      <c r="A178" s="13"/>
      <c r="B178" s="226"/>
      <c r="C178" s="227"/>
      <c r="D178" s="219" t="s">
        <v>142</v>
      </c>
      <c r="E178" s="228" t="s">
        <v>19</v>
      </c>
      <c r="F178" s="229" t="s">
        <v>252</v>
      </c>
      <c r="G178" s="227"/>
      <c r="H178" s="228" t="s">
        <v>19</v>
      </c>
      <c r="I178" s="230"/>
      <c r="J178" s="227"/>
      <c r="K178" s="227"/>
      <c r="L178" s="231"/>
      <c r="M178" s="232"/>
      <c r="N178" s="233"/>
      <c r="O178" s="233"/>
      <c r="P178" s="233"/>
      <c r="Q178" s="233"/>
      <c r="R178" s="233"/>
      <c r="S178" s="233"/>
      <c r="T178" s="234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5" t="s">
        <v>142</v>
      </c>
      <c r="AU178" s="235" t="s">
        <v>87</v>
      </c>
      <c r="AV178" s="13" t="s">
        <v>85</v>
      </c>
      <c r="AW178" s="13" t="s">
        <v>36</v>
      </c>
      <c r="AX178" s="13" t="s">
        <v>77</v>
      </c>
      <c r="AY178" s="235" t="s">
        <v>124</v>
      </c>
    </row>
    <row r="179" spans="1:51" s="14" customFormat="1" ht="12">
      <c r="A179" s="14"/>
      <c r="B179" s="236"/>
      <c r="C179" s="237"/>
      <c r="D179" s="219" t="s">
        <v>142</v>
      </c>
      <c r="E179" s="238" t="s">
        <v>19</v>
      </c>
      <c r="F179" s="239" t="s">
        <v>253</v>
      </c>
      <c r="G179" s="237"/>
      <c r="H179" s="240">
        <v>55.55</v>
      </c>
      <c r="I179" s="241"/>
      <c r="J179" s="237"/>
      <c r="K179" s="237"/>
      <c r="L179" s="242"/>
      <c r="M179" s="243"/>
      <c r="N179" s="244"/>
      <c r="O179" s="244"/>
      <c r="P179" s="244"/>
      <c r="Q179" s="244"/>
      <c r="R179" s="244"/>
      <c r="S179" s="244"/>
      <c r="T179" s="245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46" t="s">
        <v>142</v>
      </c>
      <c r="AU179" s="246" t="s">
        <v>87</v>
      </c>
      <c r="AV179" s="14" t="s">
        <v>87</v>
      </c>
      <c r="AW179" s="14" t="s">
        <v>36</v>
      </c>
      <c r="AX179" s="14" t="s">
        <v>77</v>
      </c>
      <c r="AY179" s="246" t="s">
        <v>124</v>
      </c>
    </row>
    <row r="180" spans="1:51" s="13" customFormat="1" ht="12">
      <c r="A180" s="13"/>
      <c r="B180" s="226"/>
      <c r="C180" s="227"/>
      <c r="D180" s="219" t="s">
        <v>142</v>
      </c>
      <c r="E180" s="228" t="s">
        <v>19</v>
      </c>
      <c r="F180" s="229" t="s">
        <v>254</v>
      </c>
      <c r="G180" s="227"/>
      <c r="H180" s="228" t="s">
        <v>19</v>
      </c>
      <c r="I180" s="230"/>
      <c r="J180" s="227"/>
      <c r="K180" s="227"/>
      <c r="L180" s="231"/>
      <c r="M180" s="232"/>
      <c r="N180" s="233"/>
      <c r="O180" s="233"/>
      <c r="P180" s="233"/>
      <c r="Q180" s="233"/>
      <c r="R180" s="233"/>
      <c r="S180" s="233"/>
      <c r="T180" s="23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5" t="s">
        <v>142</v>
      </c>
      <c r="AU180" s="235" t="s">
        <v>87</v>
      </c>
      <c r="AV180" s="13" t="s">
        <v>85</v>
      </c>
      <c r="AW180" s="13" t="s">
        <v>36</v>
      </c>
      <c r="AX180" s="13" t="s">
        <v>77</v>
      </c>
      <c r="AY180" s="235" t="s">
        <v>124</v>
      </c>
    </row>
    <row r="181" spans="1:51" s="14" customFormat="1" ht="12">
      <c r="A181" s="14"/>
      <c r="B181" s="236"/>
      <c r="C181" s="237"/>
      <c r="D181" s="219" t="s">
        <v>142</v>
      </c>
      <c r="E181" s="238" t="s">
        <v>19</v>
      </c>
      <c r="F181" s="239" t="s">
        <v>255</v>
      </c>
      <c r="G181" s="237"/>
      <c r="H181" s="240">
        <v>42.3</v>
      </c>
      <c r="I181" s="241"/>
      <c r="J181" s="237"/>
      <c r="K181" s="237"/>
      <c r="L181" s="242"/>
      <c r="M181" s="243"/>
      <c r="N181" s="244"/>
      <c r="O181" s="244"/>
      <c r="P181" s="244"/>
      <c r="Q181" s="244"/>
      <c r="R181" s="244"/>
      <c r="S181" s="244"/>
      <c r="T181" s="245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46" t="s">
        <v>142</v>
      </c>
      <c r="AU181" s="246" t="s">
        <v>87</v>
      </c>
      <c r="AV181" s="14" t="s">
        <v>87</v>
      </c>
      <c r="AW181" s="14" t="s">
        <v>36</v>
      </c>
      <c r="AX181" s="14" t="s">
        <v>77</v>
      </c>
      <c r="AY181" s="246" t="s">
        <v>124</v>
      </c>
    </row>
    <row r="182" spans="1:51" s="13" customFormat="1" ht="12">
      <c r="A182" s="13"/>
      <c r="B182" s="226"/>
      <c r="C182" s="227"/>
      <c r="D182" s="219" t="s">
        <v>142</v>
      </c>
      <c r="E182" s="228" t="s">
        <v>19</v>
      </c>
      <c r="F182" s="229" t="s">
        <v>256</v>
      </c>
      <c r="G182" s="227"/>
      <c r="H182" s="228" t="s">
        <v>19</v>
      </c>
      <c r="I182" s="230"/>
      <c r="J182" s="227"/>
      <c r="K182" s="227"/>
      <c r="L182" s="231"/>
      <c r="M182" s="232"/>
      <c r="N182" s="233"/>
      <c r="O182" s="233"/>
      <c r="P182" s="233"/>
      <c r="Q182" s="233"/>
      <c r="R182" s="233"/>
      <c r="S182" s="233"/>
      <c r="T182" s="23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5" t="s">
        <v>142</v>
      </c>
      <c r="AU182" s="235" t="s">
        <v>87</v>
      </c>
      <c r="AV182" s="13" t="s">
        <v>85</v>
      </c>
      <c r="AW182" s="13" t="s">
        <v>36</v>
      </c>
      <c r="AX182" s="13" t="s">
        <v>77</v>
      </c>
      <c r="AY182" s="235" t="s">
        <v>124</v>
      </c>
    </row>
    <row r="183" spans="1:51" s="14" customFormat="1" ht="12">
      <c r="A183" s="14"/>
      <c r="B183" s="236"/>
      <c r="C183" s="237"/>
      <c r="D183" s="219" t="s">
        <v>142</v>
      </c>
      <c r="E183" s="238" t="s">
        <v>19</v>
      </c>
      <c r="F183" s="239" t="s">
        <v>257</v>
      </c>
      <c r="G183" s="237"/>
      <c r="H183" s="240">
        <v>26.5</v>
      </c>
      <c r="I183" s="241"/>
      <c r="J183" s="237"/>
      <c r="K183" s="237"/>
      <c r="L183" s="242"/>
      <c r="M183" s="243"/>
      <c r="N183" s="244"/>
      <c r="O183" s="244"/>
      <c r="P183" s="244"/>
      <c r="Q183" s="244"/>
      <c r="R183" s="244"/>
      <c r="S183" s="244"/>
      <c r="T183" s="245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6" t="s">
        <v>142</v>
      </c>
      <c r="AU183" s="246" t="s">
        <v>87</v>
      </c>
      <c r="AV183" s="14" t="s">
        <v>87</v>
      </c>
      <c r="AW183" s="14" t="s">
        <v>36</v>
      </c>
      <c r="AX183" s="14" t="s">
        <v>77</v>
      </c>
      <c r="AY183" s="246" t="s">
        <v>124</v>
      </c>
    </row>
    <row r="184" spans="1:51" s="13" customFormat="1" ht="12">
      <c r="A184" s="13"/>
      <c r="B184" s="226"/>
      <c r="C184" s="227"/>
      <c r="D184" s="219" t="s">
        <v>142</v>
      </c>
      <c r="E184" s="228" t="s">
        <v>19</v>
      </c>
      <c r="F184" s="229" t="s">
        <v>258</v>
      </c>
      <c r="G184" s="227"/>
      <c r="H184" s="228" t="s">
        <v>19</v>
      </c>
      <c r="I184" s="230"/>
      <c r="J184" s="227"/>
      <c r="K184" s="227"/>
      <c r="L184" s="231"/>
      <c r="M184" s="232"/>
      <c r="N184" s="233"/>
      <c r="O184" s="233"/>
      <c r="P184" s="233"/>
      <c r="Q184" s="233"/>
      <c r="R184" s="233"/>
      <c r="S184" s="233"/>
      <c r="T184" s="234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35" t="s">
        <v>142</v>
      </c>
      <c r="AU184" s="235" t="s">
        <v>87</v>
      </c>
      <c r="AV184" s="13" t="s">
        <v>85</v>
      </c>
      <c r="AW184" s="13" t="s">
        <v>36</v>
      </c>
      <c r="AX184" s="13" t="s">
        <v>77</v>
      </c>
      <c r="AY184" s="235" t="s">
        <v>124</v>
      </c>
    </row>
    <row r="185" spans="1:51" s="14" customFormat="1" ht="12">
      <c r="A185" s="14"/>
      <c r="B185" s="236"/>
      <c r="C185" s="237"/>
      <c r="D185" s="219" t="s">
        <v>142</v>
      </c>
      <c r="E185" s="238" t="s">
        <v>19</v>
      </c>
      <c r="F185" s="239" t="s">
        <v>259</v>
      </c>
      <c r="G185" s="237"/>
      <c r="H185" s="240">
        <v>30</v>
      </c>
      <c r="I185" s="241"/>
      <c r="J185" s="237"/>
      <c r="K185" s="237"/>
      <c r="L185" s="242"/>
      <c r="M185" s="243"/>
      <c r="N185" s="244"/>
      <c r="O185" s="244"/>
      <c r="P185" s="244"/>
      <c r="Q185" s="244"/>
      <c r="R185" s="244"/>
      <c r="S185" s="244"/>
      <c r="T185" s="245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46" t="s">
        <v>142</v>
      </c>
      <c r="AU185" s="246" t="s">
        <v>87</v>
      </c>
      <c r="AV185" s="14" t="s">
        <v>87</v>
      </c>
      <c r="AW185" s="14" t="s">
        <v>36</v>
      </c>
      <c r="AX185" s="14" t="s">
        <v>77</v>
      </c>
      <c r="AY185" s="246" t="s">
        <v>124</v>
      </c>
    </row>
    <row r="186" spans="1:51" s="15" customFormat="1" ht="12">
      <c r="A186" s="15"/>
      <c r="B186" s="247"/>
      <c r="C186" s="248"/>
      <c r="D186" s="219" t="s">
        <v>142</v>
      </c>
      <c r="E186" s="249" t="s">
        <v>19</v>
      </c>
      <c r="F186" s="250" t="s">
        <v>146</v>
      </c>
      <c r="G186" s="248"/>
      <c r="H186" s="251">
        <v>261.171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57" t="s">
        <v>142</v>
      </c>
      <c r="AU186" s="257" t="s">
        <v>87</v>
      </c>
      <c r="AV186" s="15" t="s">
        <v>131</v>
      </c>
      <c r="AW186" s="15" t="s">
        <v>36</v>
      </c>
      <c r="AX186" s="15" t="s">
        <v>85</v>
      </c>
      <c r="AY186" s="257" t="s">
        <v>124</v>
      </c>
    </row>
    <row r="187" spans="1:65" s="2" customFormat="1" ht="21.75" customHeight="1">
      <c r="A187" s="40"/>
      <c r="B187" s="41"/>
      <c r="C187" s="206" t="s">
        <v>8</v>
      </c>
      <c r="D187" s="206" t="s">
        <v>126</v>
      </c>
      <c r="E187" s="207" t="s">
        <v>260</v>
      </c>
      <c r="F187" s="208" t="s">
        <v>261</v>
      </c>
      <c r="G187" s="209" t="s">
        <v>231</v>
      </c>
      <c r="H187" s="210">
        <v>566.638</v>
      </c>
      <c r="I187" s="211"/>
      <c r="J187" s="212">
        <f>ROUND(I187*H187,2)</f>
        <v>0</v>
      </c>
      <c r="K187" s="208" t="s">
        <v>130</v>
      </c>
      <c r="L187" s="46"/>
      <c r="M187" s="213" t="s">
        <v>19</v>
      </c>
      <c r="N187" s="214" t="s">
        <v>48</v>
      </c>
      <c r="O187" s="86"/>
      <c r="P187" s="215">
        <f>O187*H187</f>
        <v>0</v>
      </c>
      <c r="Q187" s="215">
        <v>0</v>
      </c>
      <c r="R187" s="215">
        <f>Q187*H187</f>
        <v>0</v>
      </c>
      <c r="S187" s="215">
        <v>0</v>
      </c>
      <c r="T187" s="216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17" t="s">
        <v>131</v>
      </c>
      <c r="AT187" s="217" t="s">
        <v>126</v>
      </c>
      <c r="AU187" s="217" t="s">
        <v>87</v>
      </c>
      <c r="AY187" s="19" t="s">
        <v>124</v>
      </c>
      <c r="BE187" s="218">
        <f>IF(N187="základní",J187,0)</f>
        <v>0</v>
      </c>
      <c r="BF187" s="218">
        <f>IF(N187="snížená",J187,0)</f>
        <v>0</v>
      </c>
      <c r="BG187" s="218">
        <f>IF(N187="zákl. přenesená",J187,0)</f>
        <v>0</v>
      </c>
      <c r="BH187" s="218">
        <f>IF(N187="sníž. přenesená",J187,0)</f>
        <v>0</v>
      </c>
      <c r="BI187" s="218">
        <f>IF(N187="nulová",J187,0)</f>
        <v>0</v>
      </c>
      <c r="BJ187" s="19" t="s">
        <v>85</v>
      </c>
      <c r="BK187" s="218">
        <f>ROUND(I187*H187,2)</f>
        <v>0</v>
      </c>
      <c r="BL187" s="19" t="s">
        <v>131</v>
      </c>
      <c r="BM187" s="217" t="s">
        <v>262</v>
      </c>
    </row>
    <row r="188" spans="1:47" s="2" customFormat="1" ht="12">
      <c r="A188" s="40"/>
      <c r="B188" s="41"/>
      <c r="C188" s="42"/>
      <c r="D188" s="219" t="s">
        <v>133</v>
      </c>
      <c r="E188" s="42"/>
      <c r="F188" s="220" t="s">
        <v>263</v>
      </c>
      <c r="G188" s="42"/>
      <c r="H188" s="42"/>
      <c r="I188" s="221"/>
      <c r="J188" s="42"/>
      <c r="K188" s="42"/>
      <c r="L188" s="46"/>
      <c r="M188" s="222"/>
      <c r="N188" s="223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133</v>
      </c>
      <c r="AU188" s="19" t="s">
        <v>87</v>
      </c>
    </row>
    <row r="189" spans="1:47" s="2" customFormat="1" ht="12">
      <c r="A189" s="40"/>
      <c r="B189" s="41"/>
      <c r="C189" s="42"/>
      <c r="D189" s="224" t="s">
        <v>135</v>
      </c>
      <c r="E189" s="42"/>
      <c r="F189" s="225" t="s">
        <v>264</v>
      </c>
      <c r="G189" s="42"/>
      <c r="H189" s="42"/>
      <c r="I189" s="221"/>
      <c r="J189" s="42"/>
      <c r="K189" s="42"/>
      <c r="L189" s="46"/>
      <c r="M189" s="222"/>
      <c r="N189" s="223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135</v>
      </c>
      <c r="AU189" s="19" t="s">
        <v>87</v>
      </c>
    </row>
    <row r="190" spans="1:65" s="2" customFormat="1" ht="24.15" customHeight="1">
      <c r="A190" s="40"/>
      <c r="B190" s="41"/>
      <c r="C190" s="206" t="s">
        <v>265</v>
      </c>
      <c r="D190" s="206" t="s">
        <v>126</v>
      </c>
      <c r="E190" s="207" t="s">
        <v>266</v>
      </c>
      <c r="F190" s="208" t="s">
        <v>267</v>
      </c>
      <c r="G190" s="209" t="s">
        <v>231</v>
      </c>
      <c r="H190" s="210">
        <v>5666.38</v>
      </c>
      <c r="I190" s="211"/>
      <c r="J190" s="212">
        <f>ROUND(I190*H190,2)</f>
        <v>0</v>
      </c>
      <c r="K190" s="208" t="s">
        <v>130</v>
      </c>
      <c r="L190" s="46"/>
      <c r="M190" s="213" t="s">
        <v>19</v>
      </c>
      <c r="N190" s="214" t="s">
        <v>48</v>
      </c>
      <c r="O190" s="86"/>
      <c r="P190" s="215">
        <f>O190*H190</f>
        <v>0</v>
      </c>
      <c r="Q190" s="215">
        <v>0</v>
      </c>
      <c r="R190" s="215">
        <f>Q190*H190</f>
        <v>0</v>
      </c>
      <c r="S190" s="215">
        <v>0</v>
      </c>
      <c r="T190" s="216">
        <f>S190*H190</f>
        <v>0</v>
      </c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R190" s="217" t="s">
        <v>131</v>
      </c>
      <c r="AT190" s="217" t="s">
        <v>126</v>
      </c>
      <c r="AU190" s="217" t="s">
        <v>87</v>
      </c>
      <c r="AY190" s="19" t="s">
        <v>124</v>
      </c>
      <c r="BE190" s="218">
        <f>IF(N190="základní",J190,0)</f>
        <v>0</v>
      </c>
      <c r="BF190" s="218">
        <f>IF(N190="snížená",J190,0)</f>
        <v>0</v>
      </c>
      <c r="BG190" s="218">
        <f>IF(N190="zákl. přenesená",J190,0)</f>
        <v>0</v>
      </c>
      <c r="BH190" s="218">
        <f>IF(N190="sníž. přenesená",J190,0)</f>
        <v>0</v>
      </c>
      <c r="BI190" s="218">
        <f>IF(N190="nulová",J190,0)</f>
        <v>0</v>
      </c>
      <c r="BJ190" s="19" t="s">
        <v>85</v>
      </c>
      <c r="BK190" s="218">
        <f>ROUND(I190*H190,2)</f>
        <v>0</v>
      </c>
      <c r="BL190" s="19" t="s">
        <v>131</v>
      </c>
      <c r="BM190" s="217" t="s">
        <v>268</v>
      </c>
    </row>
    <row r="191" spans="1:47" s="2" customFormat="1" ht="12">
      <c r="A191" s="40"/>
      <c r="B191" s="41"/>
      <c r="C191" s="42"/>
      <c r="D191" s="219" t="s">
        <v>133</v>
      </c>
      <c r="E191" s="42"/>
      <c r="F191" s="220" t="s">
        <v>269</v>
      </c>
      <c r="G191" s="42"/>
      <c r="H191" s="42"/>
      <c r="I191" s="221"/>
      <c r="J191" s="42"/>
      <c r="K191" s="42"/>
      <c r="L191" s="46"/>
      <c r="M191" s="222"/>
      <c r="N191" s="223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133</v>
      </c>
      <c r="AU191" s="19" t="s">
        <v>87</v>
      </c>
    </row>
    <row r="192" spans="1:47" s="2" customFormat="1" ht="12">
      <c r="A192" s="40"/>
      <c r="B192" s="41"/>
      <c r="C192" s="42"/>
      <c r="D192" s="224" t="s">
        <v>135</v>
      </c>
      <c r="E192" s="42"/>
      <c r="F192" s="225" t="s">
        <v>270</v>
      </c>
      <c r="G192" s="42"/>
      <c r="H192" s="42"/>
      <c r="I192" s="221"/>
      <c r="J192" s="42"/>
      <c r="K192" s="42"/>
      <c r="L192" s="46"/>
      <c r="M192" s="222"/>
      <c r="N192" s="223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135</v>
      </c>
      <c r="AU192" s="19" t="s">
        <v>87</v>
      </c>
    </row>
    <row r="193" spans="1:51" s="14" customFormat="1" ht="12">
      <c r="A193" s="14"/>
      <c r="B193" s="236"/>
      <c r="C193" s="237"/>
      <c r="D193" s="219" t="s">
        <v>142</v>
      </c>
      <c r="E193" s="237"/>
      <c r="F193" s="239" t="s">
        <v>271</v>
      </c>
      <c r="G193" s="237"/>
      <c r="H193" s="240">
        <v>5666.38</v>
      </c>
      <c r="I193" s="241"/>
      <c r="J193" s="237"/>
      <c r="K193" s="237"/>
      <c r="L193" s="242"/>
      <c r="M193" s="243"/>
      <c r="N193" s="244"/>
      <c r="O193" s="244"/>
      <c r="P193" s="244"/>
      <c r="Q193" s="244"/>
      <c r="R193" s="244"/>
      <c r="S193" s="244"/>
      <c r="T193" s="245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46" t="s">
        <v>142</v>
      </c>
      <c r="AU193" s="246" t="s">
        <v>87</v>
      </c>
      <c r="AV193" s="14" t="s">
        <v>87</v>
      </c>
      <c r="AW193" s="14" t="s">
        <v>4</v>
      </c>
      <c r="AX193" s="14" t="s">
        <v>85</v>
      </c>
      <c r="AY193" s="246" t="s">
        <v>124</v>
      </c>
    </row>
    <row r="194" spans="1:65" s="2" customFormat="1" ht="16.5" customHeight="1">
      <c r="A194" s="40"/>
      <c r="B194" s="41"/>
      <c r="C194" s="206" t="s">
        <v>272</v>
      </c>
      <c r="D194" s="206" t="s">
        <v>126</v>
      </c>
      <c r="E194" s="207" t="s">
        <v>273</v>
      </c>
      <c r="F194" s="208" t="s">
        <v>274</v>
      </c>
      <c r="G194" s="209" t="s">
        <v>231</v>
      </c>
      <c r="H194" s="210">
        <v>248.96</v>
      </c>
      <c r="I194" s="211"/>
      <c r="J194" s="212">
        <f>ROUND(I194*H194,2)</f>
        <v>0</v>
      </c>
      <c r="K194" s="208" t="s">
        <v>130</v>
      </c>
      <c r="L194" s="46"/>
      <c r="M194" s="213" t="s">
        <v>19</v>
      </c>
      <c r="N194" s="214" t="s">
        <v>48</v>
      </c>
      <c r="O194" s="86"/>
      <c r="P194" s="215">
        <f>O194*H194</f>
        <v>0</v>
      </c>
      <c r="Q194" s="215">
        <v>0</v>
      </c>
      <c r="R194" s="215">
        <f>Q194*H194</f>
        <v>0</v>
      </c>
      <c r="S194" s="215">
        <v>0</v>
      </c>
      <c r="T194" s="216">
        <f>S194*H194</f>
        <v>0</v>
      </c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R194" s="217" t="s">
        <v>131</v>
      </c>
      <c r="AT194" s="217" t="s">
        <v>126</v>
      </c>
      <c r="AU194" s="217" t="s">
        <v>87</v>
      </c>
      <c r="AY194" s="19" t="s">
        <v>124</v>
      </c>
      <c r="BE194" s="218">
        <f>IF(N194="základní",J194,0)</f>
        <v>0</v>
      </c>
      <c r="BF194" s="218">
        <f>IF(N194="snížená",J194,0)</f>
        <v>0</v>
      </c>
      <c r="BG194" s="218">
        <f>IF(N194="zákl. přenesená",J194,0)</f>
        <v>0</v>
      </c>
      <c r="BH194" s="218">
        <f>IF(N194="sníž. přenesená",J194,0)</f>
        <v>0</v>
      </c>
      <c r="BI194" s="218">
        <f>IF(N194="nulová",J194,0)</f>
        <v>0</v>
      </c>
      <c r="BJ194" s="19" t="s">
        <v>85</v>
      </c>
      <c r="BK194" s="218">
        <f>ROUND(I194*H194,2)</f>
        <v>0</v>
      </c>
      <c r="BL194" s="19" t="s">
        <v>131</v>
      </c>
      <c r="BM194" s="217" t="s">
        <v>275</v>
      </c>
    </row>
    <row r="195" spans="1:47" s="2" customFormat="1" ht="12">
      <c r="A195" s="40"/>
      <c r="B195" s="41"/>
      <c r="C195" s="42"/>
      <c r="D195" s="219" t="s">
        <v>133</v>
      </c>
      <c r="E195" s="42"/>
      <c r="F195" s="220" t="s">
        <v>276</v>
      </c>
      <c r="G195" s="42"/>
      <c r="H195" s="42"/>
      <c r="I195" s="221"/>
      <c r="J195" s="42"/>
      <c r="K195" s="42"/>
      <c r="L195" s="46"/>
      <c r="M195" s="222"/>
      <c r="N195" s="223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133</v>
      </c>
      <c r="AU195" s="19" t="s">
        <v>87</v>
      </c>
    </row>
    <row r="196" spans="1:47" s="2" customFormat="1" ht="12">
      <c r="A196" s="40"/>
      <c r="B196" s="41"/>
      <c r="C196" s="42"/>
      <c r="D196" s="224" t="s">
        <v>135</v>
      </c>
      <c r="E196" s="42"/>
      <c r="F196" s="225" t="s">
        <v>277</v>
      </c>
      <c r="G196" s="42"/>
      <c r="H196" s="42"/>
      <c r="I196" s="221"/>
      <c r="J196" s="42"/>
      <c r="K196" s="42"/>
      <c r="L196" s="46"/>
      <c r="M196" s="222"/>
      <c r="N196" s="223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135</v>
      </c>
      <c r="AU196" s="19" t="s">
        <v>87</v>
      </c>
    </row>
    <row r="197" spans="1:51" s="13" customFormat="1" ht="12">
      <c r="A197" s="13"/>
      <c r="B197" s="226"/>
      <c r="C197" s="227"/>
      <c r="D197" s="219" t="s">
        <v>142</v>
      </c>
      <c r="E197" s="228" t="s">
        <v>19</v>
      </c>
      <c r="F197" s="229" t="s">
        <v>278</v>
      </c>
      <c r="G197" s="227"/>
      <c r="H197" s="228" t="s">
        <v>19</v>
      </c>
      <c r="I197" s="230"/>
      <c r="J197" s="227"/>
      <c r="K197" s="227"/>
      <c r="L197" s="231"/>
      <c r="M197" s="232"/>
      <c r="N197" s="233"/>
      <c r="O197" s="233"/>
      <c r="P197" s="233"/>
      <c r="Q197" s="233"/>
      <c r="R197" s="233"/>
      <c r="S197" s="233"/>
      <c r="T197" s="23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5" t="s">
        <v>142</v>
      </c>
      <c r="AU197" s="235" t="s">
        <v>87</v>
      </c>
      <c r="AV197" s="13" t="s">
        <v>85</v>
      </c>
      <c r="AW197" s="13" t="s">
        <v>36</v>
      </c>
      <c r="AX197" s="13" t="s">
        <v>77</v>
      </c>
      <c r="AY197" s="235" t="s">
        <v>124</v>
      </c>
    </row>
    <row r="198" spans="1:51" s="13" customFormat="1" ht="12">
      <c r="A198" s="13"/>
      <c r="B198" s="226"/>
      <c r="C198" s="227"/>
      <c r="D198" s="219" t="s">
        <v>142</v>
      </c>
      <c r="E198" s="228" t="s">
        <v>19</v>
      </c>
      <c r="F198" s="229" t="s">
        <v>250</v>
      </c>
      <c r="G198" s="227"/>
      <c r="H198" s="228" t="s">
        <v>19</v>
      </c>
      <c r="I198" s="230"/>
      <c r="J198" s="227"/>
      <c r="K198" s="227"/>
      <c r="L198" s="231"/>
      <c r="M198" s="232"/>
      <c r="N198" s="233"/>
      <c r="O198" s="233"/>
      <c r="P198" s="233"/>
      <c r="Q198" s="233"/>
      <c r="R198" s="233"/>
      <c r="S198" s="233"/>
      <c r="T198" s="23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5" t="s">
        <v>142</v>
      </c>
      <c r="AU198" s="235" t="s">
        <v>87</v>
      </c>
      <c r="AV198" s="13" t="s">
        <v>85</v>
      </c>
      <c r="AW198" s="13" t="s">
        <v>36</v>
      </c>
      <c r="AX198" s="13" t="s">
        <v>77</v>
      </c>
      <c r="AY198" s="235" t="s">
        <v>124</v>
      </c>
    </row>
    <row r="199" spans="1:51" s="14" customFormat="1" ht="12">
      <c r="A199" s="14"/>
      <c r="B199" s="236"/>
      <c r="C199" s="237"/>
      <c r="D199" s="219" t="s">
        <v>142</v>
      </c>
      <c r="E199" s="238" t="s">
        <v>19</v>
      </c>
      <c r="F199" s="239" t="s">
        <v>178</v>
      </c>
      <c r="G199" s="237"/>
      <c r="H199" s="240">
        <v>7</v>
      </c>
      <c r="I199" s="241"/>
      <c r="J199" s="237"/>
      <c r="K199" s="237"/>
      <c r="L199" s="242"/>
      <c r="M199" s="243"/>
      <c r="N199" s="244"/>
      <c r="O199" s="244"/>
      <c r="P199" s="244"/>
      <c r="Q199" s="244"/>
      <c r="R199" s="244"/>
      <c r="S199" s="244"/>
      <c r="T199" s="245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6" t="s">
        <v>142</v>
      </c>
      <c r="AU199" s="246" t="s">
        <v>87</v>
      </c>
      <c r="AV199" s="14" t="s">
        <v>87</v>
      </c>
      <c r="AW199" s="14" t="s">
        <v>36</v>
      </c>
      <c r="AX199" s="14" t="s">
        <v>77</v>
      </c>
      <c r="AY199" s="246" t="s">
        <v>124</v>
      </c>
    </row>
    <row r="200" spans="1:51" s="13" customFormat="1" ht="12">
      <c r="A200" s="13"/>
      <c r="B200" s="226"/>
      <c r="C200" s="227"/>
      <c r="D200" s="219" t="s">
        <v>142</v>
      </c>
      <c r="E200" s="228" t="s">
        <v>19</v>
      </c>
      <c r="F200" s="229" t="s">
        <v>252</v>
      </c>
      <c r="G200" s="227"/>
      <c r="H200" s="228" t="s">
        <v>19</v>
      </c>
      <c r="I200" s="230"/>
      <c r="J200" s="227"/>
      <c r="K200" s="227"/>
      <c r="L200" s="231"/>
      <c r="M200" s="232"/>
      <c r="N200" s="233"/>
      <c r="O200" s="233"/>
      <c r="P200" s="233"/>
      <c r="Q200" s="233"/>
      <c r="R200" s="233"/>
      <c r="S200" s="233"/>
      <c r="T200" s="23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5" t="s">
        <v>142</v>
      </c>
      <c r="AU200" s="235" t="s">
        <v>87</v>
      </c>
      <c r="AV200" s="13" t="s">
        <v>85</v>
      </c>
      <c r="AW200" s="13" t="s">
        <v>36</v>
      </c>
      <c r="AX200" s="13" t="s">
        <v>77</v>
      </c>
      <c r="AY200" s="235" t="s">
        <v>124</v>
      </c>
    </row>
    <row r="201" spans="1:51" s="14" customFormat="1" ht="12">
      <c r="A201" s="14"/>
      <c r="B201" s="236"/>
      <c r="C201" s="237"/>
      <c r="D201" s="219" t="s">
        <v>142</v>
      </c>
      <c r="E201" s="238" t="s">
        <v>19</v>
      </c>
      <c r="F201" s="239" t="s">
        <v>279</v>
      </c>
      <c r="G201" s="237"/>
      <c r="H201" s="240">
        <v>7.98</v>
      </c>
      <c r="I201" s="241"/>
      <c r="J201" s="237"/>
      <c r="K201" s="237"/>
      <c r="L201" s="242"/>
      <c r="M201" s="243"/>
      <c r="N201" s="244"/>
      <c r="O201" s="244"/>
      <c r="P201" s="244"/>
      <c r="Q201" s="244"/>
      <c r="R201" s="244"/>
      <c r="S201" s="244"/>
      <c r="T201" s="245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46" t="s">
        <v>142</v>
      </c>
      <c r="AU201" s="246" t="s">
        <v>87</v>
      </c>
      <c r="AV201" s="14" t="s">
        <v>87</v>
      </c>
      <c r="AW201" s="14" t="s">
        <v>36</v>
      </c>
      <c r="AX201" s="14" t="s">
        <v>77</v>
      </c>
      <c r="AY201" s="246" t="s">
        <v>124</v>
      </c>
    </row>
    <row r="202" spans="1:51" s="13" customFormat="1" ht="12">
      <c r="A202" s="13"/>
      <c r="B202" s="226"/>
      <c r="C202" s="227"/>
      <c r="D202" s="219" t="s">
        <v>142</v>
      </c>
      <c r="E202" s="228" t="s">
        <v>19</v>
      </c>
      <c r="F202" s="229" t="s">
        <v>254</v>
      </c>
      <c r="G202" s="227"/>
      <c r="H202" s="228" t="s">
        <v>19</v>
      </c>
      <c r="I202" s="230"/>
      <c r="J202" s="227"/>
      <c r="K202" s="227"/>
      <c r="L202" s="231"/>
      <c r="M202" s="232"/>
      <c r="N202" s="233"/>
      <c r="O202" s="233"/>
      <c r="P202" s="233"/>
      <c r="Q202" s="233"/>
      <c r="R202" s="233"/>
      <c r="S202" s="233"/>
      <c r="T202" s="234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5" t="s">
        <v>142</v>
      </c>
      <c r="AU202" s="235" t="s">
        <v>87</v>
      </c>
      <c r="AV202" s="13" t="s">
        <v>85</v>
      </c>
      <c r="AW202" s="13" t="s">
        <v>36</v>
      </c>
      <c r="AX202" s="13" t="s">
        <v>77</v>
      </c>
      <c r="AY202" s="235" t="s">
        <v>124</v>
      </c>
    </row>
    <row r="203" spans="1:51" s="14" customFormat="1" ht="12">
      <c r="A203" s="14"/>
      <c r="B203" s="236"/>
      <c r="C203" s="237"/>
      <c r="D203" s="219" t="s">
        <v>142</v>
      </c>
      <c r="E203" s="238" t="s">
        <v>19</v>
      </c>
      <c r="F203" s="239" t="s">
        <v>280</v>
      </c>
      <c r="G203" s="237"/>
      <c r="H203" s="240">
        <v>27.9</v>
      </c>
      <c r="I203" s="241"/>
      <c r="J203" s="237"/>
      <c r="K203" s="237"/>
      <c r="L203" s="242"/>
      <c r="M203" s="243"/>
      <c r="N203" s="244"/>
      <c r="O203" s="244"/>
      <c r="P203" s="244"/>
      <c r="Q203" s="244"/>
      <c r="R203" s="244"/>
      <c r="S203" s="244"/>
      <c r="T203" s="245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46" t="s">
        <v>142</v>
      </c>
      <c r="AU203" s="246" t="s">
        <v>87</v>
      </c>
      <c r="AV203" s="14" t="s">
        <v>87</v>
      </c>
      <c r="AW203" s="14" t="s">
        <v>36</v>
      </c>
      <c r="AX203" s="14" t="s">
        <v>77</v>
      </c>
      <c r="AY203" s="246" t="s">
        <v>124</v>
      </c>
    </row>
    <row r="204" spans="1:51" s="13" customFormat="1" ht="12">
      <c r="A204" s="13"/>
      <c r="B204" s="226"/>
      <c r="C204" s="227"/>
      <c r="D204" s="219" t="s">
        <v>142</v>
      </c>
      <c r="E204" s="228" t="s">
        <v>19</v>
      </c>
      <c r="F204" s="229" t="s">
        <v>256</v>
      </c>
      <c r="G204" s="227"/>
      <c r="H204" s="228" t="s">
        <v>19</v>
      </c>
      <c r="I204" s="230"/>
      <c r="J204" s="227"/>
      <c r="K204" s="227"/>
      <c r="L204" s="231"/>
      <c r="M204" s="232"/>
      <c r="N204" s="233"/>
      <c r="O204" s="233"/>
      <c r="P204" s="233"/>
      <c r="Q204" s="233"/>
      <c r="R204" s="233"/>
      <c r="S204" s="233"/>
      <c r="T204" s="23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5" t="s">
        <v>142</v>
      </c>
      <c r="AU204" s="235" t="s">
        <v>87</v>
      </c>
      <c r="AV204" s="13" t="s">
        <v>85</v>
      </c>
      <c r="AW204" s="13" t="s">
        <v>36</v>
      </c>
      <c r="AX204" s="13" t="s">
        <v>77</v>
      </c>
      <c r="AY204" s="235" t="s">
        <v>124</v>
      </c>
    </row>
    <row r="205" spans="1:51" s="14" customFormat="1" ht="12">
      <c r="A205" s="14"/>
      <c r="B205" s="236"/>
      <c r="C205" s="237"/>
      <c r="D205" s="219" t="s">
        <v>142</v>
      </c>
      <c r="E205" s="238" t="s">
        <v>19</v>
      </c>
      <c r="F205" s="239" t="s">
        <v>281</v>
      </c>
      <c r="G205" s="237"/>
      <c r="H205" s="240">
        <v>31</v>
      </c>
      <c r="I205" s="241"/>
      <c r="J205" s="237"/>
      <c r="K205" s="237"/>
      <c r="L205" s="242"/>
      <c r="M205" s="243"/>
      <c r="N205" s="244"/>
      <c r="O205" s="244"/>
      <c r="P205" s="244"/>
      <c r="Q205" s="244"/>
      <c r="R205" s="244"/>
      <c r="S205" s="244"/>
      <c r="T205" s="245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6" t="s">
        <v>142</v>
      </c>
      <c r="AU205" s="246" t="s">
        <v>87</v>
      </c>
      <c r="AV205" s="14" t="s">
        <v>87</v>
      </c>
      <c r="AW205" s="14" t="s">
        <v>36</v>
      </c>
      <c r="AX205" s="14" t="s">
        <v>77</v>
      </c>
      <c r="AY205" s="246" t="s">
        <v>124</v>
      </c>
    </row>
    <row r="206" spans="1:51" s="13" customFormat="1" ht="12">
      <c r="A206" s="13"/>
      <c r="B206" s="226"/>
      <c r="C206" s="227"/>
      <c r="D206" s="219" t="s">
        <v>142</v>
      </c>
      <c r="E206" s="228" t="s">
        <v>19</v>
      </c>
      <c r="F206" s="229" t="s">
        <v>258</v>
      </c>
      <c r="G206" s="227"/>
      <c r="H206" s="228" t="s">
        <v>19</v>
      </c>
      <c r="I206" s="230"/>
      <c r="J206" s="227"/>
      <c r="K206" s="227"/>
      <c r="L206" s="231"/>
      <c r="M206" s="232"/>
      <c r="N206" s="233"/>
      <c r="O206" s="233"/>
      <c r="P206" s="233"/>
      <c r="Q206" s="233"/>
      <c r="R206" s="233"/>
      <c r="S206" s="233"/>
      <c r="T206" s="23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5" t="s">
        <v>142</v>
      </c>
      <c r="AU206" s="235" t="s">
        <v>87</v>
      </c>
      <c r="AV206" s="13" t="s">
        <v>85</v>
      </c>
      <c r="AW206" s="13" t="s">
        <v>36</v>
      </c>
      <c r="AX206" s="13" t="s">
        <v>77</v>
      </c>
      <c r="AY206" s="235" t="s">
        <v>124</v>
      </c>
    </row>
    <row r="207" spans="1:51" s="14" customFormat="1" ht="12">
      <c r="A207" s="14"/>
      <c r="B207" s="236"/>
      <c r="C207" s="237"/>
      <c r="D207" s="219" t="s">
        <v>142</v>
      </c>
      <c r="E207" s="238" t="s">
        <v>19</v>
      </c>
      <c r="F207" s="239" t="s">
        <v>282</v>
      </c>
      <c r="G207" s="237"/>
      <c r="H207" s="240">
        <v>10.08</v>
      </c>
      <c r="I207" s="241"/>
      <c r="J207" s="237"/>
      <c r="K207" s="237"/>
      <c r="L207" s="242"/>
      <c r="M207" s="243"/>
      <c r="N207" s="244"/>
      <c r="O207" s="244"/>
      <c r="P207" s="244"/>
      <c r="Q207" s="244"/>
      <c r="R207" s="244"/>
      <c r="S207" s="244"/>
      <c r="T207" s="245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6" t="s">
        <v>142</v>
      </c>
      <c r="AU207" s="246" t="s">
        <v>87</v>
      </c>
      <c r="AV207" s="14" t="s">
        <v>87</v>
      </c>
      <c r="AW207" s="14" t="s">
        <v>36</v>
      </c>
      <c r="AX207" s="14" t="s">
        <v>77</v>
      </c>
      <c r="AY207" s="246" t="s">
        <v>124</v>
      </c>
    </row>
    <row r="208" spans="1:51" s="13" customFormat="1" ht="12">
      <c r="A208" s="13"/>
      <c r="B208" s="226"/>
      <c r="C208" s="227"/>
      <c r="D208" s="219" t="s">
        <v>142</v>
      </c>
      <c r="E208" s="228" t="s">
        <v>19</v>
      </c>
      <c r="F208" s="229" t="s">
        <v>283</v>
      </c>
      <c r="G208" s="227"/>
      <c r="H208" s="228" t="s">
        <v>19</v>
      </c>
      <c r="I208" s="230"/>
      <c r="J208" s="227"/>
      <c r="K208" s="227"/>
      <c r="L208" s="231"/>
      <c r="M208" s="232"/>
      <c r="N208" s="233"/>
      <c r="O208" s="233"/>
      <c r="P208" s="233"/>
      <c r="Q208" s="233"/>
      <c r="R208" s="233"/>
      <c r="S208" s="233"/>
      <c r="T208" s="23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35" t="s">
        <v>142</v>
      </c>
      <c r="AU208" s="235" t="s">
        <v>87</v>
      </c>
      <c r="AV208" s="13" t="s">
        <v>85</v>
      </c>
      <c r="AW208" s="13" t="s">
        <v>36</v>
      </c>
      <c r="AX208" s="13" t="s">
        <v>77</v>
      </c>
      <c r="AY208" s="235" t="s">
        <v>124</v>
      </c>
    </row>
    <row r="209" spans="1:51" s="14" customFormat="1" ht="12">
      <c r="A209" s="14"/>
      <c r="B209" s="236"/>
      <c r="C209" s="237"/>
      <c r="D209" s="219" t="s">
        <v>142</v>
      </c>
      <c r="E209" s="238" t="s">
        <v>19</v>
      </c>
      <c r="F209" s="239" t="s">
        <v>284</v>
      </c>
      <c r="G209" s="237"/>
      <c r="H209" s="240">
        <v>90</v>
      </c>
      <c r="I209" s="241"/>
      <c r="J209" s="237"/>
      <c r="K209" s="237"/>
      <c r="L209" s="242"/>
      <c r="M209" s="243"/>
      <c r="N209" s="244"/>
      <c r="O209" s="244"/>
      <c r="P209" s="244"/>
      <c r="Q209" s="244"/>
      <c r="R209" s="244"/>
      <c r="S209" s="244"/>
      <c r="T209" s="245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46" t="s">
        <v>142</v>
      </c>
      <c r="AU209" s="246" t="s">
        <v>87</v>
      </c>
      <c r="AV209" s="14" t="s">
        <v>87</v>
      </c>
      <c r="AW209" s="14" t="s">
        <v>36</v>
      </c>
      <c r="AX209" s="14" t="s">
        <v>77</v>
      </c>
      <c r="AY209" s="246" t="s">
        <v>124</v>
      </c>
    </row>
    <row r="210" spans="1:51" s="13" customFormat="1" ht="12">
      <c r="A210" s="13"/>
      <c r="B210" s="226"/>
      <c r="C210" s="227"/>
      <c r="D210" s="219" t="s">
        <v>142</v>
      </c>
      <c r="E210" s="228" t="s">
        <v>19</v>
      </c>
      <c r="F210" s="229" t="s">
        <v>285</v>
      </c>
      <c r="G210" s="227"/>
      <c r="H210" s="228" t="s">
        <v>19</v>
      </c>
      <c r="I210" s="230"/>
      <c r="J210" s="227"/>
      <c r="K210" s="227"/>
      <c r="L210" s="231"/>
      <c r="M210" s="232"/>
      <c r="N210" s="233"/>
      <c r="O210" s="233"/>
      <c r="P210" s="233"/>
      <c r="Q210" s="233"/>
      <c r="R210" s="233"/>
      <c r="S210" s="233"/>
      <c r="T210" s="23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35" t="s">
        <v>142</v>
      </c>
      <c r="AU210" s="235" t="s">
        <v>87</v>
      </c>
      <c r="AV210" s="13" t="s">
        <v>85</v>
      </c>
      <c r="AW210" s="13" t="s">
        <v>36</v>
      </c>
      <c r="AX210" s="13" t="s">
        <v>77</v>
      </c>
      <c r="AY210" s="235" t="s">
        <v>124</v>
      </c>
    </row>
    <row r="211" spans="1:51" s="14" customFormat="1" ht="12">
      <c r="A211" s="14"/>
      <c r="B211" s="236"/>
      <c r="C211" s="237"/>
      <c r="D211" s="219" t="s">
        <v>142</v>
      </c>
      <c r="E211" s="238" t="s">
        <v>19</v>
      </c>
      <c r="F211" s="239" t="s">
        <v>286</v>
      </c>
      <c r="G211" s="237"/>
      <c r="H211" s="240">
        <v>75</v>
      </c>
      <c r="I211" s="241"/>
      <c r="J211" s="237"/>
      <c r="K211" s="237"/>
      <c r="L211" s="242"/>
      <c r="M211" s="243"/>
      <c r="N211" s="244"/>
      <c r="O211" s="244"/>
      <c r="P211" s="244"/>
      <c r="Q211" s="244"/>
      <c r="R211" s="244"/>
      <c r="S211" s="244"/>
      <c r="T211" s="245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46" t="s">
        <v>142</v>
      </c>
      <c r="AU211" s="246" t="s">
        <v>87</v>
      </c>
      <c r="AV211" s="14" t="s">
        <v>87</v>
      </c>
      <c r="AW211" s="14" t="s">
        <v>36</v>
      </c>
      <c r="AX211" s="14" t="s">
        <v>77</v>
      </c>
      <c r="AY211" s="246" t="s">
        <v>124</v>
      </c>
    </row>
    <row r="212" spans="1:51" s="15" customFormat="1" ht="12">
      <c r="A212" s="15"/>
      <c r="B212" s="247"/>
      <c r="C212" s="248"/>
      <c r="D212" s="219" t="s">
        <v>142</v>
      </c>
      <c r="E212" s="249" t="s">
        <v>19</v>
      </c>
      <c r="F212" s="250" t="s">
        <v>146</v>
      </c>
      <c r="G212" s="248"/>
      <c r="H212" s="251">
        <v>248.95999999999998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7" t="s">
        <v>142</v>
      </c>
      <c r="AU212" s="257" t="s">
        <v>87</v>
      </c>
      <c r="AV212" s="15" t="s">
        <v>131</v>
      </c>
      <c r="AW212" s="15" t="s">
        <v>36</v>
      </c>
      <c r="AX212" s="15" t="s">
        <v>85</v>
      </c>
      <c r="AY212" s="257" t="s">
        <v>124</v>
      </c>
    </row>
    <row r="213" spans="1:65" s="2" customFormat="1" ht="16.5" customHeight="1">
      <c r="A213" s="40"/>
      <c r="B213" s="41"/>
      <c r="C213" s="259" t="s">
        <v>287</v>
      </c>
      <c r="D213" s="259" t="s">
        <v>288</v>
      </c>
      <c r="E213" s="260" t="s">
        <v>289</v>
      </c>
      <c r="F213" s="261" t="s">
        <v>290</v>
      </c>
      <c r="G213" s="262" t="s">
        <v>291</v>
      </c>
      <c r="H213" s="263">
        <v>448.128</v>
      </c>
      <c r="I213" s="264"/>
      <c r="J213" s="265">
        <f>ROUND(I213*H213,2)</f>
        <v>0</v>
      </c>
      <c r="K213" s="261" t="s">
        <v>130</v>
      </c>
      <c r="L213" s="266"/>
      <c r="M213" s="267" t="s">
        <v>19</v>
      </c>
      <c r="N213" s="268" t="s">
        <v>48</v>
      </c>
      <c r="O213" s="86"/>
      <c r="P213" s="215">
        <f>O213*H213</f>
        <v>0</v>
      </c>
      <c r="Q213" s="215">
        <v>1</v>
      </c>
      <c r="R213" s="215">
        <f>Q213*H213</f>
        <v>448.128</v>
      </c>
      <c r="S213" s="215">
        <v>0</v>
      </c>
      <c r="T213" s="216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7" t="s">
        <v>187</v>
      </c>
      <c r="AT213" s="217" t="s">
        <v>288</v>
      </c>
      <c r="AU213" s="217" t="s">
        <v>87</v>
      </c>
      <c r="AY213" s="19" t="s">
        <v>124</v>
      </c>
      <c r="BE213" s="218">
        <f>IF(N213="základní",J213,0)</f>
        <v>0</v>
      </c>
      <c r="BF213" s="218">
        <f>IF(N213="snížená",J213,0)</f>
        <v>0</v>
      </c>
      <c r="BG213" s="218">
        <f>IF(N213="zákl. přenesená",J213,0)</f>
        <v>0</v>
      </c>
      <c r="BH213" s="218">
        <f>IF(N213="sníž. přenesená",J213,0)</f>
        <v>0</v>
      </c>
      <c r="BI213" s="218">
        <f>IF(N213="nulová",J213,0)</f>
        <v>0</v>
      </c>
      <c r="BJ213" s="19" t="s">
        <v>85</v>
      </c>
      <c r="BK213" s="218">
        <f>ROUND(I213*H213,2)</f>
        <v>0</v>
      </c>
      <c r="BL213" s="19" t="s">
        <v>131</v>
      </c>
      <c r="BM213" s="217" t="s">
        <v>292</v>
      </c>
    </row>
    <row r="214" spans="1:47" s="2" customFormat="1" ht="12">
      <c r="A214" s="40"/>
      <c r="B214" s="41"/>
      <c r="C214" s="42"/>
      <c r="D214" s="219" t="s">
        <v>133</v>
      </c>
      <c r="E214" s="42"/>
      <c r="F214" s="220" t="s">
        <v>290</v>
      </c>
      <c r="G214" s="42"/>
      <c r="H214" s="42"/>
      <c r="I214" s="221"/>
      <c r="J214" s="42"/>
      <c r="K214" s="42"/>
      <c r="L214" s="46"/>
      <c r="M214" s="222"/>
      <c r="N214" s="223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133</v>
      </c>
      <c r="AU214" s="19" t="s">
        <v>87</v>
      </c>
    </row>
    <row r="215" spans="1:51" s="14" customFormat="1" ht="12">
      <c r="A215" s="14"/>
      <c r="B215" s="236"/>
      <c r="C215" s="237"/>
      <c r="D215" s="219" t="s">
        <v>142</v>
      </c>
      <c r="E215" s="237"/>
      <c r="F215" s="239" t="s">
        <v>293</v>
      </c>
      <c r="G215" s="237"/>
      <c r="H215" s="240">
        <v>448.128</v>
      </c>
      <c r="I215" s="241"/>
      <c r="J215" s="237"/>
      <c r="K215" s="237"/>
      <c r="L215" s="242"/>
      <c r="M215" s="243"/>
      <c r="N215" s="244"/>
      <c r="O215" s="244"/>
      <c r="P215" s="244"/>
      <c r="Q215" s="244"/>
      <c r="R215" s="244"/>
      <c r="S215" s="244"/>
      <c r="T215" s="245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46" t="s">
        <v>142</v>
      </c>
      <c r="AU215" s="246" t="s">
        <v>87</v>
      </c>
      <c r="AV215" s="14" t="s">
        <v>87</v>
      </c>
      <c r="AW215" s="14" t="s">
        <v>4</v>
      </c>
      <c r="AX215" s="14" t="s">
        <v>85</v>
      </c>
      <c r="AY215" s="246" t="s">
        <v>124</v>
      </c>
    </row>
    <row r="216" spans="1:65" s="2" customFormat="1" ht="16.5" customHeight="1">
      <c r="A216" s="40"/>
      <c r="B216" s="41"/>
      <c r="C216" s="206" t="s">
        <v>294</v>
      </c>
      <c r="D216" s="206" t="s">
        <v>126</v>
      </c>
      <c r="E216" s="207" t="s">
        <v>295</v>
      </c>
      <c r="F216" s="208" t="s">
        <v>296</v>
      </c>
      <c r="G216" s="209" t="s">
        <v>291</v>
      </c>
      <c r="H216" s="210">
        <v>1019.948</v>
      </c>
      <c r="I216" s="211"/>
      <c r="J216" s="212">
        <f>ROUND(I216*H216,2)</f>
        <v>0</v>
      </c>
      <c r="K216" s="208" t="s">
        <v>130</v>
      </c>
      <c r="L216" s="46"/>
      <c r="M216" s="213" t="s">
        <v>19</v>
      </c>
      <c r="N216" s="214" t="s">
        <v>48</v>
      </c>
      <c r="O216" s="86"/>
      <c r="P216" s="215">
        <f>O216*H216</f>
        <v>0</v>
      </c>
      <c r="Q216" s="215">
        <v>0</v>
      </c>
      <c r="R216" s="215">
        <f>Q216*H216</f>
        <v>0</v>
      </c>
      <c r="S216" s="215">
        <v>0</v>
      </c>
      <c r="T216" s="216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17" t="s">
        <v>131</v>
      </c>
      <c r="AT216" s="217" t="s">
        <v>126</v>
      </c>
      <c r="AU216" s="217" t="s">
        <v>87</v>
      </c>
      <c r="AY216" s="19" t="s">
        <v>124</v>
      </c>
      <c r="BE216" s="218">
        <f>IF(N216="základní",J216,0)</f>
        <v>0</v>
      </c>
      <c r="BF216" s="218">
        <f>IF(N216="snížená",J216,0)</f>
        <v>0</v>
      </c>
      <c r="BG216" s="218">
        <f>IF(N216="zákl. přenesená",J216,0)</f>
        <v>0</v>
      </c>
      <c r="BH216" s="218">
        <f>IF(N216="sníž. přenesená",J216,0)</f>
        <v>0</v>
      </c>
      <c r="BI216" s="218">
        <f>IF(N216="nulová",J216,0)</f>
        <v>0</v>
      </c>
      <c r="BJ216" s="19" t="s">
        <v>85</v>
      </c>
      <c r="BK216" s="218">
        <f>ROUND(I216*H216,2)</f>
        <v>0</v>
      </c>
      <c r="BL216" s="19" t="s">
        <v>131</v>
      </c>
      <c r="BM216" s="217" t="s">
        <v>297</v>
      </c>
    </row>
    <row r="217" spans="1:47" s="2" customFormat="1" ht="12">
      <c r="A217" s="40"/>
      <c r="B217" s="41"/>
      <c r="C217" s="42"/>
      <c r="D217" s="219" t="s">
        <v>133</v>
      </c>
      <c r="E217" s="42"/>
      <c r="F217" s="220" t="s">
        <v>298</v>
      </c>
      <c r="G217" s="42"/>
      <c r="H217" s="42"/>
      <c r="I217" s="221"/>
      <c r="J217" s="42"/>
      <c r="K217" s="42"/>
      <c r="L217" s="46"/>
      <c r="M217" s="222"/>
      <c r="N217" s="223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133</v>
      </c>
      <c r="AU217" s="19" t="s">
        <v>87</v>
      </c>
    </row>
    <row r="218" spans="1:47" s="2" customFormat="1" ht="12">
      <c r="A218" s="40"/>
      <c r="B218" s="41"/>
      <c r="C218" s="42"/>
      <c r="D218" s="224" t="s">
        <v>135</v>
      </c>
      <c r="E218" s="42"/>
      <c r="F218" s="225" t="s">
        <v>299</v>
      </c>
      <c r="G218" s="42"/>
      <c r="H218" s="42"/>
      <c r="I218" s="221"/>
      <c r="J218" s="42"/>
      <c r="K218" s="42"/>
      <c r="L218" s="46"/>
      <c r="M218" s="222"/>
      <c r="N218" s="223"/>
      <c r="O218" s="86"/>
      <c r="P218" s="86"/>
      <c r="Q218" s="86"/>
      <c r="R218" s="86"/>
      <c r="S218" s="86"/>
      <c r="T218" s="87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T218" s="19" t="s">
        <v>135</v>
      </c>
      <c r="AU218" s="19" t="s">
        <v>87</v>
      </c>
    </row>
    <row r="219" spans="1:51" s="14" customFormat="1" ht="12">
      <c r="A219" s="14"/>
      <c r="B219" s="236"/>
      <c r="C219" s="237"/>
      <c r="D219" s="219" t="s">
        <v>142</v>
      </c>
      <c r="E219" s="237"/>
      <c r="F219" s="239" t="s">
        <v>300</v>
      </c>
      <c r="G219" s="237"/>
      <c r="H219" s="240">
        <v>1019.948</v>
      </c>
      <c r="I219" s="241"/>
      <c r="J219" s="237"/>
      <c r="K219" s="237"/>
      <c r="L219" s="242"/>
      <c r="M219" s="243"/>
      <c r="N219" s="244"/>
      <c r="O219" s="244"/>
      <c r="P219" s="244"/>
      <c r="Q219" s="244"/>
      <c r="R219" s="244"/>
      <c r="S219" s="244"/>
      <c r="T219" s="245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46" t="s">
        <v>142</v>
      </c>
      <c r="AU219" s="246" t="s">
        <v>87</v>
      </c>
      <c r="AV219" s="14" t="s">
        <v>87</v>
      </c>
      <c r="AW219" s="14" t="s">
        <v>4</v>
      </c>
      <c r="AX219" s="14" t="s">
        <v>85</v>
      </c>
      <c r="AY219" s="246" t="s">
        <v>124</v>
      </c>
    </row>
    <row r="220" spans="1:65" s="2" customFormat="1" ht="16.5" customHeight="1">
      <c r="A220" s="40"/>
      <c r="B220" s="41"/>
      <c r="C220" s="206" t="s">
        <v>301</v>
      </c>
      <c r="D220" s="206" t="s">
        <v>126</v>
      </c>
      <c r="E220" s="207" t="s">
        <v>302</v>
      </c>
      <c r="F220" s="208" t="s">
        <v>303</v>
      </c>
      <c r="G220" s="209" t="s">
        <v>231</v>
      </c>
      <c r="H220" s="210">
        <v>566.638</v>
      </c>
      <c r="I220" s="211"/>
      <c r="J220" s="212">
        <f>ROUND(I220*H220,2)</f>
        <v>0</v>
      </c>
      <c r="K220" s="208" t="s">
        <v>130</v>
      </c>
      <c r="L220" s="46"/>
      <c r="M220" s="213" t="s">
        <v>19</v>
      </c>
      <c r="N220" s="214" t="s">
        <v>48</v>
      </c>
      <c r="O220" s="86"/>
      <c r="P220" s="215">
        <f>O220*H220</f>
        <v>0</v>
      </c>
      <c r="Q220" s="215">
        <v>0</v>
      </c>
      <c r="R220" s="215">
        <f>Q220*H220</f>
        <v>0</v>
      </c>
      <c r="S220" s="215">
        <v>0</v>
      </c>
      <c r="T220" s="216">
        <f>S220*H220</f>
        <v>0</v>
      </c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R220" s="217" t="s">
        <v>131</v>
      </c>
      <c r="AT220" s="217" t="s">
        <v>126</v>
      </c>
      <c r="AU220" s="217" t="s">
        <v>87</v>
      </c>
      <c r="AY220" s="19" t="s">
        <v>124</v>
      </c>
      <c r="BE220" s="218">
        <f>IF(N220="základní",J220,0)</f>
        <v>0</v>
      </c>
      <c r="BF220" s="218">
        <f>IF(N220="snížená",J220,0)</f>
        <v>0</v>
      </c>
      <c r="BG220" s="218">
        <f>IF(N220="zákl. přenesená",J220,0)</f>
        <v>0</v>
      </c>
      <c r="BH220" s="218">
        <f>IF(N220="sníž. přenesená",J220,0)</f>
        <v>0</v>
      </c>
      <c r="BI220" s="218">
        <f>IF(N220="nulová",J220,0)</f>
        <v>0</v>
      </c>
      <c r="BJ220" s="19" t="s">
        <v>85</v>
      </c>
      <c r="BK220" s="218">
        <f>ROUND(I220*H220,2)</f>
        <v>0</v>
      </c>
      <c r="BL220" s="19" t="s">
        <v>131</v>
      </c>
      <c r="BM220" s="217" t="s">
        <v>304</v>
      </c>
    </row>
    <row r="221" spans="1:47" s="2" customFormat="1" ht="12">
      <c r="A221" s="40"/>
      <c r="B221" s="41"/>
      <c r="C221" s="42"/>
      <c r="D221" s="219" t="s">
        <v>133</v>
      </c>
      <c r="E221" s="42"/>
      <c r="F221" s="220" t="s">
        <v>305</v>
      </c>
      <c r="G221" s="42"/>
      <c r="H221" s="42"/>
      <c r="I221" s="221"/>
      <c r="J221" s="42"/>
      <c r="K221" s="42"/>
      <c r="L221" s="46"/>
      <c r="M221" s="222"/>
      <c r="N221" s="223"/>
      <c r="O221" s="86"/>
      <c r="P221" s="86"/>
      <c r="Q221" s="86"/>
      <c r="R221" s="86"/>
      <c r="S221" s="86"/>
      <c r="T221" s="87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T221" s="19" t="s">
        <v>133</v>
      </c>
      <c r="AU221" s="19" t="s">
        <v>87</v>
      </c>
    </row>
    <row r="222" spans="1:47" s="2" customFormat="1" ht="12">
      <c r="A222" s="40"/>
      <c r="B222" s="41"/>
      <c r="C222" s="42"/>
      <c r="D222" s="224" t="s">
        <v>135</v>
      </c>
      <c r="E222" s="42"/>
      <c r="F222" s="225" t="s">
        <v>306</v>
      </c>
      <c r="G222" s="42"/>
      <c r="H222" s="42"/>
      <c r="I222" s="221"/>
      <c r="J222" s="42"/>
      <c r="K222" s="42"/>
      <c r="L222" s="46"/>
      <c r="M222" s="222"/>
      <c r="N222" s="223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135</v>
      </c>
      <c r="AU222" s="19" t="s">
        <v>87</v>
      </c>
    </row>
    <row r="223" spans="1:51" s="13" customFormat="1" ht="12">
      <c r="A223" s="13"/>
      <c r="B223" s="226"/>
      <c r="C223" s="227"/>
      <c r="D223" s="219" t="s">
        <v>142</v>
      </c>
      <c r="E223" s="228" t="s">
        <v>19</v>
      </c>
      <c r="F223" s="229" t="s">
        <v>307</v>
      </c>
      <c r="G223" s="227"/>
      <c r="H223" s="228" t="s">
        <v>19</v>
      </c>
      <c r="I223" s="230"/>
      <c r="J223" s="227"/>
      <c r="K223" s="227"/>
      <c r="L223" s="231"/>
      <c r="M223" s="232"/>
      <c r="N223" s="233"/>
      <c r="O223" s="233"/>
      <c r="P223" s="233"/>
      <c r="Q223" s="233"/>
      <c r="R223" s="233"/>
      <c r="S223" s="233"/>
      <c r="T223" s="23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5" t="s">
        <v>142</v>
      </c>
      <c r="AU223" s="235" t="s">
        <v>87</v>
      </c>
      <c r="AV223" s="13" t="s">
        <v>85</v>
      </c>
      <c r="AW223" s="13" t="s">
        <v>36</v>
      </c>
      <c r="AX223" s="13" t="s">
        <v>77</v>
      </c>
      <c r="AY223" s="235" t="s">
        <v>124</v>
      </c>
    </row>
    <row r="224" spans="1:51" s="14" customFormat="1" ht="12">
      <c r="A224" s="14"/>
      <c r="B224" s="236"/>
      <c r="C224" s="237"/>
      <c r="D224" s="219" t="s">
        <v>142</v>
      </c>
      <c r="E224" s="238" t="s">
        <v>19</v>
      </c>
      <c r="F224" s="239" t="s">
        <v>308</v>
      </c>
      <c r="G224" s="237"/>
      <c r="H224" s="240">
        <v>318</v>
      </c>
      <c r="I224" s="241"/>
      <c r="J224" s="237"/>
      <c r="K224" s="237"/>
      <c r="L224" s="242"/>
      <c r="M224" s="243"/>
      <c r="N224" s="244"/>
      <c r="O224" s="244"/>
      <c r="P224" s="244"/>
      <c r="Q224" s="244"/>
      <c r="R224" s="244"/>
      <c r="S224" s="244"/>
      <c r="T224" s="245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46" t="s">
        <v>142</v>
      </c>
      <c r="AU224" s="246" t="s">
        <v>87</v>
      </c>
      <c r="AV224" s="14" t="s">
        <v>87</v>
      </c>
      <c r="AW224" s="14" t="s">
        <v>36</v>
      </c>
      <c r="AX224" s="14" t="s">
        <v>77</v>
      </c>
      <c r="AY224" s="246" t="s">
        <v>124</v>
      </c>
    </row>
    <row r="225" spans="1:51" s="13" customFormat="1" ht="12">
      <c r="A225" s="13"/>
      <c r="B225" s="226"/>
      <c r="C225" s="227"/>
      <c r="D225" s="219" t="s">
        <v>142</v>
      </c>
      <c r="E225" s="228" t="s">
        <v>19</v>
      </c>
      <c r="F225" s="229" t="s">
        <v>309</v>
      </c>
      <c r="G225" s="227"/>
      <c r="H225" s="228" t="s">
        <v>19</v>
      </c>
      <c r="I225" s="230"/>
      <c r="J225" s="227"/>
      <c r="K225" s="227"/>
      <c r="L225" s="231"/>
      <c r="M225" s="232"/>
      <c r="N225" s="233"/>
      <c r="O225" s="233"/>
      <c r="P225" s="233"/>
      <c r="Q225" s="233"/>
      <c r="R225" s="233"/>
      <c r="S225" s="233"/>
      <c r="T225" s="23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5" t="s">
        <v>142</v>
      </c>
      <c r="AU225" s="235" t="s">
        <v>87</v>
      </c>
      <c r="AV225" s="13" t="s">
        <v>85</v>
      </c>
      <c r="AW225" s="13" t="s">
        <v>36</v>
      </c>
      <c r="AX225" s="13" t="s">
        <v>77</v>
      </c>
      <c r="AY225" s="235" t="s">
        <v>124</v>
      </c>
    </row>
    <row r="226" spans="1:51" s="14" customFormat="1" ht="12">
      <c r="A226" s="14"/>
      <c r="B226" s="236"/>
      <c r="C226" s="237"/>
      <c r="D226" s="219" t="s">
        <v>142</v>
      </c>
      <c r="E226" s="238" t="s">
        <v>19</v>
      </c>
      <c r="F226" s="239" t="s">
        <v>310</v>
      </c>
      <c r="G226" s="237"/>
      <c r="H226" s="240">
        <v>31.462</v>
      </c>
      <c r="I226" s="241"/>
      <c r="J226" s="237"/>
      <c r="K226" s="237"/>
      <c r="L226" s="242"/>
      <c r="M226" s="243"/>
      <c r="N226" s="244"/>
      <c r="O226" s="244"/>
      <c r="P226" s="244"/>
      <c r="Q226" s="244"/>
      <c r="R226" s="244"/>
      <c r="S226" s="244"/>
      <c r="T226" s="245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6" t="s">
        <v>142</v>
      </c>
      <c r="AU226" s="246" t="s">
        <v>87</v>
      </c>
      <c r="AV226" s="14" t="s">
        <v>87</v>
      </c>
      <c r="AW226" s="14" t="s">
        <v>36</v>
      </c>
      <c r="AX226" s="14" t="s">
        <v>77</v>
      </c>
      <c r="AY226" s="246" t="s">
        <v>124</v>
      </c>
    </row>
    <row r="227" spans="1:51" s="14" customFormat="1" ht="12">
      <c r="A227" s="14"/>
      <c r="B227" s="236"/>
      <c r="C227" s="237"/>
      <c r="D227" s="219" t="s">
        <v>142</v>
      </c>
      <c r="E227" s="238" t="s">
        <v>19</v>
      </c>
      <c r="F227" s="239" t="s">
        <v>311</v>
      </c>
      <c r="G227" s="237"/>
      <c r="H227" s="240">
        <v>261.171</v>
      </c>
      <c r="I227" s="241"/>
      <c r="J227" s="237"/>
      <c r="K227" s="237"/>
      <c r="L227" s="242"/>
      <c r="M227" s="243"/>
      <c r="N227" s="244"/>
      <c r="O227" s="244"/>
      <c r="P227" s="244"/>
      <c r="Q227" s="244"/>
      <c r="R227" s="244"/>
      <c r="S227" s="244"/>
      <c r="T227" s="245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46" t="s">
        <v>142</v>
      </c>
      <c r="AU227" s="246" t="s">
        <v>87</v>
      </c>
      <c r="AV227" s="14" t="s">
        <v>87</v>
      </c>
      <c r="AW227" s="14" t="s">
        <v>36</v>
      </c>
      <c r="AX227" s="14" t="s">
        <v>77</v>
      </c>
      <c r="AY227" s="246" t="s">
        <v>124</v>
      </c>
    </row>
    <row r="228" spans="1:51" s="14" customFormat="1" ht="12">
      <c r="A228" s="14"/>
      <c r="B228" s="236"/>
      <c r="C228" s="237"/>
      <c r="D228" s="219" t="s">
        <v>142</v>
      </c>
      <c r="E228" s="238" t="s">
        <v>19</v>
      </c>
      <c r="F228" s="239" t="s">
        <v>312</v>
      </c>
      <c r="G228" s="237"/>
      <c r="H228" s="240">
        <v>-43.995</v>
      </c>
      <c r="I228" s="241"/>
      <c r="J228" s="237"/>
      <c r="K228" s="237"/>
      <c r="L228" s="242"/>
      <c r="M228" s="243"/>
      <c r="N228" s="244"/>
      <c r="O228" s="244"/>
      <c r="P228" s="244"/>
      <c r="Q228" s="244"/>
      <c r="R228" s="244"/>
      <c r="S228" s="244"/>
      <c r="T228" s="245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46" t="s">
        <v>142</v>
      </c>
      <c r="AU228" s="246" t="s">
        <v>87</v>
      </c>
      <c r="AV228" s="14" t="s">
        <v>87</v>
      </c>
      <c r="AW228" s="14" t="s">
        <v>36</v>
      </c>
      <c r="AX228" s="14" t="s">
        <v>77</v>
      </c>
      <c r="AY228" s="246" t="s">
        <v>124</v>
      </c>
    </row>
    <row r="229" spans="1:51" s="15" customFormat="1" ht="12">
      <c r="A229" s="15"/>
      <c r="B229" s="247"/>
      <c r="C229" s="248"/>
      <c r="D229" s="219" t="s">
        <v>142</v>
      </c>
      <c r="E229" s="249" t="s">
        <v>19</v>
      </c>
      <c r="F229" s="250" t="s">
        <v>146</v>
      </c>
      <c r="G229" s="248"/>
      <c r="H229" s="251">
        <v>566.638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T229" s="257" t="s">
        <v>142</v>
      </c>
      <c r="AU229" s="257" t="s">
        <v>87</v>
      </c>
      <c r="AV229" s="15" t="s">
        <v>131</v>
      </c>
      <c r="AW229" s="15" t="s">
        <v>36</v>
      </c>
      <c r="AX229" s="15" t="s">
        <v>85</v>
      </c>
      <c r="AY229" s="257" t="s">
        <v>124</v>
      </c>
    </row>
    <row r="230" spans="1:65" s="2" customFormat="1" ht="16.5" customHeight="1">
      <c r="A230" s="40"/>
      <c r="B230" s="41"/>
      <c r="C230" s="206" t="s">
        <v>7</v>
      </c>
      <c r="D230" s="206" t="s">
        <v>126</v>
      </c>
      <c r="E230" s="207" t="s">
        <v>313</v>
      </c>
      <c r="F230" s="208" t="s">
        <v>314</v>
      </c>
      <c r="G230" s="209" t="s">
        <v>231</v>
      </c>
      <c r="H230" s="210">
        <v>43.995</v>
      </c>
      <c r="I230" s="211"/>
      <c r="J230" s="212">
        <f>ROUND(I230*H230,2)</f>
        <v>0</v>
      </c>
      <c r="K230" s="208" t="s">
        <v>130</v>
      </c>
      <c r="L230" s="46"/>
      <c r="M230" s="213" t="s">
        <v>19</v>
      </c>
      <c r="N230" s="214" t="s">
        <v>48</v>
      </c>
      <c r="O230" s="86"/>
      <c r="P230" s="215">
        <f>O230*H230</f>
        <v>0</v>
      </c>
      <c r="Q230" s="215">
        <v>0</v>
      </c>
      <c r="R230" s="215">
        <f>Q230*H230</f>
        <v>0</v>
      </c>
      <c r="S230" s="215">
        <v>0</v>
      </c>
      <c r="T230" s="216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17" t="s">
        <v>131</v>
      </c>
      <c r="AT230" s="217" t="s">
        <v>126</v>
      </c>
      <c r="AU230" s="217" t="s">
        <v>87</v>
      </c>
      <c r="AY230" s="19" t="s">
        <v>124</v>
      </c>
      <c r="BE230" s="218">
        <f>IF(N230="základní",J230,0)</f>
        <v>0</v>
      </c>
      <c r="BF230" s="218">
        <f>IF(N230="snížená",J230,0)</f>
        <v>0</v>
      </c>
      <c r="BG230" s="218">
        <f>IF(N230="zákl. přenesená",J230,0)</f>
        <v>0</v>
      </c>
      <c r="BH230" s="218">
        <f>IF(N230="sníž. přenesená",J230,0)</f>
        <v>0</v>
      </c>
      <c r="BI230" s="218">
        <f>IF(N230="nulová",J230,0)</f>
        <v>0</v>
      </c>
      <c r="BJ230" s="19" t="s">
        <v>85</v>
      </c>
      <c r="BK230" s="218">
        <f>ROUND(I230*H230,2)</f>
        <v>0</v>
      </c>
      <c r="BL230" s="19" t="s">
        <v>131</v>
      </c>
      <c r="BM230" s="217" t="s">
        <v>315</v>
      </c>
    </row>
    <row r="231" spans="1:47" s="2" customFormat="1" ht="12">
      <c r="A231" s="40"/>
      <c r="B231" s="41"/>
      <c r="C231" s="42"/>
      <c r="D231" s="219" t="s">
        <v>133</v>
      </c>
      <c r="E231" s="42"/>
      <c r="F231" s="220" t="s">
        <v>316</v>
      </c>
      <c r="G231" s="42"/>
      <c r="H231" s="42"/>
      <c r="I231" s="221"/>
      <c r="J231" s="42"/>
      <c r="K231" s="42"/>
      <c r="L231" s="46"/>
      <c r="M231" s="222"/>
      <c r="N231" s="223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133</v>
      </c>
      <c r="AU231" s="19" t="s">
        <v>87</v>
      </c>
    </row>
    <row r="232" spans="1:47" s="2" customFormat="1" ht="12">
      <c r="A232" s="40"/>
      <c r="B232" s="41"/>
      <c r="C232" s="42"/>
      <c r="D232" s="224" t="s">
        <v>135</v>
      </c>
      <c r="E232" s="42"/>
      <c r="F232" s="225" t="s">
        <v>317</v>
      </c>
      <c r="G232" s="42"/>
      <c r="H232" s="42"/>
      <c r="I232" s="221"/>
      <c r="J232" s="42"/>
      <c r="K232" s="42"/>
      <c r="L232" s="46"/>
      <c r="M232" s="222"/>
      <c r="N232" s="223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135</v>
      </c>
      <c r="AU232" s="19" t="s">
        <v>87</v>
      </c>
    </row>
    <row r="233" spans="1:51" s="13" customFormat="1" ht="12">
      <c r="A233" s="13"/>
      <c r="B233" s="226"/>
      <c r="C233" s="227"/>
      <c r="D233" s="219" t="s">
        <v>142</v>
      </c>
      <c r="E233" s="228" t="s">
        <v>19</v>
      </c>
      <c r="F233" s="229" t="s">
        <v>318</v>
      </c>
      <c r="G233" s="227"/>
      <c r="H233" s="228" t="s">
        <v>19</v>
      </c>
      <c r="I233" s="230"/>
      <c r="J233" s="227"/>
      <c r="K233" s="227"/>
      <c r="L233" s="231"/>
      <c r="M233" s="232"/>
      <c r="N233" s="233"/>
      <c r="O233" s="233"/>
      <c r="P233" s="233"/>
      <c r="Q233" s="233"/>
      <c r="R233" s="233"/>
      <c r="S233" s="233"/>
      <c r="T233" s="234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5" t="s">
        <v>142</v>
      </c>
      <c r="AU233" s="235" t="s">
        <v>87</v>
      </c>
      <c r="AV233" s="13" t="s">
        <v>85</v>
      </c>
      <c r="AW233" s="13" t="s">
        <v>36</v>
      </c>
      <c r="AX233" s="13" t="s">
        <v>77</v>
      </c>
      <c r="AY233" s="235" t="s">
        <v>124</v>
      </c>
    </row>
    <row r="234" spans="1:51" s="13" customFormat="1" ht="12">
      <c r="A234" s="13"/>
      <c r="B234" s="226"/>
      <c r="C234" s="227"/>
      <c r="D234" s="219" t="s">
        <v>142</v>
      </c>
      <c r="E234" s="228" t="s">
        <v>19</v>
      </c>
      <c r="F234" s="229" t="s">
        <v>319</v>
      </c>
      <c r="G234" s="227"/>
      <c r="H234" s="228" t="s">
        <v>19</v>
      </c>
      <c r="I234" s="230"/>
      <c r="J234" s="227"/>
      <c r="K234" s="227"/>
      <c r="L234" s="231"/>
      <c r="M234" s="232"/>
      <c r="N234" s="233"/>
      <c r="O234" s="233"/>
      <c r="P234" s="233"/>
      <c r="Q234" s="233"/>
      <c r="R234" s="233"/>
      <c r="S234" s="233"/>
      <c r="T234" s="23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5" t="s">
        <v>142</v>
      </c>
      <c r="AU234" s="235" t="s">
        <v>87</v>
      </c>
      <c r="AV234" s="13" t="s">
        <v>85</v>
      </c>
      <c r="AW234" s="13" t="s">
        <v>36</v>
      </c>
      <c r="AX234" s="13" t="s">
        <v>77</v>
      </c>
      <c r="AY234" s="235" t="s">
        <v>124</v>
      </c>
    </row>
    <row r="235" spans="1:51" s="14" customFormat="1" ht="12">
      <c r="A235" s="14"/>
      <c r="B235" s="236"/>
      <c r="C235" s="237"/>
      <c r="D235" s="219" t="s">
        <v>142</v>
      </c>
      <c r="E235" s="238" t="s">
        <v>19</v>
      </c>
      <c r="F235" s="239" t="s">
        <v>320</v>
      </c>
      <c r="G235" s="237"/>
      <c r="H235" s="240">
        <v>35.15</v>
      </c>
      <c r="I235" s="241"/>
      <c r="J235" s="237"/>
      <c r="K235" s="237"/>
      <c r="L235" s="242"/>
      <c r="M235" s="243"/>
      <c r="N235" s="244"/>
      <c r="O235" s="244"/>
      <c r="P235" s="244"/>
      <c r="Q235" s="244"/>
      <c r="R235" s="244"/>
      <c r="S235" s="244"/>
      <c r="T235" s="245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46" t="s">
        <v>142</v>
      </c>
      <c r="AU235" s="246" t="s">
        <v>87</v>
      </c>
      <c r="AV235" s="14" t="s">
        <v>87</v>
      </c>
      <c r="AW235" s="14" t="s">
        <v>36</v>
      </c>
      <c r="AX235" s="14" t="s">
        <v>77</v>
      </c>
      <c r="AY235" s="246" t="s">
        <v>124</v>
      </c>
    </row>
    <row r="236" spans="1:51" s="13" customFormat="1" ht="12">
      <c r="A236" s="13"/>
      <c r="B236" s="226"/>
      <c r="C236" s="227"/>
      <c r="D236" s="219" t="s">
        <v>142</v>
      </c>
      <c r="E236" s="228" t="s">
        <v>19</v>
      </c>
      <c r="F236" s="229" t="s">
        <v>321</v>
      </c>
      <c r="G236" s="227"/>
      <c r="H236" s="228" t="s">
        <v>19</v>
      </c>
      <c r="I236" s="230"/>
      <c r="J236" s="227"/>
      <c r="K236" s="227"/>
      <c r="L236" s="231"/>
      <c r="M236" s="232"/>
      <c r="N236" s="233"/>
      <c r="O236" s="233"/>
      <c r="P236" s="233"/>
      <c r="Q236" s="233"/>
      <c r="R236" s="233"/>
      <c r="S236" s="233"/>
      <c r="T236" s="23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35" t="s">
        <v>142</v>
      </c>
      <c r="AU236" s="235" t="s">
        <v>87</v>
      </c>
      <c r="AV236" s="13" t="s">
        <v>85</v>
      </c>
      <c r="AW236" s="13" t="s">
        <v>36</v>
      </c>
      <c r="AX236" s="13" t="s">
        <v>77</v>
      </c>
      <c r="AY236" s="235" t="s">
        <v>124</v>
      </c>
    </row>
    <row r="237" spans="1:51" s="14" customFormat="1" ht="12">
      <c r="A237" s="14"/>
      <c r="B237" s="236"/>
      <c r="C237" s="237"/>
      <c r="D237" s="219" t="s">
        <v>142</v>
      </c>
      <c r="E237" s="238" t="s">
        <v>19</v>
      </c>
      <c r="F237" s="239" t="s">
        <v>322</v>
      </c>
      <c r="G237" s="237"/>
      <c r="H237" s="240">
        <v>8.845</v>
      </c>
      <c r="I237" s="241"/>
      <c r="J237" s="237"/>
      <c r="K237" s="237"/>
      <c r="L237" s="242"/>
      <c r="M237" s="243"/>
      <c r="N237" s="244"/>
      <c r="O237" s="244"/>
      <c r="P237" s="244"/>
      <c r="Q237" s="244"/>
      <c r="R237" s="244"/>
      <c r="S237" s="244"/>
      <c r="T237" s="245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46" t="s">
        <v>142</v>
      </c>
      <c r="AU237" s="246" t="s">
        <v>87</v>
      </c>
      <c r="AV237" s="14" t="s">
        <v>87</v>
      </c>
      <c r="AW237" s="14" t="s">
        <v>36</v>
      </c>
      <c r="AX237" s="14" t="s">
        <v>77</v>
      </c>
      <c r="AY237" s="246" t="s">
        <v>124</v>
      </c>
    </row>
    <row r="238" spans="1:51" s="15" customFormat="1" ht="12">
      <c r="A238" s="15"/>
      <c r="B238" s="247"/>
      <c r="C238" s="248"/>
      <c r="D238" s="219" t="s">
        <v>142</v>
      </c>
      <c r="E238" s="249" t="s">
        <v>19</v>
      </c>
      <c r="F238" s="250" t="s">
        <v>146</v>
      </c>
      <c r="G238" s="248"/>
      <c r="H238" s="251">
        <v>43.995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57" t="s">
        <v>142</v>
      </c>
      <c r="AU238" s="257" t="s">
        <v>87</v>
      </c>
      <c r="AV238" s="15" t="s">
        <v>131</v>
      </c>
      <c r="AW238" s="15" t="s">
        <v>36</v>
      </c>
      <c r="AX238" s="15" t="s">
        <v>85</v>
      </c>
      <c r="AY238" s="257" t="s">
        <v>124</v>
      </c>
    </row>
    <row r="239" spans="1:65" s="2" customFormat="1" ht="16.5" customHeight="1">
      <c r="A239" s="40"/>
      <c r="B239" s="41"/>
      <c r="C239" s="206" t="s">
        <v>323</v>
      </c>
      <c r="D239" s="206" t="s">
        <v>126</v>
      </c>
      <c r="E239" s="207" t="s">
        <v>313</v>
      </c>
      <c r="F239" s="208" t="s">
        <v>314</v>
      </c>
      <c r="G239" s="209" t="s">
        <v>231</v>
      </c>
      <c r="H239" s="210">
        <v>2.668</v>
      </c>
      <c r="I239" s="211"/>
      <c r="J239" s="212">
        <f>ROUND(I239*H239,2)</f>
        <v>0</v>
      </c>
      <c r="K239" s="208" t="s">
        <v>130</v>
      </c>
      <c r="L239" s="46"/>
      <c r="M239" s="213" t="s">
        <v>19</v>
      </c>
      <c r="N239" s="214" t="s">
        <v>48</v>
      </c>
      <c r="O239" s="86"/>
      <c r="P239" s="215">
        <f>O239*H239</f>
        <v>0</v>
      </c>
      <c r="Q239" s="215">
        <v>0</v>
      </c>
      <c r="R239" s="215">
        <f>Q239*H239</f>
        <v>0</v>
      </c>
      <c r="S239" s="215">
        <v>0</v>
      </c>
      <c r="T239" s="216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7" t="s">
        <v>131</v>
      </c>
      <c r="AT239" s="217" t="s">
        <v>126</v>
      </c>
      <c r="AU239" s="217" t="s">
        <v>87</v>
      </c>
      <c r="AY239" s="19" t="s">
        <v>124</v>
      </c>
      <c r="BE239" s="218">
        <f>IF(N239="základní",J239,0)</f>
        <v>0</v>
      </c>
      <c r="BF239" s="218">
        <f>IF(N239="snížená",J239,0)</f>
        <v>0</v>
      </c>
      <c r="BG239" s="218">
        <f>IF(N239="zákl. přenesená",J239,0)</f>
        <v>0</v>
      </c>
      <c r="BH239" s="218">
        <f>IF(N239="sníž. přenesená",J239,0)</f>
        <v>0</v>
      </c>
      <c r="BI239" s="218">
        <f>IF(N239="nulová",J239,0)</f>
        <v>0</v>
      </c>
      <c r="BJ239" s="19" t="s">
        <v>85</v>
      </c>
      <c r="BK239" s="218">
        <f>ROUND(I239*H239,2)</f>
        <v>0</v>
      </c>
      <c r="BL239" s="19" t="s">
        <v>131</v>
      </c>
      <c r="BM239" s="217" t="s">
        <v>324</v>
      </c>
    </row>
    <row r="240" spans="1:47" s="2" customFormat="1" ht="12">
      <c r="A240" s="40"/>
      <c r="B240" s="41"/>
      <c r="C240" s="42"/>
      <c r="D240" s="219" t="s">
        <v>133</v>
      </c>
      <c r="E240" s="42"/>
      <c r="F240" s="220" t="s">
        <v>316</v>
      </c>
      <c r="G240" s="42"/>
      <c r="H240" s="42"/>
      <c r="I240" s="221"/>
      <c r="J240" s="42"/>
      <c r="K240" s="42"/>
      <c r="L240" s="46"/>
      <c r="M240" s="222"/>
      <c r="N240" s="223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133</v>
      </c>
      <c r="AU240" s="19" t="s">
        <v>87</v>
      </c>
    </row>
    <row r="241" spans="1:47" s="2" customFormat="1" ht="12">
      <c r="A241" s="40"/>
      <c r="B241" s="41"/>
      <c r="C241" s="42"/>
      <c r="D241" s="224" t="s">
        <v>135</v>
      </c>
      <c r="E241" s="42"/>
      <c r="F241" s="225" t="s">
        <v>317</v>
      </c>
      <c r="G241" s="42"/>
      <c r="H241" s="42"/>
      <c r="I241" s="221"/>
      <c r="J241" s="42"/>
      <c r="K241" s="42"/>
      <c r="L241" s="46"/>
      <c r="M241" s="222"/>
      <c r="N241" s="223"/>
      <c r="O241" s="86"/>
      <c r="P241" s="86"/>
      <c r="Q241" s="86"/>
      <c r="R241" s="86"/>
      <c r="S241" s="86"/>
      <c r="T241" s="87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T241" s="19" t="s">
        <v>135</v>
      </c>
      <c r="AU241" s="19" t="s">
        <v>87</v>
      </c>
    </row>
    <row r="242" spans="1:51" s="13" customFormat="1" ht="12">
      <c r="A242" s="13"/>
      <c r="B242" s="226"/>
      <c r="C242" s="227"/>
      <c r="D242" s="219" t="s">
        <v>142</v>
      </c>
      <c r="E242" s="228" t="s">
        <v>19</v>
      </c>
      <c r="F242" s="229" t="s">
        <v>325</v>
      </c>
      <c r="G242" s="227"/>
      <c r="H242" s="228" t="s">
        <v>19</v>
      </c>
      <c r="I242" s="230"/>
      <c r="J242" s="227"/>
      <c r="K242" s="227"/>
      <c r="L242" s="231"/>
      <c r="M242" s="232"/>
      <c r="N242" s="233"/>
      <c r="O242" s="233"/>
      <c r="P242" s="233"/>
      <c r="Q242" s="233"/>
      <c r="R242" s="233"/>
      <c r="S242" s="233"/>
      <c r="T242" s="23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35" t="s">
        <v>142</v>
      </c>
      <c r="AU242" s="235" t="s">
        <v>87</v>
      </c>
      <c r="AV242" s="13" t="s">
        <v>85</v>
      </c>
      <c r="AW242" s="13" t="s">
        <v>36</v>
      </c>
      <c r="AX242" s="13" t="s">
        <v>77</v>
      </c>
      <c r="AY242" s="235" t="s">
        <v>124</v>
      </c>
    </row>
    <row r="243" spans="1:51" s="14" customFormat="1" ht="12">
      <c r="A243" s="14"/>
      <c r="B243" s="236"/>
      <c r="C243" s="237"/>
      <c r="D243" s="219" t="s">
        <v>142</v>
      </c>
      <c r="E243" s="238" t="s">
        <v>19</v>
      </c>
      <c r="F243" s="239" t="s">
        <v>326</v>
      </c>
      <c r="G243" s="237"/>
      <c r="H243" s="240">
        <v>2.668</v>
      </c>
      <c r="I243" s="241"/>
      <c r="J243" s="237"/>
      <c r="K243" s="237"/>
      <c r="L243" s="242"/>
      <c r="M243" s="243"/>
      <c r="N243" s="244"/>
      <c r="O243" s="244"/>
      <c r="P243" s="244"/>
      <c r="Q243" s="244"/>
      <c r="R243" s="244"/>
      <c r="S243" s="244"/>
      <c r="T243" s="245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46" t="s">
        <v>142</v>
      </c>
      <c r="AU243" s="246" t="s">
        <v>87</v>
      </c>
      <c r="AV243" s="14" t="s">
        <v>87</v>
      </c>
      <c r="AW243" s="14" t="s">
        <v>36</v>
      </c>
      <c r="AX243" s="14" t="s">
        <v>85</v>
      </c>
      <c r="AY243" s="246" t="s">
        <v>124</v>
      </c>
    </row>
    <row r="244" spans="1:65" s="2" customFormat="1" ht="16.5" customHeight="1">
      <c r="A244" s="40"/>
      <c r="B244" s="41"/>
      <c r="C244" s="259" t="s">
        <v>327</v>
      </c>
      <c r="D244" s="259" t="s">
        <v>288</v>
      </c>
      <c r="E244" s="260" t="s">
        <v>328</v>
      </c>
      <c r="F244" s="261" t="s">
        <v>329</v>
      </c>
      <c r="G244" s="262" t="s">
        <v>231</v>
      </c>
      <c r="H244" s="263">
        <v>3.202</v>
      </c>
      <c r="I244" s="264"/>
      <c r="J244" s="265">
        <f>ROUND(I244*H244,2)</f>
        <v>0</v>
      </c>
      <c r="K244" s="261" t="s">
        <v>130</v>
      </c>
      <c r="L244" s="266"/>
      <c r="M244" s="267" t="s">
        <v>19</v>
      </c>
      <c r="N244" s="268" t="s">
        <v>48</v>
      </c>
      <c r="O244" s="86"/>
      <c r="P244" s="215">
        <f>O244*H244</f>
        <v>0</v>
      </c>
      <c r="Q244" s="215">
        <v>1.457</v>
      </c>
      <c r="R244" s="215">
        <f>Q244*H244</f>
        <v>4.665314</v>
      </c>
      <c r="S244" s="215">
        <v>0</v>
      </c>
      <c r="T244" s="216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17" t="s">
        <v>187</v>
      </c>
      <c r="AT244" s="217" t="s">
        <v>288</v>
      </c>
      <c r="AU244" s="217" t="s">
        <v>87</v>
      </c>
      <c r="AY244" s="19" t="s">
        <v>124</v>
      </c>
      <c r="BE244" s="218">
        <f>IF(N244="základní",J244,0)</f>
        <v>0</v>
      </c>
      <c r="BF244" s="218">
        <f>IF(N244="snížená",J244,0)</f>
        <v>0</v>
      </c>
      <c r="BG244" s="218">
        <f>IF(N244="zákl. přenesená",J244,0)</f>
        <v>0</v>
      </c>
      <c r="BH244" s="218">
        <f>IF(N244="sníž. přenesená",J244,0)</f>
        <v>0</v>
      </c>
      <c r="BI244" s="218">
        <f>IF(N244="nulová",J244,0)</f>
        <v>0</v>
      </c>
      <c r="BJ244" s="19" t="s">
        <v>85</v>
      </c>
      <c r="BK244" s="218">
        <f>ROUND(I244*H244,2)</f>
        <v>0</v>
      </c>
      <c r="BL244" s="19" t="s">
        <v>131</v>
      </c>
      <c r="BM244" s="217" t="s">
        <v>330</v>
      </c>
    </row>
    <row r="245" spans="1:47" s="2" customFormat="1" ht="12">
      <c r="A245" s="40"/>
      <c r="B245" s="41"/>
      <c r="C245" s="42"/>
      <c r="D245" s="219" t="s">
        <v>133</v>
      </c>
      <c r="E245" s="42"/>
      <c r="F245" s="220" t="s">
        <v>329</v>
      </c>
      <c r="G245" s="42"/>
      <c r="H245" s="42"/>
      <c r="I245" s="221"/>
      <c r="J245" s="42"/>
      <c r="K245" s="42"/>
      <c r="L245" s="46"/>
      <c r="M245" s="222"/>
      <c r="N245" s="223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133</v>
      </c>
      <c r="AU245" s="19" t="s">
        <v>87</v>
      </c>
    </row>
    <row r="246" spans="1:51" s="14" customFormat="1" ht="12">
      <c r="A246" s="14"/>
      <c r="B246" s="236"/>
      <c r="C246" s="237"/>
      <c r="D246" s="219" t="s">
        <v>142</v>
      </c>
      <c r="E246" s="237"/>
      <c r="F246" s="239" t="s">
        <v>331</v>
      </c>
      <c r="G246" s="237"/>
      <c r="H246" s="240">
        <v>3.202</v>
      </c>
      <c r="I246" s="241"/>
      <c r="J246" s="237"/>
      <c r="K246" s="237"/>
      <c r="L246" s="242"/>
      <c r="M246" s="243"/>
      <c r="N246" s="244"/>
      <c r="O246" s="244"/>
      <c r="P246" s="244"/>
      <c r="Q246" s="244"/>
      <c r="R246" s="244"/>
      <c r="S246" s="244"/>
      <c r="T246" s="245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46" t="s">
        <v>142</v>
      </c>
      <c r="AU246" s="246" t="s">
        <v>87</v>
      </c>
      <c r="AV246" s="14" t="s">
        <v>87</v>
      </c>
      <c r="AW246" s="14" t="s">
        <v>4</v>
      </c>
      <c r="AX246" s="14" t="s">
        <v>85</v>
      </c>
      <c r="AY246" s="246" t="s">
        <v>124</v>
      </c>
    </row>
    <row r="247" spans="1:65" s="2" customFormat="1" ht="16.5" customHeight="1">
      <c r="A247" s="40"/>
      <c r="B247" s="41"/>
      <c r="C247" s="206" t="s">
        <v>332</v>
      </c>
      <c r="D247" s="206" t="s">
        <v>126</v>
      </c>
      <c r="E247" s="207" t="s">
        <v>333</v>
      </c>
      <c r="F247" s="208" t="s">
        <v>334</v>
      </c>
      <c r="G247" s="209" t="s">
        <v>129</v>
      </c>
      <c r="H247" s="210">
        <v>3339</v>
      </c>
      <c r="I247" s="211"/>
      <c r="J247" s="212">
        <f>ROUND(I247*H247,2)</f>
        <v>0</v>
      </c>
      <c r="K247" s="208" t="s">
        <v>130</v>
      </c>
      <c r="L247" s="46"/>
      <c r="M247" s="213" t="s">
        <v>19</v>
      </c>
      <c r="N247" s="214" t="s">
        <v>48</v>
      </c>
      <c r="O247" s="86"/>
      <c r="P247" s="215">
        <f>O247*H247</f>
        <v>0</v>
      </c>
      <c r="Q247" s="215">
        <v>0</v>
      </c>
      <c r="R247" s="215">
        <f>Q247*H247</f>
        <v>0</v>
      </c>
      <c r="S247" s="215">
        <v>0</v>
      </c>
      <c r="T247" s="216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17" t="s">
        <v>131</v>
      </c>
      <c r="AT247" s="217" t="s">
        <v>126</v>
      </c>
      <c r="AU247" s="217" t="s">
        <v>87</v>
      </c>
      <c r="AY247" s="19" t="s">
        <v>124</v>
      </c>
      <c r="BE247" s="218">
        <f>IF(N247="základní",J247,0)</f>
        <v>0</v>
      </c>
      <c r="BF247" s="218">
        <f>IF(N247="snížená",J247,0)</f>
        <v>0</v>
      </c>
      <c r="BG247" s="218">
        <f>IF(N247="zákl. přenesená",J247,0)</f>
        <v>0</v>
      </c>
      <c r="BH247" s="218">
        <f>IF(N247="sníž. přenesená",J247,0)</f>
        <v>0</v>
      </c>
      <c r="BI247" s="218">
        <f>IF(N247="nulová",J247,0)</f>
        <v>0</v>
      </c>
      <c r="BJ247" s="19" t="s">
        <v>85</v>
      </c>
      <c r="BK247" s="218">
        <f>ROUND(I247*H247,2)</f>
        <v>0</v>
      </c>
      <c r="BL247" s="19" t="s">
        <v>131</v>
      </c>
      <c r="BM247" s="217" t="s">
        <v>335</v>
      </c>
    </row>
    <row r="248" spans="1:47" s="2" customFormat="1" ht="12">
      <c r="A248" s="40"/>
      <c r="B248" s="41"/>
      <c r="C248" s="42"/>
      <c r="D248" s="219" t="s">
        <v>133</v>
      </c>
      <c r="E248" s="42"/>
      <c r="F248" s="220" t="s">
        <v>336</v>
      </c>
      <c r="G248" s="42"/>
      <c r="H248" s="42"/>
      <c r="I248" s="221"/>
      <c r="J248" s="42"/>
      <c r="K248" s="42"/>
      <c r="L248" s="46"/>
      <c r="M248" s="222"/>
      <c r="N248" s="223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133</v>
      </c>
      <c r="AU248" s="19" t="s">
        <v>87</v>
      </c>
    </row>
    <row r="249" spans="1:47" s="2" customFormat="1" ht="12">
      <c r="A249" s="40"/>
      <c r="B249" s="41"/>
      <c r="C249" s="42"/>
      <c r="D249" s="224" t="s">
        <v>135</v>
      </c>
      <c r="E249" s="42"/>
      <c r="F249" s="225" t="s">
        <v>337</v>
      </c>
      <c r="G249" s="42"/>
      <c r="H249" s="42"/>
      <c r="I249" s="221"/>
      <c r="J249" s="42"/>
      <c r="K249" s="42"/>
      <c r="L249" s="46"/>
      <c r="M249" s="222"/>
      <c r="N249" s="223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135</v>
      </c>
      <c r="AU249" s="19" t="s">
        <v>87</v>
      </c>
    </row>
    <row r="250" spans="1:51" s="13" customFormat="1" ht="12">
      <c r="A250" s="13"/>
      <c r="B250" s="226"/>
      <c r="C250" s="227"/>
      <c r="D250" s="219" t="s">
        <v>142</v>
      </c>
      <c r="E250" s="228" t="s">
        <v>19</v>
      </c>
      <c r="F250" s="229" t="s">
        <v>338</v>
      </c>
      <c r="G250" s="227"/>
      <c r="H250" s="228" t="s">
        <v>19</v>
      </c>
      <c r="I250" s="230"/>
      <c r="J250" s="227"/>
      <c r="K250" s="227"/>
      <c r="L250" s="231"/>
      <c r="M250" s="232"/>
      <c r="N250" s="233"/>
      <c r="O250" s="233"/>
      <c r="P250" s="233"/>
      <c r="Q250" s="233"/>
      <c r="R250" s="233"/>
      <c r="S250" s="233"/>
      <c r="T250" s="23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35" t="s">
        <v>142</v>
      </c>
      <c r="AU250" s="235" t="s">
        <v>87</v>
      </c>
      <c r="AV250" s="13" t="s">
        <v>85</v>
      </c>
      <c r="AW250" s="13" t="s">
        <v>36</v>
      </c>
      <c r="AX250" s="13" t="s">
        <v>77</v>
      </c>
      <c r="AY250" s="235" t="s">
        <v>124</v>
      </c>
    </row>
    <row r="251" spans="1:51" s="14" customFormat="1" ht="12">
      <c r="A251" s="14"/>
      <c r="B251" s="236"/>
      <c r="C251" s="237"/>
      <c r="D251" s="219" t="s">
        <v>142</v>
      </c>
      <c r="E251" s="238" t="s">
        <v>19</v>
      </c>
      <c r="F251" s="239" t="s">
        <v>339</v>
      </c>
      <c r="G251" s="237"/>
      <c r="H251" s="240">
        <v>3339</v>
      </c>
      <c r="I251" s="241"/>
      <c r="J251" s="237"/>
      <c r="K251" s="237"/>
      <c r="L251" s="242"/>
      <c r="M251" s="243"/>
      <c r="N251" s="244"/>
      <c r="O251" s="244"/>
      <c r="P251" s="244"/>
      <c r="Q251" s="244"/>
      <c r="R251" s="244"/>
      <c r="S251" s="244"/>
      <c r="T251" s="245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46" t="s">
        <v>142</v>
      </c>
      <c r="AU251" s="246" t="s">
        <v>87</v>
      </c>
      <c r="AV251" s="14" t="s">
        <v>87</v>
      </c>
      <c r="AW251" s="14" t="s">
        <v>36</v>
      </c>
      <c r="AX251" s="14" t="s">
        <v>85</v>
      </c>
      <c r="AY251" s="246" t="s">
        <v>124</v>
      </c>
    </row>
    <row r="252" spans="1:65" s="2" customFormat="1" ht="16.5" customHeight="1">
      <c r="A252" s="40"/>
      <c r="B252" s="41"/>
      <c r="C252" s="259" t="s">
        <v>340</v>
      </c>
      <c r="D252" s="259" t="s">
        <v>288</v>
      </c>
      <c r="E252" s="260" t="s">
        <v>341</v>
      </c>
      <c r="F252" s="261" t="s">
        <v>342</v>
      </c>
      <c r="G252" s="262" t="s">
        <v>343</v>
      </c>
      <c r="H252" s="263">
        <v>116.865</v>
      </c>
      <c r="I252" s="264"/>
      <c r="J252" s="265">
        <f>ROUND(I252*H252,2)</f>
        <v>0</v>
      </c>
      <c r="K252" s="261" t="s">
        <v>130</v>
      </c>
      <c r="L252" s="266"/>
      <c r="M252" s="267" t="s">
        <v>19</v>
      </c>
      <c r="N252" s="268" t="s">
        <v>48</v>
      </c>
      <c r="O252" s="86"/>
      <c r="P252" s="215">
        <f>O252*H252</f>
        <v>0</v>
      </c>
      <c r="Q252" s="215">
        <v>0.001</v>
      </c>
      <c r="R252" s="215">
        <f>Q252*H252</f>
        <v>0.116865</v>
      </c>
      <c r="S252" s="215">
        <v>0</v>
      </c>
      <c r="T252" s="216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7" t="s">
        <v>187</v>
      </c>
      <c r="AT252" s="217" t="s">
        <v>288</v>
      </c>
      <c r="AU252" s="217" t="s">
        <v>87</v>
      </c>
      <c r="AY252" s="19" t="s">
        <v>124</v>
      </c>
      <c r="BE252" s="218">
        <f>IF(N252="základní",J252,0)</f>
        <v>0</v>
      </c>
      <c r="BF252" s="218">
        <f>IF(N252="snížená",J252,0)</f>
        <v>0</v>
      </c>
      <c r="BG252" s="218">
        <f>IF(N252="zákl. přenesená",J252,0)</f>
        <v>0</v>
      </c>
      <c r="BH252" s="218">
        <f>IF(N252="sníž. přenesená",J252,0)</f>
        <v>0</v>
      </c>
      <c r="BI252" s="218">
        <f>IF(N252="nulová",J252,0)</f>
        <v>0</v>
      </c>
      <c r="BJ252" s="19" t="s">
        <v>85</v>
      </c>
      <c r="BK252" s="218">
        <f>ROUND(I252*H252,2)</f>
        <v>0</v>
      </c>
      <c r="BL252" s="19" t="s">
        <v>131</v>
      </c>
      <c r="BM252" s="217" t="s">
        <v>344</v>
      </c>
    </row>
    <row r="253" spans="1:47" s="2" customFormat="1" ht="12">
      <c r="A253" s="40"/>
      <c r="B253" s="41"/>
      <c r="C253" s="42"/>
      <c r="D253" s="219" t="s">
        <v>133</v>
      </c>
      <c r="E253" s="42"/>
      <c r="F253" s="220" t="s">
        <v>342</v>
      </c>
      <c r="G253" s="42"/>
      <c r="H253" s="42"/>
      <c r="I253" s="221"/>
      <c r="J253" s="42"/>
      <c r="K253" s="42"/>
      <c r="L253" s="46"/>
      <c r="M253" s="222"/>
      <c r="N253" s="223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133</v>
      </c>
      <c r="AU253" s="19" t="s">
        <v>87</v>
      </c>
    </row>
    <row r="254" spans="1:51" s="14" customFormat="1" ht="12">
      <c r="A254" s="14"/>
      <c r="B254" s="236"/>
      <c r="C254" s="237"/>
      <c r="D254" s="219" t="s">
        <v>142</v>
      </c>
      <c r="E254" s="237"/>
      <c r="F254" s="239" t="s">
        <v>345</v>
      </c>
      <c r="G254" s="237"/>
      <c r="H254" s="240">
        <v>116.865</v>
      </c>
      <c r="I254" s="241"/>
      <c r="J254" s="237"/>
      <c r="K254" s="237"/>
      <c r="L254" s="242"/>
      <c r="M254" s="243"/>
      <c r="N254" s="244"/>
      <c r="O254" s="244"/>
      <c r="P254" s="244"/>
      <c r="Q254" s="244"/>
      <c r="R254" s="244"/>
      <c r="S254" s="244"/>
      <c r="T254" s="245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46" t="s">
        <v>142</v>
      </c>
      <c r="AU254" s="246" t="s">
        <v>87</v>
      </c>
      <c r="AV254" s="14" t="s">
        <v>87</v>
      </c>
      <c r="AW254" s="14" t="s">
        <v>4</v>
      </c>
      <c r="AX254" s="14" t="s">
        <v>85</v>
      </c>
      <c r="AY254" s="246" t="s">
        <v>124</v>
      </c>
    </row>
    <row r="255" spans="1:65" s="2" customFormat="1" ht="16.5" customHeight="1">
      <c r="A255" s="40"/>
      <c r="B255" s="41"/>
      <c r="C255" s="206" t="s">
        <v>346</v>
      </c>
      <c r="D255" s="206" t="s">
        <v>126</v>
      </c>
      <c r="E255" s="207" t="s">
        <v>347</v>
      </c>
      <c r="F255" s="208" t="s">
        <v>348</v>
      </c>
      <c r="G255" s="209" t="s">
        <v>129</v>
      </c>
      <c r="H255" s="210">
        <v>3115.5</v>
      </c>
      <c r="I255" s="211"/>
      <c r="J255" s="212">
        <f>ROUND(I255*H255,2)</f>
        <v>0</v>
      </c>
      <c r="K255" s="208" t="s">
        <v>130</v>
      </c>
      <c r="L255" s="46"/>
      <c r="M255" s="213" t="s">
        <v>19</v>
      </c>
      <c r="N255" s="214" t="s">
        <v>48</v>
      </c>
      <c r="O255" s="86"/>
      <c r="P255" s="215">
        <f>O255*H255</f>
        <v>0</v>
      </c>
      <c r="Q255" s="215">
        <v>0</v>
      </c>
      <c r="R255" s="215">
        <f>Q255*H255</f>
        <v>0</v>
      </c>
      <c r="S255" s="215">
        <v>0</v>
      </c>
      <c r="T255" s="216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17" t="s">
        <v>131</v>
      </c>
      <c r="AT255" s="217" t="s">
        <v>126</v>
      </c>
      <c r="AU255" s="217" t="s">
        <v>87</v>
      </c>
      <c r="AY255" s="19" t="s">
        <v>124</v>
      </c>
      <c r="BE255" s="218">
        <f>IF(N255="základní",J255,0)</f>
        <v>0</v>
      </c>
      <c r="BF255" s="218">
        <f>IF(N255="snížená",J255,0)</f>
        <v>0</v>
      </c>
      <c r="BG255" s="218">
        <f>IF(N255="zákl. přenesená",J255,0)</f>
        <v>0</v>
      </c>
      <c r="BH255" s="218">
        <f>IF(N255="sníž. přenesená",J255,0)</f>
        <v>0</v>
      </c>
      <c r="BI255" s="218">
        <f>IF(N255="nulová",J255,0)</f>
        <v>0</v>
      </c>
      <c r="BJ255" s="19" t="s">
        <v>85</v>
      </c>
      <c r="BK255" s="218">
        <f>ROUND(I255*H255,2)</f>
        <v>0</v>
      </c>
      <c r="BL255" s="19" t="s">
        <v>131</v>
      </c>
      <c r="BM255" s="217" t="s">
        <v>349</v>
      </c>
    </row>
    <row r="256" spans="1:47" s="2" customFormat="1" ht="12">
      <c r="A256" s="40"/>
      <c r="B256" s="41"/>
      <c r="C256" s="42"/>
      <c r="D256" s="219" t="s">
        <v>133</v>
      </c>
      <c r="E256" s="42"/>
      <c r="F256" s="220" t="s">
        <v>350</v>
      </c>
      <c r="G256" s="42"/>
      <c r="H256" s="42"/>
      <c r="I256" s="221"/>
      <c r="J256" s="42"/>
      <c r="K256" s="42"/>
      <c r="L256" s="46"/>
      <c r="M256" s="222"/>
      <c r="N256" s="223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133</v>
      </c>
      <c r="AU256" s="19" t="s">
        <v>87</v>
      </c>
    </row>
    <row r="257" spans="1:47" s="2" customFormat="1" ht="12">
      <c r="A257" s="40"/>
      <c r="B257" s="41"/>
      <c r="C257" s="42"/>
      <c r="D257" s="224" t="s">
        <v>135</v>
      </c>
      <c r="E257" s="42"/>
      <c r="F257" s="225" t="s">
        <v>351</v>
      </c>
      <c r="G257" s="42"/>
      <c r="H257" s="42"/>
      <c r="I257" s="221"/>
      <c r="J257" s="42"/>
      <c r="K257" s="42"/>
      <c r="L257" s="46"/>
      <c r="M257" s="222"/>
      <c r="N257" s="223"/>
      <c r="O257" s="86"/>
      <c r="P257" s="86"/>
      <c r="Q257" s="86"/>
      <c r="R257" s="86"/>
      <c r="S257" s="86"/>
      <c r="T257" s="87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T257" s="19" t="s">
        <v>135</v>
      </c>
      <c r="AU257" s="19" t="s">
        <v>87</v>
      </c>
    </row>
    <row r="258" spans="1:51" s="13" customFormat="1" ht="12">
      <c r="A258" s="13"/>
      <c r="B258" s="226"/>
      <c r="C258" s="227"/>
      <c r="D258" s="219" t="s">
        <v>142</v>
      </c>
      <c r="E258" s="228" t="s">
        <v>19</v>
      </c>
      <c r="F258" s="229" t="s">
        <v>352</v>
      </c>
      <c r="G258" s="227"/>
      <c r="H258" s="228" t="s">
        <v>19</v>
      </c>
      <c r="I258" s="230"/>
      <c r="J258" s="227"/>
      <c r="K258" s="227"/>
      <c r="L258" s="231"/>
      <c r="M258" s="232"/>
      <c r="N258" s="233"/>
      <c r="O258" s="233"/>
      <c r="P258" s="233"/>
      <c r="Q258" s="233"/>
      <c r="R258" s="233"/>
      <c r="S258" s="233"/>
      <c r="T258" s="234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35" t="s">
        <v>142</v>
      </c>
      <c r="AU258" s="235" t="s">
        <v>87</v>
      </c>
      <c r="AV258" s="13" t="s">
        <v>85</v>
      </c>
      <c r="AW258" s="13" t="s">
        <v>36</v>
      </c>
      <c r="AX258" s="13" t="s">
        <v>77</v>
      </c>
      <c r="AY258" s="235" t="s">
        <v>124</v>
      </c>
    </row>
    <row r="259" spans="1:51" s="14" customFormat="1" ht="12">
      <c r="A259" s="14"/>
      <c r="B259" s="236"/>
      <c r="C259" s="237"/>
      <c r="D259" s="219" t="s">
        <v>142</v>
      </c>
      <c r="E259" s="238" t="s">
        <v>19</v>
      </c>
      <c r="F259" s="239" t="s">
        <v>353</v>
      </c>
      <c r="G259" s="237"/>
      <c r="H259" s="240">
        <v>2700.5</v>
      </c>
      <c r="I259" s="241"/>
      <c r="J259" s="237"/>
      <c r="K259" s="237"/>
      <c r="L259" s="242"/>
      <c r="M259" s="243"/>
      <c r="N259" s="244"/>
      <c r="O259" s="244"/>
      <c r="P259" s="244"/>
      <c r="Q259" s="244"/>
      <c r="R259" s="244"/>
      <c r="S259" s="244"/>
      <c r="T259" s="245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46" t="s">
        <v>142</v>
      </c>
      <c r="AU259" s="246" t="s">
        <v>87</v>
      </c>
      <c r="AV259" s="14" t="s">
        <v>87</v>
      </c>
      <c r="AW259" s="14" t="s">
        <v>36</v>
      </c>
      <c r="AX259" s="14" t="s">
        <v>77</v>
      </c>
      <c r="AY259" s="246" t="s">
        <v>124</v>
      </c>
    </row>
    <row r="260" spans="1:51" s="13" customFormat="1" ht="12">
      <c r="A260" s="13"/>
      <c r="B260" s="226"/>
      <c r="C260" s="227"/>
      <c r="D260" s="219" t="s">
        <v>142</v>
      </c>
      <c r="E260" s="228" t="s">
        <v>19</v>
      </c>
      <c r="F260" s="229" t="s">
        <v>354</v>
      </c>
      <c r="G260" s="227"/>
      <c r="H260" s="228" t="s">
        <v>19</v>
      </c>
      <c r="I260" s="230"/>
      <c r="J260" s="227"/>
      <c r="K260" s="227"/>
      <c r="L260" s="231"/>
      <c r="M260" s="232"/>
      <c r="N260" s="233"/>
      <c r="O260" s="233"/>
      <c r="P260" s="233"/>
      <c r="Q260" s="233"/>
      <c r="R260" s="233"/>
      <c r="S260" s="233"/>
      <c r="T260" s="234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35" t="s">
        <v>142</v>
      </c>
      <c r="AU260" s="235" t="s">
        <v>87</v>
      </c>
      <c r="AV260" s="13" t="s">
        <v>85</v>
      </c>
      <c r="AW260" s="13" t="s">
        <v>36</v>
      </c>
      <c r="AX260" s="13" t="s">
        <v>77</v>
      </c>
      <c r="AY260" s="235" t="s">
        <v>124</v>
      </c>
    </row>
    <row r="261" spans="1:51" s="14" customFormat="1" ht="12">
      <c r="A261" s="14"/>
      <c r="B261" s="236"/>
      <c r="C261" s="237"/>
      <c r="D261" s="219" t="s">
        <v>142</v>
      </c>
      <c r="E261" s="238" t="s">
        <v>19</v>
      </c>
      <c r="F261" s="239" t="s">
        <v>355</v>
      </c>
      <c r="G261" s="237"/>
      <c r="H261" s="240">
        <v>246</v>
      </c>
      <c r="I261" s="241"/>
      <c r="J261" s="237"/>
      <c r="K261" s="237"/>
      <c r="L261" s="242"/>
      <c r="M261" s="243"/>
      <c r="N261" s="244"/>
      <c r="O261" s="244"/>
      <c r="P261" s="244"/>
      <c r="Q261" s="244"/>
      <c r="R261" s="244"/>
      <c r="S261" s="244"/>
      <c r="T261" s="245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46" t="s">
        <v>142</v>
      </c>
      <c r="AU261" s="246" t="s">
        <v>87</v>
      </c>
      <c r="AV261" s="14" t="s">
        <v>87</v>
      </c>
      <c r="AW261" s="14" t="s">
        <v>36</v>
      </c>
      <c r="AX261" s="14" t="s">
        <v>77</v>
      </c>
      <c r="AY261" s="246" t="s">
        <v>124</v>
      </c>
    </row>
    <row r="262" spans="1:51" s="13" customFormat="1" ht="12">
      <c r="A262" s="13"/>
      <c r="B262" s="226"/>
      <c r="C262" s="227"/>
      <c r="D262" s="219" t="s">
        <v>142</v>
      </c>
      <c r="E262" s="228" t="s">
        <v>19</v>
      </c>
      <c r="F262" s="229" t="s">
        <v>144</v>
      </c>
      <c r="G262" s="227"/>
      <c r="H262" s="228" t="s">
        <v>19</v>
      </c>
      <c r="I262" s="230"/>
      <c r="J262" s="227"/>
      <c r="K262" s="227"/>
      <c r="L262" s="231"/>
      <c r="M262" s="232"/>
      <c r="N262" s="233"/>
      <c r="O262" s="233"/>
      <c r="P262" s="233"/>
      <c r="Q262" s="233"/>
      <c r="R262" s="233"/>
      <c r="S262" s="233"/>
      <c r="T262" s="234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35" t="s">
        <v>142</v>
      </c>
      <c r="AU262" s="235" t="s">
        <v>87</v>
      </c>
      <c r="AV262" s="13" t="s">
        <v>85</v>
      </c>
      <c r="AW262" s="13" t="s">
        <v>36</v>
      </c>
      <c r="AX262" s="13" t="s">
        <v>77</v>
      </c>
      <c r="AY262" s="235" t="s">
        <v>124</v>
      </c>
    </row>
    <row r="263" spans="1:51" s="14" customFormat="1" ht="12">
      <c r="A263" s="14"/>
      <c r="B263" s="236"/>
      <c r="C263" s="237"/>
      <c r="D263" s="219" t="s">
        <v>142</v>
      </c>
      <c r="E263" s="238" t="s">
        <v>19</v>
      </c>
      <c r="F263" s="239" t="s">
        <v>145</v>
      </c>
      <c r="G263" s="237"/>
      <c r="H263" s="240">
        <v>169</v>
      </c>
      <c r="I263" s="241"/>
      <c r="J263" s="237"/>
      <c r="K263" s="237"/>
      <c r="L263" s="242"/>
      <c r="M263" s="243"/>
      <c r="N263" s="244"/>
      <c r="O263" s="244"/>
      <c r="P263" s="244"/>
      <c r="Q263" s="244"/>
      <c r="R263" s="244"/>
      <c r="S263" s="244"/>
      <c r="T263" s="245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46" t="s">
        <v>142</v>
      </c>
      <c r="AU263" s="246" t="s">
        <v>87</v>
      </c>
      <c r="AV263" s="14" t="s">
        <v>87</v>
      </c>
      <c r="AW263" s="14" t="s">
        <v>36</v>
      </c>
      <c r="AX263" s="14" t="s">
        <v>77</v>
      </c>
      <c r="AY263" s="246" t="s">
        <v>124</v>
      </c>
    </row>
    <row r="264" spans="1:51" s="15" customFormat="1" ht="12">
      <c r="A264" s="15"/>
      <c r="B264" s="247"/>
      <c r="C264" s="248"/>
      <c r="D264" s="219" t="s">
        <v>142</v>
      </c>
      <c r="E264" s="249" t="s">
        <v>19</v>
      </c>
      <c r="F264" s="250" t="s">
        <v>146</v>
      </c>
      <c r="G264" s="248"/>
      <c r="H264" s="251">
        <v>3115.5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T264" s="257" t="s">
        <v>142</v>
      </c>
      <c r="AU264" s="257" t="s">
        <v>87</v>
      </c>
      <c r="AV264" s="15" t="s">
        <v>131</v>
      </c>
      <c r="AW264" s="15" t="s">
        <v>36</v>
      </c>
      <c r="AX264" s="15" t="s">
        <v>85</v>
      </c>
      <c r="AY264" s="257" t="s">
        <v>124</v>
      </c>
    </row>
    <row r="265" spans="1:65" s="2" customFormat="1" ht="16.5" customHeight="1">
      <c r="A265" s="40"/>
      <c r="B265" s="41"/>
      <c r="C265" s="206" t="s">
        <v>356</v>
      </c>
      <c r="D265" s="206" t="s">
        <v>126</v>
      </c>
      <c r="E265" s="207" t="s">
        <v>357</v>
      </c>
      <c r="F265" s="208" t="s">
        <v>358</v>
      </c>
      <c r="G265" s="209" t="s">
        <v>129</v>
      </c>
      <c r="H265" s="210">
        <v>3339</v>
      </c>
      <c r="I265" s="211"/>
      <c r="J265" s="212">
        <f>ROUND(I265*H265,2)</f>
        <v>0</v>
      </c>
      <c r="K265" s="208" t="s">
        <v>130</v>
      </c>
      <c r="L265" s="46"/>
      <c r="M265" s="213" t="s">
        <v>19</v>
      </c>
      <c r="N265" s="214" t="s">
        <v>48</v>
      </c>
      <c r="O265" s="86"/>
      <c r="P265" s="215">
        <f>O265*H265</f>
        <v>0</v>
      </c>
      <c r="Q265" s="215">
        <v>0</v>
      </c>
      <c r="R265" s="215">
        <f>Q265*H265</f>
        <v>0</v>
      </c>
      <c r="S265" s="215">
        <v>0</v>
      </c>
      <c r="T265" s="216">
        <f>S265*H265</f>
        <v>0</v>
      </c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R265" s="217" t="s">
        <v>131</v>
      </c>
      <c r="AT265" s="217" t="s">
        <v>126</v>
      </c>
      <c r="AU265" s="217" t="s">
        <v>87</v>
      </c>
      <c r="AY265" s="19" t="s">
        <v>124</v>
      </c>
      <c r="BE265" s="218">
        <f>IF(N265="základní",J265,0)</f>
        <v>0</v>
      </c>
      <c r="BF265" s="218">
        <f>IF(N265="snížená",J265,0)</f>
        <v>0</v>
      </c>
      <c r="BG265" s="218">
        <f>IF(N265="zákl. přenesená",J265,0)</f>
        <v>0</v>
      </c>
      <c r="BH265" s="218">
        <f>IF(N265="sníž. přenesená",J265,0)</f>
        <v>0</v>
      </c>
      <c r="BI265" s="218">
        <f>IF(N265="nulová",J265,0)</f>
        <v>0</v>
      </c>
      <c r="BJ265" s="19" t="s">
        <v>85</v>
      </c>
      <c r="BK265" s="218">
        <f>ROUND(I265*H265,2)</f>
        <v>0</v>
      </c>
      <c r="BL265" s="19" t="s">
        <v>131</v>
      </c>
      <c r="BM265" s="217" t="s">
        <v>359</v>
      </c>
    </row>
    <row r="266" spans="1:47" s="2" customFormat="1" ht="12">
      <c r="A266" s="40"/>
      <c r="B266" s="41"/>
      <c r="C266" s="42"/>
      <c r="D266" s="219" t="s">
        <v>133</v>
      </c>
      <c r="E266" s="42"/>
      <c r="F266" s="220" t="s">
        <v>360</v>
      </c>
      <c r="G266" s="42"/>
      <c r="H266" s="42"/>
      <c r="I266" s="221"/>
      <c r="J266" s="42"/>
      <c r="K266" s="42"/>
      <c r="L266" s="46"/>
      <c r="M266" s="222"/>
      <c r="N266" s="223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133</v>
      </c>
      <c r="AU266" s="19" t="s">
        <v>87</v>
      </c>
    </row>
    <row r="267" spans="1:47" s="2" customFormat="1" ht="12">
      <c r="A267" s="40"/>
      <c r="B267" s="41"/>
      <c r="C267" s="42"/>
      <c r="D267" s="224" t="s">
        <v>135</v>
      </c>
      <c r="E267" s="42"/>
      <c r="F267" s="225" t="s">
        <v>361</v>
      </c>
      <c r="G267" s="42"/>
      <c r="H267" s="42"/>
      <c r="I267" s="221"/>
      <c r="J267" s="42"/>
      <c r="K267" s="42"/>
      <c r="L267" s="46"/>
      <c r="M267" s="222"/>
      <c r="N267" s="223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135</v>
      </c>
      <c r="AU267" s="19" t="s">
        <v>87</v>
      </c>
    </row>
    <row r="268" spans="1:51" s="13" customFormat="1" ht="12">
      <c r="A268" s="13"/>
      <c r="B268" s="226"/>
      <c r="C268" s="227"/>
      <c r="D268" s="219" t="s">
        <v>142</v>
      </c>
      <c r="E268" s="228" t="s">
        <v>19</v>
      </c>
      <c r="F268" s="229" t="s">
        <v>362</v>
      </c>
      <c r="G268" s="227"/>
      <c r="H268" s="228" t="s">
        <v>19</v>
      </c>
      <c r="I268" s="230"/>
      <c r="J268" s="227"/>
      <c r="K268" s="227"/>
      <c r="L268" s="231"/>
      <c r="M268" s="232"/>
      <c r="N268" s="233"/>
      <c r="O268" s="233"/>
      <c r="P268" s="233"/>
      <c r="Q268" s="233"/>
      <c r="R268" s="233"/>
      <c r="S268" s="233"/>
      <c r="T268" s="234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35" t="s">
        <v>142</v>
      </c>
      <c r="AU268" s="235" t="s">
        <v>87</v>
      </c>
      <c r="AV268" s="13" t="s">
        <v>85</v>
      </c>
      <c r="AW268" s="13" t="s">
        <v>36</v>
      </c>
      <c r="AX268" s="13" t="s">
        <v>77</v>
      </c>
      <c r="AY268" s="235" t="s">
        <v>124</v>
      </c>
    </row>
    <row r="269" spans="1:51" s="14" customFormat="1" ht="12">
      <c r="A269" s="14"/>
      <c r="B269" s="236"/>
      <c r="C269" s="237"/>
      <c r="D269" s="219" t="s">
        <v>142</v>
      </c>
      <c r="E269" s="238" t="s">
        <v>19</v>
      </c>
      <c r="F269" s="239" t="s">
        <v>339</v>
      </c>
      <c r="G269" s="237"/>
      <c r="H269" s="240">
        <v>3339</v>
      </c>
      <c r="I269" s="241"/>
      <c r="J269" s="237"/>
      <c r="K269" s="237"/>
      <c r="L269" s="242"/>
      <c r="M269" s="243"/>
      <c r="N269" s="244"/>
      <c r="O269" s="244"/>
      <c r="P269" s="244"/>
      <c r="Q269" s="244"/>
      <c r="R269" s="244"/>
      <c r="S269" s="244"/>
      <c r="T269" s="245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46" t="s">
        <v>142</v>
      </c>
      <c r="AU269" s="246" t="s">
        <v>87</v>
      </c>
      <c r="AV269" s="14" t="s">
        <v>87</v>
      </c>
      <c r="AW269" s="14" t="s">
        <v>36</v>
      </c>
      <c r="AX269" s="14" t="s">
        <v>77</v>
      </c>
      <c r="AY269" s="246" t="s">
        <v>124</v>
      </c>
    </row>
    <row r="270" spans="1:51" s="15" customFormat="1" ht="12">
      <c r="A270" s="15"/>
      <c r="B270" s="247"/>
      <c r="C270" s="248"/>
      <c r="D270" s="219" t="s">
        <v>142</v>
      </c>
      <c r="E270" s="249" t="s">
        <v>19</v>
      </c>
      <c r="F270" s="250" t="s">
        <v>146</v>
      </c>
      <c r="G270" s="248"/>
      <c r="H270" s="251">
        <v>3339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57" t="s">
        <v>142</v>
      </c>
      <c r="AU270" s="257" t="s">
        <v>87</v>
      </c>
      <c r="AV270" s="15" t="s">
        <v>131</v>
      </c>
      <c r="AW270" s="15" t="s">
        <v>36</v>
      </c>
      <c r="AX270" s="15" t="s">
        <v>85</v>
      </c>
      <c r="AY270" s="257" t="s">
        <v>124</v>
      </c>
    </row>
    <row r="271" spans="1:65" s="2" customFormat="1" ht="16.5" customHeight="1">
      <c r="A271" s="40"/>
      <c r="B271" s="41"/>
      <c r="C271" s="206" t="s">
        <v>363</v>
      </c>
      <c r="D271" s="206" t="s">
        <v>126</v>
      </c>
      <c r="E271" s="207" t="s">
        <v>364</v>
      </c>
      <c r="F271" s="208" t="s">
        <v>365</v>
      </c>
      <c r="G271" s="209" t="s">
        <v>129</v>
      </c>
      <c r="H271" s="210">
        <v>3339</v>
      </c>
      <c r="I271" s="211"/>
      <c r="J271" s="212">
        <f>ROUND(I271*H271,2)</f>
        <v>0</v>
      </c>
      <c r="K271" s="208" t="s">
        <v>130</v>
      </c>
      <c r="L271" s="46"/>
      <c r="M271" s="213" t="s">
        <v>19</v>
      </c>
      <c r="N271" s="214" t="s">
        <v>48</v>
      </c>
      <c r="O271" s="86"/>
      <c r="P271" s="215">
        <f>O271*H271</f>
        <v>0</v>
      </c>
      <c r="Q271" s="215">
        <v>0</v>
      </c>
      <c r="R271" s="215">
        <f>Q271*H271</f>
        <v>0</v>
      </c>
      <c r="S271" s="215">
        <v>0</v>
      </c>
      <c r="T271" s="216">
        <f>S271*H271</f>
        <v>0</v>
      </c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R271" s="217" t="s">
        <v>131</v>
      </c>
      <c r="AT271" s="217" t="s">
        <v>126</v>
      </c>
      <c r="AU271" s="217" t="s">
        <v>87</v>
      </c>
      <c r="AY271" s="19" t="s">
        <v>124</v>
      </c>
      <c r="BE271" s="218">
        <f>IF(N271="základní",J271,0)</f>
        <v>0</v>
      </c>
      <c r="BF271" s="218">
        <f>IF(N271="snížená",J271,0)</f>
        <v>0</v>
      </c>
      <c r="BG271" s="218">
        <f>IF(N271="zákl. přenesená",J271,0)</f>
        <v>0</v>
      </c>
      <c r="BH271" s="218">
        <f>IF(N271="sníž. přenesená",J271,0)</f>
        <v>0</v>
      </c>
      <c r="BI271" s="218">
        <f>IF(N271="nulová",J271,0)</f>
        <v>0</v>
      </c>
      <c r="BJ271" s="19" t="s">
        <v>85</v>
      </c>
      <c r="BK271" s="218">
        <f>ROUND(I271*H271,2)</f>
        <v>0</v>
      </c>
      <c r="BL271" s="19" t="s">
        <v>131</v>
      </c>
      <c r="BM271" s="217" t="s">
        <v>366</v>
      </c>
    </row>
    <row r="272" spans="1:47" s="2" customFormat="1" ht="12">
      <c r="A272" s="40"/>
      <c r="B272" s="41"/>
      <c r="C272" s="42"/>
      <c r="D272" s="219" t="s">
        <v>133</v>
      </c>
      <c r="E272" s="42"/>
      <c r="F272" s="220" t="s">
        <v>367</v>
      </c>
      <c r="G272" s="42"/>
      <c r="H272" s="42"/>
      <c r="I272" s="221"/>
      <c r="J272" s="42"/>
      <c r="K272" s="42"/>
      <c r="L272" s="46"/>
      <c r="M272" s="222"/>
      <c r="N272" s="223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133</v>
      </c>
      <c r="AU272" s="19" t="s">
        <v>87</v>
      </c>
    </row>
    <row r="273" spans="1:47" s="2" customFormat="1" ht="12">
      <c r="A273" s="40"/>
      <c r="B273" s="41"/>
      <c r="C273" s="42"/>
      <c r="D273" s="224" t="s">
        <v>135</v>
      </c>
      <c r="E273" s="42"/>
      <c r="F273" s="225" t="s">
        <v>368</v>
      </c>
      <c r="G273" s="42"/>
      <c r="H273" s="42"/>
      <c r="I273" s="221"/>
      <c r="J273" s="42"/>
      <c r="K273" s="42"/>
      <c r="L273" s="46"/>
      <c r="M273" s="222"/>
      <c r="N273" s="223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135</v>
      </c>
      <c r="AU273" s="19" t="s">
        <v>87</v>
      </c>
    </row>
    <row r="274" spans="1:65" s="2" customFormat="1" ht="16.5" customHeight="1">
      <c r="A274" s="40"/>
      <c r="B274" s="41"/>
      <c r="C274" s="259" t="s">
        <v>369</v>
      </c>
      <c r="D274" s="259" t="s">
        <v>288</v>
      </c>
      <c r="E274" s="260" t="s">
        <v>370</v>
      </c>
      <c r="F274" s="261" t="s">
        <v>371</v>
      </c>
      <c r="G274" s="262" t="s">
        <v>291</v>
      </c>
      <c r="H274" s="263">
        <v>901.53</v>
      </c>
      <c r="I274" s="264"/>
      <c r="J274" s="265">
        <f>ROUND(I274*H274,2)</f>
        <v>0</v>
      </c>
      <c r="K274" s="261" t="s">
        <v>130</v>
      </c>
      <c r="L274" s="266"/>
      <c r="M274" s="267" t="s">
        <v>19</v>
      </c>
      <c r="N274" s="268" t="s">
        <v>48</v>
      </c>
      <c r="O274" s="86"/>
      <c r="P274" s="215">
        <f>O274*H274</f>
        <v>0</v>
      </c>
      <c r="Q274" s="215">
        <v>1</v>
      </c>
      <c r="R274" s="215">
        <f>Q274*H274</f>
        <v>901.53</v>
      </c>
      <c r="S274" s="215">
        <v>0</v>
      </c>
      <c r="T274" s="216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17" t="s">
        <v>187</v>
      </c>
      <c r="AT274" s="217" t="s">
        <v>288</v>
      </c>
      <c r="AU274" s="217" t="s">
        <v>87</v>
      </c>
      <c r="AY274" s="19" t="s">
        <v>124</v>
      </c>
      <c r="BE274" s="218">
        <f>IF(N274="základní",J274,0)</f>
        <v>0</v>
      </c>
      <c r="BF274" s="218">
        <f>IF(N274="snížená",J274,0)</f>
        <v>0</v>
      </c>
      <c r="BG274" s="218">
        <f>IF(N274="zákl. přenesená",J274,0)</f>
        <v>0</v>
      </c>
      <c r="BH274" s="218">
        <f>IF(N274="sníž. přenesená",J274,0)</f>
        <v>0</v>
      </c>
      <c r="BI274" s="218">
        <f>IF(N274="nulová",J274,0)</f>
        <v>0</v>
      </c>
      <c r="BJ274" s="19" t="s">
        <v>85</v>
      </c>
      <c r="BK274" s="218">
        <f>ROUND(I274*H274,2)</f>
        <v>0</v>
      </c>
      <c r="BL274" s="19" t="s">
        <v>131</v>
      </c>
      <c r="BM274" s="217" t="s">
        <v>372</v>
      </c>
    </row>
    <row r="275" spans="1:47" s="2" customFormat="1" ht="12">
      <c r="A275" s="40"/>
      <c r="B275" s="41"/>
      <c r="C275" s="42"/>
      <c r="D275" s="219" t="s">
        <v>133</v>
      </c>
      <c r="E275" s="42"/>
      <c r="F275" s="220" t="s">
        <v>371</v>
      </c>
      <c r="G275" s="42"/>
      <c r="H275" s="42"/>
      <c r="I275" s="221"/>
      <c r="J275" s="42"/>
      <c r="K275" s="42"/>
      <c r="L275" s="46"/>
      <c r="M275" s="222"/>
      <c r="N275" s="223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133</v>
      </c>
      <c r="AU275" s="19" t="s">
        <v>87</v>
      </c>
    </row>
    <row r="276" spans="1:51" s="14" customFormat="1" ht="12">
      <c r="A276" s="14"/>
      <c r="B276" s="236"/>
      <c r="C276" s="237"/>
      <c r="D276" s="219" t="s">
        <v>142</v>
      </c>
      <c r="E276" s="238" t="s">
        <v>19</v>
      </c>
      <c r="F276" s="239" t="s">
        <v>373</v>
      </c>
      <c r="G276" s="237"/>
      <c r="H276" s="240">
        <v>901.53</v>
      </c>
      <c r="I276" s="241"/>
      <c r="J276" s="237"/>
      <c r="K276" s="237"/>
      <c r="L276" s="242"/>
      <c r="M276" s="243"/>
      <c r="N276" s="244"/>
      <c r="O276" s="244"/>
      <c r="P276" s="244"/>
      <c r="Q276" s="244"/>
      <c r="R276" s="244"/>
      <c r="S276" s="244"/>
      <c r="T276" s="245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46" t="s">
        <v>142</v>
      </c>
      <c r="AU276" s="246" t="s">
        <v>87</v>
      </c>
      <c r="AV276" s="14" t="s">
        <v>87</v>
      </c>
      <c r="AW276" s="14" t="s">
        <v>36</v>
      </c>
      <c r="AX276" s="14" t="s">
        <v>85</v>
      </c>
      <c r="AY276" s="246" t="s">
        <v>124</v>
      </c>
    </row>
    <row r="277" spans="1:65" s="2" customFormat="1" ht="16.5" customHeight="1">
      <c r="A277" s="40"/>
      <c r="B277" s="41"/>
      <c r="C277" s="206" t="s">
        <v>374</v>
      </c>
      <c r="D277" s="206" t="s">
        <v>126</v>
      </c>
      <c r="E277" s="207" t="s">
        <v>375</v>
      </c>
      <c r="F277" s="208" t="s">
        <v>376</v>
      </c>
      <c r="G277" s="209" t="s">
        <v>129</v>
      </c>
      <c r="H277" s="210">
        <v>3339</v>
      </c>
      <c r="I277" s="211"/>
      <c r="J277" s="212">
        <f>ROUND(I277*H277,2)</f>
        <v>0</v>
      </c>
      <c r="K277" s="208" t="s">
        <v>130</v>
      </c>
      <c r="L277" s="46"/>
      <c r="M277" s="213" t="s">
        <v>19</v>
      </c>
      <c r="N277" s="214" t="s">
        <v>48</v>
      </c>
      <c r="O277" s="86"/>
      <c r="P277" s="215">
        <f>O277*H277</f>
        <v>0</v>
      </c>
      <c r="Q277" s="215">
        <v>0</v>
      </c>
      <c r="R277" s="215">
        <f>Q277*H277</f>
        <v>0</v>
      </c>
      <c r="S277" s="215">
        <v>0</v>
      </c>
      <c r="T277" s="216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17" t="s">
        <v>131</v>
      </c>
      <c r="AT277" s="217" t="s">
        <v>126</v>
      </c>
      <c r="AU277" s="217" t="s">
        <v>87</v>
      </c>
      <c r="AY277" s="19" t="s">
        <v>124</v>
      </c>
      <c r="BE277" s="218">
        <f>IF(N277="základní",J277,0)</f>
        <v>0</v>
      </c>
      <c r="BF277" s="218">
        <f>IF(N277="snížená",J277,0)</f>
        <v>0</v>
      </c>
      <c r="BG277" s="218">
        <f>IF(N277="zákl. přenesená",J277,0)</f>
        <v>0</v>
      </c>
      <c r="BH277" s="218">
        <f>IF(N277="sníž. přenesená",J277,0)</f>
        <v>0</v>
      </c>
      <c r="BI277" s="218">
        <f>IF(N277="nulová",J277,0)</f>
        <v>0</v>
      </c>
      <c r="BJ277" s="19" t="s">
        <v>85</v>
      </c>
      <c r="BK277" s="218">
        <f>ROUND(I277*H277,2)</f>
        <v>0</v>
      </c>
      <c r="BL277" s="19" t="s">
        <v>131</v>
      </c>
      <c r="BM277" s="217" t="s">
        <v>377</v>
      </c>
    </row>
    <row r="278" spans="1:47" s="2" customFormat="1" ht="12">
      <c r="A278" s="40"/>
      <c r="B278" s="41"/>
      <c r="C278" s="42"/>
      <c r="D278" s="219" t="s">
        <v>133</v>
      </c>
      <c r="E278" s="42"/>
      <c r="F278" s="220" t="s">
        <v>378</v>
      </c>
      <c r="G278" s="42"/>
      <c r="H278" s="42"/>
      <c r="I278" s="221"/>
      <c r="J278" s="42"/>
      <c r="K278" s="42"/>
      <c r="L278" s="46"/>
      <c r="M278" s="222"/>
      <c r="N278" s="223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133</v>
      </c>
      <c r="AU278" s="19" t="s">
        <v>87</v>
      </c>
    </row>
    <row r="279" spans="1:47" s="2" customFormat="1" ht="12">
      <c r="A279" s="40"/>
      <c r="B279" s="41"/>
      <c r="C279" s="42"/>
      <c r="D279" s="224" t="s">
        <v>135</v>
      </c>
      <c r="E279" s="42"/>
      <c r="F279" s="225" t="s">
        <v>379</v>
      </c>
      <c r="G279" s="42"/>
      <c r="H279" s="42"/>
      <c r="I279" s="221"/>
      <c r="J279" s="42"/>
      <c r="K279" s="42"/>
      <c r="L279" s="46"/>
      <c r="M279" s="222"/>
      <c r="N279" s="223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135</v>
      </c>
      <c r="AU279" s="19" t="s">
        <v>87</v>
      </c>
    </row>
    <row r="280" spans="1:63" s="12" customFormat="1" ht="22.8" customHeight="1">
      <c r="A280" s="12"/>
      <c r="B280" s="190"/>
      <c r="C280" s="191"/>
      <c r="D280" s="192" t="s">
        <v>76</v>
      </c>
      <c r="E280" s="204" t="s">
        <v>87</v>
      </c>
      <c r="F280" s="204" t="s">
        <v>380</v>
      </c>
      <c r="G280" s="191"/>
      <c r="H280" s="191"/>
      <c r="I280" s="194"/>
      <c r="J280" s="205">
        <f>BK280</f>
        <v>0</v>
      </c>
      <c r="K280" s="191"/>
      <c r="L280" s="196"/>
      <c r="M280" s="197"/>
      <c r="N280" s="198"/>
      <c r="O280" s="198"/>
      <c r="P280" s="199">
        <f>SUM(P281:P306)</f>
        <v>0</v>
      </c>
      <c r="Q280" s="198"/>
      <c r="R280" s="199">
        <f>SUM(R281:R306)</f>
        <v>41.80112644</v>
      </c>
      <c r="S280" s="198"/>
      <c r="T280" s="200">
        <f>SUM(T281:T306)</f>
        <v>0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01" t="s">
        <v>85</v>
      </c>
      <c r="AT280" s="202" t="s">
        <v>76</v>
      </c>
      <c r="AU280" s="202" t="s">
        <v>85</v>
      </c>
      <c r="AY280" s="201" t="s">
        <v>124</v>
      </c>
      <c r="BK280" s="203">
        <f>SUM(BK281:BK306)</f>
        <v>0</v>
      </c>
    </row>
    <row r="281" spans="1:65" s="2" customFormat="1" ht="16.5" customHeight="1">
      <c r="A281" s="40"/>
      <c r="B281" s="41"/>
      <c r="C281" s="206" t="s">
        <v>381</v>
      </c>
      <c r="D281" s="206" t="s">
        <v>126</v>
      </c>
      <c r="E281" s="207" t="s">
        <v>382</v>
      </c>
      <c r="F281" s="208" t="s">
        <v>383</v>
      </c>
      <c r="G281" s="209" t="s">
        <v>231</v>
      </c>
      <c r="H281" s="210">
        <v>2.25</v>
      </c>
      <c r="I281" s="211"/>
      <c r="J281" s="212">
        <f>ROUND(I281*H281,2)</f>
        <v>0</v>
      </c>
      <c r="K281" s="208" t="s">
        <v>130</v>
      </c>
      <c r="L281" s="46"/>
      <c r="M281" s="213" t="s">
        <v>19</v>
      </c>
      <c r="N281" s="214" t="s">
        <v>48</v>
      </c>
      <c r="O281" s="86"/>
      <c r="P281" s="215">
        <f>O281*H281</f>
        <v>0</v>
      </c>
      <c r="Q281" s="215">
        <v>1.665</v>
      </c>
      <c r="R281" s="215">
        <f>Q281*H281</f>
        <v>3.74625</v>
      </c>
      <c r="S281" s="215">
        <v>0</v>
      </c>
      <c r="T281" s="216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17" t="s">
        <v>131</v>
      </c>
      <c r="AT281" s="217" t="s">
        <v>126</v>
      </c>
      <c r="AU281" s="217" t="s">
        <v>87</v>
      </c>
      <c r="AY281" s="19" t="s">
        <v>124</v>
      </c>
      <c r="BE281" s="218">
        <f>IF(N281="základní",J281,0)</f>
        <v>0</v>
      </c>
      <c r="BF281" s="218">
        <f>IF(N281="snížená",J281,0)</f>
        <v>0</v>
      </c>
      <c r="BG281" s="218">
        <f>IF(N281="zákl. přenesená",J281,0)</f>
        <v>0</v>
      </c>
      <c r="BH281" s="218">
        <f>IF(N281="sníž. přenesená",J281,0)</f>
        <v>0</v>
      </c>
      <c r="BI281" s="218">
        <f>IF(N281="nulová",J281,0)</f>
        <v>0</v>
      </c>
      <c r="BJ281" s="19" t="s">
        <v>85</v>
      </c>
      <c r="BK281" s="218">
        <f>ROUND(I281*H281,2)</f>
        <v>0</v>
      </c>
      <c r="BL281" s="19" t="s">
        <v>131</v>
      </c>
      <c r="BM281" s="217" t="s">
        <v>384</v>
      </c>
    </row>
    <row r="282" spans="1:47" s="2" customFormat="1" ht="12">
      <c r="A282" s="40"/>
      <c r="B282" s="41"/>
      <c r="C282" s="42"/>
      <c r="D282" s="219" t="s">
        <v>133</v>
      </c>
      <c r="E282" s="42"/>
      <c r="F282" s="220" t="s">
        <v>385</v>
      </c>
      <c r="G282" s="42"/>
      <c r="H282" s="42"/>
      <c r="I282" s="221"/>
      <c r="J282" s="42"/>
      <c r="K282" s="42"/>
      <c r="L282" s="46"/>
      <c r="M282" s="222"/>
      <c r="N282" s="223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133</v>
      </c>
      <c r="AU282" s="19" t="s">
        <v>87</v>
      </c>
    </row>
    <row r="283" spans="1:47" s="2" customFormat="1" ht="12">
      <c r="A283" s="40"/>
      <c r="B283" s="41"/>
      <c r="C283" s="42"/>
      <c r="D283" s="224" t="s">
        <v>135</v>
      </c>
      <c r="E283" s="42"/>
      <c r="F283" s="225" t="s">
        <v>386</v>
      </c>
      <c r="G283" s="42"/>
      <c r="H283" s="42"/>
      <c r="I283" s="221"/>
      <c r="J283" s="42"/>
      <c r="K283" s="42"/>
      <c r="L283" s="46"/>
      <c r="M283" s="222"/>
      <c r="N283" s="223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135</v>
      </c>
      <c r="AU283" s="19" t="s">
        <v>87</v>
      </c>
    </row>
    <row r="284" spans="1:51" s="13" customFormat="1" ht="12">
      <c r="A284" s="13"/>
      <c r="B284" s="226"/>
      <c r="C284" s="227"/>
      <c r="D284" s="219" t="s">
        <v>142</v>
      </c>
      <c r="E284" s="228" t="s">
        <v>19</v>
      </c>
      <c r="F284" s="229" t="s">
        <v>387</v>
      </c>
      <c r="G284" s="227"/>
      <c r="H284" s="228" t="s">
        <v>19</v>
      </c>
      <c r="I284" s="230"/>
      <c r="J284" s="227"/>
      <c r="K284" s="227"/>
      <c r="L284" s="231"/>
      <c r="M284" s="232"/>
      <c r="N284" s="233"/>
      <c r="O284" s="233"/>
      <c r="P284" s="233"/>
      <c r="Q284" s="233"/>
      <c r="R284" s="233"/>
      <c r="S284" s="233"/>
      <c r="T284" s="234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35" t="s">
        <v>142</v>
      </c>
      <c r="AU284" s="235" t="s">
        <v>87</v>
      </c>
      <c r="AV284" s="13" t="s">
        <v>85</v>
      </c>
      <c r="AW284" s="13" t="s">
        <v>36</v>
      </c>
      <c r="AX284" s="13" t="s">
        <v>77</v>
      </c>
      <c r="AY284" s="235" t="s">
        <v>124</v>
      </c>
    </row>
    <row r="285" spans="1:51" s="14" customFormat="1" ht="12">
      <c r="A285" s="14"/>
      <c r="B285" s="236"/>
      <c r="C285" s="237"/>
      <c r="D285" s="219" t="s">
        <v>142</v>
      </c>
      <c r="E285" s="238" t="s">
        <v>19</v>
      </c>
      <c r="F285" s="239" t="s">
        <v>388</v>
      </c>
      <c r="G285" s="237"/>
      <c r="H285" s="240">
        <v>2.25</v>
      </c>
      <c r="I285" s="241"/>
      <c r="J285" s="237"/>
      <c r="K285" s="237"/>
      <c r="L285" s="242"/>
      <c r="M285" s="243"/>
      <c r="N285" s="244"/>
      <c r="O285" s="244"/>
      <c r="P285" s="244"/>
      <c r="Q285" s="244"/>
      <c r="R285" s="244"/>
      <c r="S285" s="244"/>
      <c r="T285" s="245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46" t="s">
        <v>142</v>
      </c>
      <c r="AU285" s="246" t="s">
        <v>87</v>
      </c>
      <c r="AV285" s="14" t="s">
        <v>87</v>
      </c>
      <c r="AW285" s="14" t="s">
        <v>36</v>
      </c>
      <c r="AX285" s="14" t="s">
        <v>85</v>
      </c>
      <c r="AY285" s="246" t="s">
        <v>124</v>
      </c>
    </row>
    <row r="286" spans="1:65" s="2" customFormat="1" ht="16.5" customHeight="1">
      <c r="A286" s="40"/>
      <c r="B286" s="41"/>
      <c r="C286" s="206" t="s">
        <v>389</v>
      </c>
      <c r="D286" s="206" t="s">
        <v>126</v>
      </c>
      <c r="E286" s="207" t="s">
        <v>390</v>
      </c>
      <c r="F286" s="208" t="s">
        <v>391</v>
      </c>
      <c r="G286" s="209" t="s">
        <v>129</v>
      </c>
      <c r="H286" s="210">
        <v>200</v>
      </c>
      <c r="I286" s="211"/>
      <c r="J286" s="212">
        <f>ROUND(I286*H286,2)</f>
        <v>0</v>
      </c>
      <c r="K286" s="208" t="s">
        <v>130</v>
      </c>
      <c r="L286" s="46"/>
      <c r="M286" s="213" t="s">
        <v>19</v>
      </c>
      <c r="N286" s="214" t="s">
        <v>48</v>
      </c>
      <c r="O286" s="86"/>
      <c r="P286" s="215">
        <f>O286*H286</f>
        <v>0</v>
      </c>
      <c r="Q286" s="215">
        <v>0.00017</v>
      </c>
      <c r="R286" s="215">
        <f>Q286*H286</f>
        <v>0.034</v>
      </c>
      <c r="S286" s="215">
        <v>0</v>
      </c>
      <c r="T286" s="216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17" t="s">
        <v>131</v>
      </c>
      <c r="AT286" s="217" t="s">
        <v>126</v>
      </c>
      <c r="AU286" s="217" t="s">
        <v>87</v>
      </c>
      <c r="AY286" s="19" t="s">
        <v>124</v>
      </c>
      <c r="BE286" s="218">
        <f>IF(N286="základní",J286,0)</f>
        <v>0</v>
      </c>
      <c r="BF286" s="218">
        <f>IF(N286="snížená",J286,0)</f>
        <v>0</v>
      </c>
      <c r="BG286" s="218">
        <f>IF(N286="zákl. přenesená",J286,0)</f>
        <v>0</v>
      </c>
      <c r="BH286" s="218">
        <f>IF(N286="sníž. přenesená",J286,0)</f>
        <v>0</v>
      </c>
      <c r="BI286" s="218">
        <f>IF(N286="nulová",J286,0)</f>
        <v>0</v>
      </c>
      <c r="BJ286" s="19" t="s">
        <v>85</v>
      </c>
      <c r="BK286" s="218">
        <f>ROUND(I286*H286,2)</f>
        <v>0</v>
      </c>
      <c r="BL286" s="19" t="s">
        <v>131</v>
      </c>
      <c r="BM286" s="217" t="s">
        <v>392</v>
      </c>
    </row>
    <row r="287" spans="1:47" s="2" customFormat="1" ht="12">
      <c r="A287" s="40"/>
      <c r="B287" s="41"/>
      <c r="C287" s="42"/>
      <c r="D287" s="219" t="s">
        <v>133</v>
      </c>
      <c r="E287" s="42"/>
      <c r="F287" s="220" t="s">
        <v>393</v>
      </c>
      <c r="G287" s="42"/>
      <c r="H287" s="42"/>
      <c r="I287" s="221"/>
      <c r="J287" s="42"/>
      <c r="K287" s="42"/>
      <c r="L287" s="46"/>
      <c r="M287" s="222"/>
      <c r="N287" s="223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133</v>
      </c>
      <c r="AU287" s="19" t="s">
        <v>87</v>
      </c>
    </row>
    <row r="288" spans="1:47" s="2" customFormat="1" ht="12">
      <c r="A288" s="40"/>
      <c r="B288" s="41"/>
      <c r="C288" s="42"/>
      <c r="D288" s="224" t="s">
        <v>135</v>
      </c>
      <c r="E288" s="42"/>
      <c r="F288" s="225" t="s">
        <v>394</v>
      </c>
      <c r="G288" s="42"/>
      <c r="H288" s="42"/>
      <c r="I288" s="221"/>
      <c r="J288" s="42"/>
      <c r="K288" s="42"/>
      <c r="L288" s="46"/>
      <c r="M288" s="222"/>
      <c r="N288" s="223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135</v>
      </c>
      <c r="AU288" s="19" t="s">
        <v>87</v>
      </c>
    </row>
    <row r="289" spans="1:51" s="13" customFormat="1" ht="12">
      <c r="A289" s="13"/>
      <c r="B289" s="226"/>
      <c r="C289" s="227"/>
      <c r="D289" s="219" t="s">
        <v>142</v>
      </c>
      <c r="E289" s="228" t="s">
        <v>19</v>
      </c>
      <c r="F289" s="229" t="s">
        <v>395</v>
      </c>
      <c r="G289" s="227"/>
      <c r="H289" s="228" t="s">
        <v>19</v>
      </c>
      <c r="I289" s="230"/>
      <c r="J289" s="227"/>
      <c r="K289" s="227"/>
      <c r="L289" s="231"/>
      <c r="M289" s="232"/>
      <c r="N289" s="233"/>
      <c r="O289" s="233"/>
      <c r="P289" s="233"/>
      <c r="Q289" s="233"/>
      <c r="R289" s="233"/>
      <c r="S289" s="233"/>
      <c r="T289" s="23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35" t="s">
        <v>142</v>
      </c>
      <c r="AU289" s="235" t="s">
        <v>87</v>
      </c>
      <c r="AV289" s="13" t="s">
        <v>85</v>
      </c>
      <c r="AW289" s="13" t="s">
        <v>36</v>
      </c>
      <c r="AX289" s="13" t="s">
        <v>77</v>
      </c>
      <c r="AY289" s="235" t="s">
        <v>124</v>
      </c>
    </row>
    <row r="290" spans="1:51" s="14" customFormat="1" ht="12">
      <c r="A290" s="14"/>
      <c r="B290" s="236"/>
      <c r="C290" s="237"/>
      <c r="D290" s="219" t="s">
        <v>142</v>
      </c>
      <c r="E290" s="238" t="s">
        <v>19</v>
      </c>
      <c r="F290" s="239" t="s">
        <v>396</v>
      </c>
      <c r="G290" s="237"/>
      <c r="H290" s="240">
        <v>200</v>
      </c>
      <c r="I290" s="241"/>
      <c r="J290" s="237"/>
      <c r="K290" s="237"/>
      <c r="L290" s="242"/>
      <c r="M290" s="243"/>
      <c r="N290" s="244"/>
      <c r="O290" s="244"/>
      <c r="P290" s="244"/>
      <c r="Q290" s="244"/>
      <c r="R290" s="244"/>
      <c r="S290" s="244"/>
      <c r="T290" s="245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46" t="s">
        <v>142</v>
      </c>
      <c r="AU290" s="246" t="s">
        <v>87</v>
      </c>
      <c r="AV290" s="14" t="s">
        <v>87</v>
      </c>
      <c r="AW290" s="14" t="s">
        <v>36</v>
      </c>
      <c r="AX290" s="14" t="s">
        <v>85</v>
      </c>
      <c r="AY290" s="246" t="s">
        <v>124</v>
      </c>
    </row>
    <row r="291" spans="1:65" s="2" customFormat="1" ht="16.5" customHeight="1">
      <c r="A291" s="40"/>
      <c r="B291" s="41"/>
      <c r="C291" s="259" t="s">
        <v>397</v>
      </c>
      <c r="D291" s="259" t="s">
        <v>288</v>
      </c>
      <c r="E291" s="260" t="s">
        <v>398</v>
      </c>
      <c r="F291" s="261" t="s">
        <v>399</v>
      </c>
      <c r="G291" s="262" t="s">
        <v>129</v>
      </c>
      <c r="H291" s="263">
        <v>240</v>
      </c>
      <c r="I291" s="264"/>
      <c r="J291" s="265">
        <f>ROUND(I291*H291,2)</f>
        <v>0</v>
      </c>
      <c r="K291" s="261" t="s">
        <v>130</v>
      </c>
      <c r="L291" s="266"/>
      <c r="M291" s="267" t="s">
        <v>19</v>
      </c>
      <c r="N291" s="268" t="s">
        <v>48</v>
      </c>
      <c r="O291" s="86"/>
      <c r="P291" s="215">
        <f>O291*H291</f>
        <v>0</v>
      </c>
      <c r="Q291" s="215">
        <v>0.0003</v>
      </c>
      <c r="R291" s="215">
        <f>Q291*H291</f>
        <v>0.072</v>
      </c>
      <c r="S291" s="215">
        <v>0</v>
      </c>
      <c r="T291" s="216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17" t="s">
        <v>187</v>
      </c>
      <c r="AT291" s="217" t="s">
        <v>288</v>
      </c>
      <c r="AU291" s="217" t="s">
        <v>87</v>
      </c>
      <c r="AY291" s="19" t="s">
        <v>124</v>
      </c>
      <c r="BE291" s="218">
        <f>IF(N291="základní",J291,0)</f>
        <v>0</v>
      </c>
      <c r="BF291" s="218">
        <f>IF(N291="snížená",J291,0)</f>
        <v>0</v>
      </c>
      <c r="BG291" s="218">
        <f>IF(N291="zákl. přenesená",J291,0)</f>
        <v>0</v>
      </c>
      <c r="BH291" s="218">
        <f>IF(N291="sníž. přenesená",J291,0)</f>
        <v>0</v>
      </c>
      <c r="BI291" s="218">
        <f>IF(N291="nulová",J291,0)</f>
        <v>0</v>
      </c>
      <c r="BJ291" s="19" t="s">
        <v>85</v>
      </c>
      <c r="BK291" s="218">
        <f>ROUND(I291*H291,2)</f>
        <v>0</v>
      </c>
      <c r="BL291" s="19" t="s">
        <v>131</v>
      </c>
      <c r="BM291" s="217" t="s">
        <v>400</v>
      </c>
    </row>
    <row r="292" spans="1:47" s="2" customFormat="1" ht="12">
      <c r="A292" s="40"/>
      <c r="B292" s="41"/>
      <c r="C292" s="42"/>
      <c r="D292" s="219" t="s">
        <v>133</v>
      </c>
      <c r="E292" s="42"/>
      <c r="F292" s="220" t="s">
        <v>399</v>
      </c>
      <c r="G292" s="42"/>
      <c r="H292" s="42"/>
      <c r="I292" s="221"/>
      <c r="J292" s="42"/>
      <c r="K292" s="42"/>
      <c r="L292" s="46"/>
      <c r="M292" s="222"/>
      <c r="N292" s="223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133</v>
      </c>
      <c r="AU292" s="19" t="s">
        <v>87</v>
      </c>
    </row>
    <row r="293" spans="1:51" s="14" customFormat="1" ht="12">
      <c r="A293" s="14"/>
      <c r="B293" s="236"/>
      <c r="C293" s="237"/>
      <c r="D293" s="219" t="s">
        <v>142</v>
      </c>
      <c r="E293" s="237"/>
      <c r="F293" s="239" t="s">
        <v>401</v>
      </c>
      <c r="G293" s="237"/>
      <c r="H293" s="240">
        <v>240</v>
      </c>
      <c r="I293" s="241"/>
      <c r="J293" s="237"/>
      <c r="K293" s="237"/>
      <c r="L293" s="242"/>
      <c r="M293" s="243"/>
      <c r="N293" s="244"/>
      <c r="O293" s="244"/>
      <c r="P293" s="244"/>
      <c r="Q293" s="244"/>
      <c r="R293" s="244"/>
      <c r="S293" s="244"/>
      <c r="T293" s="245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46" t="s">
        <v>142</v>
      </c>
      <c r="AU293" s="246" t="s">
        <v>87</v>
      </c>
      <c r="AV293" s="14" t="s">
        <v>87</v>
      </c>
      <c r="AW293" s="14" t="s">
        <v>4</v>
      </c>
      <c r="AX293" s="14" t="s">
        <v>85</v>
      </c>
      <c r="AY293" s="246" t="s">
        <v>124</v>
      </c>
    </row>
    <row r="294" spans="1:65" s="2" customFormat="1" ht="24.15" customHeight="1">
      <c r="A294" s="40"/>
      <c r="B294" s="41"/>
      <c r="C294" s="206" t="s">
        <v>402</v>
      </c>
      <c r="D294" s="206" t="s">
        <v>126</v>
      </c>
      <c r="E294" s="207" t="s">
        <v>403</v>
      </c>
      <c r="F294" s="208" t="s">
        <v>404</v>
      </c>
      <c r="G294" s="209" t="s">
        <v>214</v>
      </c>
      <c r="H294" s="210">
        <v>100</v>
      </c>
      <c r="I294" s="211"/>
      <c r="J294" s="212">
        <f>ROUND(I294*H294,2)</f>
        <v>0</v>
      </c>
      <c r="K294" s="208" t="s">
        <v>130</v>
      </c>
      <c r="L294" s="46"/>
      <c r="M294" s="213" t="s">
        <v>19</v>
      </c>
      <c r="N294" s="214" t="s">
        <v>48</v>
      </c>
      <c r="O294" s="86"/>
      <c r="P294" s="215">
        <f>O294*H294</f>
        <v>0</v>
      </c>
      <c r="Q294" s="215">
        <v>0.27411</v>
      </c>
      <c r="R294" s="215">
        <f>Q294*H294</f>
        <v>27.411</v>
      </c>
      <c r="S294" s="215">
        <v>0</v>
      </c>
      <c r="T294" s="216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17" t="s">
        <v>131</v>
      </c>
      <c r="AT294" s="217" t="s">
        <v>126</v>
      </c>
      <c r="AU294" s="217" t="s">
        <v>87</v>
      </c>
      <c r="AY294" s="19" t="s">
        <v>124</v>
      </c>
      <c r="BE294" s="218">
        <f>IF(N294="základní",J294,0)</f>
        <v>0</v>
      </c>
      <c r="BF294" s="218">
        <f>IF(N294="snížená",J294,0)</f>
        <v>0</v>
      </c>
      <c r="BG294" s="218">
        <f>IF(N294="zákl. přenesená",J294,0)</f>
        <v>0</v>
      </c>
      <c r="BH294" s="218">
        <f>IF(N294="sníž. přenesená",J294,0)</f>
        <v>0</v>
      </c>
      <c r="BI294" s="218">
        <f>IF(N294="nulová",J294,0)</f>
        <v>0</v>
      </c>
      <c r="BJ294" s="19" t="s">
        <v>85</v>
      </c>
      <c r="BK294" s="218">
        <f>ROUND(I294*H294,2)</f>
        <v>0</v>
      </c>
      <c r="BL294" s="19" t="s">
        <v>131</v>
      </c>
      <c r="BM294" s="217" t="s">
        <v>405</v>
      </c>
    </row>
    <row r="295" spans="1:47" s="2" customFormat="1" ht="12">
      <c r="A295" s="40"/>
      <c r="B295" s="41"/>
      <c r="C295" s="42"/>
      <c r="D295" s="219" t="s">
        <v>133</v>
      </c>
      <c r="E295" s="42"/>
      <c r="F295" s="220" t="s">
        <v>406</v>
      </c>
      <c r="G295" s="42"/>
      <c r="H295" s="42"/>
      <c r="I295" s="221"/>
      <c r="J295" s="42"/>
      <c r="K295" s="42"/>
      <c r="L295" s="46"/>
      <c r="M295" s="222"/>
      <c r="N295" s="223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133</v>
      </c>
      <c r="AU295" s="19" t="s">
        <v>87</v>
      </c>
    </row>
    <row r="296" spans="1:47" s="2" customFormat="1" ht="12">
      <c r="A296" s="40"/>
      <c r="B296" s="41"/>
      <c r="C296" s="42"/>
      <c r="D296" s="224" t="s">
        <v>135</v>
      </c>
      <c r="E296" s="42"/>
      <c r="F296" s="225" t="s">
        <v>407</v>
      </c>
      <c r="G296" s="42"/>
      <c r="H296" s="42"/>
      <c r="I296" s="221"/>
      <c r="J296" s="42"/>
      <c r="K296" s="42"/>
      <c r="L296" s="46"/>
      <c r="M296" s="222"/>
      <c r="N296" s="223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135</v>
      </c>
      <c r="AU296" s="19" t="s">
        <v>87</v>
      </c>
    </row>
    <row r="297" spans="1:51" s="13" customFormat="1" ht="12">
      <c r="A297" s="13"/>
      <c r="B297" s="226"/>
      <c r="C297" s="227"/>
      <c r="D297" s="219" t="s">
        <v>142</v>
      </c>
      <c r="E297" s="228" t="s">
        <v>19</v>
      </c>
      <c r="F297" s="229" t="s">
        <v>408</v>
      </c>
      <c r="G297" s="227"/>
      <c r="H297" s="228" t="s">
        <v>19</v>
      </c>
      <c r="I297" s="230"/>
      <c r="J297" s="227"/>
      <c r="K297" s="227"/>
      <c r="L297" s="231"/>
      <c r="M297" s="232"/>
      <c r="N297" s="233"/>
      <c r="O297" s="233"/>
      <c r="P297" s="233"/>
      <c r="Q297" s="233"/>
      <c r="R297" s="233"/>
      <c r="S297" s="233"/>
      <c r="T297" s="23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35" t="s">
        <v>142</v>
      </c>
      <c r="AU297" s="235" t="s">
        <v>87</v>
      </c>
      <c r="AV297" s="13" t="s">
        <v>85</v>
      </c>
      <c r="AW297" s="13" t="s">
        <v>36</v>
      </c>
      <c r="AX297" s="13" t="s">
        <v>77</v>
      </c>
      <c r="AY297" s="235" t="s">
        <v>124</v>
      </c>
    </row>
    <row r="298" spans="1:51" s="14" customFormat="1" ht="12">
      <c r="A298" s="14"/>
      <c r="B298" s="236"/>
      <c r="C298" s="237"/>
      <c r="D298" s="219" t="s">
        <v>142</v>
      </c>
      <c r="E298" s="238" t="s">
        <v>19</v>
      </c>
      <c r="F298" s="239" t="s">
        <v>409</v>
      </c>
      <c r="G298" s="237"/>
      <c r="H298" s="240">
        <v>100</v>
      </c>
      <c r="I298" s="241"/>
      <c r="J298" s="237"/>
      <c r="K298" s="237"/>
      <c r="L298" s="242"/>
      <c r="M298" s="243"/>
      <c r="N298" s="244"/>
      <c r="O298" s="244"/>
      <c r="P298" s="244"/>
      <c r="Q298" s="244"/>
      <c r="R298" s="244"/>
      <c r="S298" s="244"/>
      <c r="T298" s="245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46" t="s">
        <v>142</v>
      </c>
      <c r="AU298" s="246" t="s">
        <v>87</v>
      </c>
      <c r="AV298" s="14" t="s">
        <v>87</v>
      </c>
      <c r="AW298" s="14" t="s">
        <v>36</v>
      </c>
      <c r="AX298" s="14" t="s">
        <v>85</v>
      </c>
      <c r="AY298" s="246" t="s">
        <v>124</v>
      </c>
    </row>
    <row r="299" spans="1:65" s="2" customFormat="1" ht="16.5" customHeight="1">
      <c r="A299" s="40"/>
      <c r="B299" s="41"/>
      <c r="C299" s="206" t="s">
        <v>410</v>
      </c>
      <c r="D299" s="206" t="s">
        <v>126</v>
      </c>
      <c r="E299" s="207" t="s">
        <v>411</v>
      </c>
      <c r="F299" s="208" t="s">
        <v>412</v>
      </c>
      <c r="G299" s="209" t="s">
        <v>231</v>
      </c>
      <c r="H299" s="210">
        <v>4.212</v>
      </c>
      <c r="I299" s="211"/>
      <c r="J299" s="212">
        <f>ROUND(I299*H299,2)</f>
        <v>0</v>
      </c>
      <c r="K299" s="208" t="s">
        <v>130</v>
      </c>
      <c r="L299" s="46"/>
      <c r="M299" s="213" t="s">
        <v>19</v>
      </c>
      <c r="N299" s="214" t="s">
        <v>48</v>
      </c>
      <c r="O299" s="86"/>
      <c r="P299" s="215">
        <f>O299*H299</f>
        <v>0</v>
      </c>
      <c r="Q299" s="215">
        <v>2.50187</v>
      </c>
      <c r="R299" s="215">
        <f>Q299*H299</f>
        <v>10.537876439999998</v>
      </c>
      <c r="S299" s="215">
        <v>0</v>
      </c>
      <c r="T299" s="216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17" t="s">
        <v>131</v>
      </c>
      <c r="AT299" s="217" t="s">
        <v>126</v>
      </c>
      <c r="AU299" s="217" t="s">
        <v>87</v>
      </c>
      <c r="AY299" s="19" t="s">
        <v>124</v>
      </c>
      <c r="BE299" s="218">
        <f>IF(N299="základní",J299,0)</f>
        <v>0</v>
      </c>
      <c r="BF299" s="218">
        <f>IF(N299="snížená",J299,0)</f>
        <v>0</v>
      </c>
      <c r="BG299" s="218">
        <f>IF(N299="zákl. přenesená",J299,0)</f>
        <v>0</v>
      </c>
      <c r="BH299" s="218">
        <f>IF(N299="sníž. přenesená",J299,0)</f>
        <v>0</v>
      </c>
      <c r="BI299" s="218">
        <f>IF(N299="nulová",J299,0)</f>
        <v>0</v>
      </c>
      <c r="BJ299" s="19" t="s">
        <v>85</v>
      </c>
      <c r="BK299" s="218">
        <f>ROUND(I299*H299,2)</f>
        <v>0</v>
      </c>
      <c r="BL299" s="19" t="s">
        <v>131</v>
      </c>
      <c r="BM299" s="217" t="s">
        <v>413</v>
      </c>
    </row>
    <row r="300" spans="1:47" s="2" customFormat="1" ht="12">
      <c r="A300" s="40"/>
      <c r="B300" s="41"/>
      <c r="C300" s="42"/>
      <c r="D300" s="219" t="s">
        <v>133</v>
      </c>
      <c r="E300" s="42"/>
      <c r="F300" s="220" t="s">
        <v>414</v>
      </c>
      <c r="G300" s="42"/>
      <c r="H300" s="42"/>
      <c r="I300" s="221"/>
      <c r="J300" s="42"/>
      <c r="K300" s="42"/>
      <c r="L300" s="46"/>
      <c r="M300" s="222"/>
      <c r="N300" s="223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133</v>
      </c>
      <c r="AU300" s="19" t="s">
        <v>87</v>
      </c>
    </row>
    <row r="301" spans="1:47" s="2" customFormat="1" ht="12">
      <c r="A301" s="40"/>
      <c r="B301" s="41"/>
      <c r="C301" s="42"/>
      <c r="D301" s="224" t="s">
        <v>135</v>
      </c>
      <c r="E301" s="42"/>
      <c r="F301" s="225" t="s">
        <v>415</v>
      </c>
      <c r="G301" s="42"/>
      <c r="H301" s="42"/>
      <c r="I301" s="221"/>
      <c r="J301" s="42"/>
      <c r="K301" s="42"/>
      <c r="L301" s="46"/>
      <c r="M301" s="222"/>
      <c r="N301" s="223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135</v>
      </c>
      <c r="AU301" s="19" t="s">
        <v>87</v>
      </c>
    </row>
    <row r="302" spans="1:51" s="13" customFormat="1" ht="12">
      <c r="A302" s="13"/>
      <c r="B302" s="226"/>
      <c r="C302" s="227"/>
      <c r="D302" s="219" t="s">
        <v>142</v>
      </c>
      <c r="E302" s="228" t="s">
        <v>19</v>
      </c>
      <c r="F302" s="229" t="s">
        <v>237</v>
      </c>
      <c r="G302" s="227"/>
      <c r="H302" s="228" t="s">
        <v>19</v>
      </c>
      <c r="I302" s="230"/>
      <c r="J302" s="227"/>
      <c r="K302" s="227"/>
      <c r="L302" s="231"/>
      <c r="M302" s="232"/>
      <c r="N302" s="233"/>
      <c r="O302" s="233"/>
      <c r="P302" s="233"/>
      <c r="Q302" s="233"/>
      <c r="R302" s="233"/>
      <c r="S302" s="233"/>
      <c r="T302" s="234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35" t="s">
        <v>142</v>
      </c>
      <c r="AU302" s="235" t="s">
        <v>87</v>
      </c>
      <c r="AV302" s="13" t="s">
        <v>85</v>
      </c>
      <c r="AW302" s="13" t="s">
        <v>36</v>
      </c>
      <c r="AX302" s="13" t="s">
        <v>77</v>
      </c>
      <c r="AY302" s="235" t="s">
        <v>124</v>
      </c>
    </row>
    <row r="303" spans="1:51" s="14" customFormat="1" ht="12">
      <c r="A303" s="14"/>
      <c r="B303" s="236"/>
      <c r="C303" s="237"/>
      <c r="D303" s="219" t="s">
        <v>142</v>
      </c>
      <c r="E303" s="238" t="s">
        <v>19</v>
      </c>
      <c r="F303" s="239" t="s">
        <v>238</v>
      </c>
      <c r="G303" s="237"/>
      <c r="H303" s="240">
        <v>3.276</v>
      </c>
      <c r="I303" s="241"/>
      <c r="J303" s="237"/>
      <c r="K303" s="237"/>
      <c r="L303" s="242"/>
      <c r="M303" s="243"/>
      <c r="N303" s="244"/>
      <c r="O303" s="244"/>
      <c r="P303" s="244"/>
      <c r="Q303" s="244"/>
      <c r="R303" s="244"/>
      <c r="S303" s="244"/>
      <c r="T303" s="245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46" t="s">
        <v>142</v>
      </c>
      <c r="AU303" s="246" t="s">
        <v>87</v>
      </c>
      <c r="AV303" s="14" t="s">
        <v>87</v>
      </c>
      <c r="AW303" s="14" t="s">
        <v>36</v>
      </c>
      <c r="AX303" s="14" t="s">
        <v>77</v>
      </c>
      <c r="AY303" s="246" t="s">
        <v>124</v>
      </c>
    </row>
    <row r="304" spans="1:51" s="13" customFormat="1" ht="12">
      <c r="A304" s="13"/>
      <c r="B304" s="226"/>
      <c r="C304" s="227"/>
      <c r="D304" s="219" t="s">
        <v>142</v>
      </c>
      <c r="E304" s="228" t="s">
        <v>19</v>
      </c>
      <c r="F304" s="229" t="s">
        <v>239</v>
      </c>
      <c r="G304" s="227"/>
      <c r="H304" s="228" t="s">
        <v>19</v>
      </c>
      <c r="I304" s="230"/>
      <c r="J304" s="227"/>
      <c r="K304" s="227"/>
      <c r="L304" s="231"/>
      <c r="M304" s="232"/>
      <c r="N304" s="233"/>
      <c r="O304" s="233"/>
      <c r="P304" s="233"/>
      <c r="Q304" s="233"/>
      <c r="R304" s="233"/>
      <c r="S304" s="233"/>
      <c r="T304" s="23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35" t="s">
        <v>142</v>
      </c>
      <c r="AU304" s="235" t="s">
        <v>87</v>
      </c>
      <c r="AV304" s="13" t="s">
        <v>85</v>
      </c>
      <c r="AW304" s="13" t="s">
        <v>36</v>
      </c>
      <c r="AX304" s="13" t="s">
        <v>77</v>
      </c>
      <c r="AY304" s="235" t="s">
        <v>124</v>
      </c>
    </row>
    <row r="305" spans="1:51" s="14" customFormat="1" ht="12">
      <c r="A305" s="14"/>
      <c r="B305" s="236"/>
      <c r="C305" s="237"/>
      <c r="D305" s="219" t="s">
        <v>142</v>
      </c>
      <c r="E305" s="238" t="s">
        <v>19</v>
      </c>
      <c r="F305" s="239" t="s">
        <v>240</v>
      </c>
      <c r="G305" s="237"/>
      <c r="H305" s="240">
        <v>0.936</v>
      </c>
      <c r="I305" s="241"/>
      <c r="J305" s="237"/>
      <c r="K305" s="237"/>
      <c r="L305" s="242"/>
      <c r="M305" s="243"/>
      <c r="N305" s="244"/>
      <c r="O305" s="244"/>
      <c r="P305" s="244"/>
      <c r="Q305" s="244"/>
      <c r="R305" s="244"/>
      <c r="S305" s="244"/>
      <c r="T305" s="245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46" t="s">
        <v>142</v>
      </c>
      <c r="AU305" s="246" t="s">
        <v>87</v>
      </c>
      <c r="AV305" s="14" t="s">
        <v>87</v>
      </c>
      <c r="AW305" s="14" t="s">
        <v>36</v>
      </c>
      <c r="AX305" s="14" t="s">
        <v>77</v>
      </c>
      <c r="AY305" s="246" t="s">
        <v>124</v>
      </c>
    </row>
    <row r="306" spans="1:51" s="15" customFormat="1" ht="12">
      <c r="A306" s="15"/>
      <c r="B306" s="247"/>
      <c r="C306" s="248"/>
      <c r="D306" s="219" t="s">
        <v>142</v>
      </c>
      <c r="E306" s="249" t="s">
        <v>19</v>
      </c>
      <c r="F306" s="250" t="s">
        <v>146</v>
      </c>
      <c r="G306" s="248"/>
      <c r="H306" s="251">
        <v>4.212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257" t="s">
        <v>142</v>
      </c>
      <c r="AU306" s="257" t="s">
        <v>87</v>
      </c>
      <c r="AV306" s="15" t="s">
        <v>131</v>
      </c>
      <c r="AW306" s="15" t="s">
        <v>36</v>
      </c>
      <c r="AX306" s="15" t="s">
        <v>85</v>
      </c>
      <c r="AY306" s="257" t="s">
        <v>124</v>
      </c>
    </row>
    <row r="307" spans="1:63" s="12" customFormat="1" ht="22.8" customHeight="1">
      <c r="A307" s="12"/>
      <c r="B307" s="190"/>
      <c r="C307" s="191"/>
      <c r="D307" s="192" t="s">
        <v>76</v>
      </c>
      <c r="E307" s="204" t="s">
        <v>147</v>
      </c>
      <c r="F307" s="204" t="s">
        <v>416</v>
      </c>
      <c r="G307" s="191"/>
      <c r="H307" s="191"/>
      <c r="I307" s="194"/>
      <c r="J307" s="205">
        <f>BK307</f>
        <v>0</v>
      </c>
      <c r="K307" s="191"/>
      <c r="L307" s="196"/>
      <c r="M307" s="197"/>
      <c r="N307" s="198"/>
      <c r="O307" s="198"/>
      <c r="P307" s="199">
        <f>SUM(P308:P312)</f>
        <v>0</v>
      </c>
      <c r="Q307" s="198"/>
      <c r="R307" s="199">
        <f>SUM(R308:R312)</f>
        <v>3.863964</v>
      </c>
      <c r="S307" s="198"/>
      <c r="T307" s="200">
        <f>SUM(T308:T312)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1" t="s">
        <v>85</v>
      </c>
      <c r="AT307" s="202" t="s">
        <v>76</v>
      </c>
      <c r="AU307" s="202" t="s">
        <v>85</v>
      </c>
      <c r="AY307" s="201" t="s">
        <v>124</v>
      </c>
      <c r="BK307" s="203">
        <f>SUM(BK308:BK312)</f>
        <v>0</v>
      </c>
    </row>
    <row r="308" spans="1:65" s="2" customFormat="1" ht="16.5" customHeight="1">
      <c r="A308" s="40"/>
      <c r="B308" s="41"/>
      <c r="C308" s="206" t="s">
        <v>417</v>
      </c>
      <c r="D308" s="206" t="s">
        <v>126</v>
      </c>
      <c r="E308" s="207" t="s">
        <v>418</v>
      </c>
      <c r="F308" s="208" t="s">
        <v>419</v>
      </c>
      <c r="G308" s="209" t="s">
        <v>231</v>
      </c>
      <c r="H308" s="210">
        <v>2.6</v>
      </c>
      <c r="I308" s="211"/>
      <c r="J308" s="212">
        <f>ROUND(I308*H308,2)</f>
        <v>0</v>
      </c>
      <c r="K308" s="208" t="s">
        <v>19</v>
      </c>
      <c r="L308" s="46"/>
      <c r="M308" s="213" t="s">
        <v>19</v>
      </c>
      <c r="N308" s="214" t="s">
        <v>48</v>
      </c>
      <c r="O308" s="86"/>
      <c r="P308" s="215">
        <f>O308*H308</f>
        <v>0</v>
      </c>
      <c r="Q308" s="215">
        <v>1.48614</v>
      </c>
      <c r="R308" s="215">
        <f>Q308*H308</f>
        <v>3.863964</v>
      </c>
      <c r="S308" s="215">
        <v>0</v>
      </c>
      <c r="T308" s="216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17" t="s">
        <v>131</v>
      </c>
      <c r="AT308" s="217" t="s">
        <v>126</v>
      </c>
      <c r="AU308" s="217" t="s">
        <v>87</v>
      </c>
      <c r="AY308" s="19" t="s">
        <v>124</v>
      </c>
      <c r="BE308" s="218">
        <f>IF(N308="základní",J308,0)</f>
        <v>0</v>
      </c>
      <c r="BF308" s="218">
        <f>IF(N308="snížená",J308,0)</f>
        <v>0</v>
      </c>
      <c r="BG308" s="218">
        <f>IF(N308="zákl. přenesená",J308,0)</f>
        <v>0</v>
      </c>
      <c r="BH308" s="218">
        <f>IF(N308="sníž. přenesená",J308,0)</f>
        <v>0</v>
      </c>
      <c r="BI308" s="218">
        <f>IF(N308="nulová",J308,0)</f>
        <v>0</v>
      </c>
      <c r="BJ308" s="19" t="s">
        <v>85</v>
      </c>
      <c r="BK308" s="218">
        <f>ROUND(I308*H308,2)</f>
        <v>0</v>
      </c>
      <c r="BL308" s="19" t="s">
        <v>131</v>
      </c>
      <c r="BM308" s="217" t="s">
        <v>420</v>
      </c>
    </row>
    <row r="309" spans="1:47" s="2" customFormat="1" ht="12">
      <c r="A309" s="40"/>
      <c r="B309" s="41"/>
      <c r="C309" s="42"/>
      <c r="D309" s="219" t="s">
        <v>133</v>
      </c>
      <c r="E309" s="42"/>
      <c r="F309" s="220" t="s">
        <v>419</v>
      </c>
      <c r="G309" s="42"/>
      <c r="H309" s="42"/>
      <c r="I309" s="221"/>
      <c r="J309" s="42"/>
      <c r="K309" s="42"/>
      <c r="L309" s="46"/>
      <c r="M309" s="222"/>
      <c r="N309" s="223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133</v>
      </c>
      <c r="AU309" s="19" t="s">
        <v>87</v>
      </c>
    </row>
    <row r="310" spans="1:51" s="13" customFormat="1" ht="12">
      <c r="A310" s="13"/>
      <c r="B310" s="226"/>
      <c r="C310" s="227"/>
      <c r="D310" s="219" t="s">
        <v>142</v>
      </c>
      <c r="E310" s="228" t="s">
        <v>19</v>
      </c>
      <c r="F310" s="229" t="s">
        <v>421</v>
      </c>
      <c r="G310" s="227"/>
      <c r="H310" s="228" t="s">
        <v>19</v>
      </c>
      <c r="I310" s="230"/>
      <c r="J310" s="227"/>
      <c r="K310" s="227"/>
      <c r="L310" s="231"/>
      <c r="M310" s="232"/>
      <c r="N310" s="233"/>
      <c r="O310" s="233"/>
      <c r="P310" s="233"/>
      <c r="Q310" s="233"/>
      <c r="R310" s="233"/>
      <c r="S310" s="233"/>
      <c r="T310" s="23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35" t="s">
        <v>142</v>
      </c>
      <c r="AU310" s="235" t="s">
        <v>87</v>
      </c>
      <c r="AV310" s="13" t="s">
        <v>85</v>
      </c>
      <c r="AW310" s="13" t="s">
        <v>36</v>
      </c>
      <c r="AX310" s="13" t="s">
        <v>77</v>
      </c>
      <c r="AY310" s="235" t="s">
        <v>124</v>
      </c>
    </row>
    <row r="311" spans="1:51" s="13" customFormat="1" ht="12">
      <c r="A311" s="13"/>
      <c r="B311" s="226"/>
      <c r="C311" s="227"/>
      <c r="D311" s="219" t="s">
        <v>142</v>
      </c>
      <c r="E311" s="228" t="s">
        <v>19</v>
      </c>
      <c r="F311" s="229" t="s">
        <v>422</v>
      </c>
      <c r="G311" s="227"/>
      <c r="H311" s="228" t="s">
        <v>19</v>
      </c>
      <c r="I311" s="230"/>
      <c r="J311" s="227"/>
      <c r="K311" s="227"/>
      <c r="L311" s="231"/>
      <c r="M311" s="232"/>
      <c r="N311" s="233"/>
      <c r="O311" s="233"/>
      <c r="P311" s="233"/>
      <c r="Q311" s="233"/>
      <c r="R311" s="233"/>
      <c r="S311" s="233"/>
      <c r="T311" s="23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35" t="s">
        <v>142</v>
      </c>
      <c r="AU311" s="235" t="s">
        <v>87</v>
      </c>
      <c r="AV311" s="13" t="s">
        <v>85</v>
      </c>
      <c r="AW311" s="13" t="s">
        <v>36</v>
      </c>
      <c r="AX311" s="13" t="s">
        <v>77</v>
      </c>
      <c r="AY311" s="235" t="s">
        <v>124</v>
      </c>
    </row>
    <row r="312" spans="1:51" s="14" customFormat="1" ht="12">
      <c r="A312" s="14"/>
      <c r="B312" s="236"/>
      <c r="C312" s="237"/>
      <c r="D312" s="219" t="s">
        <v>142</v>
      </c>
      <c r="E312" s="238" t="s">
        <v>19</v>
      </c>
      <c r="F312" s="239" t="s">
        <v>423</v>
      </c>
      <c r="G312" s="237"/>
      <c r="H312" s="240">
        <v>2.6</v>
      </c>
      <c r="I312" s="241"/>
      <c r="J312" s="237"/>
      <c r="K312" s="237"/>
      <c r="L312" s="242"/>
      <c r="M312" s="243"/>
      <c r="N312" s="244"/>
      <c r="O312" s="244"/>
      <c r="P312" s="244"/>
      <c r="Q312" s="244"/>
      <c r="R312" s="244"/>
      <c r="S312" s="244"/>
      <c r="T312" s="245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46" t="s">
        <v>142</v>
      </c>
      <c r="AU312" s="246" t="s">
        <v>87</v>
      </c>
      <c r="AV312" s="14" t="s">
        <v>87</v>
      </c>
      <c r="AW312" s="14" t="s">
        <v>36</v>
      </c>
      <c r="AX312" s="14" t="s">
        <v>85</v>
      </c>
      <c r="AY312" s="246" t="s">
        <v>124</v>
      </c>
    </row>
    <row r="313" spans="1:63" s="12" customFormat="1" ht="22.8" customHeight="1">
      <c r="A313" s="12"/>
      <c r="B313" s="190"/>
      <c r="C313" s="191"/>
      <c r="D313" s="192" t="s">
        <v>76</v>
      </c>
      <c r="E313" s="204" t="s">
        <v>131</v>
      </c>
      <c r="F313" s="204" t="s">
        <v>424</v>
      </c>
      <c r="G313" s="191"/>
      <c r="H313" s="191"/>
      <c r="I313" s="194"/>
      <c r="J313" s="205">
        <f>BK313</f>
        <v>0</v>
      </c>
      <c r="K313" s="191"/>
      <c r="L313" s="196"/>
      <c r="M313" s="197"/>
      <c r="N313" s="198"/>
      <c r="O313" s="198"/>
      <c r="P313" s="199">
        <f>SUM(P314:P341)</f>
        <v>0</v>
      </c>
      <c r="Q313" s="198"/>
      <c r="R313" s="199">
        <f>SUM(R314:R341)</f>
        <v>61.42595974999999</v>
      </c>
      <c r="S313" s="198"/>
      <c r="T313" s="200">
        <f>SUM(T314:T341)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01" t="s">
        <v>85</v>
      </c>
      <c r="AT313" s="202" t="s">
        <v>76</v>
      </c>
      <c r="AU313" s="202" t="s">
        <v>85</v>
      </c>
      <c r="AY313" s="201" t="s">
        <v>124</v>
      </c>
      <c r="BK313" s="203">
        <f>SUM(BK314:BK341)</f>
        <v>0</v>
      </c>
    </row>
    <row r="314" spans="1:65" s="2" customFormat="1" ht="16.5" customHeight="1">
      <c r="A314" s="40"/>
      <c r="B314" s="41"/>
      <c r="C314" s="206" t="s">
        <v>425</v>
      </c>
      <c r="D314" s="206" t="s">
        <v>126</v>
      </c>
      <c r="E314" s="207" t="s">
        <v>426</v>
      </c>
      <c r="F314" s="208" t="s">
        <v>427</v>
      </c>
      <c r="G314" s="209" t="s">
        <v>231</v>
      </c>
      <c r="H314" s="210">
        <v>4.991</v>
      </c>
      <c r="I314" s="211"/>
      <c r="J314" s="212">
        <f>ROUND(I314*H314,2)</f>
        <v>0</v>
      </c>
      <c r="K314" s="208" t="s">
        <v>130</v>
      </c>
      <c r="L314" s="46"/>
      <c r="M314" s="213" t="s">
        <v>19</v>
      </c>
      <c r="N314" s="214" t="s">
        <v>48</v>
      </c>
      <c r="O314" s="86"/>
      <c r="P314" s="215">
        <f>O314*H314</f>
        <v>0</v>
      </c>
      <c r="Q314" s="215">
        <v>1.7034</v>
      </c>
      <c r="R314" s="215">
        <f>Q314*H314</f>
        <v>8.501669399999999</v>
      </c>
      <c r="S314" s="215">
        <v>0</v>
      </c>
      <c r="T314" s="216">
        <f>S314*H314</f>
        <v>0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17" t="s">
        <v>131</v>
      </c>
      <c r="AT314" s="217" t="s">
        <v>126</v>
      </c>
      <c r="AU314" s="217" t="s">
        <v>87</v>
      </c>
      <c r="AY314" s="19" t="s">
        <v>124</v>
      </c>
      <c r="BE314" s="218">
        <f>IF(N314="základní",J314,0)</f>
        <v>0</v>
      </c>
      <c r="BF314" s="218">
        <f>IF(N314="snížená",J314,0)</f>
        <v>0</v>
      </c>
      <c r="BG314" s="218">
        <f>IF(N314="zákl. přenesená",J314,0)</f>
        <v>0</v>
      </c>
      <c r="BH314" s="218">
        <f>IF(N314="sníž. přenesená",J314,0)</f>
        <v>0</v>
      </c>
      <c r="BI314" s="218">
        <f>IF(N314="nulová",J314,0)</f>
        <v>0</v>
      </c>
      <c r="BJ314" s="19" t="s">
        <v>85</v>
      </c>
      <c r="BK314" s="218">
        <f>ROUND(I314*H314,2)</f>
        <v>0</v>
      </c>
      <c r="BL314" s="19" t="s">
        <v>131</v>
      </c>
      <c r="BM314" s="217" t="s">
        <v>428</v>
      </c>
    </row>
    <row r="315" spans="1:47" s="2" customFormat="1" ht="12">
      <c r="A315" s="40"/>
      <c r="B315" s="41"/>
      <c r="C315" s="42"/>
      <c r="D315" s="219" t="s">
        <v>133</v>
      </c>
      <c r="E315" s="42"/>
      <c r="F315" s="220" t="s">
        <v>429</v>
      </c>
      <c r="G315" s="42"/>
      <c r="H315" s="42"/>
      <c r="I315" s="221"/>
      <c r="J315" s="42"/>
      <c r="K315" s="42"/>
      <c r="L315" s="46"/>
      <c r="M315" s="222"/>
      <c r="N315" s="223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133</v>
      </c>
      <c r="AU315" s="19" t="s">
        <v>87</v>
      </c>
    </row>
    <row r="316" spans="1:47" s="2" customFormat="1" ht="12">
      <c r="A316" s="40"/>
      <c r="B316" s="41"/>
      <c r="C316" s="42"/>
      <c r="D316" s="224" t="s">
        <v>135</v>
      </c>
      <c r="E316" s="42"/>
      <c r="F316" s="225" t="s">
        <v>430</v>
      </c>
      <c r="G316" s="42"/>
      <c r="H316" s="42"/>
      <c r="I316" s="221"/>
      <c r="J316" s="42"/>
      <c r="K316" s="42"/>
      <c r="L316" s="46"/>
      <c r="M316" s="222"/>
      <c r="N316" s="223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135</v>
      </c>
      <c r="AU316" s="19" t="s">
        <v>87</v>
      </c>
    </row>
    <row r="317" spans="1:51" s="13" customFormat="1" ht="12">
      <c r="A317" s="13"/>
      <c r="B317" s="226"/>
      <c r="C317" s="227"/>
      <c r="D317" s="219" t="s">
        <v>142</v>
      </c>
      <c r="E317" s="228" t="s">
        <v>19</v>
      </c>
      <c r="F317" s="229" t="s">
        <v>431</v>
      </c>
      <c r="G317" s="227"/>
      <c r="H317" s="228" t="s">
        <v>19</v>
      </c>
      <c r="I317" s="230"/>
      <c r="J317" s="227"/>
      <c r="K317" s="227"/>
      <c r="L317" s="231"/>
      <c r="M317" s="232"/>
      <c r="N317" s="233"/>
      <c r="O317" s="233"/>
      <c r="P317" s="233"/>
      <c r="Q317" s="233"/>
      <c r="R317" s="233"/>
      <c r="S317" s="233"/>
      <c r="T317" s="23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35" t="s">
        <v>142</v>
      </c>
      <c r="AU317" s="235" t="s">
        <v>87</v>
      </c>
      <c r="AV317" s="13" t="s">
        <v>85</v>
      </c>
      <c r="AW317" s="13" t="s">
        <v>36</v>
      </c>
      <c r="AX317" s="13" t="s">
        <v>77</v>
      </c>
      <c r="AY317" s="235" t="s">
        <v>124</v>
      </c>
    </row>
    <row r="318" spans="1:51" s="14" customFormat="1" ht="12">
      <c r="A318" s="14"/>
      <c r="B318" s="236"/>
      <c r="C318" s="237"/>
      <c r="D318" s="219" t="s">
        <v>142</v>
      </c>
      <c r="E318" s="238" t="s">
        <v>19</v>
      </c>
      <c r="F318" s="239" t="s">
        <v>432</v>
      </c>
      <c r="G318" s="237"/>
      <c r="H318" s="240">
        <v>4.991</v>
      </c>
      <c r="I318" s="241"/>
      <c r="J318" s="237"/>
      <c r="K318" s="237"/>
      <c r="L318" s="242"/>
      <c r="M318" s="243"/>
      <c r="N318" s="244"/>
      <c r="O318" s="244"/>
      <c r="P318" s="244"/>
      <c r="Q318" s="244"/>
      <c r="R318" s="244"/>
      <c r="S318" s="244"/>
      <c r="T318" s="245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46" t="s">
        <v>142</v>
      </c>
      <c r="AU318" s="246" t="s">
        <v>87</v>
      </c>
      <c r="AV318" s="14" t="s">
        <v>87</v>
      </c>
      <c r="AW318" s="14" t="s">
        <v>36</v>
      </c>
      <c r="AX318" s="14" t="s">
        <v>85</v>
      </c>
      <c r="AY318" s="246" t="s">
        <v>124</v>
      </c>
    </row>
    <row r="319" spans="1:65" s="2" customFormat="1" ht="16.5" customHeight="1">
      <c r="A319" s="40"/>
      <c r="B319" s="41"/>
      <c r="C319" s="206" t="s">
        <v>433</v>
      </c>
      <c r="D319" s="206" t="s">
        <v>126</v>
      </c>
      <c r="E319" s="207" t="s">
        <v>434</v>
      </c>
      <c r="F319" s="208" t="s">
        <v>435</v>
      </c>
      <c r="G319" s="209" t="s">
        <v>231</v>
      </c>
      <c r="H319" s="210">
        <v>0.2</v>
      </c>
      <c r="I319" s="211"/>
      <c r="J319" s="212">
        <f>ROUND(I319*H319,2)</f>
        <v>0</v>
      </c>
      <c r="K319" s="208" t="s">
        <v>130</v>
      </c>
      <c r="L319" s="46"/>
      <c r="M319" s="213" t="s">
        <v>19</v>
      </c>
      <c r="N319" s="214" t="s">
        <v>48</v>
      </c>
      <c r="O319" s="86"/>
      <c r="P319" s="215">
        <f>O319*H319</f>
        <v>0</v>
      </c>
      <c r="Q319" s="215">
        <v>0</v>
      </c>
      <c r="R319" s="215">
        <f>Q319*H319</f>
        <v>0</v>
      </c>
      <c r="S319" s="215">
        <v>0</v>
      </c>
      <c r="T319" s="216">
        <f>S319*H319</f>
        <v>0</v>
      </c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R319" s="217" t="s">
        <v>131</v>
      </c>
      <c r="AT319" s="217" t="s">
        <v>126</v>
      </c>
      <c r="AU319" s="217" t="s">
        <v>87</v>
      </c>
      <c r="AY319" s="19" t="s">
        <v>124</v>
      </c>
      <c r="BE319" s="218">
        <f>IF(N319="základní",J319,0)</f>
        <v>0</v>
      </c>
      <c r="BF319" s="218">
        <f>IF(N319="snížená",J319,0)</f>
        <v>0</v>
      </c>
      <c r="BG319" s="218">
        <f>IF(N319="zákl. přenesená",J319,0)</f>
        <v>0</v>
      </c>
      <c r="BH319" s="218">
        <f>IF(N319="sníž. přenesená",J319,0)</f>
        <v>0</v>
      </c>
      <c r="BI319" s="218">
        <f>IF(N319="nulová",J319,0)</f>
        <v>0</v>
      </c>
      <c r="BJ319" s="19" t="s">
        <v>85</v>
      </c>
      <c r="BK319" s="218">
        <f>ROUND(I319*H319,2)</f>
        <v>0</v>
      </c>
      <c r="BL319" s="19" t="s">
        <v>131</v>
      </c>
      <c r="BM319" s="217" t="s">
        <v>436</v>
      </c>
    </row>
    <row r="320" spans="1:47" s="2" customFormat="1" ht="12">
      <c r="A320" s="40"/>
      <c r="B320" s="41"/>
      <c r="C320" s="42"/>
      <c r="D320" s="219" t="s">
        <v>133</v>
      </c>
      <c r="E320" s="42"/>
      <c r="F320" s="220" t="s">
        <v>437</v>
      </c>
      <c r="G320" s="42"/>
      <c r="H320" s="42"/>
      <c r="I320" s="221"/>
      <c r="J320" s="42"/>
      <c r="K320" s="42"/>
      <c r="L320" s="46"/>
      <c r="M320" s="222"/>
      <c r="N320" s="223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133</v>
      </c>
      <c r="AU320" s="19" t="s">
        <v>87</v>
      </c>
    </row>
    <row r="321" spans="1:47" s="2" customFormat="1" ht="12">
      <c r="A321" s="40"/>
      <c r="B321" s="41"/>
      <c r="C321" s="42"/>
      <c r="D321" s="224" t="s">
        <v>135</v>
      </c>
      <c r="E321" s="42"/>
      <c r="F321" s="225" t="s">
        <v>438</v>
      </c>
      <c r="G321" s="42"/>
      <c r="H321" s="42"/>
      <c r="I321" s="221"/>
      <c r="J321" s="42"/>
      <c r="K321" s="42"/>
      <c r="L321" s="46"/>
      <c r="M321" s="222"/>
      <c r="N321" s="223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135</v>
      </c>
      <c r="AU321" s="19" t="s">
        <v>87</v>
      </c>
    </row>
    <row r="322" spans="1:51" s="13" customFormat="1" ht="12">
      <c r="A322" s="13"/>
      <c r="B322" s="226"/>
      <c r="C322" s="227"/>
      <c r="D322" s="219" t="s">
        <v>142</v>
      </c>
      <c r="E322" s="228" t="s">
        <v>19</v>
      </c>
      <c r="F322" s="229" t="s">
        <v>439</v>
      </c>
      <c r="G322" s="227"/>
      <c r="H322" s="228" t="s">
        <v>19</v>
      </c>
      <c r="I322" s="230"/>
      <c r="J322" s="227"/>
      <c r="K322" s="227"/>
      <c r="L322" s="231"/>
      <c r="M322" s="232"/>
      <c r="N322" s="233"/>
      <c r="O322" s="233"/>
      <c r="P322" s="233"/>
      <c r="Q322" s="233"/>
      <c r="R322" s="233"/>
      <c r="S322" s="233"/>
      <c r="T322" s="23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35" t="s">
        <v>142</v>
      </c>
      <c r="AU322" s="235" t="s">
        <v>87</v>
      </c>
      <c r="AV322" s="13" t="s">
        <v>85</v>
      </c>
      <c r="AW322" s="13" t="s">
        <v>36</v>
      </c>
      <c r="AX322" s="13" t="s">
        <v>77</v>
      </c>
      <c r="AY322" s="235" t="s">
        <v>124</v>
      </c>
    </row>
    <row r="323" spans="1:51" s="14" customFormat="1" ht="12">
      <c r="A323" s="14"/>
      <c r="B323" s="236"/>
      <c r="C323" s="237"/>
      <c r="D323" s="219" t="s">
        <v>142</v>
      </c>
      <c r="E323" s="238" t="s">
        <v>19</v>
      </c>
      <c r="F323" s="239" t="s">
        <v>440</v>
      </c>
      <c r="G323" s="237"/>
      <c r="H323" s="240">
        <v>0.2</v>
      </c>
      <c r="I323" s="241"/>
      <c r="J323" s="237"/>
      <c r="K323" s="237"/>
      <c r="L323" s="242"/>
      <c r="M323" s="243"/>
      <c r="N323" s="244"/>
      <c r="O323" s="244"/>
      <c r="P323" s="244"/>
      <c r="Q323" s="244"/>
      <c r="R323" s="244"/>
      <c r="S323" s="244"/>
      <c r="T323" s="245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46" t="s">
        <v>142</v>
      </c>
      <c r="AU323" s="246" t="s">
        <v>87</v>
      </c>
      <c r="AV323" s="14" t="s">
        <v>87</v>
      </c>
      <c r="AW323" s="14" t="s">
        <v>36</v>
      </c>
      <c r="AX323" s="14" t="s">
        <v>85</v>
      </c>
      <c r="AY323" s="246" t="s">
        <v>124</v>
      </c>
    </row>
    <row r="324" spans="1:65" s="2" customFormat="1" ht="16.5" customHeight="1">
      <c r="A324" s="40"/>
      <c r="B324" s="41"/>
      <c r="C324" s="206" t="s">
        <v>441</v>
      </c>
      <c r="D324" s="206" t="s">
        <v>126</v>
      </c>
      <c r="E324" s="207" t="s">
        <v>442</v>
      </c>
      <c r="F324" s="208" t="s">
        <v>443</v>
      </c>
      <c r="G324" s="209" t="s">
        <v>231</v>
      </c>
      <c r="H324" s="210">
        <v>13.905</v>
      </c>
      <c r="I324" s="211"/>
      <c r="J324" s="212">
        <f>ROUND(I324*H324,2)</f>
        <v>0</v>
      </c>
      <c r="K324" s="208" t="s">
        <v>130</v>
      </c>
      <c r="L324" s="46"/>
      <c r="M324" s="213" t="s">
        <v>19</v>
      </c>
      <c r="N324" s="214" t="s">
        <v>48</v>
      </c>
      <c r="O324" s="86"/>
      <c r="P324" s="215">
        <f>O324*H324</f>
        <v>0</v>
      </c>
      <c r="Q324" s="215">
        <v>2.50187</v>
      </c>
      <c r="R324" s="215">
        <f>Q324*H324</f>
        <v>34.788502349999995</v>
      </c>
      <c r="S324" s="215">
        <v>0</v>
      </c>
      <c r="T324" s="216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17" t="s">
        <v>131</v>
      </c>
      <c r="AT324" s="217" t="s">
        <v>126</v>
      </c>
      <c r="AU324" s="217" t="s">
        <v>87</v>
      </c>
      <c r="AY324" s="19" t="s">
        <v>124</v>
      </c>
      <c r="BE324" s="218">
        <f>IF(N324="základní",J324,0)</f>
        <v>0</v>
      </c>
      <c r="BF324" s="218">
        <f>IF(N324="snížená",J324,0)</f>
        <v>0</v>
      </c>
      <c r="BG324" s="218">
        <f>IF(N324="zákl. přenesená",J324,0)</f>
        <v>0</v>
      </c>
      <c r="BH324" s="218">
        <f>IF(N324="sníž. přenesená",J324,0)</f>
        <v>0</v>
      </c>
      <c r="BI324" s="218">
        <f>IF(N324="nulová",J324,0)</f>
        <v>0</v>
      </c>
      <c r="BJ324" s="19" t="s">
        <v>85</v>
      </c>
      <c r="BK324" s="218">
        <f>ROUND(I324*H324,2)</f>
        <v>0</v>
      </c>
      <c r="BL324" s="19" t="s">
        <v>131</v>
      </c>
      <c r="BM324" s="217" t="s">
        <v>444</v>
      </c>
    </row>
    <row r="325" spans="1:47" s="2" customFormat="1" ht="12">
      <c r="A325" s="40"/>
      <c r="B325" s="41"/>
      <c r="C325" s="42"/>
      <c r="D325" s="219" t="s">
        <v>133</v>
      </c>
      <c r="E325" s="42"/>
      <c r="F325" s="220" t="s">
        <v>445</v>
      </c>
      <c r="G325" s="42"/>
      <c r="H325" s="42"/>
      <c r="I325" s="221"/>
      <c r="J325" s="42"/>
      <c r="K325" s="42"/>
      <c r="L325" s="46"/>
      <c r="M325" s="222"/>
      <c r="N325" s="223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133</v>
      </c>
      <c r="AU325" s="19" t="s">
        <v>87</v>
      </c>
    </row>
    <row r="326" spans="1:47" s="2" customFormat="1" ht="12">
      <c r="A326" s="40"/>
      <c r="B326" s="41"/>
      <c r="C326" s="42"/>
      <c r="D326" s="224" t="s">
        <v>135</v>
      </c>
      <c r="E326" s="42"/>
      <c r="F326" s="225" t="s">
        <v>446</v>
      </c>
      <c r="G326" s="42"/>
      <c r="H326" s="42"/>
      <c r="I326" s="221"/>
      <c r="J326" s="42"/>
      <c r="K326" s="42"/>
      <c r="L326" s="46"/>
      <c r="M326" s="222"/>
      <c r="N326" s="223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135</v>
      </c>
      <c r="AU326" s="19" t="s">
        <v>87</v>
      </c>
    </row>
    <row r="327" spans="1:51" s="13" customFormat="1" ht="12">
      <c r="A327" s="13"/>
      <c r="B327" s="226"/>
      <c r="C327" s="227"/>
      <c r="D327" s="219" t="s">
        <v>142</v>
      </c>
      <c r="E327" s="228" t="s">
        <v>19</v>
      </c>
      <c r="F327" s="229" t="s">
        <v>447</v>
      </c>
      <c r="G327" s="227"/>
      <c r="H327" s="228" t="s">
        <v>19</v>
      </c>
      <c r="I327" s="230"/>
      <c r="J327" s="227"/>
      <c r="K327" s="227"/>
      <c r="L327" s="231"/>
      <c r="M327" s="232"/>
      <c r="N327" s="233"/>
      <c r="O327" s="233"/>
      <c r="P327" s="233"/>
      <c r="Q327" s="233"/>
      <c r="R327" s="233"/>
      <c r="S327" s="233"/>
      <c r="T327" s="23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35" t="s">
        <v>142</v>
      </c>
      <c r="AU327" s="235" t="s">
        <v>87</v>
      </c>
      <c r="AV327" s="13" t="s">
        <v>85</v>
      </c>
      <c r="AW327" s="13" t="s">
        <v>36</v>
      </c>
      <c r="AX327" s="13" t="s">
        <v>77</v>
      </c>
      <c r="AY327" s="235" t="s">
        <v>124</v>
      </c>
    </row>
    <row r="328" spans="1:51" s="14" customFormat="1" ht="12">
      <c r="A328" s="14"/>
      <c r="B328" s="236"/>
      <c r="C328" s="237"/>
      <c r="D328" s="219" t="s">
        <v>142</v>
      </c>
      <c r="E328" s="238" t="s">
        <v>19</v>
      </c>
      <c r="F328" s="239" t="s">
        <v>448</v>
      </c>
      <c r="G328" s="237"/>
      <c r="H328" s="240">
        <v>13.905</v>
      </c>
      <c r="I328" s="241"/>
      <c r="J328" s="237"/>
      <c r="K328" s="237"/>
      <c r="L328" s="242"/>
      <c r="M328" s="243"/>
      <c r="N328" s="244"/>
      <c r="O328" s="244"/>
      <c r="P328" s="244"/>
      <c r="Q328" s="244"/>
      <c r="R328" s="244"/>
      <c r="S328" s="244"/>
      <c r="T328" s="245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46" t="s">
        <v>142</v>
      </c>
      <c r="AU328" s="246" t="s">
        <v>87</v>
      </c>
      <c r="AV328" s="14" t="s">
        <v>87</v>
      </c>
      <c r="AW328" s="14" t="s">
        <v>36</v>
      </c>
      <c r="AX328" s="14" t="s">
        <v>85</v>
      </c>
      <c r="AY328" s="246" t="s">
        <v>124</v>
      </c>
    </row>
    <row r="329" spans="1:65" s="2" customFormat="1" ht="16.5" customHeight="1">
      <c r="A329" s="40"/>
      <c r="B329" s="41"/>
      <c r="C329" s="206" t="s">
        <v>449</v>
      </c>
      <c r="D329" s="206" t="s">
        <v>126</v>
      </c>
      <c r="E329" s="207" t="s">
        <v>450</v>
      </c>
      <c r="F329" s="208" t="s">
        <v>451</v>
      </c>
      <c r="G329" s="209" t="s">
        <v>129</v>
      </c>
      <c r="H329" s="210">
        <v>24.4</v>
      </c>
      <c r="I329" s="211"/>
      <c r="J329" s="212">
        <f>ROUND(I329*H329,2)</f>
        <v>0</v>
      </c>
      <c r="K329" s="208" t="s">
        <v>130</v>
      </c>
      <c r="L329" s="46"/>
      <c r="M329" s="213" t="s">
        <v>19</v>
      </c>
      <c r="N329" s="214" t="s">
        <v>48</v>
      </c>
      <c r="O329" s="86"/>
      <c r="P329" s="215">
        <f>O329*H329</f>
        <v>0</v>
      </c>
      <c r="Q329" s="215">
        <v>0.74327</v>
      </c>
      <c r="R329" s="215">
        <f>Q329*H329</f>
        <v>18.135787999999998</v>
      </c>
      <c r="S329" s="215">
        <v>0</v>
      </c>
      <c r="T329" s="216">
        <f>S329*H329</f>
        <v>0</v>
      </c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R329" s="217" t="s">
        <v>131</v>
      </c>
      <c r="AT329" s="217" t="s">
        <v>126</v>
      </c>
      <c r="AU329" s="217" t="s">
        <v>87</v>
      </c>
      <c r="AY329" s="19" t="s">
        <v>124</v>
      </c>
      <c r="BE329" s="218">
        <f>IF(N329="základní",J329,0)</f>
        <v>0</v>
      </c>
      <c r="BF329" s="218">
        <f>IF(N329="snížená",J329,0)</f>
        <v>0</v>
      </c>
      <c r="BG329" s="218">
        <f>IF(N329="zákl. přenesená",J329,0)</f>
        <v>0</v>
      </c>
      <c r="BH329" s="218">
        <f>IF(N329="sníž. přenesená",J329,0)</f>
        <v>0</v>
      </c>
      <c r="BI329" s="218">
        <f>IF(N329="nulová",J329,0)</f>
        <v>0</v>
      </c>
      <c r="BJ329" s="19" t="s">
        <v>85</v>
      </c>
      <c r="BK329" s="218">
        <f>ROUND(I329*H329,2)</f>
        <v>0</v>
      </c>
      <c r="BL329" s="19" t="s">
        <v>131</v>
      </c>
      <c r="BM329" s="217" t="s">
        <v>452</v>
      </c>
    </row>
    <row r="330" spans="1:47" s="2" customFormat="1" ht="12">
      <c r="A330" s="40"/>
      <c r="B330" s="41"/>
      <c r="C330" s="42"/>
      <c r="D330" s="219" t="s">
        <v>133</v>
      </c>
      <c r="E330" s="42"/>
      <c r="F330" s="220" t="s">
        <v>453</v>
      </c>
      <c r="G330" s="42"/>
      <c r="H330" s="42"/>
      <c r="I330" s="221"/>
      <c r="J330" s="42"/>
      <c r="K330" s="42"/>
      <c r="L330" s="46"/>
      <c r="M330" s="222"/>
      <c r="N330" s="223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133</v>
      </c>
      <c r="AU330" s="19" t="s">
        <v>87</v>
      </c>
    </row>
    <row r="331" spans="1:47" s="2" customFormat="1" ht="12">
      <c r="A331" s="40"/>
      <c r="B331" s="41"/>
      <c r="C331" s="42"/>
      <c r="D331" s="224" t="s">
        <v>135</v>
      </c>
      <c r="E331" s="42"/>
      <c r="F331" s="225" t="s">
        <v>454</v>
      </c>
      <c r="G331" s="42"/>
      <c r="H331" s="42"/>
      <c r="I331" s="221"/>
      <c r="J331" s="42"/>
      <c r="K331" s="42"/>
      <c r="L331" s="46"/>
      <c r="M331" s="222"/>
      <c r="N331" s="223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135</v>
      </c>
      <c r="AU331" s="19" t="s">
        <v>87</v>
      </c>
    </row>
    <row r="332" spans="1:51" s="13" customFormat="1" ht="12">
      <c r="A332" s="13"/>
      <c r="B332" s="226"/>
      <c r="C332" s="227"/>
      <c r="D332" s="219" t="s">
        <v>142</v>
      </c>
      <c r="E332" s="228" t="s">
        <v>19</v>
      </c>
      <c r="F332" s="229" t="s">
        <v>455</v>
      </c>
      <c r="G332" s="227"/>
      <c r="H332" s="228" t="s">
        <v>19</v>
      </c>
      <c r="I332" s="230"/>
      <c r="J332" s="227"/>
      <c r="K332" s="227"/>
      <c r="L332" s="231"/>
      <c r="M332" s="232"/>
      <c r="N332" s="233"/>
      <c r="O332" s="233"/>
      <c r="P332" s="233"/>
      <c r="Q332" s="233"/>
      <c r="R332" s="233"/>
      <c r="S332" s="233"/>
      <c r="T332" s="234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35" t="s">
        <v>142</v>
      </c>
      <c r="AU332" s="235" t="s">
        <v>87</v>
      </c>
      <c r="AV332" s="13" t="s">
        <v>85</v>
      </c>
      <c r="AW332" s="13" t="s">
        <v>36</v>
      </c>
      <c r="AX332" s="13" t="s">
        <v>77</v>
      </c>
      <c r="AY332" s="235" t="s">
        <v>124</v>
      </c>
    </row>
    <row r="333" spans="1:51" s="13" customFormat="1" ht="12">
      <c r="A333" s="13"/>
      <c r="B333" s="226"/>
      <c r="C333" s="227"/>
      <c r="D333" s="219" t="s">
        <v>142</v>
      </c>
      <c r="E333" s="228" t="s">
        <v>19</v>
      </c>
      <c r="F333" s="229" t="s">
        <v>456</v>
      </c>
      <c r="G333" s="227"/>
      <c r="H333" s="228" t="s">
        <v>19</v>
      </c>
      <c r="I333" s="230"/>
      <c r="J333" s="227"/>
      <c r="K333" s="227"/>
      <c r="L333" s="231"/>
      <c r="M333" s="232"/>
      <c r="N333" s="233"/>
      <c r="O333" s="233"/>
      <c r="P333" s="233"/>
      <c r="Q333" s="233"/>
      <c r="R333" s="233"/>
      <c r="S333" s="233"/>
      <c r="T333" s="234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35" t="s">
        <v>142</v>
      </c>
      <c r="AU333" s="235" t="s">
        <v>87</v>
      </c>
      <c r="AV333" s="13" t="s">
        <v>85</v>
      </c>
      <c r="AW333" s="13" t="s">
        <v>36</v>
      </c>
      <c r="AX333" s="13" t="s">
        <v>77</v>
      </c>
      <c r="AY333" s="235" t="s">
        <v>124</v>
      </c>
    </row>
    <row r="334" spans="1:51" s="14" customFormat="1" ht="12">
      <c r="A334" s="14"/>
      <c r="B334" s="236"/>
      <c r="C334" s="237"/>
      <c r="D334" s="219" t="s">
        <v>142</v>
      </c>
      <c r="E334" s="238" t="s">
        <v>19</v>
      </c>
      <c r="F334" s="239" t="s">
        <v>457</v>
      </c>
      <c r="G334" s="237"/>
      <c r="H334" s="240">
        <v>3.6</v>
      </c>
      <c r="I334" s="241"/>
      <c r="J334" s="237"/>
      <c r="K334" s="237"/>
      <c r="L334" s="242"/>
      <c r="M334" s="243"/>
      <c r="N334" s="244"/>
      <c r="O334" s="244"/>
      <c r="P334" s="244"/>
      <c r="Q334" s="244"/>
      <c r="R334" s="244"/>
      <c r="S334" s="244"/>
      <c r="T334" s="245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46" t="s">
        <v>142</v>
      </c>
      <c r="AU334" s="246" t="s">
        <v>87</v>
      </c>
      <c r="AV334" s="14" t="s">
        <v>87</v>
      </c>
      <c r="AW334" s="14" t="s">
        <v>36</v>
      </c>
      <c r="AX334" s="14" t="s">
        <v>77</v>
      </c>
      <c r="AY334" s="246" t="s">
        <v>124</v>
      </c>
    </row>
    <row r="335" spans="1:51" s="13" customFormat="1" ht="12">
      <c r="A335" s="13"/>
      <c r="B335" s="226"/>
      <c r="C335" s="227"/>
      <c r="D335" s="219" t="s">
        <v>142</v>
      </c>
      <c r="E335" s="228" t="s">
        <v>19</v>
      </c>
      <c r="F335" s="229" t="s">
        <v>458</v>
      </c>
      <c r="G335" s="227"/>
      <c r="H335" s="228" t="s">
        <v>19</v>
      </c>
      <c r="I335" s="230"/>
      <c r="J335" s="227"/>
      <c r="K335" s="227"/>
      <c r="L335" s="231"/>
      <c r="M335" s="232"/>
      <c r="N335" s="233"/>
      <c r="O335" s="233"/>
      <c r="P335" s="233"/>
      <c r="Q335" s="233"/>
      <c r="R335" s="233"/>
      <c r="S335" s="233"/>
      <c r="T335" s="234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35" t="s">
        <v>142</v>
      </c>
      <c r="AU335" s="235" t="s">
        <v>87</v>
      </c>
      <c r="AV335" s="13" t="s">
        <v>85</v>
      </c>
      <c r="AW335" s="13" t="s">
        <v>36</v>
      </c>
      <c r="AX335" s="13" t="s">
        <v>77</v>
      </c>
      <c r="AY335" s="235" t="s">
        <v>124</v>
      </c>
    </row>
    <row r="336" spans="1:51" s="14" customFormat="1" ht="12">
      <c r="A336" s="14"/>
      <c r="B336" s="236"/>
      <c r="C336" s="237"/>
      <c r="D336" s="219" t="s">
        <v>142</v>
      </c>
      <c r="E336" s="238" t="s">
        <v>19</v>
      </c>
      <c r="F336" s="239" t="s">
        <v>459</v>
      </c>
      <c r="G336" s="237"/>
      <c r="H336" s="240">
        <v>12</v>
      </c>
      <c r="I336" s="241"/>
      <c r="J336" s="237"/>
      <c r="K336" s="237"/>
      <c r="L336" s="242"/>
      <c r="M336" s="243"/>
      <c r="N336" s="244"/>
      <c r="O336" s="244"/>
      <c r="P336" s="244"/>
      <c r="Q336" s="244"/>
      <c r="R336" s="244"/>
      <c r="S336" s="244"/>
      <c r="T336" s="245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46" t="s">
        <v>142</v>
      </c>
      <c r="AU336" s="246" t="s">
        <v>87</v>
      </c>
      <c r="AV336" s="14" t="s">
        <v>87</v>
      </c>
      <c r="AW336" s="14" t="s">
        <v>36</v>
      </c>
      <c r="AX336" s="14" t="s">
        <v>77</v>
      </c>
      <c r="AY336" s="246" t="s">
        <v>124</v>
      </c>
    </row>
    <row r="337" spans="1:51" s="13" customFormat="1" ht="12">
      <c r="A337" s="13"/>
      <c r="B337" s="226"/>
      <c r="C337" s="227"/>
      <c r="D337" s="219" t="s">
        <v>142</v>
      </c>
      <c r="E337" s="228" t="s">
        <v>19</v>
      </c>
      <c r="F337" s="229" t="s">
        <v>460</v>
      </c>
      <c r="G337" s="227"/>
      <c r="H337" s="228" t="s">
        <v>19</v>
      </c>
      <c r="I337" s="230"/>
      <c r="J337" s="227"/>
      <c r="K337" s="227"/>
      <c r="L337" s="231"/>
      <c r="M337" s="232"/>
      <c r="N337" s="233"/>
      <c r="O337" s="233"/>
      <c r="P337" s="233"/>
      <c r="Q337" s="233"/>
      <c r="R337" s="233"/>
      <c r="S337" s="233"/>
      <c r="T337" s="23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35" t="s">
        <v>142</v>
      </c>
      <c r="AU337" s="235" t="s">
        <v>87</v>
      </c>
      <c r="AV337" s="13" t="s">
        <v>85</v>
      </c>
      <c r="AW337" s="13" t="s">
        <v>36</v>
      </c>
      <c r="AX337" s="13" t="s">
        <v>77</v>
      </c>
      <c r="AY337" s="235" t="s">
        <v>124</v>
      </c>
    </row>
    <row r="338" spans="1:51" s="14" customFormat="1" ht="12">
      <c r="A338" s="14"/>
      <c r="B338" s="236"/>
      <c r="C338" s="237"/>
      <c r="D338" s="219" t="s">
        <v>142</v>
      </c>
      <c r="E338" s="238" t="s">
        <v>19</v>
      </c>
      <c r="F338" s="239" t="s">
        <v>461</v>
      </c>
      <c r="G338" s="237"/>
      <c r="H338" s="240">
        <v>7.8</v>
      </c>
      <c r="I338" s="241"/>
      <c r="J338" s="237"/>
      <c r="K338" s="237"/>
      <c r="L338" s="242"/>
      <c r="M338" s="243"/>
      <c r="N338" s="244"/>
      <c r="O338" s="244"/>
      <c r="P338" s="244"/>
      <c r="Q338" s="244"/>
      <c r="R338" s="244"/>
      <c r="S338" s="244"/>
      <c r="T338" s="245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46" t="s">
        <v>142</v>
      </c>
      <c r="AU338" s="246" t="s">
        <v>87</v>
      </c>
      <c r="AV338" s="14" t="s">
        <v>87</v>
      </c>
      <c r="AW338" s="14" t="s">
        <v>36</v>
      </c>
      <c r="AX338" s="14" t="s">
        <v>77</v>
      </c>
      <c r="AY338" s="246" t="s">
        <v>124</v>
      </c>
    </row>
    <row r="339" spans="1:51" s="13" customFormat="1" ht="12">
      <c r="A339" s="13"/>
      <c r="B339" s="226"/>
      <c r="C339" s="227"/>
      <c r="D339" s="219" t="s">
        <v>142</v>
      </c>
      <c r="E339" s="228" t="s">
        <v>19</v>
      </c>
      <c r="F339" s="229" t="s">
        <v>462</v>
      </c>
      <c r="G339" s="227"/>
      <c r="H339" s="228" t="s">
        <v>19</v>
      </c>
      <c r="I339" s="230"/>
      <c r="J339" s="227"/>
      <c r="K339" s="227"/>
      <c r="L339" s="231"/>
      <c r="M339" s="232"/>
      <c r="N339" s="233"/>
      <c r="O339" s="233"/>
      <c r="P339" s="233"/>
      <c r="Q339" s="233"/>
      <c r="R339" s="233"/>
      <c r="S339" s="233"/>
      <c r="T339" s="23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35" t="s">
        <v>142</v>
      </c>
      <c r="AU339" s="235" t="s">
        <v>87</v>
      </c>
      <c r="AV339" s="13" t="s">
        <v>85</v>
      </c>
      <c r="AW339" s="13" t="s">
        <v>36</v>
      </c>
      <c r="AX339" s="13" t="s">
        <v>77</v>
      </c>
      <c r="AY339" s="235" t="s">
        <v>124</v>
      </c>
    </row>
    <row r="340" spans="1:51" s="14" customFormat="1" ht="12">
      <c r="A340" s="14"/>
      <c r="B340" s="236"/>
      <c r="C340" s="237"/>
      <c r="D340" s="219" t="s">
        <v>142</v>
      </c>
      <c r="E340" s="238" t="s">
        <v>19</v>
      </c>
      <c r="F340" s="239" t="s">
        <v>85</v>
      </c>
      <c r="G340" s="237"/>
      <c r="H340" s="240">
        <v>1</v>
      </c>
      <c r="I340" s="241"/>
      <c r="J340" s="237"/>
      <c r="K340" s="237"/>
      <c r="L340" s="242"/>
      <c r="M340" s="243"/>
      <c r="N340" s="244"/>
      <c r="O340" s="244"/>
      <c r="P340" s="244"/>
      <c r="Q340" s="244"/>
      <c r="R340" s="244"/>
      <c r="S340" s="244"/>
      <c r="T340" s="245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46" t="s">
        <v>142</v>
      </c>
      <c r="AU340" s="246" t="s">
        <v>87</v>
      </c>
      <c r="AV340" s="14" t="s">
        <v>87</v>
      </c>
      <c r="AW340" s="14" t="s">
        <v>36</v>
      </c>
      <c r="AX340" s="14" t="s">
        <v>77</v>
      </c>
      <c r="AY340" s="246" t="s">
        <v>124</v>
      </c>
    </row>
    <row r="341" spans="1:51" s="15" customFormat="1" ht="12">
      <c r="A341" s="15"/>
      <c r="B341" s="247"/>
      <c r="C341" s="248"/>
      <c r="D341" s="219" t="s">
        <v>142</v>
      </c>
      <c r="E341" s="249" t="s">
        <v>19</v>
      </c>
      <c r="F341" s="250" t="s">
        <v>146</v>
      </c>
      <c r="G341" s="248"/>
      <c r="H341" s="251">
        <v>24.4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57" t="s">
        <v>142</v>
      </c>
      <c r="AU341" s="257" t="s">
        <v>87</v>
      </c>
      <c r="AV341" s="15" t="s">
        <v>131</v>
      </c>
      <c r="AW341" s="15" t="s">
        <v>36</v>
      </c>
      <c r="AX341" s="15" t="s">
        <v>85</v>
      </c>
      <c r="AY341" s="257" t="s">
        <v>124</v>
      </c>
    </row>
    <row r="342" spans="1:63" s="12" customFormat="1" ht="22.8" customHeight="1">
      <c r="A342" s="12"/>
      <c r="B342" s="190"/>
      <c r="C342" s="191"/>
      <c r="D342" s="192" t="s">
        <v>76</v>
      </c>
      <c r="E342" s="204" t="s">
        <v>162</v>
      </c>
      <c r="F342" s="204" t="s">
        <v>463</v>
      </c>
      <c r="G342" s="191"/>
      <c r="H342" s="191"/>
      <c r="I342" s="194"/>
      <c r="J342" s="205">
        <f>BK342</f>
        <v>0</v>
      </c>
      <c r="K342" s="191"/>
      <c r="L342" s="196"/>
      <c r="M342" s="197"/>
      <c r="N342" s="198"/>
      <c r="O342" s="198"/>
      <c r="P342" s="199">
        <f>SUM(P343:P470)</f>
        <v>0</v>
      </c>
      <c r="Q342" s="198"/>
      <c r="R342" s="199">
        <f>SUM(R343:R470)</f>
        <v>872.775789</v>
      </c>
      <c r="S342" s="198"/>
      <c r="T342" s="200">
        <f>SUM(T343:T470)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1" t="s">
        <v>85</v>
      </c>
      <c r="AT342" s="202" t="s">
        <v>76</v>
      </c>
      <c r="AU342" s="202" t="s">
        <v>85</v>
      </c>
      <c r="AY342" s="201" t="s">
        <v>124</v>
      </c>
      <c r="BK342" s="203">
        <f>SUM(BK343:BK470)</f>
        <v>0</v>
      </c>
    </row>
    <row r="343" spans="1:65" s="2" customFormat="1" ht="24.15" customHeight="1">
      <c r="A343" s="40"/>
      <c r="B343" s="41"/>
      <c r="C343" s="206" t="s">
        <v>464</v>
      </c>
      <c r="D343" s="206" t="s">
        <v>126</v>
      </c>
      <c r="E343" s="207" t="s">
        <v>465</v>
      </c>
      <c r="F343" s="208" t="s">
        <v>466</v>
      </c>
      <c r="G343" s="209" t="s">
        <v>129</v>
      </c>
      <c r="H343" s="210">
        <v>2700.5</v>
      </c>
      <c r="I343" s="211"/>
      <c r="J343" s="212">
        <f>ROUND(I343*H343,2)</f>
        <v>0</v>
      </c>
      <c r="K343" s="208" t="s">
        <v>130</v>
      </c>
      <c r="L343" s="46"/>
      <c r="M343" s="213" t="s">
        <v>19</v>
      </c>
      <c r="N343" s="214" t="s">
        <v>48</v>
      </c>
      <c r="O343" s="86"/>
      <c r="P343" s="215">
        <f>O343*H343</f>
        <v>0</v>
      </c>
      <c r="Q343" s="215">
        <v>0</v>
      </c>
      <c r="R343" s="215">
        <f>Q343*H343</f>
        <v>0</v>
      </c>
      <c r="S343" s="215">
        <v>0</v>
      </c>
      <c r="T343" s="216">
        <f>S343*H343</f>
        <v>0</v>
      </c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R343" s="217" t="s">
        <v>131</v>
      </c>
      <c r="AT343" s="217" t="s">
        <v>126</v>
      </c>
      <c r="AU343" s="217" t="s">
        <v>87</v>
      </c>
      <c r="AY343" s="19" t="s">
        <v>124</v>
      </c>
      <c r="BE343" s="218">
        <f>IF(N343="základní",J343,0)</f>
        <v>0</v>
      </c>
      <c r="BF343" s="218">
        <f>IF(N343="snížená",J343,0)</f>
        <v>0</v>
      </c>
      <c r="BG343" s="218">
        <f>IF(N343="zákl. přenesená",J343,0)</f>
        <v>0</v>
      </c>
      <c r="BH343" s="218">
        <f>IF(N343="sníž. přenesená",J343,0)</f>
        <v>0</v>
      </c>
      <c r="BI343" s="218">
        <f>IF(N343="nulová",J343,0)</f>
        <v>0</v>
      </c>
      <c r="BJ343" s="19" t="s">
        <v>85</v>
      </c>
      <c r="BK343" s="218">
        <f>ROUND(I343*H343,2)</f>
        <v>0</v>
      </c>
      <c r="BL343" s="19" t="s">
        <v>131</v>
      </c>
      <c r="BM343" s="217" t="s">
        <v>467</v>
      </c>
    </row>
    <row r="344" spans="1:47" s="2" customFormat="1" ht="12">
      <c r="A344" s="40"/>
      <c r="B344" s="41"/>
      <c r="C344" s="42"/>
      <c r="D344" s="219" t="s">
        <v>133</v>
      </c>
      <c r="E344" s="42"/>
      <c r="F344" s="220" t="s">
        <v>468</v>
      </c>
      <c r="G344" s="42"/>
      <c r="H344" s="42"/>
      <c r="I344" s="221"/>
      <c r="J344" s="42"/>
      <c r="K344" s="42"/>
      <c r="L344" s="46"/>
      <c r="M344" s="222"/>
      <c r="N344" s="223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133</v>
      </c>
      <c r="AU344" s="19" t="s">
        <v>87</v>
      </c>
    </row>
    <row r="345" spans="1:47" s="2" customFormat="1" ht="12">
      <c r="A345" s="40"/>
      <c r="B345" s="41"/>
      <c r="C345" s="42"/>
      <c r="D345" s="224" t="s">
        <v>135</v>
      </c>
      <c r="E345" s="42"/>
      <c r="F345" s="225" t="s">
        <v>469</v>
      </c>
      <c r="G345" s="42"/>
      <c r="H345" s="42"/>
      <c r="I345" s="221"/>
      <c r="J345" s="42"/>
      <c r="K345" s="42"/>
      <c r="L345" s="46"/>
      <c r="M345" s="222"/>
      <c r="N345" s="223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135</v>
      </c>
      <c r="AU345" s="19" t="s">
        <v>87</v>
      </c>
    </row>
    <row r="346" spans="1:47" s="2" customFormat="1" ht="12">
      <c r="A346" s="40"/>
      <c r="B346" s="41"/>
      <c r="C346" s="42"/>
      <c r="D346" s="219" t="s">
        <v>184</v>
      </c>
      <c r="E346" s="42"/>
      <c r="F346" s="258" t="s">
        <v>470</v>
      </c>
      <c r="G346" s="42"/>
      <c r="H346" s="42"/>
      <c r="I346" s="221"/>
      <c r="J346" s="42"/>
      <c r="K346" s="42"/>
      <c r="L346" s="46"/>
      <c r="M346" s="222"/>
      <c r="N346" s="223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184</v>
      </c>
      <c r="AU346" s="19" t="s">
        <v>87</v>
      </c>
    </row>
    <row r="347" spans="1:51" s="13" customFormat="1" ht="12">
      <c r="A347" s="13"/>
      <c r="B347" s="226"/>
      <c r="C347" s="227"/>
      <c r="D347" s="219" t="s">
        <v>142</v>
      </c>
      <c r="E347" s="228" t="s">
        <v>19</v>
      </c>
      <c r="F347" s="229" t="s">
        <v>471</v>
      </c>
      <c r="G347" s="227"/>
      <c r="H347" s="228" t="s">
        <v>19</v>
      </c>
      <c r="I347" s="230"/>
      <c r="J347" s="227"/>
      <c r="K347" s="227"/>
      <c r="L347" s="231"/>
      <c r="M347" s="232"/>
      <c r="N347" s="233"/>
      <c r="O347" s="233"/>
      <c r="P347" s="233"/>
      <c r="Q347" s="233"/>
      <c r="R347" s="233"/>
      <c r="S347" s="233"/>
      <c r="T347" s="23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35" t="s">
        <v>142</v>
      </c>
      <c r="AU347" s="235" t="s">
        <v>87</v>
      </c>
      <c r="AV347" s="13" t="s">
        <v>85</v>
      </c>
      <c r="AW347" s="13" t="s">
        <v>36</v>
      </c>
      <c r="AX347" s="13" t="s">
        <v>77</v>
      </c>
      <c r="AY347" s="235" t="s">
        <v>124</v>
      </c>
    </row>
    <row r="348" spans="1:51" s="14" customFormat="1" ht="12">
      <c r="A348" s="14"/>
      <c r="B348" s="236"/>
      <c r="C348" s="237"/>
      <c r="D348" s="219" t="s">
        <v>142</v>
      </c>
      <c r="E348" s="238" t="s">
        <v>19</v>
      </c>
      <c r="F348" s="239" t="s">
        <v>353</v>
      </c>
      <c r="G348" s="237"/>
      <c r="H348" s="240">
        <v>2700.5</v>
      </c>
      <c r="I348" s="241"/>
      <c r="J348" s="237"/>
      <c r="K348" s="237"/>
      <c r="L348" s="242"/>
      <c r="M348" s="243"/>
      <c r="N348" s="244"/>
      <c r="O348" s="244"/>
      <c r="P348" s="244"/>
      <c r="Q348" s="244"/>
      <c r="R348" s="244"/>
      <c r="S348" s="244"/>
      <c r="T348" s="245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46" t="s">
        <v>142</v>
      </c>
      <c r="AU348" s="246" t="s">
        <v>87</v>
      </c>
      <c r="AV348" s="14" t="s">
        <v>87</v>
      </c>
      <c r="AW348" s="14" t="s">
        <v>36</v>
      </c>
      <c r="AX348" s="14" t="s">
        <v>85</v>
      </c>
      <c r="AY348" s="246" t="s">
        <v>124</v>
      </c>
    </row>
    <row r="349" spans="1:65" s="2" customFormat="1" ht="16.5" customHeight="1">
      <c r="A349" s="40"/>
      <c r="B349" s="41"/>
      <c r="C349" s="259" t="s">
        <v>472</v>
      </c>
      <c r="D349" s="259" t="s">
        <v>288</v>
      </c>
      <c r="E349" s="260" t="s">
        <v>473</v>
      </c>
      <c r="F349" s="261" t="s">
        <v>474</v>
      </c>
      <c r="G349" s="262" t="s">
        <v>291</v>
      </c>
      <c r="H349" s="263">
        <v>74.432</v>
      </c>
      <c r="I349" s="264"/>
      <c r="J349" s="265">
        <f>ROUND(I349*H349,2)</f>
        <v>0</v>
      </c>
      <c r="K349" s="261" t="s">
        <v>130</v>
      </c>
      <c r="L349" s="266"/>
      <c r="M349" s="267" t="s">
        <v>19</v>
      </c>
      <c r="N349" s="268" t="s">
        <v>48</v>
      </c>
      <c r="O349" s="86"/>
      <c r="P349" s="215">
        <f>O349*H349</f>
        <v>0</v>
      </c>
      <c r="Q349" s="215">
        <v>1</v>
      </c>
      <c r="R349" s="215">
        <f>Q349*H349</f>
        <v>74.432</v>
      </c>
      <c r="S349" s="215">
        <v>0</v>
      </c>
      <c r="T349" s="216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17" t="s">
        <v>187</v>
      </c>
      <c r="AT349" s="217" t="s">
        <v>288</v>
      </c>
      <c r="AU349" s="217" t="s">
        <v>87</v>
      </c>
      <c r="AY349" s="19" t="s">
        <v>124</v>
      </c>
      <c r="BE349" s="218">
        <f>IF(N349="základní",J349,0)</f>
        <v>0</v>
      </c>
      <c r="BF349" s="218">
        <f>IF(N349="snížená",J349,0)</f>
        <v>0</v>
      </c>
      <c r="BG349" s="218">
        <f>IF(N349="zákl. přenesená",J349,0)</f>
        <v>0</v>
      </c>
      <c r="BH349" s="218">
        <f>IF(N349="sníž. přenesená",J349,0)</f>
        <v>0</v>
      </c>
      <c r="BI349" s="218">
        <f>IF(N349="nulová",J349,0)</f>
        <v>0</v>
      </c>
      <c r="BJ349" s="19" t="s">
        <v>85</v>
      </c>
      <c r="BK349" s="218">
        <f>ROUND(I349*H349,2)</f>
        <v>0</v>
      </c>
      <c r="BL349" s="19" t="s">
        <v>131</v>
      </c>
      <c r="BM349" s="217" t="s">
        <v>475</v>
      </c>
    </row>
    <row r="350" spans="1:47" s="2" customFormat="1" ht="12">
      <c r="A350" s="40"/>
      <c r="B350" s="41"/>
      <c r="C350" s="42"/>
      <c r="D350" s="219" t="s">
        <v>133</v>
      </c>
      <c r="E350" s="42"/>
      <c r="F350" s="220" t="s">
        <v>474</v>
      </c>
      <c r="G350" s="42"/>
      <c r="H350" s="42"/>
      <c r="I350" s="221"/>
      <c r="J350" s="42"/>
      <c r="K350" s="42"/>
      <c r="L350" s="46"/>
      <c r="M350" s="222"/>
      <c r="N350" s="223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133</v>
      </c>
      <c r="AU350" s="19" t="s">
        <v>87</v>
      </c>
    </row>
    <row r="351" spans="1:51" s="14" customFormat="1" ht="12">
      <c r="A351" s="14"/>
      <c r="B351" s="236"/>
      <c r="C351" s="237"/>
      <c r="D351" s="219" t="s">
        <v>142</v>
      </c>
      <c r="E351" s="238" t="s">
        <v>19</v>
      </c>
      <c r="F351" s="239" t="s">
        <v>476</v>
      </c>
      <c r="G351" s="237"/>
      <c r="H351" s="240">
        <v>70.888</v>
      </c>
      <c r="I351" s="241"/>
      <c r="J351" s="237"/>
      <c r="K351" s="237"/>
      <c r="L351" s="242"/>
      <c r="M351" s="243"/>
      <c r="N351" s="244"/>
      <c r="O351" s="244"/>
      <c r="P351" s="244"/>
      <c r="Q351" s="244"/>
      <c r="R351" s="244"/>
      <c r="S351" s="244"/>
      <c r="T351" s="245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46" t="s">
        <v>142</v>
      </c>
      <c r="AU351" s="246" t="s">
        <v>87</v>
      </c>
      <c r="AV351" s="14" t="s">
        <v>87</v>
      </c>
      <c r="AW351" s="14" t="s">
        <v>36</v>
      </c>
      <c r="AX351" s="14" t="s">
        <v>85</v>
      </c>
      <c r="AY351" s="246" t="s">
        <v>124</v>
      </c>
    </row>
    <row r="352" spans="1:51" s="14" customFormat="1" ht="12">
      <c r="A352" s="14"/>
      <c r="B352" s="236"/>
      <c r="C352" s="237"/>
      <c r="D352" s="219" t="s">
        <v>142</v>
      </c>
      <c r="E352" s="237"/>
      <c r="F352" s="239" t="s">
        <v>477</v>
      </c>
      <c r="G352" s="237"/>
      <c r="H352" s="240">
        <v>74.432</v>
      </c>
      <c r="I352" s="241"/>
      <c r="J352" s="237"/>
      <c r="K352" s="237"/>
      <c r="L352" s="242"/>
      <c r="M352" s="243"/>
      <c r="N352" s="244"/>
      <c r="O352" s="244"/>
      <c r="P352" s="244"/>
      <c r="Q352" s="244"/>
      <c r="R352" s="244"/>
      <c r="S352" s="244"/>
      <c r="T352" s="245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46" t="s">
        <v>142</v>
      </c>
      <c r="AU352" s="246" t="s">
        <v>87</v>
      </c>
      <c r="AV352" s="14" t="s">
        <v>87</v>
      </c>
      <c r="AW352" s="14" t="s">
        <v>4</v>
      </c>
      <c r="AX352" s="14" t="s">
        <v>85</v>
      </c>
      <c r="AY352" s="246" t="s">
        <v>124</v>
      </c>
    </row>
    <row r="353" spans="1:65" s="2" customFormat="1" ht="16.5" customHeight="1">
      <c r="A353" s="40"/>
      <c r="B353" s="41"/>
      <c r="C353" s="206" t="s">
        <v>478</v>
      </c>
      <c r="D353" s="206" t="s">
        <v>126</v>
      </c>
      <c r="E353" s="207" t="s">
        <v>479</v>
      </c>
      <c r="F353" s="208" t="s">
        <v>480</v>
      </c>
      <c r="G353" s="209" t="s">
        <v>129</v>
      </c>
      <c r="H353" s="210">
        <v>169</v>
      </c>
      <c r="I353" s="211"/>
      <c r="J353" s="212">
        <f>ROUND(I353*H353,2)</f>
        <v>0</v>
      </c>
      <c r="K353" s="208" t="s">
        <v>130</v>
      </c>
      <c r="L353" s="46"/>
      <c r="M353" s="213" t="s">
        <v>19</v>
      </c>
      <c r="N353" s="214" t="s">
        <v>48</v>
      </c>
      <c r="O353" s="86"/>
      <c r="P353" s="215">
        <f>O353*H353</f>
        <v>0</v>
      </c>
      <c r="Q353" s="215">
        <v>0</v>
      </c>
      <c r="R353" s="215">
        <f>Q353*H353</f>
        <v>0</v>
      </c>
      <c r="S353" s="215">
        <v>0</v>
      </c>
      <c r="T353" s="216">
        <f>S353*H353</f>
        <v>0</v>
      </c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R353" s="217" t="s">
        <v>131</v>
      </c>
      <c r="AT353" s="217" t="s">
        <v>126</v>
      </c>
      <c r="AU353" s="217" t="s">
        <v>87</v>
      </c>
      <c r="AY353" s="19" t="s">
        <v>124</v>
      </c>
      <c r="BE353" s="218">
        <f>IF(N353="základní",J353,0)</f>
        <v>0</v>
      </c>
      <c r="BF353" s="218">
        <f>IF(N353="snížená",J353,0)</f>
        <v>0</v>
      </c>
      <c r="BG353" s="218">
        <f>IF(N353="zákl. přenesená",J353,0)</f>
        <v>0</v>
      </c>
      <c r="BH353" s="218">
        <f>IF(N353="sníž. přenesená",J353,0)</f>
        <v>0</v>
      </c>
      <c r="BI353" s="218">
        <f>IF(N353="nulová",J353,0)</f>
        <v>0</v>
      </c>
      <c r="BJ353" s="19" t="s">
        <v>85</v>
      </c>
      <c r="BK353" s="218">
        <f>ROUND(I353*H353,2)</f>
        <v>0</v>
      </c>
      <c r="BL353" s="19" t="s">
        <v>131</v>
      </c>
      <c r="BM353" s="217" t="s">
        <v>481</v>
      </c>
    </row>
    <row r="354" spans="1:47" s="2" customFormat="1" ht="12">
      <c r="A354" s="40"/>
      <c r="B354" s="41"/>
      <c r="C354" s="42"/>
      <c r="D354" s="219" t="s">
        <v>133</v>
      </c>
      <c r="E354" s="42"/>
      <c r="F354" s="220" t="s">
        <v>482</v>
      </c>
      <c r="G354" s="42"/>
      <c r="H354" s="42"/>
      <c r="I354" s="221"/>
      <c r="J354" s="42"/>
      <c r="K354" s="42"/>
      <c r="L354" s="46"/>
      <c r="M354" s="222"/>
      <c r="N354" s="223"/>
      <c r="O354" s="86"/>
      <c r="P354" s="86"/>
      <c r="Q354" s="86"/>
      <c r="R354" s="86"/>
      <c r="S354" s="86"/>
      <c r="T354" s="87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T354" s="19" t="s">
        <v>133</v>
      </c>
      <c r="AU354" s="19" t="s">
        <v>87</v>
      </c>
    </row>
    <row r="355" spans="1:47" s="2" customFormat="1" ht="12">
      <c r="A355" s="40"/>
      <c r="B355" s="41"/>
      <c r="C355" s="42"/>
      <c r="D355" s="224" t="s">
        <v>135</v>
      </c>
      <c r="E355" s="42"/>
      <c r="F355" s="225" t="s">
        <v>483</v>
      </c>
      <c r="G355" s="42"/>
      <c r="H355" s="42"/>
      <c r="I355" s="221"/>
      <c r="J355" s="42"/>
      <c r="K355" s="42"/>
      <c r="L355" s="46"/>
      <c r="M355" s="222"/>
      <c r="N355" s="223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135</v>
      </c>
      <c r="AU355" s="19" t="s">
        <v>87</v>
      </c>
    </row>
    <row r="356" spans="1:51" s="13" customFormat="1" ht="12">
      <c r="A356" s="13"/>
      <c r="B356" s="226"/>
      <c r="C356" s="227"/>
      <c r="D356" s="219" t="s">
        <v>142</v>
      </c>
      <c r="E356" s="228" t="s">
        <v>19</v>
      </c>
      <c r="F356" s="229" t="s">
        <v>144</v>
      </c>
      <c r="G356" s="227"/>
      <c r="H356" s="228" t="s">
        <v>19</v>
      </c>
      <c r="I356" s="230"/>
      <c r="J356" s="227"/>
      <c r="K356" s="227"/>
      <c r="L356" s="231"/>
      <c r="M356" s="232"/>
      <c r="N356" s="233"/>
      <c r="O356" s="233"/>
      <c r="P356" s="233"/>
      <c r="Q356" s="233"/>
      <c r="R356" s="233"/>
      <c r="S356" s="233"/>
      <c r="T356" s="234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35" t="s">
        <v>142</v>
      </c>
      <c r="AU356" s="235" t="s">
        <v>87</v>
      </c>
      <c r="AV356" s="13" t="s">
        <v>85</v>
      </c>
      <c r="AW356" s="13" t="s">
        <v>36</v>
      </c>
      <c r="AX356" s="13" t="s">
        <v>77</v>
      </c>
      <c r="AY356" s="235" t="s">
        <v>124</v>
      </c>
    </row>
    <row r="357" spans="1:51" s="13" customFormat="1" ht="12">
      <c r="A357" s="13"/>
      <c r="B357" s="226"/>
      <c r="C357" s="227"/>
      <c r="D357" s="219" t="s">
        <v>142</v>
      </c>
      <c r="E357" s="228" t="s">
        <v>19</v>
      </c>
      <c r="F357" s="229" t="s">
        <v>484</v>
      </c>
      <c r="G357" s="227"/>
      <c r="H357" s="228" t="s">
        <v>19</v>
      </c>
      <c r="I357" s="230"/>
      <c r="J357" s="227"/>
      <c r="K357" s="227"/>
      <c r="L357" s="231"/>
      <c r="M357" s="232"/>
      <c r="N357" s="233"/>
      <c r="O357" s="233"/>
      <c r="P357" s="233"/>
      <c r="Q357" s="233"/>
      <c r="R357" s="233"/>
      <c r="S357" s="233"/>
      <c r="T357" s="234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35" t="s">
        <v>142</v>
      </c>
      <c r="AU357" s="235" t="s">
        <v>87</v>
      </c>
      <c r="AV357" s="13" t="s">
        <v>85</v>
      </c>
      <c r="AW357" s="13" t="s">
        <v>36</v>
      </c>
      <c r="AX357" s="13" t="s">
        <v>77</v>
      </c>
      <c r="AY357" s="235" t="s">
        <v>124</v>
      </c>
    </row>
    <row r="358" spans="1:51" s="14" customFormat="1" ht="12">
      <c r="A358" s="14"/>
      <c r="B358" s="236"/>
      <c r="C358" s="237"/>
      <c r="D358" s="219" t="s">
        <v>142</v>
      </c>
      <c r="E358" s="238" t="s">
        <v>19</v>
      </c>
      <c r="F358" s="239" t="s">
        <v>145</v>
      </c>
      <c r="G358" s="237"/>
      <c r="H358" s="240">
        <v>169</v>
      </c>
      <c r="I358" s="241"/>
      <c r="J358" s="237"/>
      <c r="K358" s="237"/>
      <c r="L358" s="242"/>
      <c r="M358" s="243"/>
      <c r="N358" s="244"/>
      <c r="O358" s="244"/>
      <c r="P358" s="244"/>
      <c r="Q358" s="244"/>
      <c r="R358" s="244"/>
      <c r="S358" s="244"/>
      <c r="T358" s="245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46" t="s">
        <v>142</v>
      </c>
      <c r="AU358" s="246" t="s">
        <v>87</v>
      </c>
      <c r="AV358" s="14" t="s">
        <v>87</v>
      </c>
      <c r="AW358" s="14" t="s">
        <v>36</v>
      </c>
      <c r="AX358" s="14" t="s">
        <v>85</v>
      </c>
      <c r="AY358" s="246" t="s">
        <v>124</v>
      </c>
    </row>
    <row r="359" spans="1:65" s="2" customFormat="1" ht="16.5" customHeight="1">
      <c r="A359" s="40"/>
      <c r="B359" s="41"/>
      <c r="C359" s="206" t="s">
        <v>485</v>
      </c>
      <c r="D359" s="206" t="s">
        <v>126</v>
      </c>
      <c r="E359" s="207" t="s">
        <v>486</v>
      </c>
      <c r="F359" s="208" t="s">
        <v>487</v>
      </c>
      <c r="G359" s="209" t="s">
        <v>129</v>
      </c>
      <c r="H359" s="210">
        <v>3010.5</v>
      </c>
      <c r="I359" s="211"/>
      <c r="J359" s="212">
        <f>ROUND(I359*H359,2)</f>
        <v>0</v>
      </c>
      <c r="K359" s="208" t="s">
        <v>130</v>
      </c>
      <c r="L359" s="46"/>
      <c r="M359" s="213" t="s">
        <v>19</v>
      </c>
      <c r="N359" s="214" t="s">
        <v>48</v>
      </c>
      <c r="O359" s="86"/>
      <c r="P359" s="215">
        <f>O359*H359</f>
        <v>0</v>
      </c>
      <c r="Q359" s="215">
        <v>0</v>
      </c>
      <c r="R359" s="215">
        <f>Q359*H359</f>
        <v>0</v>
      </c>
      <c r="S359" s="215">
        <v>0</v>
      </c>
      <c r="T359" s="216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17" t="s">
        <v>131</v>
      </c>
      <c r="AT359" s="217" t="s">
        <v>126</v>
      </c>
      <c r="AU359" s="217" t="s">
        <v>87</v>
      </c>
      <c r="AY359" s="19" t="s">
        <v>124</v>
      </c>
      <c r="BE359" s="218">
        <f>IF(N359="základní",J359,0)</f>
        <v>0</v>
      </c>
      <c r="BF359" s="218">
        <f>IF(N359="snížená",J359,0)</f>
        <v>0</v>
      </c>
      <c r="BG359" s="218">
        <f>IF(N359="zákl. přenesená",J359,0)</f>
        <v>0</v>
      </c>
      <c r="BH359" s="218">
        <f>IF(N359="sníž. přenesená",J359,0)</f>
        <v>0</v>
      </c>
      <c r="BI359" s="218">
        <f>IF(N359="nulová",J359,0)</f>
        <v>0</v>
      </c>
      <c r="BJ359" s="19" t="s">
        <v>85</v>
      </c>
      <c r="BK359" s="218">
        <f>ROUND(I359*H359,2)</f>
        <v>0</v>
      </c>
      <c r="BL359" s="19" t="s">
        <v>131</v>
      </c>
      <c r="BM359" s="217" t="s">
        <v>488</v>
      </c>
    </row>
    <row r="360" spans="1:47" s="2" customFormat="1" ht="12">
      <c r="A360" s="40"/>
      <c r="B360" s="41"/>
      <c r="C360" s="42"/>
      <c r="D360" s="219" t="s">
        <v>133</v>
      </c>
      <c r="E360" s="42"/>
      <c r="F360" s="220" t="s">
        <v>489</v>
      </c>
      <c r="G360" s="42"/>
      <c r="H360" s="42"/>
      <c r="I360" s="221"/>
      <c r="J360" s="42"/>
      <c r="K360" s="42"/>
      <c r="L360" s="46"/>
      <c r="M360" s="222"/>
      <c r="N360" s="223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133</v>
      </c>
      <c r="AU360" s="19" t="s">
        <v>87</v>
      </c>
    </row>
    <row r="361" spans="1:47" s="2" customFormat="1" ht="12">
      <c r="A361" s="40"/>
      <c r="B361" s="41"/>
      <c r="C361" s="42"/>
      <c r="D361" s="224" t="s">
        <v>135</v>
      </c>
      <c r="E361" s="42"/>
      <c r="F361" s="225" t="s">
        <v>490</v>
      </c>
      <c r="G361" s="42"/>
      <c r="H361" s="42"/>
      <c r="I361" s="221"/>
      <c r="J361" s="42"/>
      <c r="K361" s="42"/>
      <c r="L361" s="46"/>
      <c r="M361" s="222"/>
      <c r="N361" s="223"/>
      <c r="O361" s="86"/>
      <c r="P361" s="86"/>
      <c r="Q361" s="86"/>
      <c r="R361" s="86"/>
      <c r="S361" s="86"/>
      <c r="T361" s="87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  <c r="AE361" s="40"/>
      <c r="AT361" s="19" t="s">
        <v>135</v>
      </c>
      <c r="AU361" s="19" t="s">
        <v>87</v>
      </c>
    </row>
    <row r="362" spans="1:51" s="13" customFormat="1" ht="12">
      <c r="A362" s="13"/>
      <c r="B362" s="226"/>
      <c r="C362" s="227"/>
      <c r="D362" s="219" t="s">
        <v>142</v>
      </c>
      <c r="E362" s="228" t="s">
        <v>19</v>
      </c>
      <c r="F362" s="229" t="s">
        <v>471</v>
      </c>
      <c r="G362" s="227"/>
      <c r="H362" s="228" t="s">
        <v>19</v>
      </c>
      <c r="I362" s="230"/>
      <c r="J362" s="227"/>
      <c r="K362" s="227"/>
      <c r="L362" s="231"/>
      <c r="M362" s="232"/>
      <c r="N362" s="233"/>
      <c r="O362" s="233"/>
      <c r="P362" s="233"/>
      <c r="Q362" s="233"/>
      <c r="R362" s="233"/>
      <c r="S362" s="233"/>
      <c r="T362" s="234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35" t="s">
        <v>142</v>
      </c>
      <c r="AU362" s="235" t="s">
        <v>87</v>
      </c>
      <c r="AV362" s="13" t="s">
        <v>85</v>
      </c>
      <c r="AW362" s="13" t="s">
        <v>36</v>
      </c>
      <c r="AX362" s="13" t="s">
        <v>77</v>
      </c>
      <c r="AY362" s="235" t="s">
        <v>124</v>
      </c>
    </row>
    <row r="363" spans="1:51" s="14" customFormat="1" ht="12">
      <c r="A363" s="14"/>
      <c r="B363" s="236"/>
      <c r="C363" s="237"/>
      <c r="D363" s="219" t="s">
        <v>142</v>
      </c>
      <c r="E363" s="238" t="s">
        <v>19</v>
      </c>
      <c r="F363" s="239" t="s">
        <v>353</v>
      </c>
      <c r="G363" s="237"/>
      <c r="H363" s="240">
        <v>2700.5</v>
      </c>
      <c r="I363" s="241"/>
      <c r="J363" s="237"/>
      <c r="K363" s="237"/>
      <c r="L363" s="242"/>
      <c r="M363" s="243"/>
      <c r="N363" s="244"/>
      <c r="O363" s="244"/>
      <c r="P363" s="244"/>
      <c r="Q363" s="244"/>
      <c r="R363" s="244"/>
      <c r="S363" s="244"/>
      <c r="T363" s="245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46" t="s">
        <v>142</v>
      </c>
      <c r="AU363" s="246" t="s">
        <v>87</v>
      </c>
      <c r="AV363" s="14" t="s">
        <v>87</v>
      </c>
      <c r="AW363" s="14" t="s">
        <v>36</v>
      </c>
      <c r="AX363" s="14" t="s">
        <v>77</v>
      </c>
      <c r="AY363" s="246" t="s">
        <v>124</v>
      </c>
    </row>
    <row r="364" spans="1:51" s="13" customFormat="1" ht="12">
      <c r="A364" s="13"/>
      <c r="B364" s="226"/>
      <c r="C364" s="227"/>
      <c r="D364" s="219" t="s">
        <v>142</v>
      </c>
      <c r="E364" s="228" t="s">
        <v>19</v>
      </c>
      <c r="F364" s="229" t="s">
        <v>491</v>
      </c>
      <c r="G364" s="227"/>
      <c r="H364" s="228" t="s">
        <v>19</v>
      </c>
      <c r="I364" s="230"/>
      <c r="J364" s="227"/>
      <c r="K364" s="227"/>
      <c r="L364" s="231"/>
      <c r="M364" s="232"/>
      <c r="N364" s="233"/>
      <c r="O364" s="233"/>
      <c r="P364" s="233"/>
      <c r="Q364" s="233"/>
      <c r="R364" s="233"/>
      <c r="S364" s="233"/>
      <c r="T364" s="234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35" t="s">
        <v>142</v>
      </c>
      <c r="AU364" s="235" t="s">
        <v>87</v>
      </c>
      <c r="AV364" s="13" t="s">
        <v>85</v>
      </c>
      <c r="AW364" s="13" t="s">
        <v>36</v>
      </c>
      <c r="AX364" s="13" t="s">
        <v>77</v>
      </c>
      <c r="AY364" s="235" t="s">
        <v>124</v>
      </c>
    </row>
    <row r="365" spans="1:51" s="14" customFormat="1" ht="12">
      <c r="A365" s="14"/>
      <c r="B365" s="236"/>
      <c r="C365" s="237"/>
      <c r="D365" s="219" t="s">
        <v>142</v>
      </c>
      <c r="E365" s="238" t="s">
        <v>19</v>
      </c>
      <c r="F365" s="239" t="s">
        <v>492</v>
      </c>
      <c r="G365" s="237"/>
      <c r="H365" s="240">
        <v>310</v>
      </c>
      <c r="I365" s="241"/>
      <c r="J365" s="237"/>
      <c r="K365" s="237"/>
      <c r="L365" s="242"/>
      <c r="M365" s="243"/>
      <c r="N365" s="244"/>
      <c r="O365" s="244"/>
      <c r="P365" s="244"/>
      <c r="Q365" s="244"/>
      <c r="R365" s="244"/>
      <c r="S365" s="244"/>
      <c r="T365" s="245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46" t="s">
        <v>142</v>
      </c>
      <c r="AU365" s="246" t="s">
        <v>87</v>
      </c>
      <c r="AV365" s="14" t="s">
        <v>87</v>
      </c>
      <c r="AW365" s="14" t="s">
        <v>36</v>
      </c>
      <c r="AX365" s="14" t="s">
        <v>77</v>
      </c>
      <c r="AY365" s="246" t="s">
        <v>124</v>
      </c>
    </row>
    <row r="366" spans="1:51" s="15" customFormat="1" ht="12">
      <c r="A366" s="15"/>
      <c r="B366" s="247"/>
      <c r="C366" s="248"/>
      <c r="D366" s="219" t="s">
        <v>142</v>
      </c>
      <c r="E366" s="249" t="s">
        <v>19</v>
      </c>
      <c r="F366" s="250" t="s">
        <v>146</v>
      </c>
      <c r="G366" s="248"/>
      <c r="H366" s="251">
        <v>3010.5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T366" s="257" t="s">
        <v>142</v>
      </c>
      <c r="AU366" s="257" t="s">
        <v>87</v>
      </c>
      <c r="AV366" s="15" t="s">
        <v>131</v>
      </c>
      <c r="AW366" s="15" t="s">
        <v>36</v>
      </c>
      <c r="AX366" s="15" t="s">
        <v>85</v>
      </c>
      <c r="AY366" s="257" t="s">
        <v>124</v>
      </c>
    </row>
    <row r="367" spans="1:65" s="2" customFormat="1" ht="16.5" customHeight="1">
      <c r="A367" s="40"/>
      <c r="B367" s="41"/>
      <c r="C367" s="206" t="s">
        <v>493</v>
      </c>
      <c r="D367" s="206" t="s">
        <v>126</v>
      </c>
      <c r="E367" s="207" t="s">
        <v>494</v>
      </c>
      <c r="F367" s="208" t="s">
        <v>495</v>
      </c>
      <c r="G367" s="209" t="s">
        <v>129</v>
      </c>
      <c r="H367" s="210">
        <v>492</v>
      </c>
      <c r="I367" s="211"/>
      <c r="J367" s="212">
        <f>ROUND(I367*H367,2)</f>
        <v>0</v>
      </c>
      <c r="K367" s="208" t="s">
        <v>130</v>
      </c>
      <c r="L367" s="46"/>
      <c r="M367" s="213" t="s">
        <v>19</v>
      </c>
      <c r="N367" s="214" t="s">
        <v>48</v>
      </c>
      <c r="O367" s="86"/>
      <c r="P367" s="215">
        <f>O367*H367</f>
        <v>0</v>
      </c>
      <c r="Q367" s="215">
        <v>0</v>
      </c>
      <c r="R367" s="215">
        <f>Q367*H367</f>
        <v>0</v>
      </c>
      <c r="S367" s="215">
        <v>0</v>
      </c>
      <c r="T367" s="216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17" t="s">
        <v>131</v>
      </c>
      <c r="AT367" s="217" t="s">
        <v>126</v>
      </c>
      <c r="AU367" s="217" t="s">
        <v>87</v>
      </c>
      <c r="AY367" s="19" t="s">
        <v>124</v>
      </c>
      <c r="BE367" s="218">
        <f>IF(N367="základní",J367,0)</f>
        <v>0</v>
      </c>
      <c r="BF367" s="218">
        <f>IF(N367="snížená",J367,0)</f>
        <v>0</v>
      </c>
      <c r="BG367" s="218">
        <f>IF(N367="zákl. přenesená",J367,0)</f>
        <v>0</v>
      </c>
      <c r="BH367" s="218">
        <f>IF(N367="sníž. přenesená",J367,0)</f>
        <v>0</v>
      </c>
      <c r="BI367" s="218">
        <f>IF(N367="nulová",J367,0)</f>
        <v>0</v>
      </c>
      <c r="BJ367" s="19" t="s">
        <v>85</v>
      </c>
      <c r="BK367" s="218">
        <f>ROUND(I367*H367,2)</f>
        <v>0</v>
      </c>
      <c r="BL367" s="19" t="s">
        <v>131</v>
      </c>
      <c r="BM367" s="217" t="s">
        <v>496</v>
      </c>
    </row>
    <row r="368" spans="1:47" s="2" customFormat="1" ht="12">
      <c r="A368" s="40"/>
      <c r="B368" s="41"/>
      <c r="C368" s="42"/>
      <c r="D368" s="219" t="s">
        <v>133</v>
      </c>
      <c r="E368" s="42"/>
      <c r="F368" s="220" t="s">
        <v>497</v>
      </c>
      <c r="G368" s="42"/>
      <c r="H368" s="42"/>
      <c r="I368" s="221"/>
      <c r="J368" s="42"/>
      <c r="K368" s="42"/>
      <c r="L368" s="46"/>
      <c r="M368" s="222"/>
      <c r="N368" s="223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133</v>
      </c>
      <c r="AU368" s="19" t="s">
        <v>87</v>
      </c>
    </row>
    <row r="369" spans="1:47" s="2" customFormat="1" ht="12">
      <c r="A369" s="40"/>
      <c r="B369" s="41"/>
      <c r="C369" s="42"/>
      <c r="D369" s="224" t="s">
        <v>135</v>
      </c>
      <c r="E369" s="42"/>
      <c r="F369" s="225" t="s">
        <v>498</v>
      </c>
      <c r="G369" s="42"/>
      <c r="H369" s="42"/>
      <c r="I369" s="221"/>
      <c r="J369" s="42"/>
      <c r="K369" s="42"/>
      <c r="L369" s="46"/>
      <c r="M369" s="222"/>
      <c r="N369" s="223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135</v>
      </c>
      <c r="AU369" s="19" t="s">
        <v>87</v>
      </c>
    </row>
    <row r="370" spans="1:51" s="13" customFormat="1" ht="12">
      <c r="A370" s="13"/>
      <c r="B370" s="226"/>
      <c r="C370" s="227"/>
      <c r="D370" s="219" t="s">
        <v>142</v>
      </c>
      <c r="E370" s="228" t="s">
        <v>19</v>
      </c>
      <c r="F370" s="229" t="s">
        <v>499</v>
      </c>
      <c r="G370" s="227"/>
      <c r="H370" s="228" t="s">
        <v>19</v>
      </c>
      <c r="I370" s="230"/>
      <c r="J370" s="227"/>
      <c r="K370" s="227"/>
      <c r="L370" s="231"/>
      <c r="M370" s="232"/>
      <c r="N370" s="233"/>
      <c r="O370" s="233"/>
      <c r="P370" s="233"/>
      <c r="Q370" s="233"/>
      <c r="R370" s="233"/>
      <c r="S370" s="233"/>
      <c r="T370" s="234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35" t="s">
        <v>142</v>
      </c>
      <c r="AU370" s="235" t="s">
        <v>87</v>
      </c>
      <c r="AV370" s="13" t="s">
        <v>85</v>
      </c>
      <c r="AW370" s="13" t="s">
        <v>36</v>
      </c>
      <c r="AX370" s="13" t="s">
        <v>77</v>
      </c>
      <c r="AY370" s="235" t="s">
        <v>124</v>
      </c>
    </row>
    <row r="371" spans="1:51" s="13" customFormat="1" ht="12">
      <c r="A371" s="13"/>
      <c r="B371" s="226"/>
      <c r="C371" s="227"/>
      <c r="D371" s="219" t="s">
        <v>142</v>
      </c>
      <c r="E371" s="228" t="s">
        <v>19</v>
      </c>
      <c r="F371" s="229" t="s">
        <v>354</v>
      </c>
      <c r="G371" s="227"/>
      <c r="H371" s="228" t="s">
        <v>19</v>
      </c>
      <c r="I371" s="230"/>
      <c r="J371" s="227"/>
      <c r="K371" s="227"/>
      <c r="L371" s="231"/>
      <c r="M371" s="232"/>
      <c r="N371" s="233"/>
      <c r="O371" s="233"/>
      <c r="P371" s="233"/>
      <c r="Q371" s="233"/>
      <c r="R371" s="233"/>
      <c r="S371" s="233"/>
      <c r="T371" s="234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35" t="s">
        <v>142</v>
      </c>
      <c r="AU371" s="235" t="s">
        <v>87</v>
      </c>
      <c r="AV371" s="13" t="s">
        <v>85</v>
      </c>
      <c r="AW371" s="13" t="s">
        <v>36</v>
      </c>
      <c r="AX371" s="13" t="s">
        <v>77</v>
      </c>
      <c r="AY371" s="235" t="s">
        <v>124</v>
      </c>
    </row>
    <row r="372" spans="1:51" s="14" customFormat="1" ht="12">
      <c r="A372" s="14"/>
      <c r="B372" s="236"/>
      <c r="C372" s="237"/>
      <c r="D372" s="219" t="s">
        <v>142</v>
      </c>
      <c r="E372" s="238" t="s">
        <v>19</v>
      </c>
      <c r="F372" s="239" t="s">
        <v>500</v>
      </c>
      <c r="G372" s="237"/>
      <c r="H372" s="240">
        <v>492</v>
      </c>
      <c r="I372" s="241"/>
      <c r="J372" s="237"/>
      <c r="K372" s="237"/>
      <c r="L372" s="242"/>
      <c r="M372" s="243"/>
      <c r="N372" s="244"/>
      <c r="O372" s="244"/>
      <c r="P372" s="244"/>
      <c r="Q372" s="244"/>
      <c r="R372" s="244"/>
      <c r="S372" s="244"/>
      <c r="T372" s="245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46" t="s">
        <v>142</v>
      </c>
      <c r="AU372" s="246" t="s">
        <v>87</v>
      </c>
      <c r="AV372" s="14" t="s">
        <v>87</v>
      </c>
      <c r="AW372" s="14" t="s">
        <v>36</v>
      </c>
      <c r="AX372" s="14" t="s">
        <v>85</v>
      </c>
      <c r="AY372" s="246" t="s">
        <v>124</v>
      </c>
    </row>
    <row r="373" spans="1:65" s="2" customFormat="1" ht="16.5" customHeight="1">
      <c r="A373" s="40"/>
      <c r="B373" s="41"/>
      <c r="C373" s="206" t="s">
        <v>501</v>
      </c>
      <c r="D373" s="206" t="s">
        <v>126</v>
      </c>
      <c r="E373" s="207" t="s">
        <v>502</v>
      </c>
      <c r="F373" s="208" t="s">
        <v>503</v>
      </c>
      <c r="G373" s="209" t="s">
        <v>129</v>
      </c>
      <c r="H373" s="210">
        <v>2936.85</v>
      </c>
      <c r="I373" s="211"/>
      <c r="J373" s="212">
        <f>ROUND(I373*H373,2)</f>
        <v>0</v>
      </c>
      <c r="K373" s="208" t="s">
        <v>130</v>
      </c>
      <c r="L373" s="46"/>
      <c r="M373" s="213" t="s">
        <v>19</v>
      </c>
      <c r="N373" s="214" t="s">
        <v>48</v>
      </c>
      <c r="O373" s="86"/>
      <c r="P373" s="215">
        <f>O373*H373</f>
        <v>0</v>
      </c>
      <c r="Q373" s="215">
        <v>0</v>
      </c>
      <c r="R373" s="215">
        <f>Q373*H373</f>
        <v>0</v>
      </c>
      <c r="S373" s="215">
        <v>0</v>
      </c>
      <c r="T373" s="216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17" t="s">
        <v>131</v>
      </c>
      <c r="AT373" s="217" t="s">
        <v>126</v>
      </c>
      <c r="AU373" s="217" t="s">
        <v>87</v>
      </c>
      <c r="AY373" s="19" t="s">
        <v>124</v>
      </c>
      <c r="BE373" s="218">
        <f>IF(N373="základní",J373,0)</f>
        <v>0</v>
      </c>
      <c r="BF373" s="218">
        <f>IF(N373="snížená",J373,0)</f>
        <v>0</v>
      </c>
      <c r="BG373" s="218">
        <f>IF(N373="zákl. přenesená",J373,0)</f>
        <v>0</v>
      </c>
      <c r="BH373" s="218">
        <f>IF(N373="sníž. přenesená",J373,0)</f>
        <v>0</v>
      </c>
      <c r="BI373" s="218">
        <f>IF(N373="nulová",J373,0)</f>
        <v>0</v>
      </c>
      <c r="BJ373" s="19" t="s">
        <v>85</v>
      </c>
      <c r="BK373" s="218">
        <f>ROUND(I373*H373,2)</f>
        <v>0</v>
      </c>
      <c r="BL373" s="19" t="s">
        <v>131</v>
      </c>
      <c r="BM373" s="217" t="s">
        <v>504</v>
      </c>
    </row>
    <row r="374" spans="1:47" s="2" customFormat="1" ht="12">
      <c r="A374" s="40"/>
      <c r="B374" s="41"/>
      <c r="C374" s="42"/>
      <c r="D374" s="219" t="s">
        <v>133</v>
      </c>
      <c r="E374" s="42"/>
      <c r="F374" s="220" t="s">
        <v>505</v>
      </c>
      <c r="G374" s="42"/>
      <c r="H374" s="42"/>
      <c r="I374" s="221"/>
      <c r="J374" s="42"/>
      <c r="K374" s="42"/>
      <c r="L374" s="46"/>
      <c r="M374" s="222"/>
      <c r="N374" s="223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133</v>
      </c>
      <c r="AU374" s="19" t="s">
        <v>87</v>
      </c>
    </row>
    <row r="375" spans="1:47" s="2" customFormat="1" ht="12">
      <c r="A375" s="40"/>
      <c r="B375" s="41"/>
      <c r="C375" s="42"/>
      <c r="D375" s="224" t="s">
        <v>135</v>
      </c>
      <c r="E375" s="42"/>
      <c r="F375" s="225" t="s">
        <v>506</v>
      </c>
      <c r="G375" s="42"/>
      <c r="H375" s="42"/>
      <c r="I375" s="221"/>
      <c r="J375" s="42"/>
      <c r="K375" s="42"/>
      <c r="L375" s="46"/>
      <c r="M375" s="222"/>
      <c r="N375" s="223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135</v>
      </c>
      <c r="AU375" s="19" t="s">
        <v>87</v>
      </c>
    </row>
    <row r="376" spans="1:51" s="13" customFormat="1" ht="12">
      <c r="A376" s="13"/>
      <c r="B376" s="226"/>
      <c r="C376" s="227"/>
      <c r="D376" s="219" t="s">
        <v>142</v>
      </c>
      <c r="E376" s="228" t="s">
        <v>19</v>
      </c>
      <c r="F376" s="229" t="s">
        <v>471</v>
      </c>
      <c r="G376" s="227"/>
      <c r="H376" s="228" t="s">
        <v>19</v>
      </c>
      <c r="I376" s="230"/>
      <c r="J376" s="227"/>
      <c r="K376" s="227"/>
      <c r="L376" s="231"/>
      <c r="M376" s="232"/>
      <c r="N376" s="233"/>
      <c r="O376" s="233"/>
      <c r="P376" s="233"/>
      <c r="Q376" s="233"/>
      <c r="R376" s="233"/>
      <c r="S376" s="233"/>
      <c r="T376" s="234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35" t="s">
        <v>142</v>
      </c>
      <c r="AU376" s="235" t="s">
        <v>87</v>
      </c>
      <c r="AV376" s="13" t="s">
        <v>85</v>
      </c>
      <c r="AW376" s="13" t="s">
        <v>36</v>
      </c>
      <c r="AX376" s="13" t="s">
        <v>77</v>
      </c>
      <c r="AY376" s="235" t="s">
        <v>124</v>
      </c>
    </row>
    <row r="377" spans="1:51" s="14" customFormat="1" ht="12">
      <c r="A377" s="14"/>
      <c r="B377" s="236"/>
      <c r="C377" s="237"/>
      <c r="D377" s="219" t="s">
        <v>142</v>
      </c>
      <c r="E377" s="238" t="s">
        <v>19</v>
      </c>
      <c r="F377" s="239" t="s">
        <v>507</v>
      </c>
      <c r="G377" s="237"/>
      <c r="H377" s="240">
        <v>2626.85</v>
      </c>
      <c r="I377" s="241"/>
      <c r="J377" s="237"/>
      <c r="K377" s="237"/>
      <c r="L377" s="242"/>
      <c r="M377" s="243"/>
      <c r="N377" s="244"/>
      <c r="O377" s="244"/>
      <c r="P377" s="244"/>
      <c r="Q377" s="244"/>
      <c r="R377" s="244"/>
      <c r="S377" s="244"/>
      <c r="T377" s="245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46" t="s">
        <v>142</v>
      </c>
      <c r="AU377" s="246" t="s">
        <v>87</v>
      </c>
      <c r="AV377" s="14" t="s">
        <v>87</v>
      </c>
      <c r="AW377" s="14" t="s">
        <v>36</v>
      </c>
      <c r="AX377" s="14" t="s">
        <v>77</v>
      </c>
      <c r="AY377" s="246" t="s">
        <v>124</v>
      </c>
    </row>
    <row r="378" spans="1:51" s="13" customFormat="1" ht="12">
      <c r="A378" s="13"/>
      <c r="B378" s="226"/>
      <c r="C378" s="227"/>
      <c r="D378" s="219" t="s">
        <v>142</v>
      </c>
      <c r="E378" s="228" t="s">
        <v>19</v>
      </c>
      <c r="F378" s="229" t="s">
        <v>491</v>
      </c>
      <c r="G378" s="227"/>
      <c r="H378" s="228" t="s">
        <v>19</v>
      </c>
      <c r="I378" s="230"/>
      <c r="J378" s="227"/>
      <c r="K378" s="227"/>
      <c r="L378" s="231"/>
      <c r="M378" s="232"/>
      <c r="N378" s="233"/>
      <c r="O378" s="233"/>
      <c r="P378" s="233"/>
      <c r="Q378" s="233"/>
      <c r="R378" s="233"/>
      <c r="S378" s="233"/>
      <c r="T378" s="234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35" t="s">
        <v>142</v>
      </c>
      <c r="AU378" s="235" t="s">
        <v>87</v>
      </c>
      <c r="AV378" s="13" t="s">
        <v>85</v>
      </c>
      <c r="AW378" s="13" t="s">
        <v>36</v>
      </c>
      <c r="AX378" s="13" t="s">
        <v>77</v>
      </c>
      <c r="AY378" s="235" t="s">
        <v>124</v>
      </c>
    </row>
    <row r="379" spans="1:51" s="14" customFormat="1" ht="12">
      <c r="A379" s="14"/>
      <c r="B379" s="236"/>
      <c r="C379" s="237"/>
      <c r="D379" s="219" t="s">
        <v>142</v>
      </c>
      <c r="E379" s="238" t="s">
        <v>19</v>
      </c>
      <c r="F379" s="239" t="s">
        <v>492</v>
      </c>
      <c r="G379" s="237"/>
      <c r="H379" s="240">
        <v>310</v>
      </c>
      <c r="I379" s="241"/>
      <c r="J379" s="237"/>
      <c r="K379" s="237"/>
      <c r="L379" s="242"/>
      <c r="M379" s="243"/>
      <c r="N379" s="244"/>
      <c r="O379" s="244"/>
      <c r="P379" s="244"/>
      <c r="Q379" s="244"/>
      <c r="R379" s="244"/>
      <c r="S379" s="244"/>
      <c r="T379" s="245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46" t="s">
        <v>142</v>
      </c>
      <c r="AU379" s="246" t="s">
        <v>87</v>
      </c>
      <c r="AV379" s="14" t="s">
        <v>87</v>
      </c>
      <c r="AW379" s="14" t="s">
        <v>36</v>
      </c>
      <c r="AX379" s="14" t="s">
        <v>77</v>
      </c>
      <c r="AY379" s="246" t="s">
        <v>124</v>
      </c>
    </row>
    <row r="380" spans="1:51" s="15" customFormat="1" ht="12">
      <c r="A380" s="15"/>
      <c r="B380" s="247"/>
      <c r="C380" s="248"/>
      <c r="D380" s="219" t="s">
        <v>142</v>
      </c>
      <c r="E380" s="249" t="s">
        <v>19</v>
      </c>
      <c r="F380" s="250" t="s">
        <v>146</v>
      </c>
      <c r="G380" s="248"/>
      <c r="H380" s="251">
        <v>2936.85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T380" s="257" t="s">
        <v>142</v>
      </c>
      <c r="AU380" s="257" t="s">
        <v>87</v>
      </c>
      <c r="AV380" s="15" t="s">
        <v>131</v>
      </c>
      <c r="AW380" s="15" t="s">
        <v>36</v>
      </c>
      <c r="AX380" s="15" t="s">
        <v>85</v>
      </c>
      <c r="AY380" s="257" t="s">
        <v>124</v>
      </c>
    </row>
    <row r="381" spans="1:65" s="2" customFormat="1" ht="16.5" customHeight="1">
      <c r="A381" s="40"/>
      <c r="B381" s="41"/>
      <c r="C381" s="206" t="s">
        <v>508</v>
      </c>
      <c r="D381" s="206" t="s">
        <v>126</v>
      </c>
      <c r="E381" s="207" t="s">
        <v>509</v>
      </c>
      <c r="F381" s="208" t="s">
        <v>510</v>
      </c>
      <c r="G381" s="209" t="s">
        <v>129</v>
      </c>
      <c r="H381" s="210">
        <v>1697.688</v>
      </c>
      <c r="I381" s="211"/>
      <c r="J381" s="212">
        <f>ROUND(I381*H381,2)</f>
        <v>0</v>
      </c>
      <c r="K381" s="208" t="s">
        <v>130</v>
      </c>
      <c r="L381" s="46"/>
      <c r="M381" s="213" t="s">
        <v>19</v>
      </c>
      <c r="N381" s="214" t="s">
        <v>48</v>
      </c>
      <c r="O381" s="86"/>
      <c r="P381" s="215">
        <f>O381*H381</f>
        <v>0</v>
      </c>
      <c r="Q381" s="215">
        <v>0</v>
      </c>
      <c r="R381" s="215">
        <f>Q381*H381</f>
        <v>0</v>
      </c>
      <c r="S381" s="215">
        <v>0</v>
      </c>
      <c r="T381" s="216">
        <f>S381*H381</f>
        <v>0</v>
      </c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R381" s="217" t="s">
        <v>131</v>
      </c>
      <c r="AT381" s="217" t="s">
        <v>126</v>
      </c>
      <c r="AU381" s="217" t="s">
        <v>87</v>
      </c>
      <c r="AY381" s="19" t="s">
        <v>124</v>
      </c>
      <c r="BE381" s="218">
        <f>IF(N381="základní",J381,0)</f>
        <v>0</v>
      </c>
      <c r="BF381" s="218">
        <f>IF(N381="snížená",J381,0)</f>
        <v>0</v>
      </c>
      <c r="BG381" s="218">
        <f>IF(N381="zákl. přenesená",J381,0)</f>
        <v>0</v>
      </c>
      <c r="BH381" s="218">
        <f>IF(N381="sníž. přenesená",J381,0)</f>
        <v>0</v>
      </c>
      <c r="BI381" s="218">
        <f>IF(N381="nulová",J381,0)</f>
        <v>0</v>
      </c>
      <c r="BJ381" s="19" t="s">
        <v>85</v>
      </c>
      <c r="BK381" s="218">
        <f>ROUND(I381*H381,2)</f>
        <v>0</v>
      </c>
      <c r="BL381" s="19" t="s">
        <v>131</v>
      </c>
      <c r="BM381" s="217" t="s">
        <v>511</v>
      </c>
    </row>
    <row r="382" spans="1:47" s="2" customFormat="1" ht="12">
      <c r="A382" s="40"/>
      <c r="B382" s="41"/>
      <c r="C382" s="42"/>
      <c r="D382" s="219" t="s">
        <v>133</v>
      </c>
      <c r="E382" s="42"/>
      <c r="F382" s="220" t="s">
        <v>512</v>
      </c>
      <c r="G382" s="42"/>
      <c r="H382" s="42"/>
      <c r="I382" s="221"/>
      <c r="J382" s="42"/>
      <c r="K382" s="42"/>
      <c r="L382" s="46"/>
      <c r="M382" s="222"/>
      <c r="N382" s="223"/>
      <c r="O382" s="86"/>
      <c r="P382" s="86"/>
      <c r="Q382" s="86"/>
      <c r="R382" s="86"/>
      <c r="S382" s="86"/>
      <c r="T382" s="87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T382" s="19" t="s">
        <v>133</v>
      </c>
      <c r="AU382" s="19" t="s">
        <v>87</v>
      </c>
    </row>
    <row r="383" spans="1:47" s="2" customFormat="1" ht="12">
      <c r="A383" s="40"/>
      <c r="B383" s="41"/>
      <c r="C383" s="42"/>
      <c r="D383" s="224" t="s">
        <v>135</v>
      </c>
      <c r="E383" s="42"/>
      <c r="F383" s="225" t="s">
        <v>513</v>
      </c>
      <c r="G383" s="42"/>
      <c r="H383" s="42"/>
      <c r="I383" s="221"/>
      <c r="J383" s="42"/>
      <c r="K383" s="42"/>
      <c r="L383" s="46"/>
      <c r="M383" s="222"/>
      <c r="N383" s="223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135</v>
      </c>
      <c r="AU383" s="19" t="s">
        <v>87</v>
      </c>
    </row>
    <row r="384" spans="1:51" s="13" customFormat="1" ht="12">
      <c r="A384" s="13"/>
      <c r="B384" s="226"/>
      <c r="C384" s="227"/>
      <c r="D384" s="219" t="s">
        <v>142</v>
      </c>
      <c r="E384" s="228" t="s">
        <v>19</v>
      </c>
      <c r="F384" s="229" t="s">
        <v>514</v>
      </c>
      <c r="G384" s="227"/>
      <c r="H384" s="228" t="s">
        <v>19</v>
      </c>
      <c r="I384" s="230"/>
      <c r="J384" s="227"/>
      <c r="K384" s="227"/>
      <c r="L384" s="231"/>
      <c r="M384" s="232"/>
      <c r="N384" s="233"/>
      <c r="O384" s="233"/>
      <c r="P384" s="233"/>
      <c r="Q384" s="233"/>
      <c r="R384" s="233"/>
      <c r="S384" s="233"/>
      <c r="T384" s="234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35" t="s">
        <v>142</v>
      </c>
      <c r="AU384" s="235" t="s">
        <v>87</v>
      </c>
      <c r="AV384" s="13" t="s">
        <v>85</v>
      </c>
      <c r="AW384" s="13" t="s">
        <v>36</v>
      </c>
      <c r="AX384" s="13" t="s">
        <v>77</v>
      </c>
      <c r="AY384" s="235" t="s">
        <v>124</v>
      </c>
    </row>
    <row r="385" spans="1:51" s="13" customFormat="1" ht="12">
      <c r="A385" s="13"/>
      <c r="B385" s="226"/>
      <c r="C385" s="227"/>
      <c r="D385" s="219" t="s">
        <v>142</v>
      </c>
      <c r="E385" s="228" t="s">
        <v>19</v>
      </c>
      <c r="F385" s="229" t="s">
        <v>515</v>
      </c>
      <c r="G385" s="227"/>
      <c r="H385" s="228" t="s">
        <v>19</v>
      </c>
      <c r="I385" s="230"/>
      <c r="J385" s="227"/>
      <c r="K385" s="227"/>
      <c r="L385" s="231"/>
      <c r="M385" s="232"/>
      <c r="N385" s="233"/>
      <c r="O385" s="233"/>
      <c r="P385" s="233"/>
      <c r="Q385" s="233"/>
      <c r="R385" s="233"/>
      <c r="S385" s="233"/>
      <c r="T385" s="23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35" t="s">
        <v>142</v>
      </c>
      <c r="AU385" s="235" t="s">
        <v>87</v>
      </c>
      <c r="AV385" s="13" t="s">
        <v>85</v>
      </c>
      <c r="AW385" s="13" t="s">
        <v>36</v>
      </c>
      <c r="AX385" s="13" t="s">
        <v>77</v>
      </c>
      <c r="AY385" s="235" t="s">
        <v>124</v>
      </c>
    </row>
    <row r="386" spans="1:51" s="14" customFormat="1" ht="12">
      <c r="A386" s="14"/>
      <c r="B386" s="236"/>
      <c r="C386" s="237"/>
      <c r="D386" s="219" t="s">
        <v>142</v>
      </c>
      <c r="E386" s="238" t="s">
        <v>19</v>
      </c>
      <c r="F386" s="239" t="s">
        <v>516</v>
      </c>
      <c r="G386" s="237"/>
      <c r="H386" s="240">
        <v>1697.688</v>
      </c>
      <c r="I386" s="241"/>
      <c r="J386" s="237"/>
      <c r="K386" s="237"/>
      <c r="L386" s="242"/>
      <c r="M386" s="243"/>
      <c r="N386" s="244"/>
      <c r="O386" s="244"/>
      <c r="P386" s="244"/>
      <c r="Q386" s="244"/>
      <c r="R386" s="244"/>
      <c r="S386" s="244"/>
      <c r="T386" s="245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46" t="s">
        <v>142</v>
      </c>
      <c r="AU386" s="246" t="s">
        <v>87</v>
      </c>
      <c r="AV386" s="14" t="s">
        <v>87</v>
      </c>
      <c r="AW386" s="14" t="s">
        <v>36</v>
      </c>
      <c r="AX386" s="14" t="s">
        <v>85</v>
      </c>
      <c r="AY386" s="246" t="s">
        <v>124</v>
      </c>
    </row>
    <row r="387" spans="1:65" s="2" customFormat="1" ht="16.5" customHeight="1">
      <c r="A387" s="40"/>
      <c r="B387" s="41"/>
      <c r="C387" s="206" t="s">
        <v>517</v>
      </c>
      <c r="D387" s="206" t="s">
        <v>126</v>
      </c>
      <c r="E387" s="207" t="s">
        <v>518</v>
      </c>
      <c r="F387" s="208" t="s">
        <v>519</v>
      </c>
      <c r="G387" s="209" t="s">
        <v>129</v>
      </c>
      <c r="H387" s="210">
        <v>2577.75</v>
      </c>
      <c r="I387" s="211"/>
      <c r="J387" s="212">
        <f>ROUND(I387*H387,2)</f>
        <v>0</v>
      </c>
      <c r="K387" s="208" t="s">
        <v>130</v>
      </c>
      <c r="L387" s="46"/>
      <c r="M387" s="213" t="s">
        <v>19</v>
      </c>
      <c r="N387" s="214" t="s">
        <v>48</v>
      </c>
      <c r="O387" s="86"/>
      <c r="P387" s="215">
        <f>O387*H387</f>
        <v>0</v>
      </c>
      <c r="Q387" s="215">
        <v>0</v>
      </c>
      <c r="R387" s="215">
        <f>Q387*H387</f>
        <v>0</v>
      </c>
      <c r="S387" s="215">
        <v>0</v>
      </c>
      <c r="T387" s="216">
        <f>S387*H387</f>
        <v>0</v>
      </c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R387" s="217" t="s">
        <v>131</v>
      </c>
      <c r="AT387" s="217" t="s">
        <v>126</v>
      </c>
      <c r="AU387" s="217" t="s">
        <v>87</v>
      </c>
      <c r="AY387" s="19" t="s">
        <v>124</v>
      </c>
      <c r="BE387" s="218">
        <f>IF(N387="základní",J387,0)</f>
        <v>0</v>
      </c>
      <c r="BF387" s="218">
        <f>IF(N387="snížená",J387,0)</f>
        <v>0</v>
      </c>
      <c r="BG387" s="218">
        <f>IF(N387="zákl. přenesená",J387,0)</f>
        <v>0</v>
      </c>
      <c r="BH387" s="218">
        <f>IF(N387="sníž. přenesená",J387,0)</f>
        <v>0</v>
      </c>
      <c r="BI387" s="218">
        <f>IF(N387="nulová",J387,0)</f>
        <v>0</v>
      </c>
      <c r="BJ387" s="19" t="s">
        <v>85</v>
      </c>
      <c r="BK387" s="218">
        <f>ROUND(I387*H387,2)</f>
        <v>0</v>
      </c>
      <c r="BL387" s="19" t="s">
        <v>131</v>
      </c>
      <c r="BM387" s="217" t="s">
        <v>520</v>
      </c>
    </row>
    <row r="388" spans="1:47" s="2" customFormat="1" ht="12">
      <c r="A388" s="40"/>
      <c r="B388" s="41"/>
      <c r="C388" s="42"/>
      <c r="D388" s="219" t="s">
        <v>133</v>
      </c>
      <c r="E388" s="42"/>
      <c r="F388" s="220" t="s">
        <v>521</v>
      </c>
      <c r="G388" s="42"/>
      <c r="H388" s="42"/>
      <c r="I388" s="221"/>
      <c r="J388" s="42"/>
      <c r="K388" s="42"/>
      <c r="L388" s="46"/>
      <c r="M388" s="222"/>
      <c r="N388" s="223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133</v>
      </c>
      <c r="AU388" s="19" t="s">
        <v>87</v>
      </c>
    </row>
    <row r="389" spans="1:47" s="2" customFormat="1" ht="12">
      <c r="A389" s="40"/>
      <c r="B389" s="41"/>
      <c r="C389" s="42"/>
      <c r="D389" s="224" t="s">
        <v>135</v>
      </c>
      <c r="E389" s="42"/>
      <c r="F389" s="225" t="s">
        <v>522</v>
      </c>
      <c r="G389" s="42"/>
      <c r="H389" s="42"/>
      <c r="I389" s="221"/>
      <c r="J389" s="42"/>
      <c r="K389" s="42"/>
      <c r="L389" s="46"/>
      <c r="M389" s="222"/>
      <c r="N389" s="223"/>
      <c r="O389" s="86"/>
      <c r="P389" s="86"/>
      <c r="Q389" s="86"/>
      <c r="R389" s="86"/>
      <c r="S389" s="86"/>
      <c r="T389" s="87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T389" s="19" t="s">
        <v>135</v>
      </c>
      <c r="AU389" s="19" t="s">
        <v>87</v>
      </c>
    </row>
    <row r="390" spans="1:51" s="13" customFormat="1" ht="12">
      <c r="A390" s="13"/>
      <c r="B390" s="226"/>
      <c r="C390" s="227"/>
      <c r="D390" s="219" t="s">
        <v>142</v>
      </c>
      <c r="E390" s="228" t="s">
        <v>19</v>
      </c>
      <c r="F390" s="229" t="s">
        <v>352</v>
      </c>
      <c r="G390" s="227"/>
      <c r="H390" s="228" t="s">
        <v>19</v>
      </c>
      <c r="I390" s="230"/>
      <c r="J390" s="227"/>
      <c r="K390" s="227"/>
      <c r="L390" s="231"/>
      <c r="M390" s="232"/>
      <c r="N390" s="233"/>
      <c r="O390" s="233"/>
      <c r="P390" s="233"/>
      <c r="Q390" s="233"/>
      <c r="R390" s="233"/>
      <c r="S390" s="233"/>
      <c r="T390" s="234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35" t="s">
        <v>142</v>
      </c>
      <c r="AU390" s="235" t="s">
        <v>87</v>
      </c>
      <c r="AV390" s="13" t="s">
        <v>85</v>
      </c>
      <c r="AW390" s="13" t="s">
        <v>36</v>
      </c>
      <c r="AX390" s="13" t="s">
        <v>77</v>
      </c>
      <c r="AY390" s="235" t="s">
        <v>124</v>
      </c>
    </row>
    <row r="391" spans="1:51" s="14" customFormat="1" ht="12">
      <c r="A391" s="14"/>
      <c r="B391" s="236"/>
      <c r="C391" s="237"/>
      <c r="D391" s="219" t="s">
        <v>142</v>
      </c>
      <c r="E391" s="238" t="s">
        <v>19</v>
      </c>
      <c r="F391" s="239" t="s">
        <v>523</v>
      </c>
      <c r="G391" s="237"/>
      <c r="H391" s="240">
        <v>2577.75</v>
      </c>
      <c r="I391" s="241"/>
      <c r="J391" s="237"/>
      <c r="K391" s="237"/>
      <c r="L391" s="242"/>
      <c r="M391" s="243"/>
      <c r="N391" s="244"/>
      <c r="O391" s="244"/>
      <c r="P391" s="244"/>
      <c r="Q391" s="244"/>
      <c r="R391" s="244"/>
      <c r="S391" s="244"/>
      <c r="T391" s="245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46" t="s">
        <v>142</v>
      </c>
      <c r="AU391" s="246" t="s">
        <v>87</v>
      </c>
      <c r="AV391" s="14" t="s">
        <v>87</v>
      </c>
      <c r="AW391" s="14" t="s">
        <v>36</v>
      </c>
      <c r="AX391" s="14" t="s">
        <v>85</v>
      </c>
      <c r="AY391" s="246" t="s">
        <v>124</v>
      </c>
    </row>
    <row r="392" spans="1:65" s="2" customFormat="1" ht="16.5" customHeight="1">
      <c r="A392" s="40"/>
      <c r="B392" s="41"/>
      <c r="C392" s="206" t="s">
        <v>524</v>
      </c>
      <c r="D392" s="206" t="s">
        <v>126</v>
      </c>
      <c r="E392" s="207" t="s">
        <v>525</v>
      </c>
      <c r="F392" s="208" t="s">
        <v>526</v>
      </c>
      <c r="G392" s="209" t="s">
        <v>129</v>
      </c>
      <c r="H392" s="210">
        <v>2375</v>
      </c>
      <c r="I392" s="211"/>
      <c r="J392" s="212">
        <f>ROUND(I392*H392,2)</f>
        <v>0</v>
      </c>
      <c r="K392" s="208" t="s">
        <v>130</v>
      </c>
      <c r="L392" s="46"/>
      <c r="M392" s="213" t="s">
        <v>19</v>
      </c>
      <c r="N392" s="214" t="s">
        <v>48</v>
      </c>
      <c r="O392" s="86"/>
      <c r="P392" s="215">
        <f>O392*H392</f>
        <v>0</v>
      </c>
      <c r="Q392" s="215">
        <v>0.324</v>
      </c>
      <c r="R392" s="215">
        <f>Q392*H392</f>
        <v>769.5</v>
      </c>
      <c r="S392" s="215">
        <v>0</v>
      </c>
      <c r="T392" s="216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17" t="s">
        <v>131</v>
      </c>
      <c r="AT392" s="217" t="s">
        <v>126</v>
      </c>
      <c r="AU392" s="217" t="s">
        <v>87</v>
      </c>
      <c r="AY392" s="19" t="s">
        <v>124</v>
      </c>
      <c r="BE392" s="218">
        <f>IF(N392="základní",J392,0)</f>
        <v>0</v>
      </c>
      <c r="BF392" s="218">
        <f>IF(N392="snížená",J392,0)</f>
        <v>0</v>
      </c>
      <c r="BG392" s="218">
        <f>IF(N392="zákl. přenesená",J392,0)</f>
        <v>0</v>
      </c>
      <c r="BH392" s="218">
        <f>IF(N392="sníž. přenesená",J392,0)</f>
        <v>0</v>
      </c>
      <c r="BI392" s="218">
        <f>IF(N392="nulová",J392,0)</f>
        <v>0</v>
      </c>
      <c r="BJ392" s="19" t="s">
        <v>85</v>
      </c>
      <c r="BK392" s="218">
        <f>ROUND(I392*H392,2)</f>
        <v>0</v>
      </c>
      <c r="BL392" s="19" t="s">
        <v>131</v>
      </c>
      <c r="BM392" s="217" t="s">
        <v>527</v>
      </c>
    </row>
    <row r="393" spans="1:47" s="2" customFormat="1" ht="12">
      <c r="A393" s="40"/>
      <c r="B393" s="41"/>
      <c r="C393" s="42"/>
      <c r="D393" s="219" t="s">
        <v>133</v>
      </c>
      <c r="E393" s="42"/>
      <c r="F393" s="220" t="s">
        <v>528</v>
      </c>
      <c r="G393" s="42"/>
      <c r="H393" s="42"/>
      <c r="I393" s="221"/>
      <c r="J393" s="42"/>
      <c r="K393" s="42"/>
      <c r="L393" s="46"/>
      <c r="M393" s="222"/>
      <c r="N393" s="223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133</v>
      </c>
      <c r="AU393" s="19" t="s">
        <v>87</v>
      </c>
    </row>
    <row r="394" spans="1:47" s="2" customFormat="1" ht="12">
      <c r="A394" s="40"/>
      <c r="B394" s="41"/>
      <c r="C394" s="42"/>
      <c r="D394" s="224" t="s">
        <v>135</v>
      </c>
      <c r="E394" s="42"/>
      <c r="F394" s="225" t="s">
        <v>529</v>
      </c>
      <c r="G394" s="42"/>
      <c r="H394" s="42"/>
      <c r="I394" s="221"/>
      <c r="J394" s="42"/>
      <c r="K394" s="42"/>
      <c r="L394" s="46"/>
      <c r="M394" s="222"/>
      <c r="N394" s="223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135</v>
      </c>
      <c r="AU394" s="19" t="s">
        <v>87</v>
      </c>
    </row>
    <row r="395" spans="1:51" s="13" customFormat="1" ht="12">
      <c r="A395" s="13"/>
      <c r="B395" s="226"/>
      <c r="C395" s="227"/>
      <c r="D395" s="219" t="s">
        <v>142</v>
      </c>
      <c r="E395" s="228" t="s">
        <v>19</v>
      </c>
      <c r="F395" s="229" t="s">
        <v>530</v>
      </c>
      <c r="G395" s="227"/>
      <c r="H395" s="228" t="s">
        <v>19</v>
      </c>
      <c r="I395" s="230"/>
      <c r="J395" s="227"/>
      <c r="K395" s="227"/>
      <c r="L395" s="231"/>
      <c r="M395" s="232"/>
      <c r="N395" s="233"/>
      <c r="O395" s="233"/>
      <c r="P395" s="233"/>
      <c r="Q395" s="233"/>
      <c r="R395" s="233"/>
      <c r="S395" s="233"/>
      <c r="T395" s="23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35" t="s">
        <v>142</v>
      </c>
      <c r="AU395" s="235" t="s">
        <v>87</v>
      </c>
      <c r="AV395" s="13" t="s">
        <v>85</v>
      </c>
      <c r="AW395" s="13" t="s">
        <v>36</v>
      </c>
      <c r="AX395" s="13" t="s">
        <v>77</v>
      </c>
      <c r="AY395" s="235" t="s">
        <v>124</v>
      </c>
    </row>
    <row r="396" spans="1:51" s="14" customFormat="1" ht="12">
      <c r="A396" s="14"/>
      <c r="B396" s="236"/>
      <c r="C396" s="237"/>
      <c r="D396" s="219" t="s">
        <v>142</v>
      </c>
      <c r="E396" s="238" t="s">
        <v>19</v>
      </c>
      <c r="F396" s="239" t="s">
        <v>531</v>
      </c>
      <c r="G396" s="237"/>
      <c r="H396" s="240">
        <v>2375</v>
      </c>
      <c r="I396" s="241"/>
      <c r="J396" s="237"/>
      <c r="K396" s="237"/>
      <c r="L396" s="242"/>
      <c r="M396" s="243"/>
      <c r="N396" s="244"/>
      <c r="O396" s="244"/>
      <c r="P396" s="244"/>
      <c r="Q396" s="244"/>
      <c r="R396" s="244"/>
      <c r="S396" s="244"/>
      <c r="T396" s="245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46" t="s">
        <v>142</v>
      </c>
      <c r="AU396" s="246" t="s">
        <v>87</v>
      </c>
      <c r="AV396" s="14" t="s">
        <v>87</v>
      </c>
      <c r="AW396" s="14" t="s">
        <v>36</v>
      </c>
      <c r="AX396" s="14" t="s">
        <v>85</v>
      </c>
      <c r="AY396" s="246" t="s">
        <v>124</v>
      </c>
    </row>
    <row r="397" spans="1:65" s="2" customFormat="1" ht="16.5" customHeight="1">
      <c r="A397" s="40"/>
      <c r="B397" s="41"/>
      <c r="C397" s="206" t="s">
        <v>532</v>
      </c>
      <c r="D397" s="206" t="s">
        <v>126</v>
      </c>
      <c r="E397" s="207" t="s">
        <v>533</v>
      </c>
      <c r="F397" s="208" t="s">
        <v>534</v>
      </c>
      <c r="G397" s="209" t="s">
        <v>214</v>
      </c>
      <c r="H397" s="210">
        <v>500</v>
      </c>
      <c r="I397" s="211"/>
      <c r="J397" s="212">
        <f>ROUND(I397*H397,2)</f>
        <v>0</v>
      </c>
      <c r="K397" s="208" t="s">
        <v>130</v>
      </c>
      <c r="L397" s="46"/>
      <c r="M397" s="213" t="s">
        <v>19</v>
      </c>
      <c r="N397" s="214" t="s">
        <v>48</v>
      </c>
      <c r="O397" s="86"/>
      <c r="P397" s="215">
        <f>O397*H397</f>
        <v>0</v>
      </c>
      <c r="Q397" s="215">
        <v>0.00085</v>
      </c>
      <c r="R397" s="215">
        <f>Q397*H397</f>
        <v>0.425</v>
      </c>
      <c r="S397" s="215">
        <v>0</v>
      </c>
      <c r="T397" s="216">
        <f>S397*H397</f>
        <v>0</v>
      </c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R397" s="217" t="s">
        <v>131</v>
      </c>
      <c r="AT397" s="217" t="s">
        <v>126</v>
      </c>
      <c r="AU397" s="217" t="s">
        <v>87</v>
      </c>
      <c r="AY397" s="19" t="s">
        <v>124</v>
      </c>
      <c r="BE397" s="218">
        <f>IF(N397="základní",J397,0)</f>
        <v>0</v>
      </c>
      <c r="BF397" s="218">
        <f>IF(N397="snížená",J397,0)</f>
        <v>0</v>
      </c>
      <c r="BG397" s="218">
        <f>IF(N397="zákl. přenesená",J397,0)</f>
        <v>0</v>
      </c>
      <c r="BH397" s="218">
        <f>IF(N397="sníž. přenesená",J397,0)</f>
        <v>0</v>
      </c>
      <c r="BI397" s="218">
        <f>IF(N397="nulová",J397,0)</f>
        <v>0</v>
      </c>
      <c r="BJ397" s="19" t="s">
        <v>85</v>
      </c>
      <c r="BK397" s="218">
        <f>ROUND(I397*H397,2)</f>
        <v>0</v>
      </c>
      <c r="BL397" s="19" t="s">
        <v>131</v>
      </c>
      <c r="BM397" s="217" t="s">
        <v>535</v>
      </c>
    </row>
    <row r="398" spans="1:47" s="2" customFormat="1" ht="12">
      <c r="A398" s="40"/>
      <c r="B398" s="41"/>
      <c r="C398" s="42"/>
      <c r="D398" s="219" t="s">
        <v>133</v>
      </c>
      <c r="E398" s="42"/>
      <c r="F398" s="220" t="s">
        <v>536</v>
      </c>
      <c r="G398" s="42"/>
      <c r="H398" s="42"/>
      <c r="I398" s="221"/>
      <c r="J398" s="42"/>
      <c r="K398" s="42"/>
      <c r="L398" s="46"/>
      <c r="M398" s="222"/>
      <c r="N398" s="223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133</v>
      </c>
      <c r="AU398" s="19" t="s">
        <v>87</v>
      </c>
    </row>
    <row r="399" spans="1:47" s="2" customFormat="1" ht="12">
      <c r="A399" s="40"/>
      <c r="B399" s="41"/>
      <c r="C399" s="42"/>
      <c r="D399" s="224" t="s">
        <v>135</v>
      </c>
      <c r="E399" s="42"/>
      <c r="F399" s="225" t="s">
        <v>537</v>
      </c>
      <c r="G399" s="42"/>
      <c r="H399" s="42"/>
      <c r="I399" s="221"/>
      <c r="J399" s="42"/>
      <c r="K399" s="42"/>
      <c r="L399" s="46"/>
      <c r="M399" s="222"/>
      <c r="N399" s="223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135</v>
      </c>
      <c r="AU399" s="19" t="s">
        <v>87</v>
      </c>
    </row>
    <row r="400" spans="1:51" s="13" customFormat="1" ht="12">
      <c r="A400" s="13"/>
      <c r="B400" s="226"/>
      <c r="C400" s="227"/>
      <c r="D400" s="219" t="s">
        <v>142</v>
      </c>
      <c r="E400" s="228" t="s">
        <v>19</v>
      </c>
      <c r="F400" s="229" t="s">
        <v>515</v>
      </c>
      <c r="G400" s="227"/>
      <c r="H400" s="228" t="s">
        <v>19</v>
      </c>
      <c r="I400" s="230"/>
      <c r="J400" s="227"/>
      <c r="K400" s="227"/>
      <c r="L400" s="231"/>
      <c r="M400" s="232"/>
      <c r="N400" s="233"/>
      <c r="O400" s="233"/>
      <c r="P400" s="233"/>
      <c r="Q400" s="233"/>
      <c r="R400" s="233"/>
      <c r="S400" s="233"/>
      <c r="T400" s="234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35" t="s">
        <v>142</v>
      </c>
      <c r="AU400" s="235" t="s">
        <v>87</v>
      </c>
      <c r="AV400" s="13" t="s">
        <v>85</v>
      </c>
      <c r="AW400" s="13" t="s">
        <v>36</v>
      </c>
      <c r="AX400" s="13" t="s">
        <v>77</v>
      </c>
      <c r="AY400" s="235" t="s">
        <v>124</v>
      </c>
    </row>
    <row r="401" spans="1:51" s="13" customFormat="1" ht="12">
      <c r="A401" s="13"/>
      <c r="B401" s="226"/>
      <c r="C401" s="227"/>
      <c r="D401" s="219" t="s">
        <v>142</v>
      </c>
      <c r="E401" s="228" t="s">
        <v>19</v>
      </c>
      <c r="F401" s="229" t="s">
        <v>538</v>
      </c>
      <c r="G401" s="227"/>
      <c r="H401" s="228" t="s">
        <v>19</v>
      </c>
      <c r="I401" s="230"/>
      <c r="J401" s="227"/>
      <c r="K401" s="227"/>
      <c r="L401" s="231"/>
      <c r="M401" s="232"/>
      <c r="N401" s="233"/>
      <c r="O401" s="233"/>
      <c r="P401" s="233"/>
      <c r="Q401" s="233"/>
      <c r="R401" s="233"/>
      <c r="S401" s="233"/>
      <c r="T401" s="23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35" t="s">
        <v>142</v>
      </c>
      <c r="AU401" s="235" t="s">
        <v>87</v>
      </c>
      <c r="AV401" s="13" t="s">
        <v>85</v>
      </c>
      <c r="AW401" s="13" t="s">
        <v>36</v>
      </c>
      <c r="AX401" s="13" t="s">
        <v>77</v>
      </c>
      <c r="AY401" s="235" t="s">
        <v>124</v>
      </c>
    </row>
    <row r="402" spans="1:51" s="14" customFormat="1" ht="12">
      <c r="A402" s="14"/>
      <c r="B402" s="236"/>
      <c r="C402" s="237"/>
      <c r="D402" s="219" t="s">
        <v>142</v>
      </c>
      <c r="E402" s="238" t="s">
        <v>19</v>
      </c>
      <c r="F402" s="239" t="s">
        <v>539</v>
      </c>
      <c r="G402" s="237"/>
      <c r="H402" s="240">
        <v>500</v>
      </c>
      <c r="I402" s="241"/>
      <c r="J402" s="237"/>
      <c r="K402" s="237"/>
      <c r="L402" s="242"/>
      <c r="M402" s="243"/>
      <c r="N402" s="244"/>
      <c r="O402" s="244"/>
      <c r="P402" s="244"/>
      <c r="Q402" s="244"/>
      <c r="R402" s="244"/>
      <c r="S402" s="244"/>
      <c r="T402" s="245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46" t="s">
        <v>142</v>
      </c>
      <c r="AU402" s="246" t="s">
        <v>87</v>
      </c>
      <c r="AV402" s="14" t="s">
        <v>87</v>
      </c>
      <c r="AW402" s="14" t="s">
        <v>36</v>
      </c>
      <c r="AX402" s="14" t="s">
        <v>85</v>
      </c>
      <c r="AY402" s="246" t="s">
        <v>124</v>
      </c>
    </row>
    <row r="403" spans="1:65" s="2" customFormat="1" ht="16.5" customHeight="1">
      <c r="A403" s="40"/>
      <c r="B403" s="41"/>
      <c r="C403" s="206" t="s">
        <v>540</v>
      </c>
      <c r="D403" s="206" t="s">
        <v>126</v>
      </c>
      <c r="E403" s="207" t="s">
        <v>541</v>
      </c>
      <c r="F403" s="208" t="s">
        <v>542</v>
      </c>
      <c r="G403" s="209" t="s">
        <v>129</v>
      </c>
      <c r="H403" s="210">
        <v>2577.75</v>
      </c>
      <c r="I403" s="211"/>
      <c r="J403" s="212">
        <f>ROUND(I403*H403,2)</f>
        <v>0</v>
      </c>
      <c r="K403" s="208" t="s">
        <v>130</v>
      </c>
      <c r="L403" s="46"/>
      <c r="M403" s="213" t="s">
        <v>19</v>
      </c>
      <c r="N403" s="214" t="s">
        <v>48</v>
      </c>
      <c r="O403" s="86"/>
      <c r="P403" s="215">
        <f>O403*H403</f>
        <v>0</v>
      </c>
      <c r="Q403" s="215">
        <v>0</v>
      </c>
      <c r="R403" s="215">
        <f>Q403*H403</f>
        <v>0</v>
      </c>
      <c r="S403" s="215">
        <v>0</v>
      </c>
      <c r="T403" s="216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17" t="s">
        <v>131</v>
      </c>
      <c r="AT403" s="217" t="s">
        <v>126</v>
      </c>
      <c r="AU403" s="217" t="s">
        <v>87</v>
      </c>
      <c r="AY403" s="19" t="s">
        <v>124</v>
      </c>
      <c r="BE403" s="218">
        <f>IF(N403="základní",J403,0)</f>
        <v>0</v>
      </c>
      <c r="BF403" s="218">
        <f>IF(N403="snížená",J403,0)</f>
        <v>0</v>
      </c>
      <c r="BG403" s="218">
        <f>IF(N403="zákl. přenesená",J403,0)</f>
        <v>0</v>
      </c>
      <c r="BH403" s="218">
        <f>IF(N403="sníž. přenesená",J403,0)</f>
        <v>0</v>
      </c>
      <c r="BI403" s="218">
        <f>IF(N403="nulová",J403,0)</f>
        <v>0</v>
      </c>
      <c r="BJ403" s="19" t="s">
        <v>85</v>
      </c>
      <c r="BK403" s="218">
        <f>ROUND(I403*H403,2)</f>
        <v>0</v>
      </c>
      <c r="BL403" s="19" t="s">
        <v>131</v>
      </c>
      <c r="BM403" s="217" t="s">
        <v>543</v>
      </c>
    </row>
    <row r="404" spans="1:47" s="2" customFormat="1" ht="12">
      <c r="A404" s="40"/>
      <c r="B404" s="41"/>
      <c r="C404" s="42"/>
      <c r="D404" s="219" t="s">
        <v>133</v>
      </c>
      <c r="E404" s="42"/>
      <c r="F404" s="220" t="s">
        <v>544</v>
      </c>
      <c r="G404" s="42"/>
      <c r="H404" s="42"/>
      <c r="I404" s="221"/>
      <c r="J404" s="42"/>
      <c r="K404" s="42"/>
      <c r="L404" s="46"/>
      <c r="M404" s="222"/>
      <c r="N404" s="223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133</v>
      </c>
      <c r="AU404" s="19" t="s">
        <v>87</v>
      </c>
    </row>
    <row r="405" spans="1:47" s="2" customFormat="1" ht="12">
      <c r="A405" s="40"/>
      <c r="B405" s="41"/>
      <c r="C405" s="42"/>
      <c r="D405" s="224" t="s">
        <v>135</v>
      </c>
      <c r="E405" s="42"/>
      <c r="F405" s="225" t="s">
        <v>545</v>
      </c>
      <c r="G405" s="42"/>
      <c r="H405" s="42"/>
      <c r="I405" s="221"/>
      <c r="J405" s="42"/>
      <c r="K405" s="42"/>
      <c r="L405" s="46"/>
      <c r="M405" s="222"/>
      <c r="N405" s="223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135</v>
      </c>
      <c r="AU405" s="19" t="s">
        <v>87</v>
      </c>
    </row>
    <row r="406" spans="1:51" s="13" customFormat="1" ht="12">
      <c r="A406" s="13"/>
      <c r="B406" s="226"/>
      <c r="C406" s="227"/>
      <c r="D406" s="219" t="s">
        <v>142</v>
      </c>
      <c r="E406" s="228" t="s">
        <v>19</v>
      </c>
      <c r="F406" s="229" t="s">
        <v>352</v>
      </c>
      <c r="G406" s="227"/>
      <c r="H406" s="228" t="s">
        <v>19</v>
      </c>
      <c r="I406" s="230"/>
      <c r="J406" s="227"/>
      <c r="K406" s="227"/>
      <c r="L406" s="231"/>
      <c r="M406" s="232"/>
      <c r="N406" s="233"/>
      <c r="O406" s="233"/>
      <c r="P406" s="233"/>
      <c r="Q406" s="233"/>
      <c r="R406" s="233"/>
      <c r="S406" s="233"/>
      <c r="T406" s="23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35" t="s">
        <v>142</v>
      </c>
      <c r="AU406" s="235" t="s">
        <v>87</v>
      </c>
      <c r="AV406" s="13" t="s">
        <v>85</v>
      </c>
      <c r="AW406" s="13" t="s">
        <v>36</v>
      </c>
      <c r="AX406" s="13" t="s">
        <v>77</v>
      </c>
      <c r="AY406" s="235" t="s">
        <v>124</v>
      </c>
    </row>
    <row r="407" spans="1:51" s="14" customFormat="1" ht="12">
      <c r="A407" s="14"/>
      <c r="B407" s="236"/>
      <c r="C407" s="237"/>
      <c r="D407" s="219" t="s">
        <v>142</v>
      </c>
      <c r="E407" s="238" t="s">
        <v>19</v>
      </c>
      <c r="F407" s="239" t="s">
        <v>523</v>
      </c>
      <c r="G407" s="237"/>
      <c r="H407" s="240">
        <v>2577.75</v>
      </c>
      <c r="I407" s="241"/>
      <c r="J407" s="237"/>
      <c r="K407" s="237"/>
      <c r="L407" s="242"/>
      <c r="M407" s="243"/>
      <c r="N407" s="244"/>
      <c r="O407" s="244"/>
      <c r="P407" s="244"/>
      <c r="Q407" s="244"/>
      <c r="R407" s="244"/>
      <c r="S407" s="244"/>
      <c r="T407" s="245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46" t="s">
        <v>142</v>
      </c>
      <c r="AU407" s="246" t="s">
        <v>87</v>
      </c>
      <c r="AV407" s="14" t="s">
        <v>87</v>
      </c>
      <c r="AW407" s="14" t="s">
        <v>36</v>
      </c>
      <c r="AX407" s="14" t="s">
        <v>85</v>
      </c>
      <c r="AY407" s="246" t="s">
        <v>124</v>
      </c>
    </row>
    <row r="408" spans="1:65" s="2" customFormat="1" ht="16.5" customHeight="1">
      <c r="A408" s="40"/>
      <c r="B408" s="41"/>
      <c r="C408" s="206" t="s">
        <v>546</v>
      </c>
      <c r="D408" s="206" t="s">
        <v>126</v>
      </c>
      <c r="E408" s="207" t="s">
        <v>547</v>
      </c>
      <c r="F408" s="208" t="s">
        <v>548</v>
      </c>
      <c r="G408" s="209" t="s">
        <v>129</v>
      </c>
      <c r="H408" s="210">
        <v>22410.54</v>
      </c>
      <c r="I408" s="211"/>
      <c r="J408" s="212">
        <f>ROUND(I408*H408,2)</f>
        <v>0</v>
      </c>
      <c r="K408" s="208" t="s">
        <v>130</v>
      </c>
      <c r="L408" s="46"/>
      <c r="M408" s="213" t="s">
        <v>19</v>
      </c>
      <c r="N408" s="214" t="s">
        <v>48</v>
      </c>
      <c r="O408" s="86"/>
      <c r="P408" s="215">
        <f>O408*H408</f>
        <v>0</v>
      </c>
      <c r="Q408" s="215">
        <v>0</v>
      </c>
      <c r="R408" s="215">
        <f>Q408*H408</f>
        <v>0</v>
      </c>
      <c r="S408" s="215">
        <v>0</v>
      </c>
      <c r="T408" s="216">
        <f>S408*H408</f>
        <v>0</v>
      </c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R408" s="217" t="s">
        <v>131</v>
      </c>
      <c r="AT408" s="217" t="s">
        <v>126</v>
      </c>
      <c r="AU408" s="217" t="s">
        <v>87</v>
      </c>
      <c r="AY408" s="19" t="s">
        <v>124</v>
      </c>
      <c r="BE408" s="218">
        <f>IF(N408="základní",J408,0)</f>
        <v>0</v>
      </c>
      <c r="BF408" s="218">
        <f>IF(N408="snížená",J408,0)</f>
        <v>0</v>
      </c>
      <c r="BG408" s="218">
        <f>IF(N408="zákl. přenesená",J408,0)</f>
        <v>0</v>
      </c>
      <c r="BH408" s="218">
        <f>IF(N408="sníž. přenesená",J408,0)</f>
        <v>0</v>
      </c>
      <c r="BI408" s="218">
        <f>IF(N408="nulová",J408,0)</f>
        <v>0</v>
      </c>
      <c r="BJ408" s="19" t="s">
        <v>85</v>
      </c>
      <c r="BK408" s="218">
        <f>ROUND(I408*H408,2)</f>
        <v>0</v>
      </c>
      <c r="BL408" s="19" t="s">
        <v>131</v>
      </c>
      <c r="BM408" s="217" t="s">
        <v>549</v>
      </c>
    </row>
    <row r="409" spans="1:47" s="2" customFormat="1" ht="12">
      <c r="A409" s="40"/>
      <c r="B409" s="41"/>
      <c r="C409" s="42"/>
      <c r="D409" s="219" t="s">
        <v>133</v>
      </c>
      <c r="E409" s="42"/>
      <c r="F409" s="220" t="s">
        <v>550</v>
      </c>
      <c r="G409" s="42"/>
      <c r="H409" s="42"/>
      <c r="I409" s="221"/>
      <c r="J409" s="42"/>
      <c r="K409" s="42"/>
      <c r="L409" s="46"/>
      <c r="M409" s="222"/>
      <c r="N409" s="223"/>
      <c r="O409" s="86"/>
      <c r="P409" s="86"/>
      <c r="Q409" s="86"/>
      <c r="R409" s="86"/>
      <c r="S409" s="86"/>
      <c r="T409" s="87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T409" s="19" t="s">
        <v>133</v>
      </c>
      <c r="AU409" s="19" t="s">
        <v>87</v>
      </c>
    </row>
    <row r="410" spans="1:47" s="2" customFormat="1" ht="12">
      <c r="A410" s="40"/>
      <c r="B410" s="41"/>
      <c r="C410" s="42"/>
      <c r="D410" s="224" t="s">
        <v>135</v>
      </c>
      <c r="E410" s="42"/>
      <c r="F410" s="225" t="s">
        <v>551</v>
      </c>
      <c r="G410" s="42"/>
      <c r="H410" s="42"/>
      <c r="I410" s="221"/>
      <c r="J410" s="42"/>
      <c r="K410" s="42"/>
      <c r="L410" s="46"/>
      <c r="M410" s="222"/>
      <c r="N410" s="223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135</v>
      </c>
      <c r="AU410" s="19" t="s">
        <v>87</v>
      </c>
    </row>
    <row r="411" spans="1:51" s="13" customFormat="1" ht="12">
      <c r="A411" s="13"/>
      <c r="B411" s="226"/>
      <c r="C411" s="227"/>
      <c r="D411" s="219" t="s">
        <v>142</v>
      </c>
      <c r="E411" s="228" t="s">
        <v>19</v>
      </c>
      <c r="F411" s="229" t="s">
        <v>552</v>
      </c>
      <c r="G411" s="227"/>
      <c r="H411" s="228" t="s">
        <v>19</v>
      </c>
      <c r="I411" s="230"/>
      <c r="J411" s="227"/>
      <c r="K411" s="227"/>
      <c r="L411" s="231"/>
      <c r="M411" s="232"/>
      <c r="N411" s="233"/>
      <c r="O411" s="233"/>
      <c r="P411" s="233"/>
      <c r="Q411" s="233"/>
      <c r="R411" s="233"/>
      <c r="S411" s="233"/>
      <c r="T411" s="23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35" t="s">
        <v>142</v>
      </c>
      <c r="AU411" s="235" t="s">
        <v>87</v>
      </c>
      <c r="AV411" s="13" t="s">
        <v>85</v>
      </c>
      <c r="AW411" s="13" t="s">
        <v>36</v>
      </c>
      <c r="AX411" s="13" t="s">
        <v>77</v>
      </c>
      <c r="AY411" s="235" t="s">
        <v>124</v>
      </c>
    </row>
    <row r="412" spans="1:51" s="14" customFormat="1" ht="12">
      <c r="A412" s="14"/>
      <c r="B412" s="236"/>
      <c r="C412" s="237"/>
      <c r="D412" s="219" t="s">
        <v>142</v>
      </c>
      <c r="E412" s="238" t="s">
        <v>19</v>
      </c>
      <c r="F412" s="239" t="s">
        <v>553</v>
      </c>
      <c r="G412" s="237"/>
      <c r="H412" s="240">
        <v>8322</v>
      </c>
      <c r="I412" s="241"/>
      <c r="J412" s="237"/>
      <c r="K412" s="237"/>
      <c r="L412" s="242"/>
      <c r="M412" s="243"/>
      <c r="N412" s="244"/>
      <c r="O412" s="244"/>
      <c r="P412" s="244"/>
      <c r="Q412" s="244"/>
      <c r="R412" s="244"/>
      <c r="S412" s="244"/>
      <c r="T412" s="245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46" t="s">
        <v>142</v>
      </c>
      <c r="AU412" s="246" t="s">
        <v>87</v>
      </c>
      <c r="AV412" s="14" t="s">
        <v>87</v>
      </c>
      <c r="AW412" s="14" t="s">
        <v>36</v>
      </c>
      <c r="AX412" s="14" t="s">
        <v>77</v>
      </c>
      <c r="AY412" s="246" t="s">
        <v>124</v>
      </c>
    </row>
    <row r="413" spans="1:51" s="13" customFormat="1" ht="12">
      <c r="A413" s="13"/>
      <c r="B413" s="226"/>
      <c r="C413" s="227"/>
      <c r="D413" s="219" t="s">
        <v>142</v>
      </c>
      <c r="E413" s="228" t="s">
        <v>19</v>
      </c>
      <c r="F413" s="229" t="s">
        <v>554</v>
      </c>
      <c r="G413" s="227"/>
      <c r="H413" s="228" t="s">
        <v>19</v>
      </c>
      <c r="I413" s="230"/>
      <c r="J413" s="227"/>
      <c r="K413" s="227"/>
      <c r="L413" s="231"/>
      <c r="M413" s="232"/>
      <c r="N413" s="233"/>
      <c r="O413" s="233"/>
      <c r="P413" s="233"/>
      <c r="Q413" s="233"/>
      <c r="R413" s="233"/>
      <c r="S413" s="233"/>
      <c r="T413" s="23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35" t="s">
        <v>142</v>
      </c>
      <c r="AU413" s="235" t="s">
        <v>87</v>
      </c>
      <c r="AV413" s="13" t="s">
        <v>85</v>
      </c>
      <c r="AW413" s="13" t="s">
        <v>36</v>
      </c>
      <c r="AX413" s="13" t="s">
        <v>77</v>
      </c>
      <c r="AY413" s="235" t="s">
        <v>124</v>
      </c>
    </row>
    <row r="414" spans="1:51" s="14" customFormat="1" ht="12">
      <c r="A414" s="14"/>
      <c r="B414" s="236"/>
      <c r="C414" s="237"/>
      <c r="D414" s="219" t="s">
        <v>142</v>
      </c>
      <c r="E414" s="238" t="s">
        <v>19</v>
      </c>
      <c r="F414" s="239" t="s">
        <v>555</v>
      </c>
      <c r="G414" s="237"/>
      <c r="H414" s="240">
        <v>8488.44</v>
      </c>
      <c r="I414" s="241"/>
      <c r="J414" s="237"/>
      <c r="K414" s="237"/>
      <c r="L414" s="242"/>
      <c r="M414" s="243"/>
      <c r="N414" s="244"/>
      <c r="O414" s="244"/>
      <c r="P414" s="244"/>
      <c r="Q414" s="244"/>
      <c r="R414" s="244"/>
      <c r="S414" s="244"/>
      <c r="T414" s="245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46" t="s">
        <v>142</v>
      </c>
      <c r="AU414" s="246" t="s">
        <v>87</v>
      </c>
      <c r="AV414" s="14" t="s">
        <v>87</v>
      </c>
      <c r="AW414" s="14" t="s">
        <v>36</v>
      </c>
      <c r="AX414" s="14" t="s">
        <v>77</v>
      </c>
      <c r="AY414" s="246" t="s">
        <v>124</v>
      </c>
    </row>
    <row r="415" spans="1:51" s="13" customFormat="1" ht="12">
      <c r="A415" s="13"/>
      <c r="B415" s="226"/>
      <c r="C415" s="227"/>
      <c r="D415" s="219" t="s">
        <v>142</v>
      </c>
      <c r="E415" s="228" t="s">
        <v>19</v>
      </c>
      <c r="F415" s="229" t="s">
        <v>556</v>
      </c>
      <c r="G415" s="227"/>
      <c r="H415" s="228" t="s">
        <v>19</v>
      </c>
      <c r="I415" s="230"/>
      <c r="J415" s="227"/>
      <c r="K415" s="227"/>
      <c r="L415" s="231"/>
      <c r="M415" s="232"/>
      <c r="N415" s="233"/>
      <c r="O415" s="233"/>
      <c r="P415" s="233"/>
      <c r="Q415" s="233"/>
      <c r="R415" s="233"/>
      <c r="S415" s="233"/>
      <c r="T415" s="23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35" t="s">
        <v>142</v>
      </c>
      <c r="AU415" s="235" t="s">
        <v>87</v>
      </c>
      <c r="AV415" s="13" t="s">
        <v>85</v>
      </c>
      <c r="AW415" s="13" t="s">
        <v>36</v>
      </c>
      <c r="AX415" s="13" t="s">
        <v>77</v>
      </c>
      <c r="AY415" s="235" t="s">
        <v>124</v>
      </c>
    </row>
    <row r="416" spans="1:51" s="14" customFormat="1" ht="12">
      <c r="A416" s="14"/>
      <c r="B416" s="236"/>
      <c r="C416" s="237"/>
      <c r="D416" s="219" t="s">
        <v>142</v>
      </c>
      <c r="E416" s="238" t="s">
        <v>19</v>
      </c>
      <c r="F416" s="239" t="s">
        <v>557</v>
      </c>
      <c r="G416" s="237"/>
      <c r="H416" s="240">
        <v>2455</v>
      </c>
      <c r="I416" s="241"/>
      <c r="J416" s="237"/>
      <c r="K416" s="237"/>
      <c r="L416" s="242"/>
      <c r="M416" s="243"/>
      <c r="N416" s="244"/>
      <c r="O416" s="244"/>
      <c r="P416" s="244"/>
      <c r="Q416" s="244"/>
      <c r="R416" s="244"/>
      <c r="S416" s="244"/>
      <c r="T416" s="245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46" t="s">
        <v>142</v>
      </c>
      <c r="AU416" s="246" t="s">
        <v>87</v>
      </c>
      <c r="AV416" s="14" t="s">
        <v>87</v>
      </c>
      <c r="AW416" s="14" t="s">
        <v>36</v>
      </c>
      <c r="AX416" s="14" t="s">
        <v>77</v>
      </c>
      <c r="AY416" s="246" t="s">
        <v>124</v>
      </c>
    </row>
    <row r="417" spans="1:51" s="14" customFormat="1" ht="12">
      <c r="A417" s="14"/>
      <c r="B417" s="236"/>
      <c r="C417" s="237"/>
      <c r="D417" s="219" t="s">
        <v>142</v>
      </c>
      <c r="E417" s="238" t="s">
        <v>19</v>
      </c>
      <c r="F417" s="239" t="s">
        <v>558</v>
      </c>
      <c r="G417" s="237"/>
      <c r="H417" s="240">
        <v>2504.1</v>
      </c>
      <c r="I417" s="241"/>
      <c r="J417" s="237"/>
      <c r="K417" s="237"/>
      <c r="L417" s="242"/>
      <c r="M417" s="243"/>
      <c r="N417" s="244"/>
      <c r="O417" s="244"/>
      <c r="P417" s="244"/>
      <c r="Q417" s="244"/>
      <c r="R417" s="244"/>
      <c r="S417" s="244"/>
      <c r="T417" s="245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46" t="s">
        <v>142</v>
      </c>
      <c r="AU417" s="246" t="s">
        <v>87</v>
      </c>
      <c r="AV417" s="14" t="s">
        <v>87</v>
      </c>
      <c r="AW417" s="14" t="s">
        <v>36</v>
      </c>
      <c r="AX417" s="14" t="s">
        <v>77</v>
      </c>
      <c r="AY417" s="246" t="s">
        <v>124</v>
      </c>
    </row>
    <row r="418" spans="1:51" s="13" customFormat="1" ht="12">
      <c r="A418" s="13"/>
      <c r="B418" s="226"/>
      <c r="C418" s="227"/>
      <c r="D418" s="219" t="s">
        <v>142</v>
      </c>
      <c r="E418" s="228" t="s">
        <v>19</v>
      </c>
      <c r="F418" s="229" t="s">
        <v>559</v>
      </c>
      <c r="G418" s="227"/>
      <c r="H418" s="228" t="s">
        <v>19</v>
      </c>
      <c r="I418" s="230"/>
      <c r="J418" s="227"/>
      <c r="K418" s="227"/>
      <c r="L418" s="231"/>
      <c r="M418" s="232"/>
      <c r="N418" s="233"/>
      <c r="O418" s="233"/>
      <c r="P418" s="233"/>
      <c r="Q418" s="233"/>
      <c r="R418" s="233"/>
      <c r="S418" s="233"/>
      <c r="T418" s="23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35" t="s">
        <v>142</v>
      </c>
      <c r="AU418" s="235" t="s">
        <v>87</v>
      </c>
      <c r="AV418" s="13" t="s">
        <v>85</v>
      </c>
      <c r="AW418" s="13" t="s">
        <v>36</v>
      </c>
      <c r="AX418" s="13" t="s">
        <v>77</v>
      </c>
      <c r="AY418" s="235" t="s">
        <v>124</v>
      </c>
    </row>
    <row r="419" spans="1:51" s="14" customFormat="1" ht="12">
      <c r="A419" s="14"/>
      <c r="B419" s="236"/>
      <c r="C419" s="237"/>
      <c r="D419" s="219" t="s">
        <v>142</v>
      </c>
      <c r="E419" s="238" t="s">
        <v>19</v>
      </c>
      <c r="F419" s="239" t="s">
        <v>560</v>
      </c>
      <c r="G419" s="237"/>
      <c r="H419" s="240">
        <v>130</v>
      </c>
      <c r="I419" s="241"/>
      <c r="J419" s="237"/>
      <c r="K419" s="237"/>
      <c r="L419" s="242"/>
      <c r="M419" s="243"/>
      <c r="N419" s="244"/>
      <c r="O419" s="244"/>
      <c r="P419" s="244"/>
      <c r="Q419" s="244"/>
      <c r="R419" s="244"/>
      <c r="S419" s="244"/>
      <c r="T419" s="245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46" t="s">
        <v>142</v>
      </c>
      <c r="AU419" s="246" t="s">
        <v>87</v>
      </c>
      <c r="AV419" s="14" t="s">
        <v>87</v>
      </c>
      <c r="AW419" s="14" t="s">
        <v>36</v>
      </c>
      <c r="AX419" s="14" t="s">
        <v>77</v>
      </c>
      <c r="AY419" s="246" t="s">
        <v>124</v>
      </c>
    </row>
    <row r="420" spans="1:51" s="13" customFormat="1" ht="12">
      <c r="A420" s="13"/>
      <c r="B420" s="226"/>
      <c r="C420" s="227"/>
      <c r="D420" s="219" t="s">
        <v>142</v>
      </c>
      <c r="E420" s="228" t="s">
        <v>19</v>
      </c>
      <c r="F420" s="229" t="s">
        <v>561</v>
      </c>
      <c r="G420" s="227"/>
      <c r="H420" s="228" t="s">
        <v>19</v>
      </c>
      <c r="I420" s="230"/>
      <c r="J420" s="227"/>
      <c r="K420" s="227"/>
      <c r="L420" s="231"/>
      <c r="M420" s="232"/>
      <c r="N420" s="233"/>
      <c r="O420" s="233"/>
      <c r="P420" s="233"/>
      <c r="Q420" s="233"/>
      <c r="R420" s="233"/>
      <c r="S420" s="233"/>
      <c r="T420" s="23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35" t="s">
        <v>142</v>
      </c>
      <c r="AU420" s="235" t="s">
        <v>87</v>
      </c>
      <c r="AV420" s="13" t="s">
        <v>85</v>
      </c>
      <c r="AW420" s="13" t="s">
        <v>36</v>
      </c>
      <c r="AX420" s="13" t="s">
        <v>77</v>
      </c>
      <c r="AY420" s="235" t="s">
        <v>124</v>
      </c>
    </row>
    <row r="421" spans="1:51" s="14" customFormat="1" ht="12">
      <c r="A421" s="14"/>
      <c r="B421" s="236"/>
      <c r="C421" s="237"/>
      <c r="D421" s="219" t="s">
        <v>142</v>
      </c>
      <c r="E421" s="238" t="s">
        <v>19</v>
      </c>
      <c r="F421" s="239" t="s">
        <v>202</v>
      </c>
      <c r="G421" s="237"/>
      <c r="H421" s="240">
        <v>227</v>
      </c>
      <c r="I421" s="241"/>
      <c r="J421" s="237"/>
      <c r="K421" s="237"/>
      <c r="L421" s="242"/>
      <c r="M421" s="243"/>
      <c r="N421" s="244"/>
      <c r="O421" s="244"/>
      <c r="P421" s="244"/>
      <c r="Q421" s="244"/>
      <c r="R421" s="244"/>
      <c r="S421" s="244"/>
      <c r="T421" s="245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46" t="s">
        <v>142</v>
      </c>
      <c r="AU421" s="246" t="s">
        <v>87</v>
      </c>
      <c r="AV421" s="14" t="s">
        <v>87</v>
      </c>
      <c r="AW421" s="14" t="s">
        <v>36</v>
      </c>
      <c r="AX421" s="14" t="s">
        <v>77</v>
      </c>
      <c r="AY421" s="246" t="s">
        <v>124</v>
      </c>
    </row>
    <row r="422" spans="1:51" s="13" customFormat="1" ht="12">
      <c r="A422" s="13"/>
      <c r="B422" s="226"/>
      <c r="C422" s="227"/>
      <c r="D422" s="219" t="s">
        <v>142</v>
      </c>
      <c r="E422" s="228" t="s">
        <v>19</v>
      </c>
      <c r="F422" s="229" t="s">
        <v>562</v>
      </c>
      <c r="G422" s="227"/>
      <c r="H422" s="228" t="s">
        <v>19</v>
      </c>
      <c r="I422" s="230"/>
      <c r="J422" s="227"/>
      <c r="K422" s="227"/>
      <c r="L422" s="231"/>
      <c r="M422" s="232"/>
      <c r="N422" s="233"/>
      <c r="O422" s="233"/>
      <c r="P422" s="233"/>
      <c r="Q422" s="233"/>
      <c r="R422" s="233"/>
      <c r="S422" s="233"/>
      <c r="T422" s="234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35" t="s">
        <v>142</v>
      </c>
      <c r="AU422" s="235" t="s">
        <v>87</v>
      </c>
      <c r="AV422" s="13" t="s">
        <v>85</v>
      </c>
      <c r="AW422" s="13" t="s">
        <v>36</v>
      </c>
      <c r="AX422" s="13" t="s">
        <v>77</v>
      </c>
      <c r="AY422" s="235" t="s">
        <v>124</v>
      </c>
    </row>
    <row r="423" spans="1:51" s="14" customFormat="1" ht="12">
      <c r="A423" s="14"/>
      <c r="B423" s="236"/>
      <c r="C423" s="237"/>
      <c r="D423" s="219" t="s">
        <v>142</v>
      </c>
      <c r="E423" s="238" t="s">
        <v>19</v>
      </c>
      <c r="F423" s="239" t="s">
        <v>194</v>
      </c>
      <c r="G423" s="237"/>
      <c r="H423" s="240">
        <v>284</v>
      </c>
      <c r="I423" s="241"/>
      <c r="J423" s="237"/>
      <c r="K423" s="237"/>
      <c r="L423" s="242"/>
      <c r="M423" s="243"/>
      <c r="N423" s="244"/>
      <c r="O423" s="244"/>
      <c r="P423" s="244"/>
      <c r="Q423" s="244"/>
      <c r="R423" s="244"/>
      <c r="S423" s="244"/>
      <c r="T423" s="245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46" t="s">
        <v>142</v>
      </c>
      <c r="AU423" s="246" t="s">
        <v>87</v>
      </c>
      <c r="AV423" s="14" t="s">
        <v>87</v>
      </c>
      <c r="AW423" s="14" t="s">
        <v>36</v>
      </c>
      <c r="AX423" s="14" t="s">
        <v>77</v>
      </c>
      <c r="AY423" s="246" t="s">
        <v>124</v>
      </c>
    </row>
    <row r="424" spans="1:51" s="15" customFormat="1" ht="12">
      <c r="A424" s="15"/>
      <c r="B424" s="247"/>
      <c r="C424" s="248"/>
      <c r="D424" s="219" t="s">
        <v>142</v>
      </c>
      <c r="E424" s="249" t="s">
        <v>19</v>
      </c>
      <c r="F424" s="250" t="s">
        <v>146</v>
      </c>
      <c r="G424" s="248"/>
      <c r="H424" s="251">
        <v>22410.54</v>
      </c>
      <c r="I424" s="252"/>
      <c r="J424" s="248"/>
      <c r="K424" s="248"/>
      <c r="L424" s="253"/>
      <c r="M424" s="254"/>
      <c r="N424" s="255"/>
      <c r="O424" s="255"/>
      <c r="P424" s="255"/>
      <c r="Q424" s="255"/>
      <c r="R424" s="255"/>
      <c r="S424" s="255"/>
      <c r="T424" s="256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T424" s="257" t="s">
        <v>142</v>
      </c>
      <c r="AU424" s="257" t="s">
        <v>87</v>
      </c>
      <c r="AV424" s="15" t="s">
        <v>131</v>
      </c>
      <c r="AW424" s="15" t="s">
        <v>36</v>
      </c>
      <c r="AX424" s="15" t="s">
        <v>85</v>
      </c>
      <c r="AY424" s="257" t="s">
        <v>124</v>
      </c>
    </row>
    <row r="425" spans="1:65" s="2" customFormat="1" ht="16.5" customHeight="1">
      <c r="A425" s="40"/>
      <c r="B425" s="41"/>
      <c r="C425" s="206" t="s">
        <v>563</v>
      </c>
      <c r="D425" s="206" t="s">
        <v>126</v>
      </c>
      <c r="E425" s="207" t="s">
        <v>564</v>
      </c>
      <c r="F425" s="208" t="s">
        <v>565</v>
      </c>
      <c r="G425" s="209" t="s">
        <v>129</v>
      </c>
      <c r="H425" s="210">
        <v>3197.688</v>
      </c>
      <c r="I425" s="211"/>
      <c r="J425" s="212">
        <f>ROUND(I425*H425,2)</f>
        <v>0</v>
      </c>
      <c r="K425" s="208" t="s">
        <v>19</v>
      </c>
      <c r="L425" s="46"/>
      <c r="M425" s="213" t="s">
        <v>19</v>
      </c>
      <c r="N425" s="214" t="s">
        <v>48</v>
      </c>
      <c r="O425" s="86"/>
      <c r="P425" s="215">
        <f>O425*H425</f>
        <v>0</v>
      </c>
      <c r="Q425" s="215">
        <v>0</v>
      </c>
      <c r="R425" s="215">
        <f>Q425*H425</f>
        <v>0</v>
      </c>
      <c r="S425" s="215">
        <v>0</v>
      </c>
      <c r="T425" s="216">
        <f>S425*H425</f>
        <v>0</v>
      </c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R425" s="217" t="s">
        <v>131</v>
      </c>
      <c r="AT425" s="217" t="s">
        <v>126</v>
      </c>
      <c r="AU425" s="217" t="s">
        <v>87</v>
      </c>
      <c r="AY425" s="19" t="s">
        <v>124</v>
      </c>
      <c r="BE425" s="218">
        <f>IF(N425="základní",J425,0)</f>
        <v>0</v>
      </c>
      <c r="BF425" s="218">
        <f>IF(N425="snížená",J425,0)</f>
        <v>0</v>
      </c>
      <c r="BG425" s="218">
        <f>IF(N425="zákl. přenesená",J425,0)</f>
        <v>0</v>
      </c>
      <c r="BH425" s="218">
        <f>IF(N425="sníž. přenesená",J425,0)</f>
        <v>0</v>
      </c>
      <c r="BI425" s="218">
        <f>IF(N425="nulová",J425,0)</f>
        <v>0</v>
      </c>
      <c r="BJ425" s="19" t="s">
        <v>85</v>
      </c>
      <c r="BK425" s="218">
        <f>ROUND(I425*H425,2)</f>
        <v>0</v>
      </c>
      <c r="BL425" s="19" t="s">
        <v>131</v>
      </c>
      <c r="BM425" s="217" t="s">
        <v>566</v>
      </c>
    </row>
    <row r="426" spans="1:47" s="2" customFormat="1" ht="12">
      <c r="A426" s="40"/>
      <c r="B426" s="41"/>
      <c r="C426" s="42"/>
      <c r="D426" s="219" t="s">
        <v>133</v>
      </c>
      <c r="E426" s="42"/>
      <c r="F426" s="220" t="s">
        <v>567</v>
      </c>
      <c r="G426" s="42"/>
      <c r="H426" s="42"/>
      <c r="I426" s="221"/>
      <c r="J426" s="42"/>
      <c r="K426" s="42"/>
      <c r="L426" s="46"/>
      <c r="M426" s="222"/>
      <c r="N426" s="223"/>
      <c r="O426" s="86"/>
      <c r="P426" s="86"/>
      <c r="Q426" s="86"/>
      <c r="R426" s="86"/>
      <c r="S426" s="86"/>
      <c r="T426" s="87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T426" s="19" t="s">
        <v>133</v>
      </c>
      <c r="AU426" s="19" t="s">
        <v>87</v>
      </c>
    </row>
    <row r="427" spans="1:51" s="13" customFormat="1" ht="12">
      <c r="A427" s="13"/>
      <c r="B427" s="226"/>
      <c r="C427" s="227"/>
      <c r="D427" s="219" t="s">
        <v>142</v>
      </c>
      <c r="E427" s="228" t="s">
        <v>19</v>
      </c>
      <c r="F427" s="229" t="s">
        <v>568</v>
      </c>
      <c r="G427" s="227"/>
      <c r="H427" s="228" t="s">
        <v>19</v>
      </c>
      <c r="I427" s="230"/>
      <c r="J427" s="227"/>
      <c r="K427" s="227"/>
      <c r="L427" s="231"/>
      <c r="M427" s="232"/>
      <c r="N427" s="233"/>
      <c r="O427" s="233"/>
      <c r="P427" s="233"/>
      <c r="Q427" s="233"/>
      <c r="R427" s="233"/>
      <c r="S427" s="233"/>
      <c r="T427" s="23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35" t="s">
        <v>142</v>
      </c>
      <c r="AU427" s="235" t="s">
        <v>87</v>
      </c>
      <c r="AV427" s="13" t="s">
        <v>85</v>
      </c>
      <c r="AW427" s="13" t="s">
        <v>36</v>
      </c>
      <c r="AX427" s="13" t="s">
        <v>77</v>
      </c>
      <c r="AY427" s="235" t="s">
        <v>124</v>
      </c>
    </row>
    <row r="428" spans="1:51" s="13" customFormat="1" ht="12">
      <c r="A428" s="13"/>
      <c r="B428" s="226"/>
      <c r="C428" s="227"/>
      <c r="D428" s="219" t="s">
        <v>142</v>
      </c>
      <c r="E428" s="228" t="s">
        <v>19</v>
      </c>
      <c r="F428" s="229" t="s">
        <v>569</v>
      </c>
      <c r="G428" s="227"/>
      <c r="H428" s="228" t="s">
        <v>19</v>
      </c>
      <c r="I428" s="230"/>
      <c r="J428" s="227"/>
      <c r="K428" s="227"/>
      <c r="L428" s="231"/>
      <c r="M428" s="232"/>
      <c r="N428" s="233"/>
      <c r="O428" s="233"/>
      <c r="P428" s="233"/>
      <c r="Q428" s="233"/>
      <c r="R428" s="233"/>
      <c r="S428" s="233"/>
      <c r="T428" s="23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35" t="s">
        <v>142</v>
      </c>
      <c r="AU428" s="235" t="s">
        <v>87</v>
      </c>
      <c r="AV428" s="13" t="s">
        <v>85</v>
      </c>
      <c r="AW428" s="13" t="s">
        <v>36</v>
      </c>
      <c r="AX428" s="13" t="s">
        <v>77</v>
      </c>
      <c r="AY428" s="235" t="s">
        <v>124</v>
      </c>
    </row>
    <row r="429" spans="1:51" s="13" customFormat="1" ht="12">
      <c r="A429" s="13"/>
      <c r="B429" s="226"/>
      <c r="C429" s="227"/>
      <c r="D429" s="219" t="s">
        <v>142</v>
      </c>
      <c r="E429" s="228" t="s">
        <v>19</v>
      </c>
      <c r="F429" s="229" t="s">
        <v>515</v>
      </c>
      <c r="G429" s="227"/>
      <c r="H429" s="228" t="s">
        <v>19</v>
      </c>
      <c r="I429" s="230"/>
      <c r="J429" s="227"/>
      <c r="K429" s="227"/>
      <c r="L429" s="231"/>
      <c r="M429" s="232"/>
      <c r="N429" s="233"/>
      <c r="O429" s="233"/>
      <c r="P429" s="233"/>
      <c r="Q429" s="233"/>
      <c r="R429" s="233"/>
      <c r="S429" s="233"/>
      <c r="T429" s="23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35" t="s">
        <v>142</v>
      </c>
      <c r="AU429" s="235" t="s">
        <v>87</v>
      </c>
      <c r="AV429" s="13" t="s">
        <v>85</v>
      </c>
      <c r="AW429" s="13" t="s">
        <v>36</v>
      </c>
      <c r="AX429" s="13" t="s">
        <v>77</v>
      </c>
      <c r="AY429" s="235" t="s">
        <v>124</v>
      </c>
    </row>
    <row r="430" spans="1:51" s="13" customFormat="1" ht="12">
      <c r="A430" s="13"/>
      <c r="B430" s="226"/>
      <c r="C430" s="227"/>
      <c r="D430" s="219" t="s">
        <v>142</v>
      </c>
      <c r="E430" s="228" t="s">
        <v>19</v>
      </c>
      <c r="F430" s="229" t="s">
        <v>570</v>
      </c>
      <c r="G430" s="227"/>
      <c r="H430" s="228" t="s">
        <v>19</v>
      </c>
      <c r="I430" s="230"/>
      <c r="J430" s="227"/>
      <c r="K430" s="227"/>
      <c r="L430" s="231"/>
      <c r="M430" s="232"/>
      <c r="N430" s="233"/>
      <c r="O430" s="233"/>
      <c r="P430" s="233"/>
      <c r="Q430" s="233"/>
      <c r="R430" s="233"/>
      <c r="S430" s="233"/>
      <c r="T430" s="23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35" t="s">
        <v>142</v>
      </c>
      <c r="AU430" s="235" t="s">
        <v>87</v>
      </c>
      <c r="AV430" s="13" t="s">
        <v>85</v>
      </c>
      <c r="AW430" s="13" t="s">
        <v>36</v>
      </c>
      <c r="AX430" s="13" t="s">
        <v>77</v>
      </c>
      <c r="AY430" s="235" t="s">
        <v>124</v>
      </c>
    </row>
    <row r="431" spans="1:51" s="14" customFormat="1" ht="12">
      <c r="A431" s="14"/>
      <c r="B431" s="236"/>
      <c r="C431" s="237"/>
      <c r="D431" s="219" t="s">
        <v>142</v>
      </c>
      <c r="E431" s="238" t="s">
        <v>19</v>
      </c>
      <c r="F431" s="239" t="s">
        <v>516</v>
      </c>
      <c r="G431" s="237"/>
      <c r="H431" s="240">
        <v>1697.688</v>
      </c>
      <c r="I431" s="241"/>
      <c r="J431" s="237"/>
      <c r="K431" s="237"/>
      <c r="L431" s="242"/>
      <c r="M431" s="243"/>
      <c r="N431" s="244"/>
      <c r="O431" s="244"/>
      <c r="P431" s="244"/>
      <c r="Q431" s="244"/>
      <c r="R431" s="244"/>
      <c r="S431" s="244"/>
      <c r="T431" s="245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46" t="s">
        <v>142</v>
      </c>
      <c r="AU431" s="246" t="s">
        <v>87</v>
      </c>
      <c r="AV431" s="14" t="s">
        <v>87</v>
      </c>
      <c r="AW431" s="14" t="s">
        <v>36</v>
      </c>
      <c r="AX431" s="14" t="s">
        <v>77</v>
      </c>
      <c r="AY431" s="246" t="s">
        <v>124</v>
      </c>
    </row>
    <row r="432" spans="1:51" s="13" customFormat="1" ht="12">
      <c r="A432" s="13"/>
      <c r="B432" s="226"/>
      <c r="C432" s="227"/>
      <c r="D432" s="219" t="s">
        <v>142</v>
      </c>
      <c r="E432" s="228" t="s">
        <v>19</v>
      </c>
      <c r="F432" s="229" t="s">
        <v>571</v>
      </c>
      <c r="G432" s="227"/>
      <c r="H432" s="228" t="s">
        <v>19</v>
      </c>
      <c r="I432" s="230"/>
      <c r="J432" s="227"/>
      <c r="K432" s="227"/>
      <c r="L432" s="231"/>
      <c r="M432" s="232"/>
      <c r="N432" s="233"/>
      <c r="O432" s="233"/>
      <c r="P432" s="233"/>
      <c r="Q432" s="233"/>
      <c r="R432" s="233"/>
      <c r="S432" s="233"/>
      <c r="T432" s="234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35" t="s">
        <v>142</v>
      </c>
      <c r="AU432" s="235" t="s">
        <v>87</v>
      </c>
      <c r="AV432" s="13" t="s">
        <v>85</v>
      </c>
      <c r="AW432" s="13" t="s">
        <v>36</v>
      </c>
      <c r="AX432" s="13" t="s">
        <v>77</v>
      </c>
      <c r="AY432" s="235" t="s">
        <v>124</v>
      </c>
    </row>
    <row r="433" spans="1:51" s="14" customFormat="1" ht="12">
      <c r="A433" s="14"/>
      <c r="B433" s="236"/>
      <c r="C433" s="237"/>
      <c r="D433" s="219" t="s">
        <v>142</v>
      </c>
      <c r="E433" s="238" t="s">
        <v>19</v>
      </c>
      <c r="F433" s="239" t="s">
        <v>572</v>
      </c>
      <c r="G433" s="237"/>
      <c r="H433" s="240">
        <v>1500</v>
      </c>
      <c r="I433" s="241"/>
      <c r="J433" s="237"/>
      <c r="K433" s="237"/>
      <c r="L433" s="242"/>
      <c r="M433" s="243"/>
      <c r="N433" s="244"/>
      <c r="O433" s="244"/>
      <c r="P433" s="244"/>
      <c r="Q433" s="244"/>
      <c r="R433" s="244"/>
      <c r="S433" s="244"/>
      <c r="T433" s="245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46" t="s">
        <v>142</v>
      </c>
      <c r="AU433" s="246" t="s">
        <v>87</v>
      </c>
      <c r="AV433" s="14" t="s">
        <v>87</v>
      </c>
      <c r="AW433" s="14" t="s">
        <v>36</v>
      </c>
      <c r="AX433" s="14" t="s">
        <v>77</v>
      </c>
      <c r="AY433" s="246" t="s">
        <v>124</v>
      </c>
    </row>
    <row r="434" spans="1:51" s="15" customFormat="1" ht="12">
      <c r="A434" s="15"/>
      <c r="B434" s="247"/>
      <c r="C434" s="248"/>
      <c r="D434" s="219" t="s">
        <v>142</v>
      </c>
      <c r="E434" s="249" t="s">
        <v>19</v>
      </c>
      <c r="F434" s="250" t="s">
        <v>146</v>
      </c>
      <c r="G434" s="248"/>
      <c r="H434" s="251">
        <v>3197.688</v>
      </c>
      <c r="I434" s="252"/>
      <c r="J434" s="248"/>
      <c r="K434" s="248"/>
      <c r="L434" s="253"/>
      <c r="M434" s="254"/>
      <c r="N434" s="255"/>
      <c r="O434" s="255"/>
      <c r="P434" s="255"/>
      <c r="Q434" s="255"/>
      <c r="R434" s="255"/>
      <c r="S434" s="255"/>
      <c r="T434" s="256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T434" s="257" t="s">
        <v>142</v>
      </c>
      <c r="AU434" s="257" t="s">
        <v>87</v>
      </c>
      <c r="AV434" s="15" t="s">
        <v>131</v>
      </c>
      <c r="AW434" s="15" t="s">
        <v>36</v>
      </c>
      <c r="AX434" s="15" t="s">
        <v>85</v>
      </c>
      <c r="AY434" s="257" t="s">
        <v>124</v>
      </c>
    </row>
    <row r="435" spans="1:65" s="2" customFormat="1" ht="21.75" customHeight="1">
      <c r="A435" s="40"/>
      <c r="B435" s="41"/>
      <c r="C435" s="206" t="s">
        <v>573</v>
      </c>
      <c r="D435" s="206" t="s">
        <v>126</v>
      </c>
      <c r="E435" s="207" t="s">
        <v>574</v>
      </c>
      <c r="F435" s="208" t="s">
        <v>575</v>
      </c>
      <c r="G435" s="209" t="s">
        <v>129</v>
      </c>
      <c r="H435" s="210">
        <v>11134</v>
      </c>
      <c r="I435" s="211"/>
      <c r="J435" s="212">
        <f>ROUND(I435*H435,2)</f>
        <v>0</v>
      </c>
      <c r="K435" s="208" t="s">
        <v>130</v>
      </c>
      <c r="L435" s="46"/>
      <c r="M435" s="213" t="s">
        <v>19</v>
      </c>
      <c r="N435" s="214" t="s">
        <v>48</v>
      </c>
      <c r="O435" s="86"/>
      <c r="P435" s="215">
        <f>O435*H435</f>
        <v>0</v>
      </c>
      <c r="Q435" s="215">
        <v>0</v>
      </c>
      <c r="R435" s="215">
        <f>Q435*H435</f>
        <v>0</v>
      </c>
      <c r="S435" s="215">
        <v>0</v>
      </c>
      <c r="T435" s="216">
        <f>S435*H435</f>
        <v>0</v>
      </c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R435" s="217" t="s">
        <v>131</v>
      </c>
      <c r="AT435" s="217" t="s">
        <v>126</v>
      </c>
      <c r="AU435" s="217" t="s">
        <v>87</v>
      </c>
      <c r="AY435" s="19" t="s">
        <v>124</v>
      </c>
      <c r="BE435" s="218">
        <f>IF(N435="základní",J435,0)</f>
        <v>0</v>
      </c>
      <c r="BF435" s="218">
        <f>IF(N435="snížená",J435,0)</f>
        <v>0</v>
      </c>
      <c r="BG435" s="218">
        <f>IF(N435="zákl. přenesená",J435,0)</f>
        <v>0</v>
      </c>
      <c r="BH435" s="218">
        <f>IF(N435="sníž. přenesená",J435,0)</f>
        <v>0</v>
      </c>
      <c r="BI435" s="218">
        <f>IF(N435="nulová",J435,0)</f>
        <v>0</v>
      </c>
      <c r="BJ435" s="19" t="s">
        <v>85</v>
      </c>
      <c r="BK435" s="218">
        <f>ROUND(I435*H435,2)</f>
        <v>0</v>
      </c>
      <c r="BL435" s="19" t="s">
        <v>131</v>
      </c>
      <c r="BM435" s="217" t="s">
        <v>576</v>
      </c>
    </row>
    <row r="436" spans="1:47" s="2" customFormat="1" ht="12">
      <c r="A436" s="40"/>
      <c r="B436" s="41"/>
      <c r="C436" s="42"/>
      <c r="D436" s="219" t="s">
        <v>133</v>
      </c>
      <c r="E436" s="42"/>
      <c r="F436" s="220" t="s">
        <v>577</v>
      </c>
      <c r="G436" s="42"/>
      <c r="H436" s="42"/>
      <c r="I436" s="221"/>
      <c r="J436" s="42"/>
      <c r="K436" s="42"/>
      <c r="L436" s="46"/>
      <c r="M436" s="222"/>
      <c r="N436" s="223"/>
      <c r="O436" s="86"/>
      <c r="P436" s="86"/>
      <c r="Q436" s="86"/>
      <c r="R436" s="86"/>
      <c r="S436" s="86"/>
      <c r="T436" s="87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T436" s="19" t="s">
        <v>133</v>
      </c>
      <c r="AU436" s="19" t="s">
        <v>87</v>
      </c>
    </row>
    <row r="437" spans="1:47" s="2" customFormat="1" ht="12">
      <c r="A437" s="40"/>
      <c r="B437" s="41"/>
      <c r="C437" s="42"/>
      <c r="D437" s="224" t="s">
        <v>135</v>
      </c>
      <c r="E437" s="42"/>
      <c r="F437" s="225" t="s">
        <v>578</v>
      </c>
      <c r="G437" s="42"/>
      <c r="H437" s="42"/>
      <c r="I437" s="221"/>
      <c r="J437" s="42"/>
      <c r="K437" s="42"/>
      <c r="L437" s="46"/>
      <c r="M437" s="222"/>
      <c r="N437" s="223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135</v>
      </c>
      <c r="AU437" s="19" t="s">
        <v>87</v>
      </c>
    </row>
    <row r="438" spans="1:51" s="13" customFormat="1" ht="12">
      <c r="A438" s="13"/>
      <c r="B438" s="226"/>
      <c r="C438" s="227"/>
      <c r="D438" s="219" t="s">
        <v>142</v>
      </c>
      <c r="E438" s="228" t="s">
        <v>19</v>
      </c>
      <c r="F438" s="229" t="s">
        <v>515</v>
      </c>
      <c r="G438" s="227"/>
      <c r="H438" s="228" t="s">
        <v>19</v>
      </c>
      <c r="I438" s="230"/>
      <c r="J438" s="227"/>
      <c r="K438" s="227"/>
      <c r="L438" s="231"/>
      <c r="M438" s="232"/>
      <c r="N438" s="233"/>
      <c r="O438" s="233"/>
      <c r="P438" s="233"/>
      <c r="Q438" s="233"/>
      <c r="R438" s="233"/>
      <c r="S438" s="233"/>
      <c r="T438" s="234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35" t="s">
        <v>142</v>
      </c>
      <c r="AU438" s="235" t="s">
        <v>87</v>
      </c>
      <c r="AV438" s="13" t="s">
        <v>85</v>
      </c>
      <c r="AW438" s="13" t="s">
        <v>36</v>
      </c>
      <c r="AX438" s="13" t="s">
        <v>77</v>
      </c>
      <c r="AY438" s="235" t="s">
        <v>124</v>
      </c>
    </row>
    <row r="439" spans="1:51" s="14" customFormat="1" ht="12">
      <c r="A439" s="14"/>
      <c r="B439" s="236"/>
      <c r="C439" s="237"/>
      <c r="D439" s="219" t="s">
        <v>142</v>
      </c>
      <c r="E439" s="238" t="s">
        <v>19</v>
      </c>
      <c r="F439" s="239" t="s">
        <v>553</v>
      </c>
      <c r="G439" s="237"/>
      <c r="H439" s="240">
        <v>8322</v>
      </c>
      <c r="I439" s="241"/>
      <c r="J439" s="237"/>
      <c r="K439" s="237"/>
      <c r="L439" s="242"/>
      <c r="M439" s="243"/>
      <c r="N439" s="244"/>
      <c r="O439" s="244"/>
      <c r="P439" s="244"/>
      <c r="Q439" s="244"/>
      <c r="R439" s="244"/>
      <c r="S439" s="244"/>
      <c r="T439" s="245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46" t="s">
        <v>142</v>
      </c>
      <c r="AU439" s="246" t="s">
        <v>87</v>
      </c>
      <c r="AV439" s="14" t="s">
        <v>87</v>
      </c>
      <c r="AW439" s="14" t="s">
        <v>36</v>
      </c>
      <c r="AX439" s="14" t="s">
        <v>77</v>
      </c>
      <c r="AY439" s="246" t="s">
        <v>124</v>
      </c>
    </row>
    <row r="440" spans="1:51" s="13" customFormat="1" ht="12">
      <c r="A440" s="13"/>
      <c r="B440" s="226"/>
      <c r="C440" s="227"/>
      <c r="D440" s="219" t="s">
        <v>142</v>
      </c>
      <c r="E440" s="228" t="s">
        <v>19</v>
      </c>
      <c r="F440" s="229" t="s">
        <v>352</v>
      </c>
      <c r="G440" s="227"/>
      <c r="H440" s="228" t="s">
        <v>19</v>
      </c>
      <c r="I440" s="230"/>
      <c r="J440" s="227"/>
      <c r="K440" s="227"/>
      <c r="L440" s="231"/>
      <c r="M440" s="232"/>
      <c r="N440" s="233"/>
      <c r="O440" s="233"/>
      <c r="P440" s="233"/>
      <c r="Q440" s="233"/>
      <c r="R440" s="233"/>
      <c r="S440" s="233"/>
      <c r="T440" s="234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35" t="s">
        <v>142</v>
      </c>
      <c r="AU440" s="235" t="s">
        <v>87</v>
      </c>
      <c r="AV440" s="13" t="s">
        <v>85</v>
      </c>
      <c r="AW440" s="13" t="s">
        <v>36</v>
      </c>
      <c r="AX440" s="13" t="s">
        <v>77</v>
      </c>
      <c r="AY440" s="235" t="s">
        <v>124</v>
      </c>
    </row>
    <row r="441" spans="1:51" s="14" customFormat="1" ht="12">
      <c r="A441" s="14"/>
      <c r="B441" s="236"/>
      <c r="C441" s="237"/>
      <c r="D441" s="219" t="s">
        <v>142</v>
      </c>
      <c r="E441" s="238" t="s">
        <v>19</v>
      </c>
      <c r="F441" s="239" t="s">
        <v>557</v>
      </c>
      <c r="G441" s="237"/>
      <c r="H441" s="240">
        <v>2455</v>
      </c>
      <c r="I441" s="241"/>
      <c r="J441" s="237"/>
      <c r="K441" s="237"/>
      <c r="L441" s="242"/>
      <c r="M441" s="243"/>
      <c r="N441" s="244"/>
      <c r="O441" s="244"/>
      <c r="P441" s="244"/>
      <c r="Q441" s="244"/>
      <c r="R441" s="244"/>
      <c r="S441" s="244"/>
      <c r="T441" s="245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46" t="s">
        <v>142</v>
      </c>
      <c r="AU441" s="246" t="s">
        <v>87</v>
      </c>
      <c r="AV441" s="14" t="s">
        <v>87</v>
      </c>
      <c r="AW441" s="14" t="s">
        <v>36</v>
      </c>
      <c r="AX441" s="14" t="s">
        <v>77</v>
      </c>
      <c r="AY441" s="246" t="s">
        <v>124</v>
      </c>
    </row>
    <row r="442" spans="1:51" s="13" customFormat="1" ht="12">
      <c r="A442" s="13"/>
      <c r="B442" s="226"/>
      <c r="C442" s="227"/>
      <c r="D442" s="219" t="s">
        <v>142</v>
      </c>
      <c r="E442" s="228" t="s">
        <v>19</v>
      </c>
      <c r="F442" s="229" t="s">
        <v>559</v>
      </c>
      <c r="G442" s="227"/>
      <c r="H442" s="228" t="s">
        <v>19</v>
      </c>
      <c r="I442" s="230"/>
      <c r="J442" s="227"/>
      <c r="K442" s="227"/>
      <c r="L442" s="231"/>
      <c r="M442" s="232"/>
      <c r="N442" s="233"/>
      <c r="O442" s="233"/>
      <c r="P442" s="233"/>
      <c r="Q442" s="233"/>
      <c r="R442" s="233"/>
      <c r="S442" s="233"/>
      <c r="T442" s="234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35" t="s">
        <v>142</v>
      </c>
      <c r="AU442" s="235" t="s">
        <v>87</v>
      </c>
      <c r="AV442" s="13" t="s">
        <v>85</v>
      </c>
      <c r="AW442" s="13" t="s">
        <v>36</v>
      </c>
      <c r="AX442" s="13" t="s">
        <v>77</v>
      </c>
      <c r="AY442" s="235" t="s">
        <v>124</v>
      </c>
    </row>
    <row r="443" spans="1:51" s="14" customFormat="1" ht="12">
      <c r="A443" s="14"/>
      <c r="B443" s="236"/>
      <c r="C443" s="237"/>
      <c r="D443" s="219" t="s">
        <v>142</v>
      </c>
      <c r="E443" s="238" t="s">
        <v>19</v>
      </c>
      <c r="F443" s="239" t="s">
        <v>560</v>
      </c>
      <c r="G443" s="237"/>
      <c r="H443" s="240">
        <v>130</v>
      </c>
      <c r="I443" s="241"/>
      <c r="J443" s="237"/>
      <c r="K443" s="237"/>
      <c r="L443" s="242"/>
      <c r="M443" s="243"/>
      <c r="N443" s="244"/>
      <c r="O443" s="244"/>
      <c r="P443" s="244"/>
      <c r="Q443" s="244"/>
      <c r="R443" s="244"/>
      <c r="S443" s="244"/>
      <c r="T443" s="245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46" t="s">
        <v>142</v>
      </c>
      <c r="AU443" s="246" t="s">
        <v>87</v>
      </c>
      <c r="AV443" s="14" t="s">
        <v>87</v>
      </c>
      <c r="AW443" s="14" t="s">
        <v>36</v>
      </c>
      <c r="AX443" s="14" t="s">
        <v>77</v>
      </c>
      <c r="AY443" s="246" t="s">
        <v>124</v>
      </c>
    </row>
    <row r="444" spans="1:51" s="13" customFormat="1" ht="12">
      <c r="A444" s="13"/>
      <c r="B444" s="226"/>
      <c r="C444" s="227"/>
      <c r="D444" s="219" t="s">
        <v>142</v>
      </c>
      <c r="E444" s="228" t="s">
        <v>19</v>
      </c>
      <c r="F444" s="229" t="s">
        <v>561</v>
      </c>
      <c r="G444" s="227"/>
      <c r="H444" s="228" t="s">
        <v>19</v>
      </c>
      <c r="I444" s="230"/>
      <c r="J444" s="227"/>
      <c r="K444" s="227"/>
      <c r="L444" s="231"/>
      <c r="M444" s="232"/>
      <c r="N444" s="233"/>
      <c r="O444" s="233"/>
      <c r="P444" s="233"/>
      <c r="Q444" s="233"/>
      <c r="R444" s="233"/>
      <c r="S444" s="233"/>
      <c r="T444" s="234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35" t="s">
        <v>142</v>
      </c>
      <c r="AU444" s="235" t="s">
        <v>87</v>
      </c>
      <c r="AV444" s="13" t="s">
        <v>85</v>
      </c>
      <c r="AW444" s="13" t="s">
        <v>36</v>
      </c>
      <c r="AX444" s="13" t="s">
        <v>77</v>
      </c>
      <c r="AY444" s="235" t="s">
        <v>124</v>
      </c>
    </row>
    <row r="445" spans="1:51" s="14" customFormat="1" ht="12">
      <c r="A445" s="14"/>
      <c r="B445" s="236"/>
      <c r="C445" s="237"/>
      <c r="D445" s="219" t="s">
        <v>142</v>
      </c>
      <c r="E445" s="238" t="s">
        <v>19</v>
      </c>
      <c r="F445" s="239" t="s">
        <v>202</v>
      </c>
      <c r="G445" s="237"/>
      <c r="H445" s="240">
        <v>227</v>
      </c>
      <c r="I445" s="241"/>
      <c r="J445" s="237"/>
      <c r="K445" s="237"/>
      <c r="L445" s="242"/>
      <c r="M445" s="243"/>
      <c r="N445" s="244"/>
      <c r="O445" s="244"/>
      <c r="P445" s="244"/>
      <c r="Q445" s="244"/>
      <c r="R445" s="244"/>
      <c r="S445" s="244"/>
      <c r="T445" s="245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46" t="s">
        <v>142</v>
      </c>
      <c r="AU445" s="246" t="s">
        <v>87</v>
      </c>
      <c r="AV445" s="14" t="s">
        <v>87</v>
      </c>
      <c r="AW445" s="14" t="s">
        <v>36</v>
      </c>
      <c r="AX445" s="14" t="s">
        <v>77</v>
      </c>
      <c r="AY445" s="246" t="s">
        <v>124</v>
      </c>
    </row>
    <row r="446" spans="1:51" s="15" customFormat="1" ht="12">
      <c r="A446" s="15"/>
      <c r="B446" s="247"/>
      <c r="C446" s="248"/>
      <c r="D446" s="219" t="s">
        <v>142</v>
      </c>
      <c r="E446" s="249" t="s">
        <v>19</v>
      </c>
      <c r="F446" s="250" t="s">
        <v>146</v>
      </c>
      <c r="G446" s="248"/>
      <c r="H446" s="251">
        <v>11134</v>
      </c>
      <c r="I446" s="252"/>
      <c r="J446" s="248"/>
      <c r="K446" s="248"/>
      <c r="L446" s="253"/>
      <c r="M446" s="254"/>
      <c r="N446" s="255"/>
      <c r="O446" s="255"/>
      <c r="P446" s="255"/>
      <c r="Q446" s="255"/>
      <c r="R446" s="255"/>
      <c r="S446" s="255"/>
      <c r="T446" s="256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T446" s="257" t="s">
        <v>142</v>
      </c>
      <c r="AU446" s="257" t="s">
        <v>87</v>
      </c>
      <c r="AV446" s="15" t="s">
        <v>131</v>
      </c>
      <c r="AW446" s="15" t="s">
        <v>36</v>
      </c>
      <c r="AX446" s="15" t="s">
        <v>85</v>
      </c>
      <c r="AY446" s="257" t="s">
        <v>124</v>
      </c>
    </row>
    <row r="447" spans="1:65" s="2" customFormat="1" ht="16.5" customHeight="1">
      <c r="A447" s="40"/>
      <c r="B447" s="41"/>
      <c r="C447" s="206" t="s">
        <v>579</v>
      </c>
      <c r="D447" s="206" t="s">
        <v>126</v>
      </c>
      <c r="E447" s="207" t="s">
        <v>580</v>
      </c>
      <c r="F447" s="208" t="s">
        <v>581</v>
      </c>
      <c r="G447" s="209" t="s">
        <v>129</v>
      </c>
      <c r="H447" s="210">
        <v>11276.54</v>
      </c>
      <c r="I447" s="211"/>
      <c r="J447" s="212">
        <f>ROUND(I447*H447,2)</f>
        <v>0</v>
      </c>
      <c r="K447" s="208" t="s">
        <v>130</v>
      </c>
      <c r="L447" s="46"/>
      <c r="M447" s="213" t="s">
        <v>19</v>
      </c>
      <c r="N447" s="214" t="s">
        <v>48</v>
      </c>
      <c r="O447" s="86"/>
      <c r="P447" s="215">
        <f>O447*H447</f>
        <v>0</v>
      </c>
      <c r="Q447" s="215">
        <v>0</v>
      </c>
      <c r="R447" s="215">
        <f>Q447*H447</f>
        <v>0</v>
      </c>
      <c r="S447" s="215">
        <v>0</v>
      </c>
      <c r="T447" s="216">
        <f>S447*H447</f>
        <v>0</v>
      </c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R447" s="217" t="s">
        <v>131</v>
      </c>
      <c r="AT447" s="217" t="s">
        <v>126</v>
      </c>
      <c r="AU447" s="217" t="s">
        <v>87</v>
      </c>
      <c r="AY447" s="19" t="s">
        <v>124</v>
      </c>
      <c r="BE447" s="218">
        <f>IF(N447="základní",J447,0)</f>
        <v>0</v>
      </c>
      <c r="BF447" s="218">
        <f>IF(N447="snížená",J447,0)</f>
        <v>0</v>
      </c>
      <c r="BG447" s="218">
        <f>IF(N447="zákl. přenesená",J447,0)</f>
        <v>0</v>
      </c>
      <c r="BH447" s="218">
        <f>IF(N447="sníž. přenesená",J447,0)</f>
        <v>0</v>
      </c>
      <c r="BI447" s="218">
        <f>IF(N447="nulová",J447,0)</f>
        <v>0</v>
      </c>
      <c r="BJ447" s="19" t="s">
        <v>85</v>
      </c>
      <c r="BK447" s="218">
        <f>ROUND(I447*H447,2)</f>
        <v>0</v>
      </c>
      <c r="BL447" s="19" t="s">
        <v>131</v>
      </c>
      <c r="BM447" s="217" t="s">
        <v>582</v>
      </c>
    </row>
    <row r="448" spans="1:47" s="2" customFormat="1" ht="12">
      <c r="A448" s="40"/>
      <c r="B448" s="41"/>
      <c r="C448" s="42"/>
      <c r="D448" s="219" t="s">
        <v>133</v>
      </c>
      <c r="E448" s="42"/>
      <c r="F448" s="220" t="s">
        <v>583</v>
      </c>
      <c r="G448" s="42"/>
      <c r="H448" s="42"/>
      <c r="I448" s="221"/>
      <c r="J448" s="42"/>
      <c r="K448" s="42"/>
      <c r="L448" s="46"/>
      <c r="M448" s="222"/>
      <c r="N448" s="223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133</v>
      </c>
      <c r="AU448" s="19" t="s">
        <v>87</v>
      </c>
    </row>
    <row r="449" spans="1:47" s="2" customFormat="1" ht="12">
      <c r="A449" s="40"/>
      <c r="B449" s="41"/>
      <c r="C449" s="42"/>
      <c r="D449" s="224" t="s">
        <v>135</v>
      </c>
      <c r="E449" s="42"/>
      <c r="F449" s="225" t="s">
        <v>584</v>
      </c>
      <c r="G449" s="42"/>
      <c r="H449" s="42"/>
      <c r="I449" s="221"/>
      <c r="J449" s="42"/>
      <c r="K449" s="42"/>
      <c r="L449" s="46"/>
      <c r="M449" s="222"/>
      <c r="N449" s="223"/>
      <c r="O449" s="86"/>
      <c r="P449" s="86"/>
      <c r="Q449" s="86"/>
      <c r="R449" s="86"/>
      <c r="S449" s="86"/>
      <c r="T449" s="87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T449" s="19" t="s">
        <v>135</v>
      </c>
      <c r="AU449" s="19" t="s">
        <v>87</v>
      </c>
    </row>
    <row r="450" spans="1:51" s="13" customFormat="1" ht="12">
      <c r="A450" s="13"/>
      <c r="B450" s="226"/>
      <c r="C450" s="227"/>
      <c r="D450" s="219" t="s">
        <v>142</v>
      </c>
      <c r="E450" s="228" t="s">
        <v>19</v>
      </c>
      <c r="F450" s="229" t="s">
        <v>515</v>
      </c>
      <c r="G450" s="227"/>
      <c r="H450" s="228" t="s">
        <v>19</v>
      </c>
      <c r="I450" s="230"/>
      <c r="J450" s="227"/>
      <c r="K450" s="227"/>
      <c r="L450" s="231"/>
      <c r="M450" s="232"/>
      <c r="N450" s="233"/>
      <c r="O450" s="233"/>
      <c r="P450" s="233"/>
      <c r="Q450" s="233"/>
      <c r="R450" s="233"/>
      <c r="S450" s="233"/>
      <c r="T450" s="234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35" t="s">
        <v>142</v>
      </c>
      <c r="AU450" s="235" t="s">
        <v>87</v>
      </c>
      <c r="AV450" s="13" t="s">
        <v>85</v>
      </c>
      <c r="AW450" s="13" t="s">
        <v>36</v>
      </c>
      <c r="AX450" s="13" t="s">
        <v>77</v>
      </c>
      <c r="AY450" s="235" t="s">
        <v>124</v>
      </c>
    </row>
    <row r="451" spans="1:51" s="14" customFormat="1" ht="12">
      <c r="A451" s="14"/>
      <c r="B451" s="236"/>
      <c r="C451" s="237"/>
      <c r="D451" s="219" t="s">
        <v>142</v>
      </c>
      <c r="E451" s="238" t="s">
        <v>19</v>
      </c>
      <c r="F451" s="239" t="s">
        <v>555</v>
      </c>
      <c r="G451" s="237"/>
      <c r="H451" s="240">
        <v>8488.44</v>
      </c>
      <c r="I451" s="241"/>
      <c r="J451" s="237"/>
      <c r="K451" s="237"/>
      <c r="L451" s="242"/>
      <c r="M451" s="243"/>
      <c r="N451" s="244"/>
      <c r="O451" s="244"/>
      <c r="P451" s="244"/>
      <c r="Q451" s="244"/>
      <c r="R451" s="244"/>
      <c r="S451" s="244"/>
      <c r="T451" s="24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46" t="s">
        <v>142</v>
      </c>
      <c r="AU451" s="246" t="s">
        <v>87</v>
      </c>
      <c r="AV451" s="14" t="s">
        <v>87</v>
      </c>
      <c r="AW451" s="14" t="s">
        <v>36</v>
      </c>
      <c r="AX451" s="14" t="s">
        <v>77</v>
      </c>
      <c r="AY451" s="246" t="s">
        <v>124</v>
      </c>
    </row>
    <row r="452" spans="1:51" s="13" customFormat="1" ht="12">
      <c r="A452" s="13"/>
      <c r="B452" s="226"/>
      <c r="C452" s="227"/>
      <c r="D452" s="219" t="s">
        <v>142</v>
      </c>
      <c r="E452" s="228" t="s">
        <v>19</v>
      </c>
      <c r="F452" s="229" t="s">
        <v>352</v>
      </c>
      <c r="G452" s="227"/>
      <c r="H452" s="228" t="s">
        <v>19</v>
      </c>
      <c r="I452" s="230"/>
      <c r="J452" s="227"/>
      <c r="K452" s="227"/>
      <c r="L452" s="231"/>
      <c r="M452" s="232"/>
      <c r="N452" s="233"/>
      <c r="O452" s="233"/>
      <c r="P452" s="233"/>
      <c r="Q452" s="233"/>
      <c r="R452" s="233"/>
      <c r="S452" s="233"/>
      <c r="T452" s="234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35" t="s">
        <v>142</v>
      </c>
      <c r="AU452" s="235" t="s">
        <v>87</v>
      </c>
      <c r="AV452" s="13" t="s">
        <v>85</v>
      </c>
      <c r="AW452" s="13" t="s">
        <v>36</v>
      </c>
      <c r="AX452" s="13" t="s">
        <v>77</v>
      </c>
      <c r="AY452" s="235" t="s">
        <v>124</v>
      </c>
    </row>
    <row r="453" spans="1:51" s="14" customFormat="1" ht="12">
      <c r="A453" s="14"/>
      <c r="B453" s="236"/>
      <c r="C453" s="237"/>
      <c r="D453" s="219" t="s">
        <v>142</v>
      </c>
      <c r="E453" s="238" t="s">
        <v>19</v>
      </c>
      <c r="F453" s="239" t="s">
        <v>558</v>
      </c>
      <c r="G453" s="237"/>
      <c r="H453" s="240">
        <v>2504.1</v>
      </c>
      <c r="I453" s="241"/>
      <c r="J453" s="237"/>
      <c r="K453" s="237"/>
      <c r="L453" s="242"/>
      <c r="M453" s="243"/>
      <c r="N453" s="244"/>
      <c r="O453" s="244"/>
      <c r="P453" s="244"/>
      <c r="Q453" s="244"/>
      <c r="R453" s="244"/>
      <c r="S453" s="244"/>
      <c r="T453" s="24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46" t="s">
        <v>142</v>
      </c>
      <c r="AU453" s="246" t="s">
        <v>87</v>
      </c>
      <c r="AV453" s="14" t="s">
        <v>87</v>
      </c>
      <c r="AW453" s="14" t="s">
        <v>36</v>
      </c>
      <c r="AX453" s="14" t="s">
        <v>77</v>
      </c>
      <c r="AY453" s="246" t="s">
        <v>124</v>
      </c>
    </row>
    <row r="454" spans="1:51" s="13" customFormat="1" ht="12">
      <c r="A454" s="13"/>
      <c r="B454" s="226"/>
      <c r="C454" s="227"/>
      <c r="D454" s="219" t="s">
        <v>142</v>
      </c>
      <c r="E454" s="228" t="s">
        <v>19</v>
      </c>
      <c r="F454" s="229" t="s">
        <v>562</v>
      </c>
      <c r="G454" s="227"/>
      <c r="H454" s="228" t="s">
        <v>19</v>
      </c>
      <c r="I454" s="230"/>
      <c r="J454" s="227"/>
      <c r="K454" s="227"/>
      <c r="L454" s="231"/>
      <c r="M454" s="232"/>
      <c r="N454" s="233"/>
      <c r="O454" s="233"/>
      <c r="P454" s="233"/>
      <c r="Q454" s="233"/>
      <c r="R454" s="233"/>
      <c r="S454" s="233"/>
      <c r="T454" s="23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35" t="s">
        <v>142</v>
      </c>
      <c r="AU454" s="235" t="s">
        <v>87</v>
      </c>
      <c r="AV454" s="13" t="s">
        <v>85</v>
      </c>
      <c r="AW454" s="13" t="s">
        <v>36</v>
      </c>
      <c r="AX454" s="13" t="s">
        <v>77</v>
      </c>
      <c r="AY454" s="235" t="s">
        <v>124</v>
      </c>
    </row>
    <row r="455" spans="1:51" s="14" customFormat="1" ht="12">
      <c r="A455" s="14"/>
      <c r="B455" s="236"/>
      <c r="C455" s="237"/>
      <c r="D455" s="219" t="s">
        <v>142</v>
      </c>
      <c r="E455" s="238" t="s">
        <v>19</v>
      </c>
      <c r="F455" s="239" t="s">
        <v>194</v>
      </c>
      <c r="G455" s="237"/>
      <c r="H455" s="240">
        <v>284</v>
      </c>
      <c r="I455" s="241"/>
      <c r="J455" s="237"/>
      <c r="K455" s="237"/>
      <c r="L455" s="242"/>
      <c r="M455" s="243"/>
      <c r="N455" s="244"/>
      <c r="O455" s="244"/>
      <c r="P455" s="244"/>
      <c r="Q455" s="244"/>
      <c r="R455" s="244"/>
      <c r="S455" s="244"/>
      <c r="T455" s="245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46" t="s">
        <v>142</v>
      </c>
      <c r="AU455" s="246" t="s">
        <v>87</v>
      </c>
      <c r="AV455" s="14" t="s">
        <v>87</v>
      </c>
      <c r="AW455" s="14" t="s">
        <v>36</v>
      </c>
      <c r="AX455" s="14" t="s">
        <v>77</v>
      </c>
      <c r="AY455" s="246" t="s">
        <v>124</v>
      </c>
    </row>
    <row r="456" spans="1:51" s="15" customFormat="1" ht="12">
      <c r="A456" s="15"/>
      <c r="B456" s="247"/>
      <c r="C456" s="248"/>
      <c r="D456" s="219" t="s">
        <v>142</v>
      </c>
      <c r="E456" s="249" t="s">
        <v>19</v>
      </c>
      <c r="F456" s="250" t="s">
        <v>146</v>
      </c>
      <c r="G456" s="248"/>
      <c r="H456" s="251">
        <v>11276.54</v>
      </c>
      <c r="I456" s="252"/>
      <c r="J456" s="248"/>
      <c r="K456" s="248"/>
      <c r="L456" s="253"/>
      <c r="M456" s="254"/>
      <c r="N456" s="255"/>
      <c r="O456" s="255"/>
      <c r="P456" s="255"/>
      <c r="Q456" s="255"/>
      <c r="R456" s="255"/>
      <c r="S456" s="255"/>
      <c r="T456" s="256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T456" s="257" t="s">
        <v>142</v>
      </c>
      <c r="AU456" s="257" t="s">
        <v>87</v>
      </c>
      <c r="AV456" s="15" t="s">
        <v>131</v>
      </c>
      <c r="AW456" s="15" t="s">
        <v>36</v>
      </c>
      <c r="AX456" s="15" t="s">
        <v>85</v>
      </c>
      <c r="AY456" s="257" t="s">
        <v>124</v>
      </c>
    </row>
    <row r="457" spans="1:65" s="2" customFormat="1" ht="21.75" customHeight="1">
      <c r="A457" s="40"/>
      <c r="B457" s="41"/>
      <c r="C457" s="206" t="s">
        <v>585</v>
      </c>
      <c r="D457" s="206" t="s">
        <v>126</v>
      </c>
      <c r="E457" s="207" t="s">
        <v>586</v>
      </c>
      <c r="F457" s="208" t="s">
        <v>587</v>
      </c>
      <c r="G457" s="209" t="s">
        <v>129</v>
      </c>
      <c r="H457" s="210">
        <v>169</v>
      </c>
      <c r="I457" s="211"/>
      <c r="J457" s="212">
        <f>ROUND(I457*H457,2)</f>
        <v>0</v>
      </c>
      <c r="K457" s="208" t="s">
        <v>130</v>
      </c>
      <c r="L457" s="46"/>
      <c r="M457" s="213" t="s">
        <v>19</v>
      </c>
      <c r="N457" s="214" t="s">
        <v>48</v>
      </c>
      <c r="O457" s="86"/>
      <c r="P457" s="215">
        <f>O457*H457</f>
        <v>0</v>
      </c>
      <c r="Q457" s="215">
        <v>0.11162</v>
      </c>
      <c r="R457" s="215">
        <f>Q457*H457</f>
        <v>18.86378</v>
      </c>
      <c r="S457" s="215">
        <v>0</v>
      </c>
      <c r="T457" s="216">
        <f>S457*H457</f>
        <v>0</v>
      </c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R457" s="217" t="s">
        <v>131</v>
      </c>
      <c r="AT457" s="217" t="s">
        <v>126</v>
      </c>
      <c r="AU457" s="217" t="s">
        <v>87</v>
      </c>
      <c r="AY457" s="19" t="s">
        <v>124</v>
      </c>
      <c r="BE457" s="218">
        <f>IF(N457="základní",J457,0)</f>
        <v>0</v>
      </c>
      <c r="BF457" s="218">
        <f>IF(N457="snížená",J457,0)</f>
        <v>0</v>
      </c>
      <c r="BG457" s="218">
        <f>IF(N457="zákl. přenesená",J457,0)</f>
        <v>0</v>
      </c>
      <c r="BH457" s="218">
        <f>IF(N457="sníž. přenesená",J457,0)</f>
        <v>0</v>
      </c>
      <c r="BI457" s="218">
        <f>IF(N457="nulová",J457,0)</f>
        <v>0</v>
      </c>
      <c r="BJ457" s="19" t="s">
        <v>85</v>
      </c>
      <c r="BK457" s="218">
        <f>ROUND(I457*H457,2)</f>
        <v>0</v>
      </c>
      <c r="BL457" s="19" t="s">
        <v>131</v>
      </c>
      <c r="BM457" s="217" t="s">
        <v>588</v>
      </c>
    </row>
    <row r="458" spans="1:47" s="2" customFormat="1" ht="12">
      <c r="A458" s="40"/>
      <c r="B458" s="41"/>
      <c r="C458" s="42"/>
      <c r="D458" s="219" t="s">
        <v>133</v>
      </c>
      <c r="E458" s="42"/>
      <c r="F458" s="220" t="s">
        <v>589</v>
      </c>
      <c r="G458" s="42"/>
      <c r="H458" s="42"/>
      <c r="I458" s="221"/>
      <c r="J458" s="42"/>
      <c r="K458" s="42"/>
      <c r="L458" s="46"/>
      <c r="M458" s="222"/>
      <c r="N458" s="223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133</v>
      </c>
      <c r="AU458" s="19" t="s">
        <v>87</v>
      </c>
    </row>
    <row r="459" spans="1:47" s="2" customFormat="1" ht="12">
      <c r="A459" s="40"/>
      <c r="B459" s="41"/>
      <c r="C459" s="42"/>
      <c r="D459" s="224" t="s">
        <v>135</v>
      </c>
      <c r="E459" s="42"/>
      <c r="F459" s="225" t="s">
        <v>590</v>
      </c>
      <c r="G459" s="42"/>
      <c r="H459" s="42"/>
      <c r="I459" s="221"/>
      <c r="J459" s="42"/>
      <c r="K459" s="42"/>
      <c r="L459" s="46"/>
      <c r="M459" s="222"/>
      <c r="N459" s="223"/>
      <c r="O459" s="86"/>
      <c r="P459" s="86"/>
      <c r="Q459" s="86"/>
      <c r="R459" s="86"/>
      <c r="S459" s="86"/>
      <c r="T459" s="87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T459" s="19" t="s">
        <v>135</v>
      </c>
      <c r="AU459" s="19" t="s">
        <v>87</v>
      </c>
    </row>
    <row r="460" spans="1:51" s="13" customFormat="1" ht="12">
      <c r="A460" s="13"/>
      <c r="B460" s="226"/>
      <c r="C460" s="227"/>
      <c r="D460" s="219" t="s">
        <v>142</v>
      </c>
      <c r="E460" s="228" t="s">
        <v>19</v>
      </c>
      <c r="F460" s="229" t="s">
        <v>144</v>
      </c>
      <c r="G460" s="227"/>
      <c r="H460" s="228" t="s">
        <v>19</v>
      </c>
      <c r="I460" s="230"/>
      <c r="J460" s="227"/>
      <c r="K460" s="227"/>
      <c r="L460" s="231"/>
      <c r="M460" s="232"/>
      <c r="N460" s="233"/>
      <c r="O460" s="233"/>
      <c r="P460" s="233"/>
      <c r="Q460" s="233"/>
      <c r="R460" s="233"/>
      <c r="S460" s="233"/>
      <c r="T460" s="23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35" t="s">
        <v>142</v>
      </c>
      <c r="AU460" s="235" t="s">
        <v>87</v>
      </c>
      <c r="AV460" s="13" t="s">
        <v>85</v>
      </c>
      <c r="AW460" s="13" t="s">
        <v>36</v>
      </c>
      <c r="AX460" s="13" t="s">
        <v>77</v>
      </c>
      <c r="AY460" s="235" t="s">
        <v>124</v>
      </c>
    </row>
    <row r="461" spans="1:51" s="14" customFormat="1" ht="12">
      <c r="A461" s="14"/>
      <c r="B461" s="236"/>
      <c r="C461" s="237"/>
      <c r="D461" s="219" t="s">
        <v>142</v>
      </c>
      <c r="E461" s="238" t="s">
        <v>19</v>
      </c>
      <c r="F461" s="239" t="s">
        <v>145</v>
      </c>
      <c r="G461" s="237"/>
      <c r="H461" s="240">
        <v>169</v>
      </c>
      <c r="I461" s="241"/>
      <c r="J461" s="237"/>
      <c r="K461" s="237"/>
      <c r="L461" s="242"/>
      <c r="M461" s="243"/>
      <c r="N461" s="244"/>
      <c r="O461" s="244"/>
      <c r="P461" s="244"/>
      <c r="Q461" s="244"/>
      <c r="R461" s="244"/>
      <c r="S461" s="244"/>
      <c r="T461" s="245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46" t="s">
        <v>142</v>
      </c>
      <c r="AU461" s="246" t="s">
        <v>87</v>
      </c>
      <c r="AV461" s="14" t="s">
        <v>87</v>
      </c>
      <c r="AW461" s="14" t="s">
        <v>36</v>
      </c>
      <c r="AX461" s="14" t="s">
        <v>85</v>
      </c>
      <c r="AY461" s="246" t="s">
        <v>124</v>
      </c>
    </row>
    <row r="462" spans="1:65" s="2" customFormat="1" ht="16.5" customHeight="1">
      <c r="A462" s="40"/>
      <c r="B462" s="41"/>
      <c r="C462" s="259" t="s">
        <v>591</v>
      </c>
      <c r="D462" s="259" t="s">
        <v>288</v>
      </c>
      <c r="E462" s="260" t="s">
        <v>592</v>
      </c>
      <c r="F462" s="261" t="s">
        <v>593</v>
      </c>
      <c r="G462" s="262" t="s">
        <v>129</v>
      </c>
      <c r="H462" s="263">
        <v>21</v>
      </c>
      <c r="I462" s="264"/>
      <c r="J462" s="265">
        <f>ROUND(I462*H462,2)</f>
        <v>0</v>
      </c>
      <c r="K462" s="261" t="s">
        <v>130</v>
      </c>
      <c r="L462" s="266"/>
      <c r="M462" s="267" t="s">
        <v>19</v>
      </c>
      <c r="N462" s="268" t="s">
        <v>48</v>
      </c>
      <c r="O462" s="86"/>
      <c r="P462" s="215">
        <f>O462*H462</f>
        <v>0</v>
      </c>
      <c r="Q462" s="215">
        <v>0.176</v>
      </c>
      <c r="R462" s="215">
        <f>Q462*H462</f>
        <v>3.6959999999999997</v>
      </c>
      <c r="S462" s="215">
        <v>0</v>
      </c>
      <c r="T462" s="216">
        <f>S462*H462</f>
        <v>0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17" t="s">
        <v>187</v>
      </c>
      <c r="AT462" s="217" t="s">
        <v>288</v>
      </c>
      <c r="AU462" s="217" t="s">
        <v>87</v>
      </c>
      <c r="AY462" s="19" t="s">
        <v>124</v>
      </c>
      <c r="BE462" s="218">
        <f>IF(N462="základní",J462,0)</f>
        <v>0</v>
      </c>
      <c r="BF462" s="218">
        <f>IF(N462="snížená",J462,0)</f>
        <v>0</v>
      </c>
      <c r="BG462" s="218">
        <f>IF(N462="zákl. přenesená",J462,0)</f>
        <v>0</v>
      </c>
      <c r="BH462" s="218">
        <f>IF(N462="sníž. přenesená",J462,0)</f>
        <v>0</v>
      </c>
      <c r="BI462" s="218">
        <f>IF(N462="nulová",J462,0)</f>
        <v>0</v>
      </c>
      <c r="BJ462" s="19" t="s">
        <v>85</v>
      </c>
      <c r="BK462" s="218">
        <f>ROUND(I462*H462,2)</f>
        <v>0</v>
      </c>
      <c r="BL462" s="19" t="s">
        <v>131</v>
      </c>
      <c r="BM462" s="217" t="s">
        <v>594</v>
      </c>
    </row>
    <row r="463" spans="1:47" s="2" customFormat="1" ht="12">
      <c r="A463" s="40"/>
      <c r="B463" s="41"/>
      <c r="C463" s="42"/>
      <c r="D463" s="219" t="s">
        <v>133</v>
      </c>
      <c r="E463" s="42"/>
      <c r="F463" s="220" t="s">
        <v>593</v>
      </c>
      <c r="G463" s="42"/>
      <c r="H463" s="42"/>
      <c r="I463" s="221"/>
      <c r="J463" s="42"/>
      <c r="K463" s="42"/>
      <c r="L463" s="46"/>
      <c r="M463" s="222"/>
      <c r="N463" s="223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133</v>
      </c>
      <c r="AU463" s="19" t="s">
        <v>87</v>
      </c>
    </row>
    <row r="464" spans="1:47" s="2" customFormat="1" ht="12">
      <c r="A464" s="40"/>
      <c r="B464" s="41"/>
      <c r="C464" s="42"/>
      <c r="D464" s="219" t="s">
        <v>184</v>
      </c>
      <c r="E464" s="42"/>
      <c r="F464" s="258" t="s">
        <v>595</v>
      </c>
      <c r="G464" s="42"/>
      <c r="H464" s="42"/>
      <c r="I464" s="221"/>
      <c r="J464" s="42"/>
      <c r="K464" s="42"/>
      <c r="L464" s="46"/>
      <c r="M464" s="222"/>
      <c r="N464" s="223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184</v>
      </c>
      <c r="AU464" s="19" t="s">
        <v>87</v>
      </c>
    </row>
    <row r="465" spans="1:51" s="14" customFormat="1" ht="12">
      <c r="A465" s="14"/>
      <c r="B465" s="236"/>
      <c r="C465" s="237"/>
      <c r="D465" s="219" t="s">
        <v>142</v>
      </c>
      <c r="E465" s="237"/>
      <c r="F465" s="239" t="s">
        <v>596</v>
      </c>
      <c r="G465" s="237"/>
      <c r="H465" s="240">
        <v>21</v>
      </c>
      <c r="I465" s="241"/>
      <c r="J465" s="237"/>
      <c r="K465" s="237"/>
      <c r="L465" s="242"/>
      <c r="M465" s="243"/>
      <c r="N465" s="244"/>
      <c r="O465" s="244"/>
      <c r="P465" s="244"/>
      <c r="Q465" s="244"/>
      <c r="R465" s="244"/>
      <c r="S465" s="244"/>
      <c r="T465" s="245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46" t="s">
        <v>142</v>
      </c>
      <c r="AU465" s="246" t="s">
        <v>87</v>
      </c>
      <c r="AV465" s="14" t="s">
        <v>87</v>
      </c>
      <c r="AW465" s="14" t="s">
        <v>4</v>
      </c>
      <c r="AX465" s="14" t="s">
        <v>85</v>
      </c>
      <c r="AY465" s="246" t="s">
        <v>124</v>
      </c>
    </row>
    <row r="466" spans="1:65" s="2" customFormat="1" ht="16.5" customHeight="1">
      <c r="A466" s="40"/>
      <c r="B466" s="41"/>
      <c r="C466" s="206" t="s">
        <v>597</v>
      </c>
      <c r="D466" s="206" t="s">
        <v>126</v>
      </c>
      <c r="E466" s="207" t="s">
        <v>598</v>
      </c>
      <c r="F466" s="208" t="s">
        <v>599</v>
      </c>
      <c r="G466" s="209" t="s">
        <v>129</v>
      </c>
      <c r="H466" s="210">
        <v>11.7</v>
      </c>
      <c r="I466" s="211"/>
      <c r="J466" s="212">
        <f>ROUND(I466*H466,2)</f>
        <v>0</v>
      </c>
      <c r="K466" s="208" t="s">
        <v>130</v>
      </c>
      <c r="L466" s="46"/>
      <c r="M466" s="213" t="s">
        <v>19</v>
      </c>
      <c r="N466" s="214" t="s">
        <v>48</v>
      </c>
      <c r="O466" s="86"/>
      <c r="P466" s="215">
        <f>O466*H466</f>
        <v>0</v>
      </c>
      <c r="Q466" s="215">
        <v>0.50077</v>
      </c>
      <c r="R466" s="215">
        <f>Q466*H466</f>
        <v>5.859009</v>
      </c>
      <c r="S466" s="215">
        <v>0</v>
      </c>
      <c r="T466" s="216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17" t="s">
        <v>131</v>
      </c>
      <c r="AT466" s="217" t="s">
        <v>126</v>
      </c>
      <c r="AU466" s="217" t="s">
        <v>87</v>
      </c>
      <c r="AY466" s="19" t="s">
        <v>124</v>
      </c>
      <c r="BE466" s="218">
        <f>IF(N466="základní",J466,0)</f>
        <v>0</v>
      </c>
      <c r="BF466" s="218">
        <f>IF(N466="snížená",J466,0)</f>
        <v>0</v>
      </c>
      <c r="BG466" s="218">
        <f>IF(N466="zákl. přenesená",J466,0)</f>
        <v>0</v>
      </c>
      <c r="BH466" s="218">
        <f>IF(N466="sníž. přenesená",J466,0)</f>
        <v>0</v>
      </c>
      <c r="BI466" s="218">
        <f>IF(N466="nulová",J466,0)</f>
        <v>0</v>
      </c>
      <c r="BJ466" s="19" t="s">
        <v>85</v>
      </c>
      <c r="BK466" s="218">
        <f>ROUND(I466*H466,2)</f>
        <v>0</v>
      </c>
      <c r="BL466" s="19" t="s">
        <v>131</v>
      </c>
      <c r="BM466" s="217" t="s">
        <v>600</v>
      </c>
    </row>
    <row r="467" spans="1:47" s="2" customFormat="1" ht="12">
      <c r="A467" s="40"/>
      <c r="B467" s="41"/>
      <c r="C467" s="42"/>
      <c r="D467" s="219" t="s">
        <v>133</v>
      </c>
      <c r="E467" s="42"/>
      <c r="F467" s="220" t="s">
        <v>601</v>
      </c>
      <c r="G467" s="42"/>
      <c r="H467" s="42"/>
      <c r="I467" s="221"/>
      <c r="J467" s="42"/>
      <c r="K467" s="42"/>
      <c r="L467" s="46"/>
      <c r="M467" s="222"/>
      <c r="N467" s="223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133</v>
      </c>
      <c r="AU467" s="19" t="s">
        <v>87</v>
      </c>
    </row>
    <row r="468" spans="1:47" s="2" customFormat="1" ht="12">
      <c r="A468" s="40"/>
      <c r="B468" s="41"/>
      <c r="C468" s="42"/>
      <c r="D468" s="224" t="s">
        <v>135</v>
      </c>
      <c r="E468" s="42"/>
      <c r="F468" s="225" t="s">
        <v>602</v>
      </c>
      <c r="G468" s="42"/>
      <c r="H468" s="42"/>
      <c r="I468" s="221"/>
      <c r="J468" s="42"/>
      <c r="K468" s="42"/>
      <c r="L468" s="46"/>
      <c r="M468" s="222"/>
      <c r="N468" s="223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135</v>
      </c>
      <c r="AU468" s="19" t="s">
        <v>87</v>
      </c>
    </row>
    <row r="469" spans="1:51" s="13" customFormat="1" ht="12">
      <c r="A469" s="13"/>
      <c r="B469" s="226"/>
      <c r="C469" s="227"/>
      <c r="D469" s="219" t="s">
        <v>142</v>
      </c>
      <c r="E469" s="228" t="s">
        <v>19</v>
      </c>
      <c r="F469" s="229" t="s">
        <v>603</v>
      </c>
      <c r="G469" s="227"/>
      <c r="H469" s="228" t="s">
        <v>19</v>
      </c>
      <c r="I469" s="230"/>
      <c r="J469" s="227"/>
      <c r="K469" s="227"/>
      <c r="L469" s="231"/>
      <c r="M469" s="232"/>
      <c r="N469" s="233"/>
      <c r="O469" s="233"/>
      <c r="P469" s="233"/>
      <c r="Q469" s="233"/>
      <c r="R469" s="233"/>
      <c r="S469" s="233"/>
      <c r="T469" s="234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35" t="s">
        <v>142</v>
      </c>
      <c r="AU469" s="235" t="s">
        <v>87</v>
      </c>
      <c r="AV469" s="13" t="s">
        <v>85</v>
      </c>
      <c r="AW469" s="13" t="s">
        <v>36</v>
      </c>
      <c r="AX469" s="13" t="s">
        <v>77</v>
      </c>
      <c r="AY469" s="235" t="s">
        <v>124</v>
      </c>
    </row>
    <row r="470" spans="1:51" s="14" customFormat="1" ht="12">
      <c r="A470" s="14"/>
      <c r="B470" s="236"/>
      <c r="C470" s="237"/>
      <c r="D470" s="219" t="s">
        <v>142</v>
      </c>
      <c r="E470" s="238" t="s">
        <v>19</v>
      </c>
      <c r="F470" s="239" t="s">
        <v>604</v>
      </c>
      <c r="G470" s="237"/>
      <c r="H470" s="240">
        <v>11.7</v>
      </c>
      <c r="I470" s="241"/>
      <c r="J470" s="237"/>
      <c r="K470" s="237"/>
      <c r="L470" s="242"/>
      <c r="M470" s="243"/>
      <c r="N470" s="244"/>
      <c r="O470" s="244"/>
      <c r="P470" s="244"/>
      <c r="Q470" s="244"/>
      <c r="R470" s="244"/>
      <c r="S470" s="244"/>
      <c r="T470" s="245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46" t="s">
        <v>142</v>
      </c>
      <c r="AU470" s="246" t="s">
        <v>87</v>
      </c>
      <c r="AV470" s="14" t="s">
        <v>87</v>
      </c>
      <c r="AW470" s="14" t="s">
        <v>36</v>
      </c>
      <c r="AX470" s="14" t="s">
        <v>85</v>
      </c>
      <c r="AY470" s="246" t="s">
        <v>124</v>
      </c>
    </row>
    <row r="471" spans="1:63" s="12" customFormat="1" ht="22.8" customHeight="1">
      <c r="A471" s="12"/>
      <c r="B471" s="190"/>
      <c r="C471" s="191"/>
      <c r="D471" s="192" t="s">
        <v>76</v>
      </c>
      <c r="E471" s="204" t="s">
        <v>187</v>
      </c>
      <c r="F471" s="204" t="s">
        <v>605</v>
      </c>
      <c r="G471" s="191"/>
      <c r="H471" s="191"/>
      <c r="I471" s="194"/>
      <c r="J471" s="205">
        <f>BK471</f>
        <v>0</v>
      </c>
      <c r="K471" s="191"/>
      <c r="L471" s="196"/>
      <c r="M471" s="197"/>
      <c r="N471" s="198"/>
      <c r="O471" s="198"/>
      <c r="P471" s="199">
        <f>SUM(P472:P514)</f>
        <v>0</v>
      </c>
      <c r="Q471" s="198"/>
      <c r="R471" s="199">
        <f>SUM(R472:R514)</f>
        <v>3.5125199999999994</v>
      </c>
      <c r="S471" s="198"/>
      <c r="T471" s="200">
        <f>SUM(T472:T514)</f>
        <v>0.75</v>
      </c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R471" s="201" t="s">
        <v>85</v>
      </c>
      <c r="AT471" s="202" t="s">
        <v>76</v>
      </c>
      <c r="AU471" s="202" t="s">
        <v>85</v>
      </c>
      <c r="AY471" s="201" t="s">
        <v>124</v>
      </c>
      <c r="BK471" s="203">
        <f>SUM(BK472:BK514)</f>
        <v>0</v>
      </c>
    </row>
    <row r="472" spans="1:65" s="2" customFormat="1" ht="16.5" customHeight="1">
      <c r="A472" s="40"/>
      <c r="B472" s="41"/>
      <c r="C472" s="206" t="s">
        <v>606</v>
      </c>
      <c r="D472" s="206" t="s">
        <v>126</v>
      </c>
      <c r="E472" s="207" t="s">
        <v>607</v>
      </c>
      <c r="F472" s="208" t="s">
        <v>608</v>
      </c>
      <c r="G472" s="209" t="s">
        <v>609</v>
      </c>
      <c r="H472" s="210">
        <v>31</v>
      </c>
      <c r="I472" s="211"/>
      <c r="J472" s="212">
        <f>ROUND(I472*H472,2)</f>
        <v>0</v>
      </c>
      <c r="K472" s="208" t="s">
        <v>130</v>
      </c>
      <c r="L472" s="46"/>
      <c r="M472" s="213" t="s">
        <v>19</v>
      </c>
      <c r="N472" s="214" t="s">
        <v>48</v>
      </c>
      <c r="O472" s="86"/>
      <c r="P472" s="215">
        <f>O472*H472</f>
        <v>0</v>
      </c>
      <c r="Q472" s="215">
        <v>0.00165</v>
      </c>
      <c r="R472" s="215">
        <f>Q472*H472</f>
        <v>0.05115</v>
      </c>
      <c r="S472" s="215">
        <v>0</v>
      </c>
      <c r="T472" s="216">
        <f>S472*H472</f>
        <v>0</v>
      </c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R472" s="217" t="s">
        <v>131</v>
      </c>
      <c r="AT472" s="217" t="s">
        <v>126</v>
      </c>
      <c r="AU472" s="217" t="s">
        <v>87</v>
      </c>
      <c r="AY472" s="19" t="s">
        <v>124</v>
      </c>
      <c r="BE472" s="218">
        <f>IF(N472="základní",J472,0)</f>
        <v>0</v>
      </c>
      <c r="BF472" s="218">
        <f>IF(N472="snížená",J472,0)</f>
        <v>0</v>
      </c>
      <c r="BG472" s="218">
        <f>IF(N472="zákl. přenesená",J472,0)</f>
        <v>0</v>
      </c>
      <c r="BH472" s="218">
        <f>IF(N472="sníž. přenesená",J472,0)</f>
        <v>0</v>
      </c>
      <c r="BI472" s="218">
        <f>IF(N472="nulová",J472,0)</f>
        <v>0</v>
      </c>
      <c r="BJ472" s="19" t="s">
        <v>85</v>
      </c>
      <c r="BK472" s="218">
        <f>ROUND(I472*H472,2)</f>
        <v>0</v>
      </c>
      <c r="BL472" s="19" t="s">
        <v>131</v>
      </c>
      <c r="BM472" s="217" t="s">
        <v>610</v>
      </c>
    </row>
    <row r="473" spans="1:47" s="2" customFormat="1" ht="12">
      <c r="A473" s="40"/>
      <c r="B473" s="41"/>
      <c r="C473" s="42"/>
      <c r="D473" s="219" t="s">
        <v>133</v>
      </c>
      <c r="E473" s="42"/>
      <c r="F473" s="220" t="s">
        <v>611</v>
      </c>
      <c r="G473" s="42"/>
      <c r="H473" s="42"/>
      <c r="I473" s="221"/>
      <c r="J473" s="42"/>
      <c r="K473" s="42"/>
      <c r="L473" s="46"/>
      <c r="M473" s="222"/>
      <c r="N473" s="223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133</v>
      </c>
      <c r="AU473" s="19" t="s">
        <v>87</v>
      </c>
    </row>
    <row r="474" spans="1:47" s="2" customFormat="1" ht="12">
      <c r="A474" s="40"/>
      <c r="B474" s="41"/>
      <c r="C474" s="42"/>
      <c r="D474" s="224" t="s">
        <v>135</v>
      </c>
      <c r="E474" s="42"/>
      <c r="F474" s="225" t="s">
        <v>612</v>
      </c>
      <c r="G474" s="42"/>
      <c r="H474" s="42"/>
      <c r="I474" s="221"/>
      <c r="J474" s="42"/>
      <c r="K474" s="42"/>
      <c r="L474" s="46"/>
      <c r="M474" s="222"/>
      <c r="N474" s="223"/>
      <c r="O474" s="86"/>
      <c r="P474" s="86"/>
      <c r="Q474" s="86"/>
      <c r="R474" s="86"/>
      <c r="S474" s="86"/>
      <c r="T474" s="87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T474" s="19" t="s">
        <v>135</v>
      </c>
      <c r="AU474" s="19" t="s">
        <v>87</v>
      </c>
    </row>
    <row r="475" spans="1:51" s="13" customFormat="1" ht="12">
      <c r="A475" s="13"/>
      <c r="B475" s="226"/>
      <c r="C475" s="227"/>
      <c r="D475" s="219" t="s">
        <v>142</v>
      </c>
      <c r="E475" s="228" t="s">
        <v>19</v>
      </c>
      <c r="F475" s="229" t="s">
        <v>613</v>
      </c>
      <c r="G475" s="227"/>
      <c r="H475" s="228" t="s">
        <v>19</v>
      </c>
      <c r="I475" s="230"/>
      <c r="J475" s="227"/>
      <c r="K475" s="227"/>
      <c r="L475" s="231"/>
      <c r="M475" s="232"/>
      <c r="N475" s="233"/>
      <c r="O475" s="233"/>
      <c r="P475" s="233"/>
      <c r="Q475" s="233"/>
      <c r="R475" s="233"/>
      <c r="S475" s="233"/>
      <c r="T475" s="23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35" t="s">
        <v>142</v>
      </c>
      <c r="AU475" s="235" t="s">
        <v>87</v>
      </c>
      <c r="AV475" s="13" t="s">
        <v>85</v>
      </c>
      <c r="AW475" s="13" t="s">
        <v>36</v>
      </c>
      <c r="AX475" s="13" t="s">
        <v>77</v>
      </c>
      <c r="AY475" s="235" t="s">
        <v>124</v>
      </c>
    </row>
    <row r="476" spans="1:51" s="13" customFormat="1" ht="12">
      <c r="A476" s="13"/>
      <c r="B476" s="226"/>
      <c r="C476" s="227"/>
      <c r="D476" s="219" t="s">
        <v>142</v>
      </c>
      <c r="E476" s="228" t="s">
        <v>19</v>
      </c>
      <c r="F476" s="229" t="s">
        <v>614</v>
      </c>
      <c r="G476" s="227"/>
      <c r="H476" s="228" t="s">
        <v>19</v>
      </c>
      <c r="I476" s="230"/>
      <c r="J476" s="227"/>
      <c r="K476" s="227"/>
      <c r="L476" s="231"/>
      <c r="M476" s="232"/>
      <c r="N476" s="233"/>
      <c r="O476" s="233"/>
      <c r="P476" s="233"/>
      <c r="Q476" s="233"/>
      <c r="R476" s="233"/>
      <c r="S476" s="233"/>
      <c r="T476" s="234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35" t="s">
        <v>142</v>
      </c>
      <c r="AU476" s="235" t="s">
        <v>87</v>
      </c>
      <c r="AV476" s="13" t="s">
        <v>85</v>
      </c>
      <c r="AW476" s="13" t="s">
        <v>36</v>
      </c>
      <c r="AX476" s="13" t="s">
        <v>77</v>
      </c>
      <c r="AY476" s="235" t="s">
        <v>124</v>
      </c>
    </row>
    <row r="477" spans="1:51" s="14" customFormat="1" ht="12">
      <c r="A477" s="14"/>
      <c r="B477" s="236"/>
      <c r="C477" s="237"/>
      <c r="D477" s="219" t="s">
        <v>142</v>
      </c>
      <c r="E477" s="238" t="s">
        <v>19</v>
      </c>
      <c r="F477" s="239" t="s">
        <v>615</v>
      </c>
      <c r="G477" s="237"/>
      <c r="H477" s="240">
        <v>24</v>
      </c>
      <c r="I477" s="241"/>
      <c r="J477" s="237"/>
      <c r="K477" s="237"/>
      <c r="L477" s="242"/>
      <c r="M477" s="243"/>
      <c r="N477" s="244"/>
      <c r="O477" s="244"/>
      <c r="P477" s="244"/>
      <c r="Q477" s="244"/>
      <c r="R477" s="244"/>
      <c r="S477" s="244"/>
      <c r="T477" s="245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46" t="s">
        <v>142</v>
      </c>
      <c r="AU477" s="246" t="s">
        <v>87</v>
      </c>
      <c r="AV477" s="14" t="s">
        <v>87</v>
      </c>
      <c r="AW477" s="14" t="s">
        <v>36</v>
      </c>
      <c r="AX477" s="14" t="s">
        <v>77</v>
      </c>
      <c r="AY477" s="246" t="s">
        <v>124</v>
      </c>
    </row>
    <row r="478" spans="1:51" s="13" customFormat="1" ht="12">
      <c r="A478" s="13"/>
      <c r="B478" s="226"/>
      <c r="C478" s="227"/>
      <c r="D478" s="219" t="s">
        <v>142</v>
      </c>
      <c r="E478" s="228" t="s">
        <v>19</v>
      </c>
      <c r="F478" s="229" t="s">
        <v>616</v>
      </c>
      <c r="G478" s="227"/>
      <c r="H478" s="228" t="s">
        <v>19</v>
      </c>
      <c r="I478" s="230"/>
      <c r="J478" s="227"/>
      <c r="K478" s="227"/>
      <c r="L478" s="231"/>
      <c r="M478" s="232"/>
      <c r="N478" s="233"/>
      <c r="O478" s="233"/>
      <c r="P478" s="233"/>
      <c r="Q478" s="233"/>
      <c r="R478" s="233"/>
      <c r="S478" s="233"/>
      <c r="T478" s="234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35" t="s">
        <v>142</v>
      </c>
      <c r="AU478" s="235" t="s">
        <v>87</v>
      </c>
      <c r="AV478" s="13" t="s">
        <v>85</v>
      </c>
      <c r="AW478" s="13" t="s">
        <v>36</v>
      </c>
      <c r="AX478" s="13" t="s">
        <v>77</v>
      </c>
      <c r="AY478" s="235" t="s">
        <v>124</v>
      </c>
    </row>
    <row r="479" spans="1:51" s="14" customFormat="1" ht="12">
      <c r="A479" s="14"/>
      <c r="B479" s="236"/>
      <c r="C479" s="237"/>
      <c r="D479" s="219" t="s">
        <v>142</v>
      </c>
      <c r="E479" s="238" t="s">
        <v>19</v>
      </c>
      <c r="F479" s="239" t="s">
        <v>178</v>
      </c>
      <c r="G479" s="237"/>
      <c r="H479" s="240">
        <v>7</v>
      </c>
      <c r="I479" s="241"/>
      <c r="J479" s="237"/>
      <c r="K479" s="237"/>
      <c r="L479" s="242"/>
      <c r="M479" s="243"/>
      <c r="N479" s="244"/>
      <c r="O479" s="244"/>
      <c r="P479" s="244"/>
      <c r="Q479" s="244"/>
      <c r="R479" s="244"/>
      <c r="S479" s="244"/>
      <c r="T479" s="245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46" t="s">
        <v>142</v>
      </c>
      <c r="AU479" s="246" t="s">
        <v>87</v>
      </c>
      <c r="AV479" s="14" t="s">
        <v>87</v>
      </c>
      <c r="AW479" s="14" t="s">
        <v>36</v>
      </c>
      <c r="AX479" s="14" t="s">
        <v>77</v>
      </c>
      <c r="AY479" s="246" t="s">
        <v>124</v>
      </c>
    </row>
    <row r="480" spans="1:51" s="15" customFormat="1" ht="12">
      <c r="A480" s="15"/>
      <c r="B480" s="247"/>
      <c r="C480" s="248"/>
      <c r="D480" s="219" t="s">
        <v>142</v>
      </c>
      <c r="E480" s="249" t="s">
        <v>19</v>
      </c>
      <c r="F480" s="250" t="s">
        <v>146</v>
      </c>
      <c r="G480" s="248"/>
      <c r="H480" s="251">
        <v>31</v>
      </c>
      <c r="I480" s="252"/>
      <c r="J480" s="248"/>
      <c r="K480" s="248"/>
      <c r="L480" s="253"/>
      <c r="M480" s="254"/>
      <c r="N480" s="255"/>
      <c r="O480" s="255"/>
      <c r="P480" s="255"/>
      <c r="Q480" s="255"/>
      <c r="R480" s="255"/>
      <c r="S480" s="255"/>
      <c r="T480" s="256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T480" s="257" t="s">
        <v>142</v>
      </c>
      <c r="AU480" s="257" t="s">
        <v>87</v>
      </c>
      <c r="AV480" s="15" t="s">
        <v>131</v>
      </c>
      <c r="AW480" s="15" t="s">
        <v>36</v>
      </c>
      <c r="AX480" s="15" t="s">
        <v>85</v>
      </c>
      <c r="AY480" s="257" t="s">
        <v>124</v>
      </c>
    </row>
    <row r="481" spans="1:65" s="2" customFormat="1" ht="16.5" customHeight="1">
      <c r="A481" s="40"/>
      <c r="B481" s="41"/>
      <c r="C481" s="259" t="s">
        <v>617</v>
      </c>
      <c r="D481" s="259" t="s">
        <v>288</v>
      </c>
      <c r="E481" s="260" t="s">
        <v>618</v>
      </c>
      <c r="F481" s="261" t="s">
        <v>619</v>
      </c>
      <c r="G481" s="262" t="s">
        <v>609</v>
      </c>
      <c r="H481" s="263">
        <v>24.24</v>
      </c>
      <c r="I481" s="264"/>
      <c r="J481" s="265">
        <f>ROUND(I481*H481,2)</f>
        <v>0</v>
      </c>
      <c r="K481" s="261" t="s">
        <v>130</v>
      </c>
      <c r="L481" s="266"/>
      <c r="M481" s="267" t="s">
        <v>19</v>
      </c>
      <c r="N481" s="268" t="s">
        <v>48</v>
      </c>
      <c r="O481" s="86"/>
      <c r="P481" s="215">
        <f>O481*H481</f>
        <v>0</v>
      </c>
      <c r="Q481" s="215">
        <v>0.02</v>
      </c>
      <c r="R481" s="215">
        <f>Q481*H481</f>
        <v>0.48479999999999995</v>
      </c>
      <c r="S481" s="215">
        <v>0</v>
      </c>
      <c r="T481" s="216">
        <f>S481*H481</f>
        <v>0</v>
      </c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R481" s="217" t="s">
        <v>187</v>
      </c>
      <c r="AT481" s="217" t="s">
        <v>288</v>
      </c>
      <c r="AU481" s="217" t="s">
        <v>87</v>
      </c>
      <c r="AY481" s="19" t="s">
        <v>124</v>
      </c>
      <c r="BE481" s="218">
        <f>IF(N481="základní",J481,0)</f>
        <v>0</v>
      </c>
      <c r="BF481" s="218">
        <f>IF(N481="snížená",J481,0)</f>
        <v>0</v>
      </c>
      <c r="BG481" s="218">
        <f>IF(N481="zákl. přenesená",J481,0)</f>
        <v>0</v>
      </c>
      <c r="BH481" s="218">
        <f>IF(N481="sníž. přenesená",J481,0)</f>
        <v>0</v>
      </c>
      <c r="BI481" s="218">
        <f>IF(N481="nulová",J481,0)</f>
        <v>0</v>
      </c>
      <c r="BJ481" s="19" t="s">
        <v>85</v>
      </c>
      <c r="BK481" s="218">
        <f>ROUND(I481*H481,2)</f>
        <v>0</v>
      </c>
      <c r="BL481" s="19" t="s">
        <v>131</v>
      </c>
      <c r="BM481" s="217" t="s">
        <v>620</v>
      </c>
    </row>
    <row r="482" spans="1:47" s="2" customFormat="1" ht="12">
      <c r="A482" s="40"/>
      <c r="B482" s="41"/>
      <c r="C482" s="42"/>
      <c r="D482" s="219" t="s">
        <v>133</v>
      </c>
      <c r="E482" s="42"/>
      <c r="F482" s="220" t="s">
        <v>619</v>
      </c>
      <c r="G482" s="42"/>
      <c r="H482" s="42"/>
      <c r="I482" s="221"/>
      <c r="J482" s="42"/>
      <c r="K482" s="42"/>
      <c r="L482" s="46"/>
      <c r="M482" s="222"/>
      <c r="N482" s="223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133</v>
      </c>
      <c r="AU482" s="19" t="s">
        <v>87</v>
      </c>
    </row>
    <row r="483" spans="1:51" s="14" customFormat="1" ht="12">
      <c r="A483" s="14"/>
      <c r="B483" s="236"/>
      <c r="C483" s="237"/>
      <c r="D483" s="219" t="s">
        <v>142</v>
      </c>
      <c r="E483" s="237"/>
      <c r="F483" s="239" t="s">
        <v>621</v>
      </c>
      <c r="G483" s="237"/>
      <c r="H483" s="240">
        <v>24.24</v>
      </c>
      <c r="I483" s="241"/>
      <c r="J483" s="237"/>
      <c r="K483" s="237"/>
      <c r="L483" s="242"/>
      <c r="M483" s="243"/>
      <c r="N483" s="244"/>
      <c r="O483" s="244"/>
      <c r="P483" s="244"/>
      <c r="Q483" s="244"/>
      <c r="R483" s="244"/>
      <c r="S483" s="244"/>
      <c r="T483" s="245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46" t="s">
        <v>142</v>
      </c>
      <c r="AU483" s="246" t="s">
        <v>87</v>
      </c>
      <c r="AV483" s="14" t="s">
        <v>87</v>
      </c>
      <c r="AW483" s="14" t="s">
        <v>4</v>
      </c>
      <c r="AX483" s="14" t="s">
        <v>85</v>
      </c>
      <c r="AY483" s="246" t="s">
        <v>124</v>
      </c>
    </row>
    <row r="484" spans="1:65" s="2" customFormat="1" ht="16.5" customHeight="1">
      <c r="A484" s="40"/>
      <c r="B484" s="41"/>
      <c r="C484" s="259" t="s">
        <v>622</v>
      </c>
      <c r="D484" s="259" t="s">
        <v>288</v>
      </c>
      <c r="E484" s="260" t="s">
        <v>623</v>
      </c>
      <c r="F484" s="261" t="s">
        <v>624</v>
      </c>
      <c r="G484" s="262" t="s">
        <v>609</v>
      </c>
      <c r="H484" s="263">
        <v>7.07</v>
      </c>
      <c r="I484" s="264"/>
      <c r="J484" s="265">
        <f>ROUND(I484*H484,2)</f>
        <v>0</v>
      </c>
      <c r="K484" s="261" t="s">
        <v>130</v>
      </c>
      <c r="L484" s="266"/>
      <c r="M484" s="267" t="s">
        <v>19</v>
      </c>
      <c r="N484" s="268" t="s">
        <v>48</v>
      </c>
      <c r="O484" s="86"/>
      <c r="P484" s="215">
        <f>O484*H484</f>
        <v>0</v>
      </c>
      <c r="Q484" s="215">
        <v>0.04</v>
      </c>
      <c r="R484" s="215">
        <f>Q484*H484</f>
        <v>0.2828</v>
      </c>
      <c r="S484" s="215">
        <v>0</v>
      </c>
      <c r="T484" s="216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17" t="s">
        <v>187</v>
      </c>
      <c r="AT484" s="217" t="s">
        <v>288</v>
      </c>
      <c r="AU484" s="217" t="s">
        <v>87</v>
      </c>
      <c r="AY484" s="19" t="s">
        <v>124</v>
      </c>
      <c r="BE484" s="218">
        <f>IF(N484="základní",J484,0)</f>
        <v>0</v>
      </c>
      <c r="BF484" s="218">
        <f>IF(N484="snížená",J484,0)</f>
        <v>0</v>
      </c>
      <c r="BG484" s="218">
        <f>IF(N484="zákl. přenesená",J484,0)</f>
        <v>0</v>
      </c>
      <c r="BH484" s="218">
        <f>IF(N484="sníž. přenesená",J484,0)</f>
        <v>0</v>
      </c>
      <c r="BI484" s="218">
        <f>IF(N484="nulová",J484,0)</f>
        <v>0</v>
      </c>
      <c r="BJ484" s="19" t="s">
        <v>85</v>
      </c>
      <c r="BK484" s="218">
        <f>ROUND(I484*H484,2)</f>
        <v>0</v>
      </c>
      <c r="BL484" s="19" t="s">
        <v>131</v>
      </c>
      <c r="BM484" s="217" t="s">
        <v>625</v>
      </c>
    </row>
    <row r="485" spans="1:47" s="2" customFormat="1" ht="12">
      <c r="A485" s="40"/>
      <c r="B485" s="41"/>
      <c r="C485" s="42"/>
      <c r="D485" s="219" t="s">
        <v>133</v>
      </c>
      <c r="E485" s="42"/>
      <c r="F485" s="220" t="s">
        <v>624</v>
      </c>
      <c r="G485" s="42"/>
      <c r="H485" s="42"/>
      <c r="I485" s="221"/>
      <c r="J485" s="42"/>
      <c r="K485" s="42"/>
      <c r="L485" s="46"/>
      <c r="M485" s="222"/>
      <c r="N485" s="223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133</v>
      </c>
      <c r="AU485" s="19" t="s">
        <v>87</v>
      </c>
    </row>
    <row r="486" spans="1:51" s="14" customFormat="1" ht="12">
      <c r="A486" s="14"/>
      <c r="B486" s="236"/>
      <c r="C486" s="237"/>
      <c r="D486" s="219" t="s">
        <v>142</v>
      </c>
      <c r="E486" s="237"/>
      <c r="F486" s="239" t="s">
        <v>626</v>
      </c>
      <c r="G486" s="237"/>
      <c r="H486" s="240">
        <v>7.07</v>
      </c>
      <c r="I486" s="241"/>
      <c r="J486" s="237"/>
      <c r="K486" s="237"/>
      <c r="L486" s="242"/>
      <c r="M486" s="243"/>
      <c r="N486" s="244"/>
      <c r="O486" s="244"/>
      <c r="P486" s="244"/>
      <c r="Q486" s="244"/>
      <c r="R486" s="244"/>
      <c r="S486" s="244"/>
      <c r="T486" s="245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46" t="s">
        <v>142</v>
      </c>
      <c r="AU486" s="246" t="s">
        <v>87</v>
      </c>
      <c r="AV486" s="14" t="s">
        <v>87</v>
      </c>
      <c r="AW486" s="14" t="s">
        <v>4</v>
      </c>
      <c r="AX486" s="14" t="s">
        <v>85</v>
      </c>
      <c r="AY486" s="246" t="s">
        <v>124</v>
      </c>
    </row>
    <row r="487" spans="1:65" s="2" customFormat="1" ht="16.5" customHeight="1">
      <c r="A487" s="40"/>
      <c r="B487" s="41"/>
      <c r="C487" s="206" t="s">
        <v>627</v>
      </c>
      <c r="D487" s="206" t="s">
        <v>126</v>
      </c>
      <c r="E487" s="207" t="s">
        <v>628</v>
      </c>
      <c r="F487" s="208" t="s">
        <v>629</v>
      </c>
      <c r="G487" s="209" t="s">
        <v>214</v>
      </c>
      <c r="H487" s="210">
        <v>9</v>
      </c>
      <c r="I487" s="211"/>
      <c r="J487" s="212">
        <f>ROUND(I487*H487,2)</f>
        <v>0</v>
      </c>
      <c r="K487" s="208" t="s">
        <v>130</v>
      </c>
      <c r="L487" s="46"/>
      <c r="M487" s="213" t="s">
        <v>19</v>
      </c>
      <c r="N487" s="214" t="s">
        <v>48</v>
      </c>
      <c r="O487" s="86"/>
      <c r="P487" s="215">
        <f>O487*H487</f>
        <v>0</v>
      </c>
      <c r="Q487" s="215">
        <v>0.00491</v>
      </c>
      <c r="R487" s="215">
        <f>Q487*H487</f>
        <v>0.04419</v>
      </c>
      <c r="S487" s="215">
        <v>0</v>
      </c>
      <c r="T487" s="216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17" t="s">
        <v>131</v>
      </c>
      <c r="AT487" s="217" t="s">
        <v>126</v>
      </c>
      <c r="AU487" s="217" t="s">
        <v>87</v>
      </c>
      <c r="AY487" s="19" t="s">
        <v>124</v>
      </c>
      <c r="BE487" s="218">
        <f>IF(N487="základní",J487,0)</f>
        <v>0</v>
      </c>
      <c r="BF487" s="218">
        <f>IF(N487="snížená",J487,0)</f>
        <v>0</v>
      </c>
      <c r="BG487" s="218">
        <f>IF(N487="zákl. přenesená",J487,0)</f>
        <v>0</v>
      </c>
      <c r="BH487" s="218">
        <f>IF(N487="sníž. přenesená",J487,0)</f>
        <v>0</v>
      </c>
      <c r="BI487" s="218">
        <f>IF(N487="nulová",J487,0)</f>
        <v>0</v>
      </c>
      <c r="BJ487" s="19" t="s">
        <v>85</v>
      </c>
      <c r="BK487" s="218">
        <f>ROUND(I487*H487,2)</f>
        <v>0</v>
      </c>
      <c r="BL487" s="19" t="s">
        <v>131</v>
      </c>
      <c r="BM487" s="217" t="s">
        <v>630</v>
      </c>
    </row>
    <row r="488" spans="1:47" s="2" customFormat="1" ht="12">
      <c r="A488" s="40"/>
      <c r="B488" s="41"/>
      <c r="C488" s="42"/>
      <c r="D488" s="219" t="s">
        <v>133</v>
      </c>
      <c r="E488" s="42"/>
      <c r="F488" s="220" t="s">
        <v>631</v>
      </c>
      <c r="G488" s="42"/>
      <c r="H488" s="42"/>
      <c r="I488" s="221"/>
      <c r="J488" s="42"/>
      <c r="K488" s="42"/>
      <c r="L488" s="46"/>
      <c r="M488" s="222"/>
      <c r="N488" s="223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133</v>
      </c>
      <c r="AU488" s="19" t="s">
        <v>87</v>
      </c>
    </row>
    <row r="489" spans="1:47" s="2" customFormat="1" ht="12">
      <c r="A489" s="40"/>
      <c r="B489" s="41"/>
      <c r="C489" s="42"/>
      <c r="D489" s="224" t="s">
        <v>135</v>
      </c>
      <c r="E489" s="42"/>
      <c r="F489" s="225" t="s">
        <v>632</v>
      </c>
      <c r="G489" s="42"/>
      <c r="H489" s="42"/>
      <c r="I489" s="221"/>
      <c r="J489" s="42"/>
      <c r="K489" s="42"/>
      <c r="L489" s="46"/>
      <c r="M489" s="222"/>
      <c r="N489" s="223"/>
      <c r="O489" s="86"/>
      <c r="P489" s="86"/>
      <c r="Q489" s="86"/>
      <c r="R489" s="86"/>
      <c r="S489" s="86"/>
      <c r="T489" s="87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T489" s="19" t="s">
        <v>135</v>
      </c>
      <c r="AU489" s="19" t="s">
        <v>87</v>
      </c>
    </row>
    <row r="490" spans="1:51" s="13" customFormat="1" ht="12">
      <c r="A490" s="13"/>
      <c r="B490" s="226"/>
      <c r="C490" s="227"/>
      <c r="D490" s="219" t="s">
        <v>142</v>
      </c>
      <c r="E490" s="228" t="s">
        <v>19</v>
      </c>
      <c r="F490" s="229" t="s">
        <v>633</v>
      </c>
      <c r="G490" s="227"/>
      <c r="H490" s="228" t="s">
        <v>19</v>
      </c>
      <c r="I490" s="230"/>
      <c r="J490" s="227"/>
      <c r="K490" s="227"/>
      <c r="L490" s="231"/>
      <c r="M490" s="232"/>
      <c r="N490" s="233"/>
      <c r="O490" s="233"/>
      <c r="P490" s="233"/>
      <c r="Q490" s="233"/>
      <c r="R490" s="233"/>
      <c r="S490" s="233"/>
      <c r="T490" s="234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35" t="s">
        <v>142</v>
      </c>
      <c r="AU490" s="235" t="s">
        <v>87</v>
      </c>
      <c r="AV490" s="13" t="s">
        <v>85</v>
      </c>
      <c r="AW490" s="13" t="s">
        <v>36</v>
      </c>
      <c r="AX490" s="13" t="s">
        <v>77</v>
      </c>
      <c r="AY490" s="235" t="s">
        <v>124</v>
      </c>
    </row>
    <row r="491" spans="1:51" s="14" customFormat="1" ht="12">
      <c r="A491" s="14"/>
      <c r="B491" s="236"/>
      <c r="C491" s="237"/>
      <c r="D491" s="219" t="s">
        <v>142</v>
      </c>
      <c r="E491" s="238" t="s">
        <v>19</v>
      </c>
      <c r="F491" s="239" t="s">
        <v>195</v>
      </c>
      <c r="G491" s="237"/>
      <c r="H491" s="240">
        <v>9</v>
      </c>
      <c r="I491" s="241"/>
      <c r="J491" s="237"/>
      <c r="K491" s="237"/>
      <c r="L491" s="242"/>
      <c r="M491" s="243"/>
      <c r="N491" s="244"/>
      <c r="O491" s="244"/>
      <c r="P491" s="244"/>
      <c r="Q491" s="244"/>
      <c r="R491" s="244"/>
      <c r="S491" s="244"/>
      <c r="T491" s="245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46" t="s">
        <v>142</v>
      </c>
      <c r="AU491" s="246" t="s">
        <v>87</v>
      </c>
      <c r="AV491" s="14" t="s">
        <v>87</v>
      </c>
      <c r="AW491" s="14" t="s">
        <v>36</v>
      </c>
      <c r="AX491" s="14" t="s">
        <v>85</v>
      </c>
      <c r="AY491" s="246" t="s">
        <v>124</v>
      </c>
    </row>
    <row r="492" spans="1:65" s="2" customFormat="1" ht="16.5" customHeight="1">
      <c r="A492" s="40"/>
      <c r="B492" s="41"/>
      <c r="C492" s="206" t="s">
        <v>634</v>
      </c>
      <c r="D492" s="206" t="s">
        <v>126</v>
      </c>
      <c r="E492" s="207" t="s">
        <v>635</v>
      </c>
      <c r="F492" s="208" t="s">
        <v>636</v>
      </c>
      <c r="G492" s="209" t="s">
        <v>609</v>
      </c>
      <c r="H492" s="210">
        <v>1</v>
      </c>
      <c r="I492" s="211"/>
      <c r="J492" s="212">
        <f>ROUND(I492*H492,2)</f>
        <v>0</v>
      </c>
      <c r="K492" s="208" t="s">
        <v>130</v>
      </c>
      <c r="L492" s="46"/>
      <c r="M492" s="213" t="s">
        <v>19</v>
      </c>
      <c r="N492" s="214" t="s">
        <v>48</v>
      </c>
      <c r="O492" s="86"/>
      <c r="P492" s="215">
        <f>O492*H492</f>
        <v>0</v>
      </c>
      <c r="Q492" s="215">
        <v>0.04005</v>
      </c>
      <c r="R492" s="215">
        <f>Q492*H492</f>
        <v>0.04005</v>
      </c>
      <c r="S492" s="215">
        <v>0</v>
      </c>
      <c r="T492" s="216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17" t="s">
        <v>131</v>
      </c>
      <c r="AT492" s="217" t="s">
        <v>126</v>
      </c>
      <c r="AU492" s="217" t="s">
        <v>87</v>
      </c>
      <c r="AY492" s="19" t="s">
        <v>124</v>
      </c>
      <c r="BE492" s="218">
        <f>IF(N492="základní",J492,0)</f>
        <v>0</v>
      </c>
      <c r="BF492" s="218">
        <f>IF(N492="snížená",J492,0)</f>
        <v>0</v>
      </c>
      <c r="BG492" s="218">
        <f>IF(N492="zákl. přenesená",J492,0)</f>
        <v>0</v>
      </c>
      <c r="BH492" s="218">
        <f>IF(N492="sníž. přenesená",J492,0)</f>
        <v>0</v>
      </c>
      <c r="BI492" s="218">
        <f>IF(N492="nulová",J492,0)</f>
        <v>0</v>
      </c>
      <c r="BJ492" s="19" t="s">
        <v>85</v>
      </c>
      <c r="BK492" s="218">
        <f>ROUND(I492*H492,2)</f>
        <v>0</v>
      </c>
      <c r="BL492" s="19" t="s">
        <v>131</v>
      </c>
      <c r="BM492" s="217" t="s">
        <v>637</v>
      </c>
    </row>
    <row r="493" spans="1:47" s="2" customFormat="1" ht="12">
      <c r="A493" s="40"/>
      <c r="B493" s="41"/>
      <c r="C493" s="42"/>
      <c r="D493" s="219" t="s">
        <v>133</v>
      </c>
      <c r="E493" s="42"/>
      <c r="F493" s="220" t="s">
        <v>638</v>
      </c>
      <c r="G493" s="42"/>
      <c r="H493" s="42"/>
      <c r="I493" s="221"/>
      <c r="J493" s="42"/>
      <c r="K493" s="42"/>
      <c r="L493" s="46"/>
      <c r="M493" s="222"/>
      <c r="N493" s="223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133</v>
      </c>
      <c r="AU493" s="19" t="s">
        <v>87</v>
      </c>
    </row>
    <row r="494" spans="1:47" s="2" customFormat="1" ht="12">
      <c r="A494" s="40"/>
      <c r="B494" s="41"/>
      <c r="C494" s="42"/>
      <c r="D494" s="224" t="s">
        <v>135</v>
      </c>
      <c r="E494" s="42"/>
      <c r="F494" s="225" t="s">
        <v>639</v>
      </c>
      <c r="G494" s="42"/>
      <c r="H494" s="42"/>
      <c r="I494" s="221"/>
      <c r="J494" s="42"/>
      <c r="K494" s="42"/>
      <c r="L494" s="46"/>
      <c r="M494" s="222"/>
      <c r="N494" s="223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135</v>
      </c>
      <c r="AU494" s="19" t="s">
        <v>87</v>
      </c>
    </row>
    <row r="495" spans="1:65" s="2" customFormat="1" ht="16.5" customHeight="1">
      <c r="A495" s="40"/>
      <c r="B495" s="41"/>
      <c r="C495" s="206" t="s">
        <v>640</v>
      </c>
      <c r="D495" s="206" t="s">
        <v>126</v>
      </c>
      <c r="E495" s="207" t="s">
        <v>641</v>
      </c>
      <c r="F495" s="208" t="s">
        <v>642</v>
      </c>
      <c r="G495" s="209" t="s">
        <v>609</v>
      </c>
      <c r="H495" s="210">
        <v>1</v>
      </c>
      <c r="I495" s="211"/>
      <c r="J495" s="212">
        <f>ROUND(I495*H495,2)</f>
        <v>0</v>
      </c>
      <c r="K495" s="208" t="s">
        <v>130</v>
      </c>
      <c r="L495" s="46"/>
      <c r="M495" s="213" t="s">
        <v>19</v>
      </c>
      <c r="N495" s="214" t="s">
        <v>48</v>
      </c>
      <c r="O495" s="86"/>
      <c r="P495" s="215">
        <f>O495*H495</f>
        <v>0</v>
      </c>
      <c r="Q495" s="215">
        <v>0.06405</v>
      </c>
      <c r="R495" s="215">
        <f>Q495*H495</f>
        <v>0.06405</v>
      </c>
      <c r="S495" s="215">
        <v>0</v>
      </c>
      <c r="T495" s="216">
        <f>S495*H495</f>
        <v>0</v>
      </c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R495" s="217" t="s">
        <v>131</v>
      </c>
      <c r="AT495" s="217" t="s">
        <v>126</v>
      </c>
      <c r="AU495" s="217" t="s">
        <v>87</v>
      </c>
      <c r="AY495" s="19" t="s">
        <v>124</v>
      </c>
      <c r="BE495" s="218">
        <f>IF(N495="základní",J495,0)</f>
        <v>0</v>
      </c>
      <c r="BF495" s="218">
        <f>IF(N495="snížená",J495,0)</f>
        <v>0</v>
      </c>
      <c r="BG495" s="218">
        <f>IF(N495="zákl. přenesená",J495,0)</f>
        <v>0</v>
      </c>
      <c r="BH495" s="218">
        <f>IF(N495="sníž. přenesená",J495,0)</f>
        <v>0</v>
      </c>
      <c r="BI495" s="218">
        <f>IF(N495="nulová",J495,0)</f>
        <v>0</v>
      </c>
      <c r="BJ495" s="19" t="s">
        <v>85</v>
      </c>
      <c r="BK495" s="218">
        <f>ROUND(I495*H495,2)</f>
        <v>0</v>
      </c>
      <c r="BL495" s="19" t="s">
        <v>131</v>
      </c>
      <c r="BM495" s="217" t="s">
        <v>643</v>
      </c>
    </row>
    <row r="496" spans="1:47" s="2" customFormat="1" ht="12">
      <c r="A496" s="40"/>
      <c r="B496" s="41"/>
      <c r="C496" s="42"/>
      <c r="D496" s="219" t="s">
        <v>133</v>
      </c>
      <c r="E496" s="42"/>
      <c r="F496" s="220" t="s">
        <v>644</v>
      </c>
      <c r="G496" s="42"/>
      <c r="H496" s="42"/>
      <c r="I496" s="221"/>
      <c r="J496" s="42"/>
      <c r="K496" s="42"/>
      <c r="L496" s="46"/>
      <c r="M496" s="222"/>
      <c r="N496" s="223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133</v>
      </c>
      <c r="AU496" s="19" t="s">
        <v>87</v>
      </c>
    </row>
    <row r="497" spans="1:47" s="2" customFormat="1" ht="12">
      <c r="A497" s="40"/>
      <c r="B497" s="41"/>
      <c r="C497" s="42"/>
      <c r="D497" s="224" t="s">
        <v>135</v>
      </c>
      <c r="E497" s="42"/>
      <c r="F497" s="225" t="s">
        <v>645</v>
      </c>
      <c r="G497" s="42"/>
      <c r="H497" s="42"/>
      <c r="I497" s="221"/>
      <c r="J497" s="42"/>
      <c r="K497" s="42"/>
      <c r="L497" s="46"/>
      <c r="M497" s="222"/>
      <c r="N497" s="223"/>
      <c r="O497" s="86"/>
      <c r="P497" s="86"/>
      <c r="Q497" s="86"/>
      <c r="R497" s="86"/>
      <c r="S497" s="86"/>
      <c r="T497" s="87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T497" s="19" t="s">
        <v>135</v>
      </c>
      <c r="AU497" s="19" t="s">
        <v>87</v>
      </c>
    </row>
    <row r="498" spans="1:65" s="2" customFormat="1" ht="21.75" customHeight="1">
      <c r="A498" s="40"/>
      <c r="B498" s="41"/>
      <c r="C498" s="206" t="s">
        <v>646</v>
      </c>
      <c r="D498" s="206" t="s">
        <v>126</v>
      </c>
      <c r="E498" s="207" t="s">
        <v>647</v>
      </c>
      <c r="F498" s="208" t="s">
        <v>648</v>
      </c>
      <c r="G498" s="209" t="s">
        <v>609</v>
      </c>
      <c r="H498" s="210">
        <v>2</v>
      </c>
      <c r="I498" s="211"/>
      <c r="J498" s="212">
        <f>ROUND(I498*H498,2)</f>
        <v>0</v>
      </c>
      <c r="K498" s="208" t="s">
        <v>130</v>
      </c>
      <c r="L498" s="46"/>
      <c r="M498" s="213" t="s">
        <v>19</v>
      </c>
      <c r="N498" s="214" t="s">
        <v>48</v>
      </c>
      <c r="O498" s="86"/>
      <c r="P498" s="215">
        <f>O498*H498</f>
        <v>0</v>
      </c>
      <c r="Q498" s="215">
        <v>0.00814</v>
      </c>
      <c r="R498" s="215">
        <f>Q498*H498</f>
        <v>0.01628</v>
      </c>
      <c r="S498" s="215">
        <v>0</v>
      </c>
      <c r="T498" s="216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17" t="s">
        <v>131</v>
      </c>
      <c r="AT498" s="217" t="s">
        <v>126</v>
      </c>
      <c r="AU498" s="217" t="s">
        <v>87</v>
      </c>
      <c r="AY498" s="19" t="s">
        <v>124</v>
      </c>
      <c r="BE498" s="218">
        <f>IF(N498="základní",J498,0)</f>
        <v>0</v>
      </c>
      <c r="BF498" s="218">
        <f>IF(N498="snížená",J498,0)</f>
        <v>0</v>
      </c>
      <c r="BG498" s="218">
        <f>IF(N498="zákl. přenesená",J498,0)</f>
        <v>0</v>
      </c>
      <c r="BH498" s="218">
        <f>IF(N498="sníž. přenesená",J498,0)</f>
        <v>0</v>
      </c>
      <c r="BI498" s="218">
        <f>IF(N498="nulová",J498,0)</f>
        <v>0</v>
      </c>
      <c r="BJ498" s="19" t="s">
        <v>85</v>
      </c>
      <c r="BK498" s="218">
        <f>ROUND(I498*H498,2)</f>
        <v>0</v>
      </c>
      <c r="BL498" s="19" t="s">
        <v>131</v>
      </c>
      <c r="BM498" s="217" t="s">
        <v>649</v>
      </c>
    </row>
    <row r="499" spans="1:47" s="2" customFormat="1" ht="12">
      <c r="A499" s="40"/>
      <c r="B499" s="41"/>
      <c r="C499" s="42"/>
      <c r="D499" s="219" t="s">
        <v>133</v>
      </c>
      <c r="E499" s="42"/>
      <c r="F499" s="220" t="s">
        <v>650</v>
      </c>
      <c r="G499" s="42"/>
      <c r="H499" s="42"/>
      <c r="I499" s="221"/>
      <c r="J499" s="42"/>
      <c r="K499" s="42"/>
      <c r="L499" s="46"/>
      <c r="M499" s="222"/>
      <c r="N499" s="223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133</v>
      </c>
      <c r="AU499" s="19" t="s">
        <v>87</v>
      </c>
    </row>
    <row r="500" spans="1:47" s="2" customFormat="1" ht="12">
      <c r="A500" s="40"/>
      <c r="B500" s="41"/>
      <c r="C500" s="42"/>
      <c r="D500" s="224" t="s">
        <v>135</v>
      </c>
      <c r="E500" s="42"/>
      <c r="F500" s="225" t="s">
        <v>651</v>
      </c>
      <c r="G500" s="42"/>
      <c r="H500" s="42"/>
      <c r="I500" s="221"/>
      <c r="J500" s="42"/>
      <c r="K500" s="42"/>
      <c r="L500" s="46"/>
      <c r="M500" s="222"/>
      <c r="N500" s="223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135</v>
      </c>
      <c r="AU500" s="19" t="s">
        <v>87</v>
      </c>
    </row>
    <row r="501" spans="1:65" s="2" customFormat="1" ht="16.5" customHeight="1">
      <c r="A501" s="40"/>
      <c r="B501" s="41"/>
      <c r="C501" s="206" t="s">
        <v>219</v>
      </c>
      <c r="D501" s="206" t="s">
        <v>126</v>
      </c>
      <c r="E501" s="207" t="s">
        <v>652</v>
      </c>
      <c r="F501" s="208" t="s">
        <v>653</v>
      </c>
      <c r="G501" s="209" t="s">
        <v>609</v>
      </c>
      <c r="H501" s="210">
        <v>2</v>
      </c>
      <c r="I501" s="211"/>
      <c r="J501" s="212">
        <f>ROUND(I501*H501,2)</f>
        <v>0</v>
      </c>
      <c r="K501" s="208" t="s">
        <v>130</v>
      </c>
      <c r="L501" s="46"/>
      <c r="M501" s="213" t="s">
        <v>19</v>
      </c>
      <c r="N501" s="214" t="s">
        <v>48</v>
      </c>
      <c r="O501" s="86"/>
      <c r="P501" s="215">
        <f>O501*H501</f>
        <v>0</v>
      </c>
      <c r="Q501" s="215">
        <v>0</v>
      </c>
      <c r="R501" s="215">
        <f>Q501*H501</f>
        <v>0</v>
      </c>
      <c r="S501" s="215">
        <v>0</v>
      </c>
      <c r="T501" s="216">
        <f>S501*H501</f>
        <v>0</v>
      </c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R501" s="217" t="s">
        <v>131</v>
      </c>
      <c r="AT501" s="217" t="s">
        <v>126</v>
      </c>
      <c r="AU501" s="217" t="s">
        <v>87</v>
      </c>
      <c r="AY501" s="19" t="s">
        <v>124</v>
      </c>
      <c r="BE501" s="218">
        <f>IF(N501="základní",J501,0)</f>
        <v>0</v>
      </c>
      <c r="BF501" s="218">
        <f>IF(N501="snížená",J501,0)</f>
        <v>0</v>
      </c>
      <c r="BG501" s="218">
        <f>IF(N501="zákl. přenesená",J501,0)</f>
        <v>0</v>
      </c>
      <c r="BH501" s="218">
        <f>IF(N501="sníž. přenesená",J501,0)</f>
        <v>0</v>
      </c>
      <c r="BI501" s="218">
        <f>IF(N501="nulová",J501,0)</f>
        <v>0</v>
      </c>
      <c r="BJ501" s="19" t="s">
        <v>85</v>
      </c>
      <c r="BK501" s="218">
        <f>ROUND(I501*H501,2)</f>
        <v>0</v>
      </c>
      <c r="BL501" s="19" t="s">
        <v>131</v>
      </c>
      <c r="BM501" s="217" t="s">
        <v>654</v>
      </c>
    </row>
    <row r="502" spans="1:47" s="2" customFormat="1" ht="12">
      <c r="A502" s="40"/>
      <c r="B502" s="41"/>
      <c r="C502" s="42"/>
      <c r="D502" s="219" t="s">
        <v>133</v>
      </c>
      <c r="E502" s="42"/>
      <c r="F502" s="220" t="s">
        <v>655</v>
      </c>
      <c r="G502" s="42"/>
      <c r="H502" s="42"/>
      <c r="I502" s="221"/>
      <c r="J502" s="42"/>
      <c r="K502" s="42"/>
      <c r="L502" s="46"/>
      <c r="M502" s="222"/>
      <c r="N502" s="223"/>
      <c r="O502" s="86"/>
      <c r="P502" s="86"/>
      <c r="Q502" s="86"/>
      <c r="R502" s="86"/>
      <c r="S502" s="86"/>
      <c r="T502" s="87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T502" s="19" t="s">
        <v>133</v>
      </c>
      <c r="AU502" s="19" t="s">
        <v>87</v>
      </c>
    </row>
    <row r="503" spans="1:47" s="2" customFormat="1" ht="12">
      <c r="A503" s="40"/>
      <c r="B503" s="41"/>
      <c r="C503" s="42"/>
      <c r="D503" s="224" t="s">
        <v>135</v>
      </c>
      <c r="E503" s="42"/>
      <c r="F503" s="225" t="s">
        <v>656</v>
      </c>
      <c r="G503" s="42"/>
      <c r="H503" s="42"/>
      <c r="I503" s="221"/>
      <c r="J503" s="42"/>
      <c r="K503" s="42"/>
      <c r="L503" s="46"/>
      <c r="M503" s="222"/>
      <c r="N503" s="223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135</v>
      </c>
      <c r="AU503" s="19" t="s">
        <v>87</v>
      </c>
    </row>
    <row r="504" spans="1:65" s="2" customFormat="1" ht="16.5" customHeight="1">
      <c r="A504" s="40"/>
      <c r="B504" s="41"/>
      <c r="C504" s="206" t="s">
        <v>657</v>
      </c>
      <c r="D504" s="206" t="s">
        <v>126</v>
      </c>
      <c r="E504" s="207" t="s">
        <v>658</v>
      </c>
      <c r="F504" s="208" t="s">
        <v>659</v>
      </c>
      <c r="G504" s="209" t="s">
        <v>609</v>
      </c>
      <c r="H504" s="210">
        <v>2</v>
      </c>
      <c r="I504" s="211"/>
      <c r="J504" s="212">
        <f>ROUND(I504*H504,2)</f>
        <v>0</v>
      </c>
      <c r="K504" s="208" t="s">
        <v>130</v>
      </c>
      <c r="L504" s="46"/>
      <c r="M504" s="213" t="s">
        <v>19</v>
      </c>
      <c r="N504" s="214" t="s">
        <v>48</v>
      </c>
      <c r="O504" s="86"/>
      <c r="P504" s="215">
        <f>O504*H504</f>
        <v>0</v>
      </c>
      <c r="Q504" s="215">
        <v>0.0101</v>
      </c>
      <c r="R504" s="215">
        <f>Q504*H504</f>
        <v>0.0202</v>
      </c>
      <c r="S504" s="215">
        <v>0</v>
      </c>
      <c r="T504" s="216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17" t="s">
        <v>131</v>
      </c>
      <c r="AT504" s="217" t="s">
        <v>126</v>
      </c>
      <c r="AU504" s="217" t="s">
        <v>87</v>
      </c>
      <c r="AY504" s="19" t="s">
        <v>124</v>
      </c>
      <c r="BE504" s="218">
        <f>IF(N504="základní",J504,0)</f>
        <v>0</v>
      </c>
      <c r="BF504" s="218">
        <f>IF(N504="snížená",J504,0)</f>
        <v>0</v>
      </c>
      <c r="BG504" s="218">
        <f>IF(N504="zákl. přenesená",J504,0)</f>
        <v>0</v>
      </c>
      <c r="BH504" s="218">
        <f>IF(N504="sníž. přenesená",J504,0)</f>
        <v>0</v>
      </c>
      <c r="BI504" s="218">
        <f>IF(N504="nulová",J504,0)</f>
        <v>0</v>
      </c>
      <c r="BJ504" s="19" t="s">
        <v>85</v>
      </c>
      <c r="BK504" s="218">
        <f>ROUND(I504*H504,2)</f>
        <v>0</v>
      </c>
      <c r="BL504" s="19" t="s">
        <v>131</v>
      </c>
      <c r="BM504" s="217" t="s">
        <v>660</v>
      </c>
    </row>
    <row r="505" spans="1:47" s="2" customFormat="1" ht="12">
      <c r="A505" s="40"/>
      <c r="B505" s="41"/>
      <c r="C505" s="42"/>
      <c r="D505" s="219" t="s">
        <v>133</v>
      </c>
      <c r="E505" s="42"/>
      <c r="F505" s="220" t="s">
        <v>661</v>
      </c>
      <c r="G505" s="42"/>
      <c r="H505" s="42"/>
      <c r="I505" s="221"/>
      <c r="J505" s="42"/>
      <c r="K505" s="42"/>
      <c r="L505" s="46"/>
      <c r="M505" s="222"/>
      <c r="N505" s="223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133</v>
      </c>
      <c r="AU505" s="19" t="s">
        <v>87</v>
      </c>
    </row>
    <row r="506" spans="1:47" s="2" customFormat="1" ht="12">
      <c r="A506" s="40"/>
      <c r="B506" s="41"/>
      <c r="C506" s="42"/>
      <c r="D506" s="224" t="s">
        <v>135</v>
      </c>
      <c r="E506" s="42"/>
      <c r="F506" s="225" t="s">
        <v>662</v>
      </c>
      <c r="G506" s="42"/>
      <c r="H506" s="42"/>
      <c r="I506" s="221"/>
      <c r="J506" s="42"/>
      <c r="K506" s="42"/>
      <c r="L506" s="46"/>
      <c r="M506" s="222"/>
      <c r="N506" s="223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135</v>
      </c>
      <c r="AU506" s="19" t="s">
        <v>87</v>
      </c>
    </row>
    <row r="507" spans="1:65" s="2" customFormat="1" ht="16.5" customHeight="1">
      <c r="A507" s="40"/>
      <c r="B507" s="41"/>
      <c r="C507" s="206" t="s">
        <v>663</v>
      </c>
      <c r="D507" s="206" t="s">
        <v>126</v>
      </c>
      <c r="E507" s="207" t="s">
        <v>664</v>
      </c>
      <c r="F507" s="208" t="s">
        <v>665</v>
      </c>
      <c r="G507" s="209" t="s">
        <v>609</v>
      </c>
      <c r="H507" s="210">
        <v>5</v>
      </c>
      <c r="I507" s="211"/>
      <c r="J507" s="212">
        <f>ROUND(I507*H507,2)</f>
        <v>0</v>
      </c>
      <c r="K507" s="208" t="s">
        <v>130</v>
      </c>
      <c r="L507" s="46"/>
      <c r="M507" s="213" t="s">
        <v>19</v>
      </c>
      <c r="N507" s="214" t="s">
        <v>48</v>
      </c>
      <c r="O507" s="86"/>
      <c r="P507" s="215">
        <f>O507*H507</f>
        <v>0</v>
      </c>
      <c r="Q507" s="215">
        <v>0</v>
      </c>
      <c r="R507" s="215">
        <f>Q507*H507</f>
        <v>0</v>
      </c>
      <c r="S507" s="215">
        <v>0.15</v>
      </c>
      <c r="T507" s="216">
        <f>S507*H507</f>
        <v>0.75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17" t="s">
        <v>131</v>
      </c>
      <c r="AT507" s="217" t="s">
        <v>126</v>
      </c>
      <c r="AU507" s="217" t="s">
        <v>87</v>
      </c>
      <c r="AY507" s="19" t="s">
        <v>124</v>
      </c>
      <c r="BE507" s="218">
        <f>IF(N507="základní",J507,0)</f>
        <v>0</v>
      </c>
      <c r="BF507" s="218">
        <f>IF(N507="snížená",J507,0)</f>
        <v>0</v>
      </c>
      <c r="BG507" s="218">
        <f>IF(N507="zákl. přenesená",J507,0)</f>
        <v>0</v>
      </c>
      <c r="BH507" s="218">
        <f>IF(N507="sníž. přenesená",J507,0)</f>
        <v>0</v>
      </c>
      <c r="BI507" s="218">
        <f>IF(N507="nulová",J507,0)</f>
        <v>0</v>
      </c>
      <c r="BJ507" s="19" t="s">
        <v>85</v>
      </c>
      <c r="BK507" s="218">
        <f>ROUND(I507*H507,2)</f>
        <v>0</v>
      </c>
      <c r="BL507" s="19" t="s">
        <v>131</v>
      </c>
      <c r="BM507" s="217" t="s">
        <v>666</v>
      </c>
    </row>
    <row r="508" spans="1:47" s="2" customFormat="1" ht="12">
      <c r="A508" s="40"/>
      <c r="B508" s="41"/>
      <c r="C508" s="42"/>
      <c r="D508" s="219" t="s">
        <v>133</v>
      </c>
      <c r="E508" s="42"/>
      <c r="F508" s="220" t="s">
        <v>667</v>
      </c>
      <c r="G508" s="42"/>
      <c r="H508" s="42"/>
      <c r="I508" s="221"/>
      <c r="J508" s="42"/>
      <c r="K508" s="42"/>
      <c r="L508" s="46"/>
      <c r="M508" s="222"/>
      <c r="N508" s="223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133</v>
      </c>
      <c r="AU508" s="19" t="s">
        <v>87</v>
      </c>
    </row>
    <row r="509" spans="1:47" s="2" customFormat="1" ht="12">
      <c r="A509" s="40"/>
      <c r="B509" s="41"/>
      <c r="C509" s="42"/>
      <c r="D509" s="224" t="s">
        <v>135</v>
      </c>
      <c r="E509" s="42"/>
      <c r="F509" s="225" t="s">
        <v>668</v>
      </c>
      <c r="G509" s="42"/>
      <c r="H509" s="42"/>
      <c r="I509" s="221"/>
      <c r="J509" s="42"/>
      <c r="K509" s="42"/>
      <c r="L509" s="46"/>
      <c r="M509" s="222"/>
      <c r="N509" s="223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135</v>
      </c>
      <c r="AU509" s="19" t="s">
        <v>87</v>
      </c>
    </row>
    <row r="510" spans="1:65" s="2" customFormat="1" ht="16.5" customHeight="1">
      <c r="A510" s="40"/>
      <c r="B510" s="41"/>
      <c r="C510" s="206" t="s">
        <v>669</v>
      </c>
      <c r="D510" s="206" t="s">
        <v>126</v>
      </c>
      <c r="E510" s="207" t="s">
        <v>670</v>
      </c>
      <c r="F510" s="208" t="s">
        <v>671</v>
      </c>
      <c r="G510" s="209" t="s">
        <v>609</v>
      </c>
      <c r="H510" s="210">
        <v>5</v>
      </c>
      <c r="I510" s="211"/>
      <c r="J510" s="212">
        <f>ROUND(I510*H510,2)</f>
        <v>0</v>
      </c>
      <c r="K510" s="208" t="s">
        <v>130</v>
      </c>
      <c r="L510" s="46"/>
      <c r="M510" s="213" t="s">
        <v>19</v>
      </c>
      <c r="N510" s="214" t="s">
        <v>48</v>
      </c>
      <c r="O510" s="86"/>
      <c r="P510" s="215">
        <f>O510*H510</f>
        <v>0</v>
      </c>
      <c r="Q510" s="215">
        <v>0.4208</v>
      </c>
      <c r="R510" s="215">
        <f>Q510*H510</f>
        <v>2.104</v>
      </c>
      <c r="S510" s="215">
        <v>0</v>
      </c>
      <c r="T510" s="216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17" t="s">
        <v>131</v>
      </c>
      <c r="AT510" s="217" t="s">
        <v>126</v>
      </c>
      <c r="AU510" s="217" t="s">
        <v>87</v>
      </c>
      <c r="AY510" s="19" t="s">
        <v>124</v>
      </c>
      <c r="BE510" s="218">
        <f>IF(N510="základní",J510,0)</f>
        <v>0</v>
      </c>
      <c r="BF510" s="218">
        <f>IF(N510="snížená",J510,0)</f>
        <v>0</v>
      </c>
      <c r="BG510" s="218">
        <f>IF(N510="zákl. přenesená",J510,0)</f>
        <v>0</v>
      </c>
      <c r="BH510" s="218">
        <f>IF(N510="sníž. přenesená",J510,0)</f>
        <v>0</v>
      </c>
      <c r="BI510" s="218">
        <f>IF(N510="nulová",J510,0)</f>
        <v>0</v>
      </c>
      <c r="BJ510" s="19" t="s">
        <v>85</v>
      </c>
      <c r="BK510" s="218">
        <f>ROUND(I510*H510,2)</f>
        <v>0</v>
      </c>
      <c r="BL510" s="19" t="s">
        <v>131</v>
      </c>
      <c r="BM510" s="217" t="s">
        <v>672</v>
      </c>
    </row>
    <row r="511" spans="1:47" s="2" customFormat="1" ht="12">
      <c r="A511" s="40"/>
      <c r="B511" s="41"/>
      <c r="C511" s="42"/>
      <c r="D511" s="219" t="s">
        <v>133</v>
      </c>
      <c r="E511" s="42"/>
      <c r="F511" s="220" t="s">
        <v>671</v>
      </c>
      <c r="G511" s="42"/>
      <c r="H511" s="42"/>
      <c r="I511" s="221"/>
      <c r="J511" s="42"/>
      <c r="K511" s="42"/>
      <c r="L511" s="46"/>
      <c r="M511" s="222"/>
      <c r="N511" s="223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133</v>
      </c>
      <c r="AU511" s="19" t="s">
        <v>87</v>
      </c>
    </row>
    <row r="512" spans="1:47" s="2" customFormat="1" ht="12">
      <c r="A512" s="40"/>
      <c r="B512" s="41"/>
      <c r="C512" s="42"/>
      <c r="D512" s="224" t="s">
        <v>135</v>
      </c>
      <c r="E512" s="42"/>
      <c r="F512" s="225" t="s">
        <v>673</v>
      </c>
      <c r="G512" s="42"/>
      <c r="H512" s="42"/>
      <c r="I512" s="221"/>
      <c r="J512" s="42"/>
      <c r="K512" s="42"/>
      <c r="L512" s="46"/>
      <c r="M512" s="222"/>
      <c r="N512" s="223"/>
      <c r="O512" s="86"/>
      <c r="P512" s="86"/>
      <c r="Q512" s="86"/>
      <c r="R512" s="86"/>
      <c r="S512" s="86"/>
      <c r="T512" s="87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T512" s="19" t="s">
        <v>135</v>
      </c>
      <c r="AU512" s="19" t="s">
        <v>87</v>
      </c>
    </row>
    <row r="513" spans="1:65" s="2" customFormat="1" ht="16.5" customHeight="1">
      <c r="A513" s="40"/>
      <c r="B513" s="41"/>
      <c r="C513" s="259" t="s">
        <v>674</v>
      </c>
      <c r="D513" s="259" t="s">
        <v>288</v>
      </c>
      <c r="E513" s="260" t="s">
        <v>675</v>
      </c>
      <c r="F513" s="261" t="s">
        <v>676</v>
      </c>
      <c r="G513" s="262" t="s">
        <v>609</v>
      </c>
      <c r="H513" s="263">
        <v>5</v>
      </c>
      <c r="I513" s="264"/>
      <c r="J513" s="265">
        <f>ROUND(I513*H513,2)</f>
        <v>0</v>
      </c>
      <c r="K513" s="261" t="s">
        <v>130</v>
      </c>
      <c r="L513" s="266"/>
      <c r="M513" s="267" t="s">
        <v>19</v>
      </c>
      <c r="N513" s="268" t="s">
        <v>48</v>
      </c>
      <c r="O513" s="86"/>
      <c r="P513" s="215">
        <f>O513*H513</f>
        <v>0</v>
      </c>
      <c r="Q513" s="215">
        <v>0.081</v>
      </c>
      <c r="R513" s="215">
        <f>Q513*H513</f>
        <v>0.405</v>
      </c>
      <c r="S513" s="215">
        <v>0</v>
      </c>
      <c r="T513" s="216">
        <f>S513*H513</f>
        <v>0</v>
      </c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R513" s="217" t="s">
        <v>187</v>
      </c>
      <c r="AT513" s="217" t="s">
        <v>288</v>
      </c>
      <c r="AU513" s="217" t="s">
        <v>87</v>
      </c>
      <c r="AY513" s="19" t="s">
        <v>124</v>
      </c>
      <c r="BE513" s="218">
        <f>IF(N513="základní",J513,0)</f>
        <v>0</v>
      </c>
      <c r="BF513" s="218">
        <f>IF(N513="snížená",J513,0)</f>
        <v>0</v>
      </c>
      <c r="BG513" s="218">
        <f>IF(N513="zákl. přenesená",J513,0)</f>
        <v>0</v>
      </c>
      <c r="BH513" s="218">
        <f>IF(N513="sníž. přenesená",J513,0)</f>
        <v>0</v>
      </c>
      <c r="BI513" s="218">
        <f>IF(N513="nulová",J513,0)</f>
        <v>0</v>
      </c>
      <c r="BJ513" s="19" t="s">
        <v>85</v>
      </c>
      <c r="BK513" s="218">
        <f>ROUND(I513*H513,2)</f>
        <v>0</v>
      </c>
      <c r="BL513" s="19" t="s">
        <v>131</v>
      </c>
      <c r="BM513" s="217" t="s">
        <v>677</v>
      </c>
    </row>
    <row r="514" spans="1:47" s="2" customFormat="1" ht="12">
      <c r="A514" s="40"/>
      <c r="B514" s="41"/>
      <c r="C514" s="42"/>
      <c r="D514" s="219" t="s">
        <v>133</v>
      </c>
      <c r="E514" s="42"/>
      <c r="F514" s="220" t="s">
        <v>676</v>
      </c>
      <c r="G514" s="42"/>
      <c r="H514" s="42"/>
      <c r="I514" s="221"/>
      <c r="J514" s="42"/>
      <c r="K514" s="42"/>
      <c r="L514" s="46"/>
      <c r="M514" s="222"/>
      <c r="N514" s="223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133</v>
      </c>
      <c r="AU514" s="19" t="s">
        <v>87</v>
      </c>
    </row>
    <row r="515" spans="1:63" s="12" customFormat="1" ht="22.8" customHeight="1">
      <c r="A515" s="12"/>
      <c r="B515" s="190"/>
      <c r="C515" s="191"/>
      <c r="D515" s="192" t="s">
        <v>76</v>
      </c>
      <c r="E515" s="204" t="s">
        <v>195</v>
      </c>
      <c r="F515" s="204" t="s">
        <v>678</v>
      </c>
      <c r="G515" s="191"/>
      <c r="H515" s="191"/>
      <c r="I515" s="194"/>
      <c r="J515" s="205">
        <f>BK515</f>
        <v>0</v>
      </c>
      <c r="K515" s="191"/>
      <c r="L515" s="196"/>
      <c r="M515" s="197"/>
      <c r="N515" s="198"/>
      <c r="O515" s="198"/>
      <c r="P515" s="199">
        <f>SUM(P516:P736)</f>
        <v>0</v>
      </c>
      <c r="Q515" s="198"/>
      <c r="R515" s="199">
        <f>SUM(R516:R736)</f>
        <v>167.31220097</v>
      </c>
      <c r="S515" s="198"/>
      <c r="T515" s="200">
        <f>SUM(T516:T736)</f>
        <v>998.3851999999999</v>
      </c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R515" s="201" t="s">
        <v>85</v>
      </c>
      <c r="AT515" s="202" t="s">
        <v>76</v>
      </c>
      <c r="AU515" s="202" t="s">
        <v>85</v>
      </c>
      <c r="AY515" s="201" t="s">
        <v>124</v>
      </c>
      <c r="BK515" s="203">
        <f>SUM(BK516:BK736)</f>
        <v>0</v>
      </c>
    </row>
    <row r="516" spans="1:65" s="2" customFormat="1" ht="16.5" customHeight="1">
      <c r="A516" s="40"/>
      <c r="B516" s="41"/>
      <c r="C516" s="206" t="s">
        <v>679</v>
      </c>
      <c r="D516" s="206" t="s">
        <v>126</v>
      </c>
      <c r="E516" s="207" t="s">
        <v>680</v>
      </c>
      <c r="F516" s="208" t="s">
        <v>681</v>
      </c>
      <c r="G516" s="209" t="s">
        <v>214</v>
      </c>
      <c r="H516" s="210">
        <v>140</v>
      </c>
      <c r="I516" s="211"/>
      <c r="J516" s="212">
        <f>ROUND(I516*H516,2)</f>
        <v>0</v>
      </c>
      <c r="K516" s="208" t="s">
        <v>130</v>
      </c>
      <c r="L516" s="46"/>
      <c r="M516" s="213" t="s">
        <v>19</v>
      </c>
      <c r="N516" s="214" t="s">
        <v>48</v>
      </c>
      <c r="O516" s="86"/>
      <c r="P516" s="215">
        <f>O516*H516</f>
        <v>0</v>
      </c>
      <c r="Q516" s="215">
        <v>0.01517</v>
      </c>
      <c r="R516" s="215">
        <f>Q516*H516</f>
        <v>2.1238</v>
      </c>
      <c r="S516" s="215">
        <v>0</v>
      </c>
      <c r="T516" s="216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17" t="s">
        <v>131</v>
      </c>
      <c r="AT516" s="217" t="s">
        <v>126</v>
      </c>
      <c r="AU516" s="217" t="s">
        <v>87</v>
      </c>
      <c r="AY516" s="19" t="s">
        <v>124</v>
      </c>
      <c r="BE516" s="218">
        <f>IF(N516="základní",J516,0)</f>
        <v>0</v>
      </c>
      <c r="BF516" s="218">
        <f>IF(N516="snížená",J516,0)</f>
        <v>0</v>
      </c>
      <c r="BG516" s="218">
        <f>IF(N516="zákl. přenesená",J516,0)</f>
        <v>0</v>
      </c>
      <c r="BH516" s="218">
        <f>IF(N516="sníž. přenesená",J516,0)</f>
        <v>0</v>
      </c>
      <c r="BI516" s="218">
        <f>IF(N516="nulová",J516,0)</f>
        <v>0</v>
      </c>
      <c r="BJ516" s="19" t="s">
        <v>85</v>
      </c>
      <c r="BK516" s="218">
        <f>ROUND(I516*H516,2)</f>
        <v>0</v>
      </c>
      <c r="BL516" s="19" t="s">
        <v>131</v>
      </c>
      <c r="BM516" s="217" t="s">
        <v>682</v>
      </c>
    </row>
    <row r="517" spans="1:47" s="2" customFormat="1" ht="12">
      <c r="A517" s="40"/>
      <c r="B517" s="41"/>
      <c r="C517" s="42"/>
      <c r="D517" s="219" t="s">
        <v>133</v>
      </c>
      <c r="E517" s="42"/>
      <c r="F517" s="220" t="s">
        <v>683</v>
      </c>
      <c r="G517" s="42"/>
      <c r="H517" s="42"/>
      <c r="I517" s="221"/>
      <c r="J517" s="42"/>
      <c r="K517" s="42"/>
      <c r="L517" s="46"/>
      <c r="M517" s="222"/>
      <c r="N517" s="223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133</v>
      </c>
      <c r="AU517" s="19" t="s">
        <v>87</v>
      </c>
    </row>
    <row r="518" spans="1:47" s="2" customFormat="1" ht="12">
      <c r="A518" s="40"/>
      <c r="B518" s="41"/>
      <c r="C518" s="42"/>
      <c r="D518" s="224" t="s">
        <v>135</v>
      </c>
      <c r="E518" s="42"/>
      <c r="F518" s="225" t="s">
        <v>684</v>
      </c>
      <c r="G518" s="42"/>
      <c r="H518" s="42"/>
      <c r="I518" s="221"/>
      <c r="J518" s="42"/>
      <c r="K518" s="42"/>
      <c r="L518" s="46"/>
      <c r="M518" s="222"/>
      <c r="N518" s="223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135</v>
      </c>
      <c r="AU518" s="19" t="s">
        <v>87</v>
      </c>
    </row>
    <row r="519" spans="1:51" s="13" customFormat="1" ht="12">
      <c r="A519" s="13"/>
      <c r="B519" s="226"/>
      <c r="C519" s="227"/>
      <c r="D519" s="219" t="s">
        <v>142</v>
      </c>
      <c r="E519" s="228" t="s">
        <v>19</v>
      </c>
      <c r="F519" s="229" t="s">
        <v>685</v>
      </c>
      <c r="G519" s="227"/>
      <c r="H519" s="228" t="s">
        <v>19</v>
      </c>
      <c r="I519" s="230"/>
      <c r="J519" s="227"/>
      <c r="K519" s="227"/>
      <c r="L519" s="231"/>
      <c r="M519" s="232"/>
      <c r="N519" s="233"/>
      <c r="O519" s="233"/>
      <c r="P519" s="233"/>
      <c r="Q519" s="233"/>
      <c r="R519" s="233"/>
      <c r="S519" s="233"/>
      <c r="T519" s="234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35" t="s">
        <v>142</v>
      </c>
      <c r="AU519" s="235" t="s">
        <v>87</v>
      </c>
      <c r="AV519" s="13" t="s">
        <v>85</v>
      </c>
      <c r="AW519" s="13" t="s">
        <v>36</v>
      </c>
      <c r="AX519" s="13" t="s">
        <v>77</v>
      </c>
      <c r="AY519" s="235" t="s">
        <v>124</v>
      </c>
    </row>
    <row r="520" spans="1:51" s="14" customFormat="1" ht="12">
      <c r="A520" s="14"/>
      <c r="B520" s="236"/>
      <c r="C520" s="237"/>
      <c r="D520" s="219" t="s">
        <v>142</v>
      </c>
      <c r="E520" s="238" t="s">
        <v>19</v>
      </c>
      <c r="F520" s="239" t="s">
        <v>686</v>
      </c>
      <c r="G520" s="237"/>
      <c r="H520" s="240">
        <v>140</v>
      </c>
      <c r="I520" s="241"/>
      <c r="J520" s="237"/>
      <c r="K520" s="237"/>
      <c r="L520" s="242"/>
      <c r="M520" s="243"/>
      <c r="N520" s="244"/>
      <c r="O520" s="244"/>
      <c r="P520" s="244"/>
      <c r="Q520" s="244"/>
      <c r="R520" s="244"/>
      <c r="S520" s="244"/>
      <c r="T520" s="245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46" t="s">
        <v>142</v>
      </c>
      <c r="AU520" s="246" t="s">
        <v>87</v>
      </c>
      <c r="AV520" s="14" t="s">
        <v>87</v>
      </c>
      <c r="AW520" s="14" t="s">
        <v>36</v>
      </c>
      <c r="AX520" s="14" t="s">
        <v>85</v>
      </c>
      <c r="AY520" s="246" t="s">
        <v>124</v>
      </c>
    </row>
    <row r="521" spans="1:65" s="2" customFormat="1" ht="16.5" customHeight="1">
      <c r="A521" s="40"/>
      <c r="B521" s="41"/>
      <c r="C521" s="206" t="s">
        <v>687</v>
      </c>
      <c r="D521" s="206" t="s">
        <v>126</v>
      </c>
      <c r="E521" s="207" t="s">
        <v>688</v>
      </c>
      <c r="F521" s="208" t="s">
        <v>689</v>
      </c>
      <c r="G521" s="209" t="s">
        <v>609</v>
      </c>
      <c r="H521" s="210">
        <v>106</v>
      </c>
      <c r="I521" s="211"/>
      <c r="J521" s="212">
        <f>ROUND(I521*H521,2)</f>
        <v>0</v>
      </c>
      <c r="K521" s="208" t="s">
        <v>130</v>
      </c>
      <c r="L521" s="46"/>
      <c r="M521" s="213" t="s">
        <v>19</v>
      </c>
      <c r="N521" s="214" t="s">
        <v>48</v>
      </c>
      <c r="O521" s="86"/>
      <c r="P521" s="215">
        <f>O521*H521</f>
        <v>0</v>
      </c>
      <c r="Q521" s="215">
        <v>0</v>
      </c>
      <c r="R521" s="215">
        <f>Q521*H521</f>
        <v>0</v>
      </c>
      <c r="S521" s="215">
        <v>0</v>
      </c>
      <c r="T521" s="216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17" t="s">
        <v>131</v>
      </c>
      <c r="AT521" s="217" t="s">
        <v>126</v>
      </c>
      <c r="AU521" s="217" t="s">
        <v>87</v>
      </c>
      <c r="AY521" s="19" t="s">
        <v>124</v>
      </c>
      <c r="BE521" s="218">
        <f>IF(N521="základní",J521,0)</f>
        <v>0</v>
      </c>
      <c r="BF521" s="218">
        <f>IF(N521="snížená",J521,0)</f>
        <v>0</v>
      </c>
      <c r="BG521" s="218">
        <f>IF(N521="zákl. přenesená",J521,0)</f>
        <v>0</v>
      </c>
      <c r="BH521" s="218">
        <f>IF(N521="sníž. přenesená",J521,0)</f>
        <v>0</v>
      </c>
      <c r="BI521" s="218">
        <f>IF(N521="nulová",J521,0)</f>
        <v>0</v>
      </c>
      <c r="BJ521" s="19" t="s">
        <v>85</v>
      </c>
      <c r="BK521" s="218">
        <f>ROUND(I521*H521,2)</f>
        <v>0</v>
      </c>
      <c r="BL521" s="19" t="s">
        <v>131</v>
      </c>
      <c r="BM521" s="217" t="s">
        <v>690</v>
      </c>
    </row>
    <row r="522" spans="1:47" s="2" customFormat="1" ht="12">
      <c r="A522" s="40"/>
      <c r="B522" s="41"/>
      <c r="C522" s="42"/>
      <c r="D522" s="219" t="s">
        <v>133</v>
      </c>
      <c r="E522" s="42"/>
      <c r="F522" s="220" t="s">
        <v>691</v>
      </c>
      <c r="G522" s="42"/>
      <c r="H522" s="42"/>
      <c r="I522" s="221"/>
      <c r="J522" s="42"/>
      <c r="K522" s="42"/>
      <c r="L522" s="46"/>
      <c r="M522" s="222"/>
      <c r="N522" s="223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133</v>
      </c>
      <c r="AU522" s="19" t="s">
        <v>87</v>
      </c>
    </row>
    <row r="523" spans="1:47" s="2" customFormat="1" ht="12">
      <c r="A523" s="40"/>
      <c r="B523" s="41"/>
      <c r="C523" s="42"/>
      <c r="D523" s="224" t="s">
        <v>135</v>
      </c>
      <c r="E523" s="42"/>
      <c r="F523" s="225" t="s">
        <v>692</v>
      </c>
      <c r="G523" s="42"/>
      <c r="H523" s="42"/>
      <c r="I523" s="221"/>
      <c r="J523" s="42"/>
      <c r="K523" s="42"/>
      <c r="L523" s="46"/>
      <c r="M523" s="222"/>
      <c r="N523" s="223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135</v>
      </c>
      <c r="AU523" s="19" t="s">
        <v>87</v>
      </c>
    </row>
    <row r="524" spans="1:51" s="13" customFormat="1" ht="12">
      <c r="A524" s="13"/>
      <c r="B524" s="226"/>
      <c r="C524" s="227"/>
      <c r="D524" s="219" t="s">
        <v>142</v>
      </c>
      <c r="E524" s="228" t="s">
        <v>19</v>
      </c>
      <c r="F524" s="229" t="s">
        <v>693</v>
      </c>
      <c r="G524" s="227"/>
      <c r="H524" s="228" t="s">
        <v>19</v>
      </c>
      <c r="I524" s="230"/>
      <c r="J524" s="227"/>
      <c r="K524" s="227"/>
      <c r="L524" s="231"/>
      <c r="M524" s="232"/>
      <c r="N524" s="233"/>
      <c r="O524" s="233"/>
      <c r="P524" s="233"/>
      <c r="Q524" s="233"/>
      <c r="R524" s="233"/>
      <c r="S524" s="233"/>
      <c r="T524" s="23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35" t="s">
        <v>142</v>
      </c>
      <c r="AU524" s="235" t="s">
        <v>87</v>
      </c>
      <c r="AV524" s="13" t="s">
        <v>85</v>
      </c>
      <c r="AW524" s="13" t="s">
        <v>36</v>
      </c>
      <c r="AX524" s="13" t="s">
        <v>77</v>
      </c>
      <c r="AY524" s="235" t="s">
        <v>124</v>
      </c>
    </row>
    <row r="525" spans="1:51" s="14" customFormat="1" ht="12">
      <c r="A525" s="14"/>
      <c r="B525" s="236"/>
      <c r="C525" s="237"/>
      <c r="D525" s="219" t="s">
        <v>142</v>
      </c>
      <c r="E525" s="238" t="s">
        <v>19</v>
      </c>
      <c r="F525" s="239" t="s">
        <v>87</v>
      </c>
      <c r="G525" s="237"/>
      <c r="H525" s="240">
        <v>2</v>
      </c>
      <c r="I525" s="241"/>
      <c r="J525" s="237"/>
      <c r="K525" s="237"/>
      <c r="L525" s="242"/>
      <c r="M525" s="243"/>
      <c r="N525" s="244"/>
      <c r="O525" s="244"/>
      <c r="P525" s="244"/>
      <c r="Q525" s="244"/>
      <c r="R525" s="244"/>
      <c r="S525" s="244"/>
      <c r="T525" s="245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46" t="s">
        <v>142</v>
      </c>
      <c r="AU525" s="246" t="s">
        <v>87</v>
      </c>
      <c r="AV525" s="14" t="s">
        <v>87</v>
      </c>
      <c r="AW525" s="14" t="s">
        <v>36</v>
      </c>
      <c r="AX525" s="14" t="s">
        <v>77</v>
      </c>
      <c r="AY525" s="246" t="s">
        <v>124</v>
      </c>
    </row>
    <row r="526" spans="1:51" s="13" customFormat="1" ht="12">
      <c r="A526" s="13"/>
      <c r="B526" s="226"/>
      <c r="C526" s="227"/>
      <c r="D526" s="219" t="s">
        <v>142</v>
      </c>
      <c r="E526" s="228" t="s">
        <v>19</v>
      </c>
      <c r="F526" s="229" t="s">
        <v>694</v>
      </c>
      <c r="G526" s="227"/>
      <c r="H526" s="228" t="s">
        <v>19</v>
      </c>
      <c r="I526" s="230"/>
      <c r="J526" s="227"/>
      <c r="K526" s="227"/>
      <c r="L526" s="231"/>
      <c r="M526" s="232"/>
      <c r="N526" s="233"/>
      <c r="O526" s="233"/>
      <c r="P526" s="233"/>
      <c r="Q526" s="233"/>
      <c r="R526" s="233"/>
      <c r="S526" s="233"/>
      <c r="T526" s="234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35" t="s">
        <v>142</v>
      </c>
      <c r="AU526" s="235" t="s">
        <v>87</v>
      </c>
      <c r="AV526" s="13" t="s">
        <v>85</v>
      </c>
      <c r="AW526" s="13" t="s">
        <v>36</v>
      </c>
      <c r="AX526" s="13" t="s">
        <v>77</v>
      </c>
      <c r="AY526" s="235" t="s">
        <v>124</v>
      </c>
    </row>
    <row r="527" spans="1:51" s="14" customFormat="1" ht="12">
      <c r="A527" s="14"/>
      <c r="B527" s="236"/>
      <c r="C527" s="237"/>
      <c r="D527" s="219" t="s">
        <v>142</v>
      </c>
      <c r="E527" s="238" t="s">
        <v>19</v>
      </c>
      <c r="F527" s="239" t="s">
        <v>695</v>
      </c>
      <c r="G527" s="237"/>
      <c r="H527" s="240">
        <v>104</v>
      </c>
      <c r="I527" s="241"/>
      <c r="J527" s="237"/>
      <c r="K527" s="237"/>
      <c r="L527" s="242"/>
      <c r="M527" s="243"/>
      <c r="N527" s="244"/>
      <c r="O527" s="244"/>
      <c r="P527" s="244"/>
      <c r="Q527" s="244"/>
      <c r="R527" s="244"/>
      <c r="S527" s="244"/>
      <c r="T527" s="245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46" t="s">
        <v>142</v>
      </c>
      <c r="AU527" s="246" t="s">
        <v>87</v>
      </c>
      <c r="AV527" s="14" t="s">
        <v>87</v>
      </c>
      <c r="AW527" s="14" t="s">
        <v>36</v>
      </c>
      <c r="AX527" s="14" t="s">
        <v>77</v>
      </c>
      <c r="AY527" s="246" t="s">
        <v>124</v>
      </c>
    </row>
    <row r="528" spans="1:51" s="15" customFormat="1" ht="12">
      <c r="A528" s="15"/>
      <c r="B528" s="247"/>
      <c r="C528" s="248"/>
      <c r="D528" s="219" t="s">
        <v>142</v>
      </c>
      <c r="E528" s="249" t="s">
        <v>19</v>
      </c>
      <c r="F528" s="250" t="s">
        <v>146</v>
      </c>
      <c r="G528" s="248"/>
      <c r="H528" s="251">
        <v>106</v>
      </c>
      <c r="I528" s="252"/>
      <c r="J528" s="248"/>
      <c r="K528" s="248"/>
      <c r="L528" s="253"/>
      <c r="M528" s="254"/>
      <c r="N528" s="255"/>
      <c r="O528" s="255"/>
      <c r="P528" s="255"/>
      <c r="Q528" s="255"/>
      <c r="R528" s="255"/>
      <c r="S528" s="255"/>
      <c r="T528" s="256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T528" s="257" t="s">
        <v>142</v>
      </c>
      <c r="AU528" s="257" t="s">
        <v>87</v>
      </c>
      <c r="AV528" s="15" t="s">
        <v>131</v>
      </c>
      <c r="AW528" s="15" t="s">
        <v>36</v>
      </c>
      <c r="AX528" s="15" t="s">
        <v>85</v>
      </c>
      <c r="AY528" s="257" t="s">
        <v>124</v>
      </c>
    </row>
    <row r="529" spans="1:65" s="2" customFormat="1" ht="16.5" customHeight="1">
      <c r="A529" s="40"/>
      <c r="B529" s="41"/>
      <c r="C529" s="259" t="s">
        <v>696</v>
      </c>
      <c r="D529" s="259" t="s">
        <v>288</v>
      </c>
      <c r="E529" s="260" t="s">
        <v>697</v>
      </c>
      <c r="F529" s="261" t="s">
        <v>698</v>
      </c>
      <c r="G529" s="262" t="s">
        <v>609</v>
      </c>
      <c r="H529" s="263">
        <v>106</v>
      </c>
      <c r="I529" s="264"/>
      <c r="J529" s="265">
        <f>ROUND(I529*H529,2)</f>
        <v>0</v>
      </c>
      <c r="K529" s="261" t="s">
        <v>130</v>
      </c>
      <c r="L529" s="266"/>
      <c r="M529" s="267" t="s">
        <v>19</v>
      </c>
      <c r="N529" s="268" t="s">
        <v>48</v>
      </c>
      <c r="O529" s="86"/>
      <c r="P529" s="215">
        <f>O529*H529</f>
        <v>0</v>
      </c>
      <c r="Q529" s="215">
        <v>0.0021</v>
      </c>
      <c r="R529" s="215">
        <f>Q529*H529</f>
        <v>0.2226</v>
      </c>
      <c r="S529" s="215">
        <v>0</v>
      </c>
      <c r="T529" s="216">
        <f>S529*H529</f>
        <v>0</v>
      </c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R529" s="217" t="s">
        <v>187</v>
      </c>
      <c r="AT529" s="217" t="s">
        <v>288</v>
      </c>
      <c r="AU529" s="217" t="s">
        <v>87</v>
      </c>
      <c r="AY529" s="19" t="s">
        <v>124</v>
      </c>
      <c r="BE529" s="218">
        <f>IF(N529="základní",J529,0)</f>
        <v>0</v>
      </c>
      <c r="BF529" s="218">
        <f>IF(N529="snížená",J529,0)</f>
        <v>0</v>
      </c>
      <c r="BG529" s="218">
        <f>IF(N529="zákl. přenesená",J529,0)</f>
        <v>0</v>
      </c>
      <c r="BH529" s="218">
        <f>IF(N529="sníž. přenesená",J529,0)</f>
        <v>0</v>
      </c>
      <c r="BI529" s="218">
        <f>IF(N529="nulová",J529,0)</f>
        <v>0</v>
      </c>
      <c r="BJ529" s="19" t="s">
        <v>85</v>
      </c>
      <c r="BK529" s="218">
        <f>ROUND(I529*H529,2)</f>
        <v>0</v>
      </c>
      <c r="BL529" s="19" t="s">
        <v>131</v>
      </c>
      <c r="BM529" s="217" t="s">
        <v>699</v>
      </c>
    </row>
    <row r="530" spans="1:47" s="2" customFormat="1" ht="12">
      <c r="A530" s="40"/>
      <c r="B530" s="41"/>
      <c r="C530" s="42"/>
      <c r="D530" s="219" t="s">
        <v>133</v>
      </c>
      <c r="E530" s="42"/>
      <c r="F530" s="220" t="s">
        <v>698</v>
      </c>
      <c r="G530" s="42"/>
      <c r="H530" s="42"/>
      <c r="I530" s="221"/>
      <c r="J530" s="42"/>
      <c r="K530" s="42"/>
      <c r="L530" s="46"/>
      <c r="M530" s="222"/>
      <c r="N530" s="223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133</v>
      </c>
      <c r="AU530" s="19" t="s">
        <v>87</v>
      </c>
    </row>
    <row r="531" spans="1:65" s="2" customFormat="1" ht="16.5" customHeight="1">
      <c r="A531" s="40"/>
      <c r="B531" s="41"/>
      <c r="C531" s="206" t="s">
        <v>700</v>
      </c>
      <c r="D531" s="206" t="s">
        <v>126</v>
      </c>
      <c r="E531" s="207" t="s">
        <v>701</v>
      </c>
      <c r="F531" s="208" t="s">
        <v>702</v>
      </c>
      <c r="G531" s="209" t="s">
        <v>609</v>
      </c>
      <c r="H531" s="210">
        <v>10</v>
      </c>
      <c r="I531" s="211"/>
      <c r="J531" s="212">
        <f>ROUND(I531*H531,2)</f>
        <v>0</v>
      </c>
      <c r="K531" s="208" t="s">
        <v>130</v>
      </c>
      <c r="L531" s="46"/>
      <c r="M531" s="213" t="s">
        <v>19</v>
      </c>
      <c r="N531" s="214" t="s">
        <v>48</v>
      </c>
      <c r="O531" s="86"/>
      <c r="P531" s="215">
        <f>O531*H531</f>
        <v>0</v>
      </c>
      <c r="Q531" s="215">
        <v>0.0007</v>
      </c>
      <c r="R531" s="215">
        <f>Q531*H531</f>
        <v>0.007</v>
      </c>
      <c r="S531" s="215">
        <v>0</v>
      </c>
      <c r="T531" s="216">
        <f>S531*H531</f>
        <v>0</v>
      </c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  <c r="AE531" s="40"/>
      <c r="AR531" s="217" t="s">
        <v>131</v>
      </c>
      <c r="AT531" s="217" t="s">
        <v>126</v>
      </c>
      <c r="AU531" s="217" t="s">
        <v>87</v>
      </c>
      <c r="AY531" s="19" t="s">
        <v>124</v>
      </c>
      <c r="BE531" s="218">
        <f>IF(N531="základní",J531,0)</f>
        <v>0</v>
      </c>
      <c r="BF531" s="218">
        <f>IF(N531="snížená",J531,0)</f>
        <v>0</v>
      </c>
      <c r="BG531" s="218">
        <f>IF(N531="zákl. přenesená",J531,0)</f>
        <v>0</v>
      </c>
      <c r="BH531" s="218">
        <f>IF(N531="sníž. přenesená",J531,0)</f>
        <v>0</v>
      </c>
      <c r="BI531" s="218">
        <f>IF(N531="nulová",J531,0)</f>
        <v>0</v>
      </c>
      <c r="BJ531" s="19" t="s">
        <v>85</v>
      </c>
      <c r="BK531" s="218">
        <f>ROUND(I531*H531,2)</f>
        <v>0</v>
      </c>
      <c r="BL531" s="19" t="s">
        <v>131</v>
      </c>
      <c r="BM531" s="217" t="s">
        <v>703</v>
      </c>
    </row>
    <row r="532" spans="1:47" s="2" customFormat="1" ht="12">
      <c r="A532" s="40"/>
      <c r="B532" s="41"/>
      <c r="C532" s="42"/>
      <c r="D532" s="219" t="s">
        <v>133</v>
      </c>
      <c r="E532" s="42"/>
      <c r="F532" s="220" t="s">
        <v>704</v>
      </c>
      <c r="G532" s="42"/>
      <c r="H532" s="42"/>
      <c r="I532" s="221"/>
      <c r="J532" s="42"/>
      <c r="K532" s="42"/>
      <c r="L532" s="46"/>
      <c r="M532" s="222"/>
      <c r="N532" s="223"/>
      <c r="O532" s="86"/>
      <c r="P532" s="86"/>
      <c r="Q532" s="86"/>
      <c r="R532" s="86"/>
      <c r="S532" s="86"/>
      <c r="T532" s="87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T532" s="19" t="s">
        <v>133</v>
      </c>
      <c r="AU532" s="19" t="s">
        <v>87</v>
      </c>
    </row>
    <row r="533" spans="1:47" s="2" customFormat="1" ht="12">
      <c r="A533" s="40"/>
      <c r="B533" s="41"/>
      <c r="C533" s="42"/>
      <c r="D533" s="224" t="s">
        <v>135</v>
      </c>
      <c r="E533" s="42"/>
      <c r="F533" s="225" t="s">
        <v>705</v>
      </c>
      <c r="G533" s="42"/>
      <c r="H533" s="42"/>
      <c r="I533" s="221"/>
      <c r="J533" s="42"/>
      <c r="K533" s="42"/>
      <c r="L533" s="46"/>
      <c r="M533" s="222"/>
      <c r="N533" s="223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135</v>
      </c>
      <c r="AU533" s="19" t="s">
        <v>87</v>
      </c>
    </row>
    <row r="534" spans="1:51" s="13" customFormat="1" ht="12">
      <c r="A534" s="13"/>
      <c r="B534" s="226"/>
      <c r="C534" s="227"/>
      <c r="D534" s="219" t="s">
        <v>142</v>
      </c>
      <c r="E534" s="228" t="s">
        <v>19</v>
      </c>
      <c r="F534" s="229" t="s">
        <v>706</v>
      </c>
      <c r="G534" s="227"/>
      <c r="H534" s="228" t="s">
        <v>19</v>
      </c>
      <c r="I534" s="230"/>
      <c r="J534" s="227"/>
      <c r="K534" s="227"/>
      <c r="L534" s="231"/>
      <c r="M534" s="232"/>
      <c r="N534" s="233"/>
      <c r="O534" s="233"/>
      <c r="P534" s="233"/>
      <c r="Q534" s="233"/>
      <c r="R534" s="233"/>
      <c r="S534" s="233"/>
      <c r="T534" s="234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35" t="s">
        <v>142</v>
      </c>
      <c r="AU534" s="235" t="s">
        <v>87</v>
      </c>
      <c r="AV534" s="13" t="s">
        <v>85</v>
      </c>
      <c r="AW534" s="13" t="s">
        <v>36</v>
      </c>
      <c r="AX534" s="13" t="s">
        <v>77</v>
      </c>
      <c r="AY534" s="235" t="s">
        <v>124</v>
      </c>
    </row>
    <row r="535" spans="1:51" s="14" customFormat="1" ht="12">
      <c r="A535" s="14"/>
      <c r="B535" s="236"/>
      <c r="C535" s="237"/>
      <c r="D535" s="219" t="s">
        <v>142</v>
      </c>
      <c r="E535" s="238" t="s">
        <v>19</v>
      </c>
      <c r="F535" s="239" t="s">
        <v>203</v>
      </c>
      <c r="G535" s="237"/>
      <c r="H535" s="240">
        <v>10</v>
      </c>
      <c r="I535" s="241"/>
      <c r="J535" s="237"/>
      <c r="K535" s="237"/>
      <c r="L535" s="242"/>
      <c r="M535" s="243"/>
      <c r="N535" s="244"/>
      <c r="O535" s="244"/>
      <c r="P535" s="244"/>
      <c r="Q535" s="244"/>
      <c r="R535" s="244"/>
      <c r="S535" s="244"/>
      <c r="T535" s="245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46" t="s">
        <v>142</v>
      </c>
      <c r="AU535" s="246" t="s">
        <v>87</v>
      </c>
      <c r="AV535" s="14" t="s">
        <v>87</v>
      </c>
      <c r="AW535" s="14" t="s">
        <v>36</v>
      </c>
      <c r="AX535" s="14" t="s">
        <v>85</v>
      </c>
      <c r="AY535" s="246" t="s">
        <v>124</v>
      </c>
    </row>
    <row r="536" spans="1:65" s="2" customFormat="1" ht="16.5" customHeight="1">
      <c r="A536" s="40"/>
      <c r="B536" s="41"/>
      <c r="C536" s="206" t="s">
        <v>707</v>
      </c>
      <c r="D536" s="206" t="s">
        <v>126</v>
      </c>
      <c r="E536" s="207" t="s">
        <v>708</v>
      </c>
      <c r="F536" s="208" t="s">
        <v>709</v>
      </c>
      <c r="G536" s="209" t="s">
        <v>214</v>
      </c>
      <c r="H536" s="210">
        <v>3362</v>
      </c>
      <c r="I536" s="211"/>
      <c r="J536" s="212">
        <f>ROUND(I536*H536,2)</f>
        <v>0</v>
      </c>
      <c r="K536" s="208" t="s">
        <v>130</v>
      </c>
      <c r="L536" s="46"/>
      <c r="M536" s="213" t="s">
        <v>19</v>
      </c>
      <c r="N536" s="214" t="s">
        <v>48</v>
      </c>
      <c r="O536" s="86"/>
      <c r="P536" s="215">
        <f>O536*H536</f>
        <v>0</v>
      </c>
      <c r="Q536" s="215">
        <v>0.00033</v>
      </c>
      <c r="R536" s="215">
        <f>Q536*H536</f>
        <v>1.10946</v>
      </c>
      <c r="S536" s="215">
        <v>0</v>
      </c>
      <c r="T536" s="216">
        <f>S536*H536</f>
        <v>0</v>
      </c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  <c r="AE536" s="40"/>
      <c r="AR536" s="217" t="s">
        <v>131</v>
      </c>
      <c r="AT536" s="217" t="s">
        <v>126</v>
      </c>
      <c r="AU536" s="217" t="s">
        <v>87</v>
      </c>
      <c r="AY536" s="19" t="s">
        <v>124</v>
      </c>
      <c r="BE536" s="218">
        <f>IF(N536="základní",J536,0)</f>
        <v>0</v>
      </c>
      <c r="BF536" s="218">
        <f>IF(N536="snížená",J536,0)</f>
        <v>0</v>
      </c>
      <c r="BG536" s="218">
        <f>IF(N536="zákl. přenesená",J536,0)</f>
        <v>0</v>
      </c>
      <c r="BH536" s="218">
        <f>IF(N536="sníž. přenesená",J536,0)</f>
        <v>0</v>
      </c>
      <c r="BI536" s="218">
        <f>IF(N536="nulová",J536,0)</f>
        <v>0</v>
      </c>
      <c r="BJ536" s="19" t="s">
        <v>85</v>
      </c>
      <c r="BK536" s="218">
        <f>ROUND(I536*H536,2)</f>
        <v>0</v>
      </c>
      <c r="BL536" s="19" t="s">
        <v>131</v>
      </c>
      <c r="BM536" s="217" t="s">
        <v>710</v>
      </c>
    </row>
    <row r="537" spans="1:47" s="2" customFormat="1" ht="12">
      <c r="A537" s="40"/>
      <c r="B537" s="41"/>
      <c r="C537" s="42"/>
      <c r="D537" s="219" t="s">
        <v>133</v>
      </c>
      <c r="E537" s="42"/>
      <c r="F537" s="220" t="s">
        <v>711</v>
      </c>
      <c r="G537" s="42"/>
      <c r="H537" s="42"/>
      <c r="I537" s="221"/>
      <c r="J537" s="42"/>
      <c r="K537" s="42"/>
      <c r="L537" s="46"/>
      <c r="M537" s="222"/>
      <c r="N537" s="223"/>
      <c r="O537" s="86"/>
      <c r="P537" s="86"/>
      <c r="Q537" s="86"/>
      <c r="R537" s="86"/>
      <c r="S537" s="86"/>
      <c r="T537" s="87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  <c r="AE537" s="40"/>
      <c r="AT537" s="19" t="s">
        <v>133</v>
      </c>
      <c r="AU537" s="19" t="s">
        <v>87</v>
      </c>
    </row>
    <row r="538" spans="1:47" s="2" customFormat="1" ht="12">
      <c r="A538" s="40"/>
      <c r="B538" s="41"/>
      <c r="C538" s="42"/>
      <c r="D538" s="224" t="s">
        <v>135</v>
      </c>
      <c r="E538" s="42"/>
      <c r="F538" s="225" t="s">
        <v>712</v>
      </c>
      <c r="G538" s="42"/>
      <c r="H538" s="42"/>
      <c r="I538" s="221"/>
      <c r="J538" s="42"/>
      <c r="K538" s="42"/>
      <c r="L538" s="46"/>
      <c r="M538" s="222"/>
      <c r="N538" s="223"/>
      <c r="O538" s="86"/>
      <c r="P538" s="86"/>
      <c r="Q538" s="86"/>
      <c r="R538" s="86"/>
      <c r="S538" s="86"/>
      <c r="T538" s="87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T538" s="19" t="s">
        <v>135</v>
      </c>
      <c r="AU538" s="19" t="s">
        <v>87</v>
      </c>
    </row>
    <row r="539" spans="1:47" s="2" customFormat="1" ht="12">
      <c r="A539" s="40"/>
      <c r="B539" s="41"/>
      <c r="C539" s="42"/>
      <c r="D539" s="219" t="s">
        <v>184</v>
      </c>
      <c r="E539" s="42"/>
      <c r="F539" s="258" t="s">
        <v>713</v>
      </c>
      <c r="G539" s="42"/>
      <c r="H539" s="42"/>
      <c r="I539" s="221"/>
      <c r="J539" s="42"/>
      <c r="K539" s="42"/>
      <c r="L539" s="46"/>
      <c r="M539" s="222"/>
      <c r="N539" s="223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184</v>
      </c>
      <c r="AU539" s="19" t="s">
        <v>87</v>
      </c>
    </row>
    <row r="540" spans="1:51" s="13" customFormat="1" ht="12">
      <c r="A540" s="13"/>
      <c r="B540" s="226"/>
      <c r="C540" s="227"/>
      <c r="D540" s="219" t="s">
        <v>142</v>
      </c>
      <c r="E540" s="228" t="s">
        <v>19</v>
      </c>
      <c r="F540" s="229" t="s">
        <v>714</v>
      </c>
      <c r="G540" s="227"/>
      <c r="H540" s="228" t="s">
        <v>19</v>
      </c>
      <c r="I540" s="230"/>
      <c r="J540" s="227"/>
      <c r="K540" s="227"/>
      <c r="L540" s="231"/>
      <c r="M540" s="232"/>
      <c r="N540" s="233"/>
      <c r="O540" s="233"/>
      <c r="P540" s="233"/>
      <c r="Q540" s="233"/>
      <c r="R540" s="233"/>
      <c r="S540" s="233"/>
      <c r="T540" s="23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35" t="s">
        <v>142</v>
      </c>
      <c r="AU540" s="235" t="s">
        <v>87</v>
      </c>
      <c r="AV540" s="13" t="s">
        <v>85</v>
      </c>
      <c r="AW540" s="13" t="s">
        <v>36</v>
      </c>
      <c r="AX540" s="13" t="s">
        <v>77</v>
      </c>
      <c r="AY540" s="235" t="s">
        <v>124</v>
      </c>
    </row>
    <row r="541" spans="1:51" s="14" customFormat="1" ht="12">
      <c r="A541" s="14"/>
      <c r="B541" s="236"/>
      <c r="C541" s="237"/>
      <c r="D541" s="219" t="s">
        <v>142</v>
      </c>
      <c r="E541" s="238" t="s">
        <v>19</v>
      </c>
      <c r="F541" s="239" t="s">
        <v>715</v>
      </c>
      <c r="G541" s="237"/>
      <c r="H541" s="240">
        <v>57</v>
      </c>
      <c r="I541" s="241"/>
      <c r="J541" s="237"/>
      <c r="K541" s="237"/>
      <c r="L541" s="242"/>
      <c r="M541" s="243"/>
      <c r="N541" s="244"/>
      <c r="O541" s="244"/>
      <c r="P541" s="244"/>
      <c r="Q541" s="244"/>
      <c r="R541" s="244"/>
      <c r="S541" s="244"/>
      <c r="T541" s="245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46" t="s">
        <v>142</v>
      </c>
      <c r="AU541" s="246" t="s">
        <v>87</v>
      </c>
      <c r="AV541" s="14" t="s">
        <v>87</v>
      </c>
      <c r="AW541" s="14" t="s">
        <v>36</v>
      </c>
      <c r="AX541" s="14" t="s">
        <v>77</v>
      </c>
      <c r="AY541" s="246" t="s">
        <v>124</v>
      </c>
    </row>
    <row r="542" spans="1:51" s="13" customFormat="1" ht="12">
      <c r="A542" s="13"/>
      <c r="B542" s="226"/>
      <c r="C542" s="227"/>
      <c r="D542" s="219" t="s">
        <v>142</v>
      </c>
      <c r="E542" s="228" t="s">
        <v>19</v>
      </c>
      <c r="F542" s="229" t="s">
        <v>716</v>
      </c>
      <c r="G542" s="227"/>
      <c r="H542" s="228" t="s">
        <v>19</v>
      </c>
      <c r="I542" s="230"/>
      <c r="J542" s="227"/>
      <c r="K542" s="227"/>
      <c r="L542" s="231"/>
      <c r="M542" s="232"/>
      <c r="N542" s="233"/>
      <c r="O542" s="233"/>
      <c r="P542" s="233"/>
      <c r="Q542" s="233"/>
      <c r="R542" s="233"/>
      <c r="S542" s="233"/>
      <c r="T542" s="23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35" t="s">
        <v>142</v>
      </c>
      <c r="AU542" s="235" t="s">
        <v>87</v>
      </c>
      <c r="AV542" s="13" t="s">
        <v>85</v>
      </c>
      <c r="AW542" s="13" t="s">
        <v>36</v>
      </c>
      <c r="AX542" s="13" t="s">
        <v>77</v>
      </c>
      <c r="AY542" s="235" t="s">
        <v>124</v>
      </c>
    </row>
    <row r="543" spans="1:51" s="13" customFormat="1" ht="12">
      <c r="A543" s="13"/>
      <c r="B543" s="226"/>
      <c r="C543" s="227"/>
      <c r="D543" s="219" t="s">
        <v>142</v>
      </c>
      <c r="E543" s="228" t="s">
        <v>19</v>
      </c>
      <c r="F543" s="229" t="s">
        <v>717</v>
      </c>
      <c r="G543" s="227"/>
      <c r="H543" s="228" t="s">
        <v>19</v>
      </c>
      <c r="I543" s="230"/>
      <c r="J543" s="227"/>
      <c r="K543" s="227"/>
      <c r="L543" s="231"/>
      <c r="M543" s="232"/>
      <c r="N543" s="233"/>
      <c r="O543" s="233"/>
      <c r="P543" s="233"/>
      <c r="Q543" s="233"/>
      <c r="R543" s="233"/>
      <c r="S543" s="233"/>
      <c r="T543" s="234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35" t="s">
        <v>142</v>
      </c>
      <c r="AU543" s="235" t="s">
        <v>87</v>
      </c>
      <c r="AV543" s="13" t="s">
        <v>85</v>
      </c>
      <c r="AW543" s="13" t="s">
        <v>36</v>
      </c>
      <c r="AX543" s="13" t="s">
        <v>77</v>
      </c>
      <c r="AY543" s="235" t="s">
        <v>124</v>
      </c>
    </row>
    <row r="544" spans="1:51" s="14" customFormat="1" ht="12">
      <c r="A544" s="14"/>
      <c r="B544" s="236"/>
      <c r="C544" s="237"/>
      <c r="D544" s="219" t="s">
        <v>142</v>
      </c>
      <c r="E544" s="238" t="s">
        <v>19</v>
      </c>
      <c r="F544" s="239" t="s">
        <v>718</v>
      </c>
      <c r="G544" s="237"/>
      <c r="H544" s="240">
        <v>3305</v>
      </c>
      <c r="I544" s="241"/>
      <c r="J544" s="237"/>
      <c r="K544" s="237"/>
      <c r="L544" s="242"/>
      <c r="M544" s="243"/>
      <c r="N544" s="244"/>
      <c r="O544" s="244"/>
      <c r="P544" s="244"/>
      <c r="Q544" s="244"/>
      <c r="R544" s="244"/>
      <c r="S544" s="244"/>
      <c r="T544" s="245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46" t="s">
        <v>142</v>
      </c>
      <c r="AU544" s="246" t="s">
        <v>87</v>
      </c>
      <c r="AV544" s="14" t="s">
        <v>87</v>
      </c>
      <c r="AW544" s="14" t="s">
        <v>36</v>
      </c>
      <c r="AX544" s="14" t="s">
        <v>77</v>
      </c>
      <c r="AY544" s="246" t="s">
        <v>124</v>
      </c>
    </row>
    <row r="545" spans="1:51" s="15" customFormat="1" ht="12">
      <c r="A545" s="15"/>
      <c r="B545" s="247"/>
      <c r="C545" s="248"/>
      <c r="D545" s="219" t="s">
        <v>142</v>
      </c>
      <c r="E545" s="249" t="s">
        <v>19</v>
      </c>
      <c r="F545" s="250" t="s">
        <v>146</v>
      </c>
      <c r="G545" s="248"/>
      <c r="H545" s="251">
        <v>3362</v>
      </c>
      <c r="I545" s="252"/>
      <c r="J545" s="248"/>
      <c r="K545" s="248"/>
      <c r="L545" s="253"/>
      <c r="M545" s="254"/>
      <c r="N545" s="255"/>
      <c r="O545" s="255"/>
      <c r="P545" s="255"/>
      <c r="Q545" s="255"/>
      <c r="R545" s="255"/>
      <c r="S545" s="255"/>
      <c r="T545" s="256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T545" s="257" t="s">
        <v>142</v>
      </c>
      <c r="AU545" s="257" t="s">
        <v>87</v>
      </c>
      <c r="AV545" s="15" t="s">
        <v>131</v>
      </c>
      <c r="AW545" s="15" t="s">
        <v>36</v>
      </c>
      <c r="AX545" s="15" t="s">
        <v>85</v>
      </c>
      <c r="AY545" s="257" t="s">
        <v>124</v>
      </c>
    </row>
    <row r="546" spans="1:65" s="2" customFormat="1" ht="16.5" customHeight="1">
      <c r="A546" s="40"/>
      <c r="B546" s="41"/>
      <c r="C546" s="206" t="s">
        <v>719</v>
      </c>
      <c r="D546" s="206" t="s">
        <v>126</v>
      </c>
      <c r="E546" s="207" t="s">
        <v>720</v>
      </c>
      <c r="F546" s="208" t="s">
        <v>721</v>
      </c>
      <c r="G546" s="209" t="s">
        <v>214</v>
      </c>
      <c r="H546" s="210">
        <v>142</v>
      </c>
      <c r="I546" s="211"/>
      <c r="J546" s="212">
        <f>ROUND(I546*H546,2)</f>
        <v>0</v>
      </c>
      <c r="K546" s="208" t="s">
        <v>130</v>
      </c>
      <c r="L546" s="46"/>
      <c r="M546" s="213" t="s">
        <v>19</v>
      </c>
      <c r="N546" s="214" t="s">
        <v>48</v>
      </c>
      <c r="O546" s="86"/>
      <c r="P546" s="215">
        <f>O546*H546</f>
        <v>0</v>
      </c>
      <c r="Q546" s="215">
        <v>0.00065</v>
      </c>
      <c r="R546" s="215">
        <f>Q546*H546</f>
        <v>0.0923</v>
      </c>
      <c r="S546" s="215">
        <v>0</v>
      </c>
      <c r="T546" s="216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17" t="s">
        <v>131</v>
      </c>
      <c r="AT546" s="217" t="s">
        <v>126</v>
      </c>
      <c r="AU546" s="217" t="s">
        <v>87</v>
      </c>
      <c r="AY546" s="19" t="s">
        <v>124</v>
      </c>
      <c r="BE546" s="218">
        <f>IF(N546="základní",J546,0)</f>
        <v>0</v>
      </c>
      <c r="BF546" s="218">
        <f>IF(N546="snížená",J546,0)</f>
        <v>0</v>
      </c>
      <c r="BG546" s="218">
        <f>IF(N546="zákl. přenesená",J546,0)</f>
        <v>0</v>
      </c>
      <c r="BH546" s="218">
        <f>IF(N546="sníž. přenesená",J546,0)</f>
        <v>0</v>
      </c>
      <c r="BI546" s="218">
        <f>IF(N546="nulová",J546,0)</f>
        <v>0</v>
      </c>
      <c r="BJ546" s="19" t="s">
        <v>85</v>
      </c>
      <c r="BK546" s="218">
        <f>ROUND(I546*H546,2)</f>
        <v>0</v>
      </c>
      <c r="BL546" s="19" t="s">
        <v>131</v>
      </c>
      <c r="BM546" s="217" t="s">
        <v>722</v>
      </c>
    </row>
    <row r="547" spans="1:47" s="2" customFormat="1" ht="12">
      <c r="A547" s="40"/>
      <c r="B547" s="41"/>
      <c r="C547" s="42"/>
      <c r="D547" s="219" t="s">
        <v>133</v>
      </c>
      <c r="E547" s="42"/>
      <c r="F547" s="220" t="s">
        <v>723</v>
      </c>
      <c r="G547" s="42"/>
      <c r="H547" s="42"/>
      <c r="I547" s="221"/>
      <c r="J547" s="42"/>
      <c r="K547" s="42"/>
      <c r="L547" s="46"/>
      <c r="M547" s="222"/>
      <c r="N547" s="223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133</v>
      </c>
      <c r="AU547" s="19" t="s">
        <v>87</v>
      </c>
    </row>
    <row r="548" spans="1:47" s="2" customFormat="1" ht="12">
      <c r="A548" s="40"/>
      <c r="B548" s="41"/>
      <c r="C548" s="42"/>
      <c r="D548" s="224" t="s">
        <v>135</v>
      </c>
      <c r="E548" s="42"/>
      <c r="F548" s="225" t="s">
        <v>724</v>
      </c>
      <c r="G548" s="42"/>
      <c r="H548" s="42"/>
      <c r="I548" s="221"/>
      <c r="J548" s="42"/>
      <c r="K548" s="42"/>
      <c r="L548" s="46"/>
      <c r="M548" s="222"/>
      <c r="N548" s="223"/>
      <c r="O548" s="86"/>
      <c r="P548" s="86"/>
      <c r="Q548" s="86"/>
      <c r="R548" s="86"/>
      <c r="S548" s="86"/>
      <c r="T548" s="87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T548" s="19" t="s">
        <v>135</v>
      </c>
      <c r="AU548" s="19" t="s">
        <v>87</v>
      </c>
    </row>
    <row r="549" spans="1:47" s="2" customFormat="1" ht="12">
      <c r="A549" s="40"/>
      <c r="B549" s="41"/>
      <c r="C549" s="42"/>
      <c r="D549" s="219" t="s">
        <v>184</v>
      </c>
      <c r="E549" s="42"/>
      <c r="F549" s="258" t="s">
        <v>725</v>
      </c>
      <c r="G549" s="42"/>
      <c r="H549" s="42"/>
      <c r="I549" s="221"/>
      <c r="J549" s="42"/>
      <c r="K549" s="42"/>
      <c r="L549" s="46"/>
      <c r="M549" s="222"/>
      <c r="N549" s="223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184</v>
      </c>
      <c r="AU549" s="19" t="s">
        <v>87</v>
      </c>
    </row>
    <row r="550" spans="1:51" s="13" customFormat="1" ht="12">
      <c r="A550" s="13"/>
      <c r="B550" s="226"/>
      <c r="C550" s="227"/>
      <c r="D550" s="219" t="s">
        <v>142</v>
      </c>
      <c r="E550" s="228" t="s">
        <v>19</v>
      </c>
      <c r="F550" s="229" t="s">
        <v>716</v>
      </c>
      <c r="G550" s="227"/>
      <c r="H550" s="228" t="s">
        <v>19</v>
      </c>
      <c r="I550" s="230"/>
      <c r="J550" s="227"/>
      <c r="K550" s="227"/>
      <c r="L550" s="231"/>
      <c r="M550" s="232"/>
      <c r="N550" s="233"/>
      <c r="O550" s="233"/>
      <c r="P550" s="233"/>
      <c r="Q550" s="233"/>
      <c r="R550" s="233"/>
      <c r="S550" s="233"/>
      <c r="T550" s="23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35" t="s">
        <v>142</v>
      </c>
      <c r="AU550" s="235" t="s">
        <v>87</v>
      </c>
      <c r="AV550" s="13" t="s">
        <v>85</v>
      </c>
      <c r="AW550" s="13" t="s">
        <v>36</v>
      </c>
      <c r="AX550" s="13" t="s">
        <v>77</v>
      </c>
      <c r="AY550" s="235" t="s">
        <v>124</v>
      </c>
    </row>
    <row r="551" spans="1:51" s="13" customFormat="1" ht="12">
      <c r="A551" s="13"/>
      <c r="B551" s="226"/>
      <c r="C551" s="227"/>
      <c r="D551" s="219" t="s">
        <v>142</v>
      </c>
      <c r="E551" s="228" t="s">
        <v>19</v>
      </c>
      <c r="F551" s="229" t="s">
        <v>726</v>
      </c>
      <c r="G551" s="227"/>
      <c r="H551" s="228" t="s">
        <v>19</v>
      </c>
      <c r="I551" s="230"/>
      <c r="J551" s="227"/>
      <c r="K551" s="227"/>
      <c r="L551" s="231"/>
      <c r="M551" s="232"/>
      <c r="N551" s="233"/>
      <c r="O551" s="233"/>
      <c r="P551" s="233"/>
      <c r="Q551" s="233"/>
      <c r="R551" s="233"/>
      <c r="S551" s="233"/>
      <c r="T551" s="23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35" t="s">
        <v>142</v>
      </c>
      <c r="AU551" s="235" t="s">
        <v>87</v>
      </c>
      <c r="AV551" s="13" t="s">
        <v>85</v>
      </c>
      <c r="AW551" s="13" t="s">
        <v>36</v>
      </c>
      <c r="AX551" s="13" t="s">
        <v>77</v>
      </c>
      <c r="AY551" s="235" t="s">
        <v>124</v>
      </c>
    </row>
    <row r="552" spans="1:51" s="14" customFormat="1" ht="12">
      <c r="A552" s="14"/>
      <c r="B552" s="236"/>
      <c r="C552" s="237"/>
      <c r="D552" s="219" t="s">
        <v>142</v>
      </c>
      <c r="E552" s="238" t="s">
        <v>19</v>
      </c>
      <c r="F552" s="239" t="s">
        <v>727</v>
      </c>
      <c r="G552" s="237"/>
      <c r="H552" s="240">
        <v>142</v>
      </c>
      <c r="I552" s="241"/>
      <c r="J552" s="237"/>
      <c r="K552" s="237"/>
      <c r="L552" s="242"/>
      <c r="M552" s="243"/>
      <c r="N552" s="244"/>
      <c r="O552" s="244"/>
      <c r="P552" s="244"/>
      <c r="Q552" s="244"/>
      <c r="R552" s="244"/>
      <c r="S552" s="244"/>
      <c r="T552" s="245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46" t="s">
        <v>142</v>
      </c>
      <c r="AU552" s="246" t="s">
        <v>87</v>
      </c>
      <c r="AV552" s="14" t="s">
        <v>87</v>
      </c>
      <c r="AW552" s="14" t="s">
        <v>36</v>
      </c>
      <c r="AX552" s="14" t="s">
        <v>85</v>
      </c>
      <c r="AY552" s="246" t="s">
        <v>124</v>
      </c>
    </row>
    <row r="553" spans="1:65" s="2" customFormat="1" ht="16.5" customHeight="1">
      <c r="A553" s="40"/>
      <c r="B553" s="41"/>
      <c r="C553" s="206" t="s">
        <v>728</v>
      </c>
      <c r="D553" s="206" t="s">
        <v>126</v>
      </c>
      <c r="E553" s="207" t="s">
        <v>729</v>
      </c>
      <c r="F553" s="208" t="s">
        <v>730</v>
      </c>
      <c r="G553" s="209" t="s">
        <v>214</v>
      </c>
      <c r="H553" s="210">
        <v>54</v>
      </c>
      <c r="I553" s="211"/>
      <c r="J553" s="212">
        <f>ROUND(I553*H553,2)</f>
        <v>0</v>
      </c>
      <c r="K553" s="208" t="s">
        <v>130</v>
      </c>
      <c r="L553" s="46"/>
      <c r="M553" s="213" t="s">
        <v>19</v>
      </c>
      <c r="N553" s="214" t="s">
        <v>48</v>
      </c>
      <c r="O553" s="86"/>
      <c r="P553" s="215">
        <f>O553*H553</f>
        <v>0</v>
      </c>
      <c r="Q553" s="215">
        <v>0.00038</v>
      </c>
      <c r="R553" s="215">
        <f>Q553*H553</f>
        <v>0.02052</v>
      </c>
      <c r="S553" s="215">
        <v>0</v>
      </c>
      <c r="T553" s="216">
        <f>S553*H553</f>
        <v>0</v>
      </c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  <c r="AE553" s="40"/>
      <c r="AR553" s="217" t="s">
        <v>131</v>
      </c>
      <c r="AT553" s="217" t="s">
        <v>126</v>
      </c>
      <c r="AU553" s="217" t="s">
        <v>87</v>
      </c>
      <c r="AY553" s="19" t="s">
        <v>124</v>
      </c>
      <c r="BE553" s="218">
        <f>IF(N553="základní",J553,0)</f>
        <v>0</v>
      </c>
      <c r="BF553" s="218">
        <f>IF(N553="snížená",J553,0)</f>
        <v>0</v>
      </c>
      <c r="BG553" s="218">
        <f>IF(N553="zákl. přenesená",J553,0)</f>
        <v>0</v>
      </c>
      <c r="BH553" s="218">
        <f>IF(N553="sníž. přenesená",J553,0)</f>
        <v>0</v>
      </c>
      <c r="BI553" s="218">
        <f>IF(N553="nulová",J553,0)</f>
        <v>0</v>
      </c>
      <c r="BJ553" s="19" t="s">
        <v>85</v>
      </c>
      <c r="BK553" s="218">
        <f>ROUND(I553*H553,2)</f>
        <v>0</v>
      </c>
      <c r="BL553" s="19" t="s">
        <v>131</v>
      </c>
      <c r="BM553" s="217" t="s">
        <v>731</v>
      </c>
    </row>
    <row r="554" spans="1:47" s="2" customFormat="1" ht="12">
      <c r="A554" s="40"/>
      <c r="B554" s="41"/>
      <c r="C554" s="42"/>
      <c r="D554" s="219" t="s">
        <v>133</v>
      </c>
      <c r="E554" s="42"/>
      <c r="F554" s="220" t="s">
        <v>732</v>
      </c>
      <c r="G554" s="42"/>
      <c r="H554" s="42"/>
      <c r="I554" s="221"/>
      <c r="J554" s="42"/>
      <c r="K554" s="42"/>
      <c r="L554" s="46"/>
      <c r="M554" s="222"/>
      <c r="N554" s="223"/>
      <c r="O554" s="86"/>
      <c r="P554" s="86"/>
      <c r="Q554" s="86"/>
      <c r="R554" s="86"/>
      <c r="S554" s="86"/>
      <c r="T554" s="87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T554" s="19" t="s">
        <v>133</v>
      </c>
      <c r="AU554" s="19" t="s">
        <v>87</v>
      </c>
    </row>
    <row r="555" spans="1:47" s="2" customFormat="1" ht="12">
      <c r="A555" s="40"/>
      <c r="B555" s="41"/>
      <c r="C555" s="42"/>
      <c r="D555" s="224" t="s">
        <v>135</v>
      </c>
      <c r="E555" s="42"/>
      <c r="F555" s="225" t="s">
        <v>733</v>
      </c>
      <c r="G555" s="42"/>
      <c r="H555" s="42"/>
      <c r="I555" s="221"/>
      <c r="J555" s="42"/>
      <c r="K555" s="42"/>
      <c r="L555" s="46"/>
      <c r="M555" s="222"/>
      <c r="N555" s="223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135</v>
      </c>
      <c r="AU555" s="19" t="s">
        <v>87</v>
      </c>
    </row>
    <row r="556" spans="1:47" s="2" customFormat="1" ht="12">
      <c r="A556" s="40"/>
      <c r="B556" s="41"/>
      <c r="C556" s="42"/>
      <c r="D556" s="219" t="s">
        <v>184</v>
      </c>
      <c r="E556" s="42"/>
      <c r="F556" s="258" t="s">
        <v>725</v>
      </c>
      <c r="G556" s="42"/>
      <c r="H556" s="42"/>
      <c r="I556" s="221"/>
      <c r="J556" s="42"/>
      <c r="K556" s="42"/>
      <c r="L556" s="46"/>
      <c r="M556" s="222"/>
      <c r="N556" s="223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184</v>
      </c>
      <c r="AU556" s="19" t="s">
        <v>87</v>
      </c>
    </row>
    <row r="557" spans="1:51" s="13" customFormat="1" ht="12">
      <c r="A557" s="13"/>
      <c r="B557" s="226"/>
      <c r="C557" s="227"/>
      <c r="D557" s="219" t="s">
        <v>142</v>
      </c>
      <c r="E557" s="228" t="s">
        <v>19</v>
      </c>
      <c r="F557" s="229" t="s">
        <v>716</v>
      </c>
      <c r="G557" s="227"/>
      <c r="H557" s="228" t="s">
        <v>19</v>
      </c>
      <c r="I557" s="230"/>
      <c r="J557" s="227"/>
      <c r="K557" s="227"/>
      <c r="L557" s="231"/>
      <c r="M557" s="232"/>
      <c r="N557" s="233"/>
      <c r="O557" s="233"/>
      <c r="P557" s="233"/>
      <c r="Q557" s="233"/>
      <c r="R557" s="233"/>
      <c r="S557" s="233"/>
      <c r="T557" s="23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35" t="s">
        <v>142</v>
      </c>
      <c r="AU557" s="235" t="s">
        <v>87</v>
      </c>
      <c r="AV557" s="13" t="s">
        <v>85</v>
      </c>
      <c r="AW557" s="13" t="s">
        <v>36</v>
      </c>
      <c r="AX557" s="13" t="s">
        <v>77</v>
      </c>
      <c r="AY557" s="235" t="s">
        <v>124</v>
      </c>
    </row>
    <row r="558" spans="1:51" s="13" customFormat="1" ht="12">
      <c r="A558" s="13"/>
      <c r="B558" s="226"/>
      <c r="C558" s="227"/>
      <c r="D558" s="219" t="s">
        <v>142</v>
      </c>
      <c r="E558" s="228" t="s">
        <v>19</v>
      </c>
      <c r="F558" s="229" t="s">
        <v>734</v>
      </c>
      <c r="G558" s="227"/>
      <c r="H558" s="228" t="s">
        <v>19</v>
      </c>
      <c r="I558" s="230"/>
      <c r="J558" s="227"/>
      <c r="K558" s="227"/>
      <c r="L558" s="231"/>
      <c r="M558" s="232"/>
      <c r="N558" s="233"/>
      <c r="O558" s="233"/>
      <c r="P558" s="233"/>
      <c r="Q558" s="233"/>
      <c r="R558" s="233"/>
      <c r="S558" s="233"/>
      <c r="T558" s="23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35" t="s">
        <v>142</v>
      </c>
      <c r="AU558" s="235" t="s">
        <v>87</v>
      </c>
      <c r="AV558" s="13" t="s">
        <v>85</v>
      </c>
      <c r="AW558" s="13" t="s">
        <v>36</v>
      </c>
      <c r="AX558" s="13" t="s">
        <v>77</v>
      </c>
      <c r="AY558" s="235" t="s">
        <v>124</v>
      </c>
    </row>
    <row r="559" spans="1:51" s="14" customFormat="1" ht="12">
      <c r="A559" s="14"/>
      <c r="B559" s="236"/>
      <c r="C559" s="237"/>
      <c r="D559" s="219" t="s">
        <v>142</v>
      </c>
      <c r="E559" s="238" t="s">
        <v>19</v>
      </c>
      <c r="F559" s="239" t="s">
        <v>573</v>
      </c>
      <c r="G559" s="237"/>
      <c r="H559" s="240">
        <v>54</v>
      </c>
      <c r="I559" s="241"/>
      <c r="J559" s="237"/>
      <c r="K559" s="237"/>
      <c r="L559" s="242"/>
      <c r="M559" s="243"/>
      <c r="N559" s="244"/>
      <c r="O559" s="244"/>
      <c r="P559" s="244"/>
      <c r="Q559" s="244"/>
      <c r="R559" s="244"/>
      <c r="S559" s="244"/>
      <c r="T559" s="245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46" t="s">
        <v>142</v>
      </c>
      <c r="AU559" s="246" t="s">
        <v>87</v>
      </c>
      <c r="AV559" s="14" t="s">
        <v>87</v>
      </c>
      <c r="AW559" s="14" t="s">
        <v>36</v>
      </c>
      <c r="AX559" s="14" t="s">
        <v>85</v>
      </c>
      <c r="AY559" s="246" t="s">
        <v>124</v>
      </c>
    </row>
    <row r="560" spans="1:65" s="2" customFormat="1" ht="16.5" customHeight="1">
      <c r="A560" s="40"/>
      <c r="B560" s="41"/>
      <c r="C560" s="206" t="s">
        <v>735</v>
      </c>
      <c r="D560" s="206" t="s">
        <v>126</v>
      </c>
      <c r="E560" s="207" t="s">
        <v>736</v>
      </c>
      <c r="F560" s="208" t="s">
        <v>737</v>
      </c>
      <c r="G560" s="209" t="s">
        <v>129</v>
      </c>
      <c r="H560" s="210">
        <v>27</v>
      </c>
      <c r="I560" s="211"/>
      <c r="J560" s="212">
        <f>ROUND(I560*H560,2)</f>
        <v>0</v>
      </c>
      <c r="K560" s="208" t="s">
        <v>130</v>
      </c>
      <c r="L560" s="46"/>
      <c r="M560" s="213" t="s">
        <v>19</v>
      </c>
      <c r="N560" s="214" t="s">
        <v>48</v>
      </c>
      <c r="O560" s="86"/>
      <c r="P560" s="215">
        <f>O560*H560</f>
        <v>0</v>
      </c>
      <c r="Q560" s="215">
        <v>0.0026</v>
      </c>
      <c r="R560" s="215">
        <f>Q560*H560</f>
        <v>0.0702</v>
      </c>
      <c r="S560" s="215">
        <v>0</v>
      </c>
      <c r="T560" s="216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17" t="s">
        <v>131</v>
      </c>
      <c r="AT560" s="217" t="s">
        <v>126</v>
      </c>
      <c r="AU560" s="217" t="s">
        <v>87</v>
      </c>
      <c r="AY560" s="19" t="s">
        <v>124</v>
      </c>
      <c r="BE560" s="218">
        <f>IF(N560="základní",J560,0)</f>
        <v>0</v>
      </c>
      <c r="BF560" s="218">
        <f>IF(N560="snížená",J560,0)</f>
        <v>0</v>
      </c>
      <c r="BG560" s="218">
        <f>IF(N560="zákl. přenesená",J560,0)</f>
        <v>0</v>
      </c>
      <c r="BH560" s="218">
        <f>IF(N560="sníž. přenesená",J560,0)</f>
        <v>0</v>
      </c>
      <c r="BI560" s="218">
        <f>IF(N560="nulová",J560,0)</f>
        <v>0</v>
      </c>
      <c r="BJ560" s="19" t="s">
        <v>85</v>
      </c>
      <c r="BK560" s="218">
        <f>ROUND(I560*H560,2)</f>
        <v>0</v>
      </c>
      <c r="BL560" s="19" t="s">
        <v>131</v>
      </c>
      <c r="BM560" s="217" t="s">
        <v>738</v>
      </c>
    </row>
    <row r="561" spans="1:47" s="2" customFormat="1" ht="12">
      <c r="A561" s="40"/>
      <c r="B561" s="41"/>
      <c r="C561" s="42"/>
      <c r="D561" s="219" t="s">
        <v>133</v>
      </c>
      <c r="E561" s="42"/>
      <c r="F561" s="220" t="s">
        <v>739</v>
      </c>
      <c r="G561" s="42"/>
      <c r="H561" s="42"/>
      <c r="I561" s="221"/>
      <c r="J561" s="42"/>
      <c r="K561" s="42"/>
      <c r="L561" s="46"/>
      <c r="M561" s="222"/>
      <c r="N561" s="223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133</v>
      </c>
      <c r="AU561" s="19" t="s">
        <v>87</v>
      </c>
    </row>
    <row r="562" spans="1:47" s="2" customFormat="1" ht="12">
      <c r="A562" s="40"/>
      <c r="B562" s="41"/>
      <c r="C562" s="42"/>
      <c r="D562" s="224" t="s">
        <v>135</v>
      </c>
      <c r="E562" s="42"/>
      <c r="F562" s="225" t="s">
        <v>740</v>
      </c>
      <c r="G562" s="42"/>
      <c r="H562" s="42"/>
      <c r="I562" s="221"/>
      <c r="J562" s="42"/>
      <c r="K562" s="42"/>
      <c r="L562" s="46"/>
      <c r="M562" s="222"/>
      <c r="N562" s="223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135</v>
      </c>
      <c r="AU562" s="19" t="s">
        <v>87</v>
      </c>
    </row>
    <row r="563" spans="1:47" s="2" customFormat="1" ht="12">
      <c r="A563" s="40"/>
      <c r="B563" s="41"/>
      <c r="C563" s="42"/>
      <c r="D563" s="219" t="s">
        <v>184</v>
      </c>
      <c r="E563" s="42"/>
      <c r="F563" s="258" t="s">
        <v>741</v>
      </c>
      <c r="G563" s="42"/>
      <c r="H563" s="42"/>
      <c r="I563" s="221"/>
      <c r="J563" s="42"/>
      <c r="K563" s="42"/>
      <c r="L563" s="46"/>
      <c r="M563" s="222"/>
      <c r="N563" s="223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184</v>
      </c>
      <c r="AU563" s="19" t="s">
        <v>87</v>
      </c>
    </row>
    <row r="564" spans="1:51" s="13" customFormat="1" ht="12">
      <c r="A564" s="13"/>
      <c r="B564" s="226"/>
      <c r="C564" s="227"/>
      <c r="D564" s="219" t="s">
        <v>142</v>
      </c>
      <c r="E564" s="228" t="s">
        <v>19</v>
      </c>
      <c r="F564" s="229" t="s">
        <v>742</v>
      </c>
      <c r="G564" s="227"/>
      <c r="H564" s="228" t="s">
        <v>19</v>
      </c>
      <c r="I564" s="230"/>
      <c r="J564" s="227"/>
      <c r="K564" s="227"/>
      <c r="L564" s="231"/>
      <c r="M564" s="232"/>
      <c r="N564" s="233"/>
      <c r="O564" s="233"/>
      <c r="P564" s="233"/>
      <c r="Q564" s="233"/>
      <c r="R564" s="233"/>
      <c r="S564" s="233"/>
      <c r="T564" s="23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35" t="s">
        <v>142</v>
      </c>
      <c r="AU564" s="235" t="s">
        <v>87</v>
      </c>
      <c r="AV564" s="13" t="s">
        <v>85</v>
      </c>
      <c r="AW564" s="13" t="s">
        <v>36</v>
      </c>
      <c r="AX564" s="13" t="s">
        <v>77</v>
      </c>
      <c r="AY564" s="235" t="s">
        <v>124</v>
      </c>
    </row>
    <row r="565" spans="1:51" s="14" customFormat="1" ht="12">
      <c r="A565" s="14"/>
      <c r="B565" s="236"/>
      <c r="C565" s="237"/>
      <c r="D565" s="219" t="s">
        <v>142</v>
      </c>
      <c r="E565" s="238" t="s">
        <v>19</v>
      </c>
      <c r="F565" s="239" t="s">
        <v>195</v>
      </c>
      <c r="G565" s="237"/>
      <c r="H565" s="240">
        <v>9</v>
      </c>
      <c r="I565" s="241"/>
      <c r="J565" s="237"/>
      <c r="K565" s="237"/>
      <c r="L565" s="242"/>
      <c r="M565" s="243"/>
      <c r="N565" s="244"/>
      <c r="O565" s="244"/>
      <c r="P565" s="244"/>
      <c r="Q565" s="244"/>
      <c r="R565" s="244"/>
      <c r="S565" s="244"/>
      <c r="T565" s="245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46" t="s">
        <v>142</v>
      </c>
      <c r="AU565" s="246" t="s">
        <v>87</v>
      </c>
      <c r="AV565" s="14" t="s">
        <v>87</v>
      </c>
      <c r="AW565" s="14" t="s">
        <v>36</v>
      </c>
      <c r="AX565" s="14" t="s">
        <v>77</v>
      </c>
      <c r="AY565" s="246" t="s">
        <v>124</v>
      </c>
    </row>
    <row r="566" spans="1:51" s="13" customFormat="1" ht="12">
      <c r="A566" s="13"/>
      <c r="B566" s="226"/>
      <c r="C566" s="227"/>
      <c r="D566" s="219" t="s">
        <v>142</v>
      </c>
      <c r="E566" s="228" t="s">
        <v>19</v>
      </c>
      <c r="F566" s="229" t="s">
        <v>743</v>
      </c>
      <c r="G566" s="227"/>
      <c r="H566" s="228" t="s">
        <v>19</v>
      </c>
      <c r="I566" s="230"/>
      <c r="J566" s="227"/>
      <c r="K566" s="227"/>
      <c r="L566" s="231"/>
      <c r="M566" s="232"/>
      <c r="N566" s="233"/>
      <c r="O566" s="233"/>
      <c r="P566" s="233"/>
      <c r="Q566" s="233"/>
      <c r="R566" s="233"/>
      <c r="S566" s="233"/>
      <c r="T566" s="234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35" t="s">
        <v>142</v>
      </c>
      <c r="AU566" s="235" t="s">
        <v>87</v>
      </c>
      <c r="AV566" s="13" t="s">
        <v>85</v>
      </c>
      <c r="AW566" s="13" t="s">
        <v>36</v>
      </c>
      <c r="AX566" s="13" t="s">
        <v>77</v>
      </c>
      <c r="AY566" s="235" t="s">
        <v>124</v>
      </c>
    </row>
    <row r="567" spans="1:51" s="14" customFormat="1" ht="12">
      <c r="A567" s="14"/>
      <c r="B567" s="236"/>
      <c r="C567" s="237"/>
      <c r="D567" s="219" t="s">
        <v>142</v>
      </c>
      <c r="E567" s="238" t="s">
        <v>19</v>
      </c>
      <c r="F567" s="239" t="s">
        <v>287</v>
      </c>
      <c r="G567" s="237"/>
      <c r="H567" s="240">
        <v>18</v>
      </c>
      <c r="I567" s="241"/>
      <c r="J567" s="237"/>
      <c r="K567" s="237"/>
      <c r="L567" s="242"/>
      <c r="M567" s="243"/>
      <c r="N567" s="244"/>
      <c r="O567" s="244"/>
      <c r="P567" s="244"/>
      <c r="Q567" s="244"/>
      <c r="R567" s="244"/>
      <c r="S567" s="244"/>
      <c r="T567" s="245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46" t="s">
        <v>142</v>
      </c>
      <c r="AU567" s="246" t="s">
        <v>87</v>
      </c>
      <c r="AV567" s="14" t="s">
        <v>87</v>
      </c>
      <c r="AW567" s="14" t="s">
        <v>36</v>
      </c>
      <c r="AX567" s="14" t="s">
        <v>77</v>
      </c>
      <c r="AY567" s="246" t="s">
        <v>124</v>
      </c>
    </row>
    <row r="568" spans="1:51" s="15" customFormat="1" ht="12">
      <c r="A568" s="15"/>
      <c r="B568" s="247"/>
      <c r="C568" s="248"/>
      <c r="D568" s="219" t="s">
        <v>142</v>
      </c>
      <c r="E568" s="249" t="s">
        <v>19</v>
      </c>
      <c r="F568" s="250" t="s">
        <v>146</v>
      </c>
      <c r="G568" s="248"/>
      <c r="H568" s="251">
        <v>27</v>
      </c>
      <c r="I568" s="252"/>
      <c r="J568" s="248"/>
      <c r="K568" s="248"/>
      <c r="L568" s="253"/>
      <c r="M568" s="254"/>
      <c r="N568" s="255"/>
      <c r="O568" s="255"/>
      <c r="P568" s="255"/>
      <c r="Q568" s="255"/>
      <c r="R568" s="255"/>
      <c r="S568" s="255"/>
      <c r="T568" s="256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T568" s="257" t="s">
        <v>142</v>
      </c>
      <c r="AU568" s="257" t="s">
        <v>87</v>
      </c>
      <c r="AV568" s="15" t="s">
        <v>131</v>
      </c>
      <c r="AW568" s="15" t="s">
        <v>36</v>
      </c>
      <c r="AX568" s="15" t="s">
        <v>85</v>
      </c>
      <c r="AY568" s="257" t="s">
        <v>124</v>
      </c>
    </row>
    <row r="569" spans="1:65" s="2" customFormat="1" ht="16.5" customHeight="1">
      <c r="A569" s="40"/>
      <c r="B569" s="41"/>
      <c r="C569" s="206" t="s">
        <v>744</v>
      </c>
      <c r="D569" s="206" t="s">
        <v>126</v>
      </c>
      <c r="E569" s="207" t="s">
        <v>745</v>
      </c>
      <c r="F569" s="208" t="s">
        <v>746</v>
      </c>
      <c r="G569" s="209" t="s">
        <v>214</v>
      </c>
      <c r="H569" s="210">
        <v>3558</v>
      </c>
      <c r="I569" s="211"/>
      <c r="J569" s="212">
        <f>ROUND(I569*H569,2)</f>
        <v>0</v>
      </c>
      <c r="K569" s="208" t="s">
        <v>130</v>
      </c>
      <c r="L569" s="46"/>
      <c r="M569" s="213" t="s">
        <v>19</v>
      </c>
      <c r="N569" s="214" t="s">
        <v>48</v>
      </c>
      <c r="O569" s="86"/>
      <c r="P569" s="215">
        <f>O569*H569</f>
        <v>0</v>
      </c>
      <c r="Q569" s="215">
        <v>0</v>
      </c>
      <c r="R569" s="215">
        <f>Q569*H569</f>
        <v>0</v>
      </c>
      <c r="S569" s="215">
        <v>0</v>
      </c>
      <c r="T569" s="216">
        <f>S569*H569</f>
        <v>0</v>
      </c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R569" s="217" t="s">
        <v>131</v>
      </c>
      <c r="AT569" s="217" t="s">
        <v>126</v>
      </c>
      <c r="AU569" s="217" t="s">
        <v>87</v>
      </c>
      <c r="AY569" s="19" t="s">
        <v>124</v>
      </c>
      <c r="BE569" s="218">
        <f>IF(N569="základní",J569,0)</f>
        <v>0</v>
      </c>
      <c r="BF569" s="218">
        <f>IF(N569="snížená",J569,0)</f>
        <v>0</v>
      </c>
      <c r="BG569" s="218">
        <f>IF(N569="zákl. přenesená",J569,0)</f>
        <v>0</v>
      </c>
      <c r="BH569" s="218">
        <f>IF(N569="sníž. přenesená",J569,0)</f>
        <v>0</v>
      </c>
      <c r="BI569" s="218">
        <f>IF(N569="nulová",J569,0)</f>
        <v>0</v>
      </c>
      <c r="BJ569" s="19" t="s">
        <v>85</v>
      </c>
      <c r="BK569" s="218">
        <f>ROUND(I569*H569,2)</f>
        <v>0</v>
      </c>
      <c r="BL569" s="19" t="s">
        <v>131</v>
      </c>
      <c r="BM569" s="217" t="s">
        <v>747</v>
      </c>
    </row>
    <row r="570" spans="1:47" s="2" customFormat="1" ht="12">
      <c r="A570" s="40"/>
      <c r="B570" s="41"/>
      <c r="C570" s="42"/>
      <c r="D570" s="219" t="s">
        <v>133</v>
      </c>
      <c r="E570" s="42"/>
      <c r="F570" s="220" t="s">
        <v>748</v>
      </c>
      <c r="G570" s="42"/>
      <c r="H570" s="42"/>
      <c r="I570" s="221"/>
      <c r="J570" s="42"/>
      <c r="K570" s="42"/>
      <c r="L570" s="46"/>
      <c r="M570" s="222"/>
      <c r="N570" s="223"/>
      <c r="O570" s="86"/>
      <c r="P570" s="86"/>
      <c r="Q570" s="86"/>
      <c r="R570" s="86"/>
      <c r="S570" s="86"/>
      <c r="T570" s="87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T570" s="19" t="s">
        <v>133</v>
      </c>
      <c r="AU570" s="19" t="s">
        <v>87</v>
      </c>
    </row>
    <row r="571" spans="1:47" s="2" customFormat="1" ht="12">
      <c r="A571" s="40"/>
      <c r="B571" s="41"/>
      <c r="C571" s="42"/>
      <c r="D571" s="224" t="s">
        <v>135</v>
      </c>
      <c r="E571" s="42"/>
      <c r="F571" s="225" t="s">
        <v>749</v>
      </c>
      <c r="G571" s="42"/>
      <c r="H571" s="42"/>
      <c r="I571" s="221"/>
      <c r="J571" s="42"/>
      <c r="K571" s="42"/>
      <c r="L571" s="46"/>
      <c r="M571" s="222"/>
      <c r="N571" s="223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135</v>
      </c>
      <c r="AU571" s="19" t="s">
        <v>87</v>
      </c>
    </row>
    <row r="572" spans="1:51" s="14" customFormat="1" ht="12">
      <c r="A572" s="14"/>
      <c r="B572" s="236"/>
      <c r="C572" s="237"/>
      <c r="D572" s="219" t="s">
        <v>142</v>
      </c>
      <c r="E572" s="238" t="s">
        <v>19</v>
      </c>
      <c r="F572" s="239" t="s">
        <v>750</v>
      </c>
      <c r="G572" s="237"/>
      <c r="H572" s="240">
        <v>3558</v>
      </c>
      <c r="I572" s="241"/>
      <c r="J572" s="237"/>
      <c r="K572" s="237"/>
      <c r="L572" s="242"/>
      <c r="M572" s="243"/>
      <c r="N572" s="244"/>
      <c r="O572" s="244"/>
      <c r="P572" s="244"/>
      <c r="Q572" s="244"/>
      <c r="R572" s="244"/>
      <c r="S572" s="244"/>
      <c r="T572" s="245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46" t="s">
        <v>142</v>
      </c>
      <c r="AU572" s="246" t="s">
        <v>87</v>
      </c>
      <c r="AV572" s="14" t="s">
        <v>87</v>
      </c>
      <c r="AW572" s="14" t="s">
        <v>36</v>
      </c>
      <c r="AX572" s="14" t="s">
        <v>85</v>
      </c>
      <c r="AY572" s="246" t="s">
        <v>124</v>
      </c>
    </row>
    <row r="573" spans="1:65" s="2" customFormat="1" ht="16.5" customHeight="1">
      <c r="A573" s="40"/>
      <c r="B573" s="41"/>
      <c r="C573" s="206" t="s">
        <v>751</v>
      </c>
      <c r="D573" s="206" t="s">
        <v>126</v>
      </c>
      <c r="E573" s="207" t="s">
        <v>752</v>
      </c>
      <c r="F573" s="208" t="s">
        <v>753</v>
      </c>
      <c r="G573" s="209" t="s">
        <v>129</v>
      </c>
      <c r="H573" s="210">
        <v>27</v>
      </c>
      <c r="I573" s="211"/>
      <c r="J573" s="212">
        <f>ROUND(I573*H573,2)</f>
        <v>0</v>
      </c>
      <c r="K573" s="208" t="s">
        <v>130</v>
      </c>
      <c r="L573" s="46"/>
      <c r="M573" s="213" t="s">
        <v>19</v>
      </c>
      <c r="N573" s="214" t="s">
        <v>48</v>
      </c>
      <c r="O573" s="86"/>
      <c r="P573" s="215">
        <f>O573*H573</f>
        <v>0</v>
      </c>
      <c r="Q573" s="215">
        <v>1E-05</v>
      </c>
      <c r="R573" s="215">
        <f>Q573*H573</f>
        <v>0.00027</v>
      </c>
      <c r="S573" s="215">
        <v>0</v>
      </c>
      <c r="T573" s="216">
        <f>S573*H573</f>
        <v>0</v>
      </c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R573" s="217" t="s">
        <v>131</v>
      </c>
      <c r="AT573" s="217" t="s">
        <v>126</v>
      </c>
      <c r="AU573" s="217" t="s">
        <v>87</v>
      </c>
      <c r="AY573" s="19" t="s">
        <v>124</v>
      </c>
      <c r="BE573" s="218">
        <f>IF(N573="základní",J573,0)</f>
        <v>0</v>
      </c>
      <c r="BF573" s="218">
        <f>IF(N573="snížená",J573,0)</f>
        <v>0</v>
      </c>
      <c r="BG573" s="218">
        <f>IF(N573="zákl. přenesená",J573,0)</f>
        <v>0</v>
      </c>
      <c r="BH573" s="218">
        <f>IF(N573="sníž. přenesená",J573,0)</f>
        <v>0</v>
      </c>
      <c r="BI573" s="218">
        <f>IF(N573="nulová",J573,0)</f>
        <v>0</v>
      </c>
      <c r="BJ573" s="19" t="s">
        <v>85</v>
      </c>
      <c r="BK573" s="218">
        <f>ROUND(I573*H573,2)</f>
        <v>0</v>
      </c>
      <c r="BL573" s="19" t="s">
        <v>131</v>
      </c>
      <c r="BM573" s="217" t="s">
        <v>754</v>
      </c>
    </row>
    <row r="574" spans="1:47" s="2" customFormat="1" ht="12">
      <c r="A574" s="40"/>
      <c r="B574" s="41"/>
      <c r="C574" s="42"/>
      <c r="D574" s="219" t="s">
        <v>133</v>
      </c>
      <c r="E574" s="42"/>
      <c r="F574" s="220" t="s">
        <v>755</v>
      </c>
      <c r="G574" s="42"/>
      <c r="H574" s="42"/>
      <c r="I574" s="221"/>
      <c r="J574" s="42"/>
      <c r="K574" s="42"/>
      <c r="L574" s="46"/>
      <c r="M574" s="222"/>
      <c r="N574" s="223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133</v>
      </c>
      <c r="AU574" s="19" t="s">
        <v>87</v>
      </c>
    </row>
    <row r="575" spans="1:47" s="2" customFormat="1" ht="12">
      <c r="A575" s="40"/>
      <c r="B575" s="41"/>
      <c r="C575" s="42"/>
      <c r="D575" s="224" t="s">
        <v>135</v>
      </c>
      <c r="E575" s="42"/>
      <c r="F575" s="225" t="s">
        <v>756</v>
      </c>
      <c r="G575" s="42"/>
      <c r="H575" s="42"/>
      <c r="I575" s="221"/>
      <c r="J575" s="42"/>
      <c r="K575" s="42"/>
      <c r="L575" s="46"/>
      <c r="M575" s="222"/>
      <c r="N575" s="223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135</v>
      </c>
      <c r="AU575" s="19" t="s">
        <v>87</v>
      </c>
    </row>
    <row r="576" spans="1:65" s="2" customFormat="1" ht="16.5" customHeight="1">
      <c r="A576" s="40"/>
      <c r="B576" s="41"/>
      <c r="C576" s="206" t="s">
        <v>757</v>
      </c>
      <c r="D576" s="206" t="s">
        <v>126</v>
      </c>
      <c r="E576" s="207" t="s">
        <v>758</v>
      </c>
      <c r="F576" s="208" t="s">
        <v>759</v>
      </c>
      <c r="G576" s="209" t="s">
        <v>214</v>
      </c>
      <c r="H576" s="210">
        <v>78</v>
      </c>
      <c r="I576" s="211"/>
      <c r="J576" s="212">
        <f>ROUND(I576*H576,2)</f>
        <v>0</v>
      </c>
      <c r="K576" s="208" t="s">
        <v>130</v>
      </c>
      <c r="L576" s="46"/>
      <c r="M576" s="213" t="s">
        <v>19</v>
      </c>
      <c r="N576" s="214" t="s">
        <v>48</v>
      </c>
      <c r="O576" s="86"/>
      <c r="P576" s="215">
        <f>O576*H576</f>
        <v>0</v>
      </c>
      <c r="Q576" s="215">
        <v>0.1554</v>
      </c>
      <c r="R576" s="215">
        <f>Q576*H576</f>
        <v>12.1212</v>
      </c>
      <c r="S576" s="215">
        <v>0</v>
      </c>
      <c r="T576" s="216">
        <f>S576*H576</f>
        <v>0</v>
      </c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R576" s="217" t="s">
        <v>131</v>
      </c>
      <c r="AT576" s="217" t="s">
        <v>126</v>
      </c>
      <c r="AU576" s="217" t="s">
        <v>87</v>
      </c>
      <c r="AY576" s="19" t="s">
        <v>124</v>
      </c>
      <c r="BE576" s="218">
        <f>IF(N576="základní",J576,0)</f>
        <v>0</v>
      </c>
      <c r="BF576" s="218">
        <f>IF(N576="snížená",J576,0)</f>
        <v>0</v>
      </c>
      <c r="BG576" s="218">
        <f>IF(N576="zákl. přenesená",J576,0)</f>
        <v>0</v>
      </c>
      <c r="BH576" s="218">
        <f>IF(N576="sníž. přenesená",J576,0)</f>
        <v>0</v>
      </c>
      <c r="BI576" s="218">
        <f>IF(N576="nulová",J576,0)</f>
        <v>0</v>
      </c>
      <c r="BJ576" s="19" t="s">
        <v>85</v>
      </c>
      <c r="BK576" s="218">
        <f>ROUND(I576*H576,2)</f>
        <v>0</v>
      </c>
      <c r="BL576" s="19" t="s">
        <v>131</v>
      </c>
      <c r="BM576" s="217" t="s">
        <v>760</v>
      </c>
    </row>
    <row r="577" spans="1:47" s="2" customFormat="1" ht="12">
      <c r="A577" s="40"/>
      <c r="B577" s="41"/>
      <c r="C577" s="42"/>
      <c r="D577" s="219" t="s">
        <v>133</v>
      </c>
      <c r="E577" s="42"/>
      <c r="F577" s="220" t="s">
        <v>761</v>
      </c>
      <c r="G577" s="42"/>
      <c r="H577" s="42"/>
      <c r="I577" s="221"/>
      <c r="J577" s="42"/>
      <c r="K577" s="42"/>
      <c r="L577" s="46"/>
      <c r="M577" s="222"/>
      <c r="N577" s="223"/>
      <c r="O577" s="86"/>
      <c r="P577" s="86"/>
      <c r="Q577" s="86"/>
      <c r="R577" s="86"/>
      <c r="S577" s="86"/>
      <c r="T577" s="87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T577" s="19" t="s">
        <v>133</v>
      </c>
      <c r="AU577" s="19" t="s">
        <v>87</v>
      </c>
    </row>
    <row r="578" spans="1:47" s="2" customFormat="1" ht="12">
      <c r="A578" s="40"/>
      <c r="B578" s="41"/>
      <c r="C578" s="42"/>
      <c r="D578" s="224" t="s">
        <v>135</v>
      </c>
      <c r="E578" s="42"/>
      <c r="F578" s="225" t="s">
        <v>762</v>
      </c>
      <c r="G578" s="42"/>
      <c r="H578" s="42"/>
      <c r="I578" s="221"/>
      <c r="J578" s="42"/>
      <c r="K578" s="42"/>
      <c r="L578" s="46"/>
      <c r="M578" s="222"/>
      <c r="N578" s="223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135</v>
      </c>
      <c r="AU578" s="19" t="s">
        <v>87</v>
      </c>
    </row>
    <row r="579" spans="1:51" s="13" customFormat="1" ht="12">
      <c r="A579" s="13"/>
      <c r="B579" s="226"/>
      <c r="C579" s="227"/>
      <c r="D579" s="219" t="s">
        <v>142</v>
      </c>
      <c r="E579" s="228" t="s">
        <v>19</v>
      </c>
      <c r="F579" s="229" t="s">
        <v>763</v>
      </c>
      <c r="G579" s="227"/>
      <c r="H579" s="228" t="s">
        <v>19</v>
      </c>
      <c r="I579" s="230"/>
      <c r="J579" s="227"/>
      <c r="K579" s="227"/>
      <c r="L579" s="231"/>
      <c r="M579" s="232"/>
      <c r="N579" s="233"/>
      <c r="O579" s="233"/>
      <c r="P579" s="233"/>
      <c r="Q579" s="233"/>
      <c r="R579" s="233"/>
      <c r="S579" s="233"/>
      <c r="T579" s="23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35" t="s">
        <v>142</v>
      </c>
      <c r="AU579" s="235" t="s">
        <v>87</v>
      </c>
      <c r="AV579" s="13" t="s">
        <v>85</v>
      </c>
      <c r="AW579" s="13" t="s">
        <v>36</v>
      </c>
      <c r="AX579" s="13" t="s">
        <v>77</v>
      </c>
      <c r="AY579" s="235" t="s">
        <v>124</v>
      </c>
    </row>
    <row r="580" spans="1:51" s="14" customFormat="1" ht="12">
      <c r="A580" s="14"/>
      <c r="B580" s="236"/>
      <c r="C580" s="237"/>
      <c r="D580" s="219" t="s">
        <v>142</v>
      </c>
      <c r="E580" s="238" t="s">
        <v>19</v>
      </c>
      <c r="F580" s="239" t="s">
        <v>219</v>
      </c>
      <c r="G580" s="237"/>
      <c r="H580" s="240">
        <v>66</v>
      </c>
      <c r="I580" s="241"/>
      <c r="J580" s="237"/>
      <c r="K580" s="237"/>
      <c r="L580" s="242"/>
      <c r="M580" s="243"/>
      <c r="N580" s="244"/>
      <c r="O580" s="244"/>
      <c r="P580" s="244"/>
      <c r="Q580" s="244"/>
      <c r="R580" s="244"/>
      <c r="S580" s="244"/>
      <c r="T580" s="245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46" t="s">
        <v>142</v>
      </c>
      <c r="AU580" s="246" t="s">
        <v>87</v>
      </c>
      <c r="AV580" s="14" t="s">
        <v>87</v>
      </c>
      <c r="AW580" s="14" t="s">
        <v>36</v>
      </c>
      <c r="AX580" s="14" t="s">
        <v>77</v>
      </c>
      <c r="AY580" s="246" t="s">
        <v>124</v>
      </c>
    </row>
    <row r="581" spans="1:51" s="13" customFormat="1" ht="12">
      <c r="A581" s="13"/>
      <c r="B581" s="226"/>
      <c r="C581" s="227"/>
      <c r="D581" s="219" t="s">
        <v>142</v>
      </c>
      <c r="E581" s="228" t="s">
        <v>19</v>
      </c>
      <c r="F581" s="229" t="s">
        <v>764</v>
      </c>
      <c r="G581" s="227"/>
      <c r="H581" s="228" t="s">
        <v>19</v>
      </c>
      <c r="I581" s="230"/>
      <c r="J581" s="227"/>
      <c r="K581" s="227"/>
      <c r="L581" s="231"/>
      <c r="M581" s="232"/>
      <c r="N581" s="233"/>
      <c r="O581" s="233"/>
      <c r="P581" s="233"/>
      <c r="Q581" s="233"/>
      <c r="R581" s="233"/>
      <c r="S581" s="233"/>
      <c r="T581" s="23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235" t="s">
        <v>142</v>
      </c>
      <c r="AU581" s="235" t="s">
        <v>87</v>
      </c>
      <c r="AV581" s="13" t="s">
        <v>85</v>
      </c>
      <c r="AW581" s="13" t="s">
        <v>36</v>
      </c>
      <c r="AX581" s="13" t="s">
        <v>77</v>
      </c>
      <c r="AY581" s="235" t="s">
        <v>124</v>
      </c>
    </row>
    <row r="582" spans="1:51" s="14" customFormat="1" ht="12">
      <c r="A582" s="14"/>
      <c r="B582" s="236"/>
      <c r="C582" s="237"/>
      <c r="D582" s="219" t="s">
        <v>142</v>
      </c>
      <c r="E582" s="238" t="s">
        <v>19</v>
      </c>
      <c r="F582" s="239" t="s">
        <v>222</v>
      </c>
      <c r="G582" s="237"/>
      <c r="H582" s="240">
        <v>12</v>
      </c>
      <c r="I582" s="241"/>
      <c r="J582" s="237"/>
      <c r="K582" s="237"/>
      <c r="L582" s="242"/>
      <c r="M582" s="243"/>
      <c r="N582" s="244"/>
      <c r="O582" s="244"/>
      <c r="P582" s="244"/>
      <c r="Q582" s="244"/>
      <c r="R582" s="244"/>
      <c r="S582" s="244"/>
      <c r="T582" s="245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T582" s="246" t="s">
        <v>142</v>
      </c>
      <c r="AU582" s="246" t="s">
        <v>87</v>
      </c>
      <c r="AV582" s="14" t="s">
        <v>87</v>
      </c>
      <c r="AW582" s="14" t="s">
        <v>36</v>
      </c>
      <c r="AX582" s="14" t="s">
        <v>77</v>
      </c>
      <c r="AY582" s="246" t="s">
        <v>124</v>
      </c>
    </row>
    <row r="583" spans="1:51" s="15" customFormat="1" ht="12">
      <c r="A583" s="15"/>
      <c r="B583" s="247"/>
      <c r="C583" s="248"/>
      <c r="D583" s="219" t="s">
        <v>142</v>
      </c>
      <c r="E583" s="249" t="s">
        <v>19</v>
      </c>
      <c r="F583" s="250" t="s">
        <v>146</v>
      </c>
      <c r="G583" s="248"/>
      <c r="H583" s="251">
        <v>78</v>
      </c>
      <c r="I583" s="252"/>
      <c r="J583" s="248"/>
      <c r="K583" s="248"/>
      <c r="L583" s="253"/>
      <c r="M583" s="254"/>
      <c r="N583" s="255"/>
      <c r="O583" s="255"/>
      <c r="P583" s="255"/>
      <c r="Q583" s="255"/>
      <c r="R583" s="255"/>
      <c r="S583" s="255"/>
      <c r="T583" s="256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T583" s="257" t="s">
        <v>142</v>
      </c>
      <c r="AU583" s="257" t="s">
        <v>87</v>
      </c>
      <c r="AV583" s="15" t="s">
        <v>131</v>
      </c>
      <c r="AW583" s="15" t="s">
        <v>36</v>
      </c>
      <c r="AX583" s="15" t="s">
        <v>85</v>
      </c>
      <c r="AY583" s="257" t="s">
        <v>124</v>
      </c>
    </row>
    <row r="584" spans="1:65" s="2" customFormat="1" ht="16.5" customHeight="1">
      <c r="A584" s="40"/>
      <c r="B584" s="41"/>
      <c r="C584" s="259" t="s">
        <v>765</v>
      </c>
      <c r="D584" s="259" t="s">
        <v>288</v>
      </c>
      <c r="E584" s="260" t="s">
        <v>766</v>
      </c>
      <c r="F584" s="261" t="s">
        <v>767</v>
      </c>
      <c r="G584" s="262" t="s">
        <v>214</v>
      </c>
      <c r="H584" s="263">
        <v>81.9</v>
      </c>
      <c r="I584" s="264"/>
      <c r="J584" s="265">
        <f>ROUND(I584*H584,2)</f>
        <v>0</v>
      </c>
      <c r="K584" s="261" t="s">
        <v>130</v>
      </c>
      <c r="L584" s="266"/>
      <c r="M584" s="267" t="s">
        <v>19</v>
      </c>
      <c r="N584" s="268" t="s">
        <v>48</v>
      </c>
      <c r="O584" s="86"/>
      <c r="P584" s="215">
        <f>O584*H584</f>
        <v>0</v>
      </c>
      <c r="Q584" s="215">
        <v>0.08</v>
      </c>
      <c r="R584" s="215">
        <f>Q584*H584</f>
        <v>6.5520000000000005</v>
      </c>
      <c r="S584" s="215">
        <v>0</v>
      </c>
      <c r="T584" s="216">
        <f>S584*H584</f>
        <v>0</v>
      </c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R584" s="217" t="s">
        <v>187</v>
      </c>
      <c r="AT584" s="217" t="s">
        <v>288</v>
      </c>
      <c r="AU584" s="217" t="s">
        <v>87</v>
      </c>
      <c r="AY584" s="19" t="s">
        <v>124</v>
      </c>
      <c r="BE584" s="218">
        <f>IF(N584="základní",J584,0)</f>
        <v>0</v>
      </c>
      <c r="BF584" s="218">
        <f>IF(N584="snížená",J584,0)</f>
        <v>0</v>
      </c>
      <c r="BG584" s="218">
        <f>IF(N584="zákl. přenesená",J584,0)</f>
        <v>0</v>
      </c>
      <c r="BH584" s="218">
        <f>IF(N584="sníž. přenesená",J584,0)</f>
        <v>0</v>
      </c>
      <c r="BI584" s="218">
        <f>IF(N584="nulová",J584,0)</f>
        <v>0</v>
      </c>
      <c r="BJ584" s="19" t="s">
        <v>85</v>
      </c>
      <c r="BK584" s="218">
        <f>ROUND(I584*H584,2)</f>
        <v>0</v>
      </c>
      <c r="BL584" s="19" t="s">
        <v>131</v>
      </c>
      <c r="BM584" s="217" t="s">
        <v>768</v>
      </c>
    </row>
    <row r="585" spans="1:47" s="2" customFormat="1" ht="12">
      <c r="A585" s="40"/>
      <c r="B585" s="41"/>
      <c r="C585" s="42"/>
      <c r="D585" s="219" t="s">
        <v>133</v>
      </c>
      <c r="E585" s="42"/>
      <c r="F585" s="220" t="s">
        <v>767</v>
      </c>
      <c r="G585" s="42"/>
      <c r="H585" s="42"/>
      <c r="I585" s="221"/>
      <c r="J585" s="42"/>
      <c r="K585" s="42"/>
      <c r="L585" s="46"/>
      <c r="M585" s="222"/>
      <c r="N585" s="223"/>
      <c r="O585" s="86"/>
      <c r="P585" s="86"/>
      <c r="Q585" s="86"/>
      <c r="R585" s="86"/>
      <c r="S585" s="86"/>
      <c r="T585" s="87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  <c r="AE585" s="40"/>
      <c r="AT585" s="19" t="s">
        <v>133</v>
      </c>
      <c r="AU585" s="19" t="s">
        <v>87</v>
      </c>
    </row>
    <row r="586" spans="1:51" s="14" customFormat="1" ht="12">
      <c r="A586" s="14"/>
      <c r="B586" s="236"/>
      <c r="C586" s="237"/>
      <c r="D586" s="219" t="s">
        <v>142</v>
      </c>
      <c r="E586" s="237"/>
      <c r="F586" s="239" t="s">
        <v>769</v>
      </c>
      <c r="G586" s="237"/>
      <c r="H586" s="240">
        <v>81.9</v>
      </c>
      <c r="I586" s="241"/>
      <c r="J586" s="237"/>
      <c r="K586" s="237"/>
      <c r="L586" s="242"/>
      <c r="M586" s="243"/>
      <c r="N586" s="244"/>
      <c r="O586" s="244"/>
      <c r="P586" s="244"/>
      <c r="Q586" s="244"/>
      <c r="R586" s="244"/>
      <c r="S586" s="244"/>
      <c r="T586" s="245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46" t="s">
        <v>142</v>
      </c>
      <c r="AU586" s="246" t="s">
        <v>87</v>
      </c>
      <c r="AV586" s="14" t="s">
        <v>87</v>
      </c>
      <c r="AW586" s="14" t="s">
        <v>4</v>
      </c>
      <c r="AX586" s="14" t="s">
        <v>85</v>
      </c>
      <c r="AY586" s="246" t="s">
        <v>124</v>
      </c>
    </row>
    <row r="587" spans="1:65" s="2" customFormat="1" ht="16.5" customHeight="1">
      <c r="A587" s="40"/>
      <c r="B587" s="41"/>
      <c r="C587" s="206" t="s">
        <v>770</v>
      </c>
      <c r="D587" s="206" t="s">
        <v>126</v>
      </c>
      <c r="E587" s="207" t="s">
        <v>771</v>
      </c>
      <c r="F587" s="208" t="s">
        <v>772</v>
      </c>
      <c r="G587" s="209" t="s">
        <v>231</v>
      </c>
      <c r="H587" s="210">
        <v>4.68</v>
      </c>
      <c r="I587" s="211"/>
      <c r="J587" s="212">
        <f>ROUND(I587*H587,2)</f>
        <v>0</v>
      </c>
      <c r="K587" s="208" t="s">
        <v>130</v>
      </c>
      <c r="L587" s="46"/>
      <c r="M587" s="213" t="s">
        <v>19</v>
      </c>
      <c r="N587" s="214" t="s">
        <v>48</v>
      </c>
      <c r="O587" s="86"/>
      <c r="P587" s="215">
        <f>O587*H587</f>
        <v>0</v>
      </c>
      <c r="Q587" s="215">
        <v>2.25634</v>
      </c>
      <c r="R587" s="215">
        <f>Q587*H587</f>
        <v>10.559671199999999</v>
      </c>
      <c r="S587" s="215">
        <v>0</v>
      </c>
      <c r="T587" s="216">
        <f>S587*H587</f>
        <v>0</v>
      </c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R587" s="217" t="s">
        <v>131</v>
      </c>
      <c r="AT587" s="217" t="s">
        <v>126</v>
      </c>
      <c r="AU587" s="217" t="s">
        <v>87</v>
      </c>
      <c r="AY587" s="19" t="s">
        <v>124</v>
      </c>
      <c r="BE587" s="218">
        <f>IF(N587="základní",J587,0)</f>
        <v>0</v>
      </c>
      <c r="BF587" s="218">
        <f>IF(N587="snížená",J587,0)</f>
        <v>0</v>
      </c>
      <c r="BG587" s="218">
        <f>IF(N587="zákl. přenesená",J587,0)</f>
        <v>0</v>
      </c>
      <c r="BH587" s="218">
        <f>IF(N587="sníž. přenesená",J587,0)</f>
        <v>0</v>
      </c>
      <c r="BI587" s="218">
        <f>IF(N587="nulová",J587,0)</f>
        <v>0</v>
      </c>
      <c r="BJ587" s="19" t="s">
        <v>85</v>
      </c>
      <c r="BK587" s="218">
        <f>ROUND(I587*H587,2)</f>
        <v>0</v>
      </c>
      <c r="BL587" s="19" t="s">
        <v>131</v>
      </c>
      <c r="BM587" s="217" t="s">
        <v>773</v>
      </c>
    </row>
    <row r="588" spans="1:47" s="2" customFormat="1" ht="12">
      <c r="A588" s="40"/>
      <c r="B588" s="41"/>
      <c r="C588" s="42"/>
      <c r="D588" s="219" t="s">
        <v>133</v>
      </c>
      <c r="E588" s="42"/>
      <c r="F588" s="220" t="s">
        <v>774</v>
      </c>
      <c r="G588" s="42"/>
      <c r="H588" s="42"/>
      <c r="I588" s="221"/>
      <c r="J588" s="42"/>
      <c r="K588" s="42"/>
      <c r="L588" s="46"/>
      <c r="M588" s="222"/>
      <c r="N588" s="223"/>
      <c r="O588" s="86"/>
      <c r="P588" s="86"/>
      <c r="Q588" s="86"/>
      <c r="R588" s="86"/>
      <c r="S588" s="86"/>
      <c r="T588" s="87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  <c r="AE588" s="40"/>
      <c r="AT588" s="19" t="s">
        <v>133</v>
      </c>
      <c r="AU588" s="19" t="s">
        <v>87</v>
      </c>
    </row>
    <row r="589" spans="1:47" s="2" customFormat="1" ht="12">
      <c r="A589" s="40"/>
      <c r="B589" s="41"/>
      <c r="C589" s="42"/>
      <c r="D589" s="224" t="s">
        <v>135</v>
      </c>
      <c r="E589" s="42"/>
      <c r="F589" s="225" t="s">
        <v>775</v>
      </c>
      <c r="G589" s="42"/>
      <c r="H589" s="42"/>
      <c r="I589" s="221"/>
      <c r="J589" s="42"/>
      <c r="K589" s="42"/>
      <c r="L589" s="46"/>
      <c r="M589" s="222"/>
      <c r="N589" s="223"/>
      <c r="O589" s="86"/>
      <c r="P589" s="86"/>
      <c r="Q589" s="86"/>
      <c r="R589" s="86"/>
      <c r="S589" s="86"/>
      <c r="T589" s="87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  <c r="AE589" s="40"/>
      <c r="AT589" s="19" t="s">
        <v>135</v>
      </c>
      <c r="AU589" s="19" t="s">
        <v>87</v>
      </c>
    </row>
    <row r="590" spans="1:51" s="13" customFormat="1" ht="12">
      <c r="A590" s="13"/>
      <c r="B590" s="226"/>
      <c r="C590" s="227"/>
      <c r="D590" s="219" t="s">
        <v>142</v>
      </c>
      <c r="E590" s="228" t="s">
        <v>19</v>
      </c>
      <c r="F590" s="229" t="s">
        <v>763</v>
      </c>
      <c r="G590" s="227"/>
      <c r="H590" s="228" t="s">
        <v>19</v>
      </c>
      <c r="I590" s="230"/>
      <c r="J590" s="227"/>
      <c r="K590" s="227"/>
      <c r="L590" s="231"/>
      <c r="M590" s="232"/>
      <c r="N590" s="233"/>
      <c r="O590" s="233"/>
      <c r="P590" s="233"/>
      <c r="Q590" s="233"/>
      <c r="R590" s="233"/>
      <c r="S590" s="233"/>
      <c r="T590" s="234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T590" s="235" t="s">
        <v>142</v>
      </c>
      <c r="AU590" s="235" t="s">
        <v>87</v>
      </c>
      <c r="AV590" s="13" t="s">
        <v>85</v>
      </c>
      <c r="AW590" s="13" t="s">
        <v>36</v>
      </c>
      <c r="AX590" s="13" t="s">
        <v>77</v>
      </c>
      <c r="AY590" s="235" t="s">
        <v>124</v>
      </c>
    </row>
    <row r="591" spans="1:51" s="14" customFormat="1" ht="12">
      <c r="A591" s="14"/>
      <c r="B591" s="236"/>
      <c r="C591" s="237"/>
      <c r="D591" s="219" t="s">
        <v>142</v>
      </c>
      <c r="E591" s="238" t="s">
        <v>19</v>
      </c>
      <c r="F591" s="239" t="s">
        <v>776</v>
      </c>
      <c r="G591" s="237"/>
      <c r="H591" s="240">
        <v>4.68</v>
      </c>
      <c r="I591" s="241"/>
      <c r="J591" s="237"/>
      <c r="K591" s="237"/>
      <c r="L591" s="242"/>
      <c r="M591" s="243"/>
      <c r="N591" s="244"/>
      <c r="O591" s="244"/>
      <c r="P591" s="244"/>
      <c r="Q591" s="244"/>
      <c r="R591" s="244"/>
      <c r="S591" s="244"/>
      <c r="T591" s="245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46" t="s">
        <v>142</v>
      </c>
      <c r="AU591" s="246" t="s">
        <v>87</v>
      </c>
      <c r="AV591" s="14" t="s">
        <v>87</v>
      </c>
      <c r="AW591" s="14" t="s">
        <v>36</v>
      </c>
      <c r="AX591" s="14" t="s">
        <v>85</v>
      </c>
      <c r="AY591" s="246" t="s">
        <v>124</v>
      </c>
    </row>
    <row r="592" spans="1:65" s="2" customFormat="1" ht="16.5" customHeight="1">
      <c r="A592" s="40"/>
      <c r="B592" s="41"/>
      <c r="C592" s="206" t="s">
        <v>777</v>
      </c>
      <c r="D592" s="206" t="s">
        <v>126</v>
      </c>
      <c r="E592" s="207" t="s">
        <v>778</v>
      </c>
      <c r="F592" s="208" t="s">
        <v>779</v>
      </c>
      <c r="G592" s="209" t="s">
        <v>609</v>
      </c>
      <c r="H592" s="210">
        <v>6</v>
      </c>
      <c r="I592" s="211"/>
      <c r="J592" s="212">
        <f>ROUND(I592*H592,2)</f>
        <v>0</v>
      </c>
      <c r="K592" s="208" t="s">
        <v>130</v>
      </c>
      <c r="L592" s="46"/>
      <c r="M592" s="213" t="s">
        <v>19</v>
      </c>
      <c r="N592" s="214" t="s">
        <v>48</v>
      </c>
      <c r="O592" s="86"/>
      <c r="P592" s="215">
        <f>O592*H592</f>
        <v>0</v>
      </c>
      <c r="Q592" s="215">
        <v>7.00566</v>
      </c>
      <c r="R592" s="215">
        <f>Q592*H592</f>
        <v>42.03396</v>
      </c>
      <c r="S592" s="215">
        <v>0</v>
      </c>
      <c r="T592" s="216">
        <f>S592*H592</f>
        <v>0</v>
      </c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R592" s="217" t="s">
        <v>131</v>
      </c>
      <c r="AT592" s="217" t="s">
        <v>126</v>
      </c>
      <c r="AU592" s="217" t="s">
        <v>87</v>
      </c>
      <c r="AY592" s="19" t="s">
        <v>124</v>
      </c>
      <c r="BE592" s="218">
        <f>IF(N592="základní",J592,0)</f>
        <v>0</v>
      </c>
      <c r="BF592" s="218">
        <f>IF(N592="snížená",J592,0)</f>
        <v>0</v>
      </c>
      <c r="BG592" s="218">
        <f>IF(N592="zákl. přenesená",J592,0)</f>
        <v>0</v>
      </c>
      <c r="BH592" s="218">
        <f>IF(N592="sníž. přenesená",J592,0)</f>
        <v>0</v>
      </c>
      <c r="BI592" s="218">
        <f>IF(N592="nulová",J592,0)</f>
        <v>0</v>
      </c>
      <c r="BJ592" s="19" t="s">
        <v>85</v>
      </c>
      <c r="BK592" s="218">
        <f>ROUND(I592*H592,2)</f>
        <v>0</v>
      </c>
      <c r="BL592" s="19" t="s">
        <v>131</v>
      </c>
      <c r="BM592" s="217" t="s">
        <v>780</v>
      </c>
    </row>
    <row r="593" spans="1:47" s="2" customFormat="1" ht="12">
      <c r="A593" s="40"/>
      <c r="B593" s="41"/>
      <c r="C593" s="42"/>
      <c r="D593" s="219" t="s">
        <v>133</v>
      </c>
      <c r="E593" s="42"/>
      <c r="F593" s="220" t="s">
        <v>781</v>
      </c>
      <c r="G593" s="42"/>
      <c r="H593" s="42"/>
      <c r="I593" s="221"/>
      <c r="J593" s="42"/>
      <c r="K593" s="42"/>
      <c r="L593" s="46"/>
      <c r="M593" s="222"/>
      <c r="N593" s="223"/>
      <c r="O593" s="86"/>
      <c r="P593" s="86"/>
      <c r="Q593" s="86"/>
      <c r="R593" s="86"/>
      <c r="S593" s="86"/>
      <c r="T593" s="87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T593" s="19" t="s">
        <v>133</v>
      </c>
      <c r="AU593" s="19" t="s">
        <v>87</v>
      </c>
    </row>
    <row r="594" spans="1:47" s="2" customFormat="1" ht="12">
      <c r="A594" s="40"/>
      <c r="B594" s="41"/>
      <c r="C594" s="42"/>
      <c r="D594" s="224" t="s">
        <v>135</v>
      </c>
      <c r="E594" s="42"/>
      <c r="F594" s="225" t="s">
        <v>782</v>
      </c>
      <c r="G594" s="42"/>
      <c r="H594" s="42"/>
      <c r="I594" s="221"/>
      <c r="J594" s="42"/>
      <c r="K594" s="42"/>
      <c r="L594" s="46"/>
      <c r="M594" s="222"/>
      <c r="N594" s="223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135</v>
      </c>
      <c r="AU594" s="19" t="s">
        <v>87</v>
      </c>
    </row>
    <row r="595" spans="1:65" s="2" customFormat="1" ht="16.5" customHeight="1">
      <c r="A595" s="40"/>
      <c r="B595" s="41"/>
      <c r="C595" s="206" t="s">
        <v>783</v>
      </c>
      <c r="D595" s="206" t="s">
        <v>126</v>
      </c>
      <c r="E595" s="207" t="s">
        <v>784</v>
      </c>
      <c r="F595" s="208" t="s">
        <v>785</v>
      </c>
      <c r="G595" s="209" t="s">
        <v>214</v>
      </c>
      <c r="H595" s="210">
        <v>18.5</v>
      </c>
      <c r="I595" s="211"/>
      <c r="J595" s="212">
        <f>ROUND(I595*H595,2)</f>
        <v>0</v>
      </c>
      <c r="K595" s="208" t="s">
        <v>130</v>
      </c>
      <c r="L595" s="46"/>
      <c r="M595" s="213" t="s">
        <v>19</v>
      </c>
      <c r="N595" s="214" t="s">
        <v>48</v>
      </c>
      <c r="O595" s="86"/>
      <c r="P595" s="215">
        <f>O595*H595</f>
        <v>0</v>
      </c>
      <c r="Q595" s="215">
        <v>0.61348</v>
      </c>
      <c r="R595" s="215">
        <f>Q595*H595</f>
        <v>11.34938</v>
      </c>
      <c r="S595" s="215">
        <v>0</v>
      </c>
      <c r="T595" s="216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17" t="s">
        <v>131</v>
      </c>
      <c r="AT595" s="217" t="s">
        <v>126</v>
      </c>
      <c r="AU595" s="217" t="s">
        <v>87</v>
      </c>
      <c r="AY595" s="19" t="s">
        <v>124</v>
      </c>
      <c r="BE595" s="218">
        <f>IF(N595="základní",J595,0)</f>
        <v>0</v>
      </c>
      <c r="BF595" s="218">
        <f>IF(N595="snížená",J595,0)</f>
        <v>0</v>
      </c>
      <c r="BG595" s="218">
        <f>IF(N595="zákl. přenesená",J595,0)</f>
        <v>0</v>
      </c>
      <c r="BH595" s="218">
        <f>IF(N595="sníž. přenesená",J595,0)</f>
        <v>0</v>
      </c>
      <c r="BI595" s="218">
        <f>IF(N595="nulová",J595,0)</f>
        <v>0</v>
      </c>
      <c r="BJ595" s="19" t="s">
        <v>85</v>
      </c>
      <c r="BK595" s="218">
        <f>ROUND(I595*H595,2)</f>
        <v>0</v>
      </c>
      <c r="BL595" s="19" t="s">
        <v>131</v>
      </c>
      <c r="BM595" s="217" t="s">
        <v>786</v>
      </c>
    </row>
    <row r="596" spans="1:47" s="2" customFormat="1" ht="12">
      <c r="A596" s="40"/>
      <c r="B596" s="41"/>
      <c r="C596" s="42"/>
      <c r="D596" s="219" t="s">
        <v>133</v>
      </c>
      <c r="E596" s="42"/>
      <c r="F596" s="220" t="s">
        <v>787</v>
      </c>
      <c r="G596" s="42"/>
      <c r="H596" s="42"/>
      <c r="I596" s="221"/>
      <c r="J596" s="42"/>
      <c r="K596" s="42"/>
      <c r="L596" s="46"/>
      <c r="M596" s="222"/>
      <c r="N596" s="223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133</v>
      </c>
      <c r="AU596" s="19" t="s">
        <v>87</v>
      </c>
    </row>
    <row r="597" spans="1:47" s="2" customFormat="1" ht="12">
      <c r="A597" s="40"/>
      <c r="B597" s="41"/>
      <c r="C597" s="42"/>
      <c r="D597" s="224" t="s">
        <v>135</v>
      </c>
      <c r="E597" s="42"/>
      <c r="F597" s="225" t="s">
        <v>788</v>
      </c>
      <c r="G597" s="42"/>
      <c r="H597" s="42"/>
      <c r="I597" s="221"/>
      <c r="J597" s="42"/>
      <c r="K597" s="42"/>
      <c r="L597" s="46"/>
      <c r="M597" s="222"/>
      <c r="N597" s="223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135</v>
      </c>
      <c r="AU597" s="19" t="s">
        <v>87</v>
      </c>
    </row>
    <row r="598" spans="1:51" s="14" customFormat="1" ht="12">
      <c r="A598" s="14"/>
      <c r="B598" s="236"/>
      <c r="C598" s="237"/>
      <c r="D598" s="219" t="s">
        <v>142</v>
      </c>
      <c r="E598" s="238" t="s">
        <v>19</v>
      </c>
      <c r="F598" s="239" t="s">
        <v>789</v>
      </c>
      <c r="G598" s="237"/>
      <c r="H598" s="240">
        <v>18.5</v>
      </c>
      <c r="I598" s="241"/>
      <c r="J598" s="237"/>
      <c r="K598" s="237"/>
      <c r="L598" s="242"/>
      <c r="M598" s="243"/>
      <c r="N598" s="244"/>
      <c r="O598" s="244"/>
      <c r="P598" s="244"/>
      <c r="Q598" s="244"/>
      <c r="R598" s="244"/>
      <c r="S598" s="244"/>
      <c r="T598" s="245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46" t="s">
        <v>142</v>
      </c>
      <c r="AU598" s="246" t="s">
        <v>87</v>
      </c>
      <c r="AV598" s="14" t="s">
        <v>87</v>
      </c>
      <c r="AW598" s="14" t="s">
        <v>36</v>
      </c>
      <c r="AX598" s="14" t="s">
        <v>85</v>
      </c>
      <c r="AY598" s="246" t="s">
        <v>124</v>
      </c>
    </row>
    <row r="599" spans="1:65" s="2" customFormat="1" ht="16.5" customHeight="1">
      <c r="A599" s="40"/>
      <c r="B599" s="41"/>
      <c r="C599" s="259" t="s">
        <v>790</v>
      </c>
      <c r="D599" s="259" t="s">
        <v>288</v>
      </c>
      <c r="E599" s="260" t="s">
        <v>791</v>
      </c>
      <c r="F599" s="261" t="s">
        <v>792</v>
      </c>
      <c r="G599" s="262" t="s">
        <v>214</v>
      </c>
      <c r="H599" s="263">
        <v>19.425</v>
      </c>
      <c r="I599" s="264"/>
      <c r="J599" s="265">
        <f>ROUND(I599*H599,2)</f>
        <v>0</v>
      </c>
      <c r="K599" s="261" t="s">
        <v>130</v>
      </c>
      <c r="L599" s="266"/>
      <c r="M599" s="267" t="s">
        <v>19</v>
      </c>
      <c r="N599" s="268" t="s">
        <v>48</v>
      </c>
      <c r="O599" s="86"/>
      <c r="P599" s="215">
        <f>O599*H599</f>
        <v>0</v>
      </c>
      <c r="Q599" s="215">
        <v>0.2996</v>
      </c>
      <c r="R599" s="215">
        <f>Q599*H599</f>
        <v>5.81973</v>
      </c>
      <c r="S599" s="215">
        <v>0</v>
      </c>
      <c r="T599" s="216">
        <f>S599*H599</f>
        <v>0</v>
      </c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R599" s="217" t="s">
        <v>187</v>
      </c>
      <c r="AT599" s="217" t="s">
        <v>288</v>
      </c>
      <c r="AU599" s="217" t="s">
        <v>87</v>
      </c>
      <c r="AY599" s="19" t="s">
        <v>124</v>
      </c>
      <c r="BE599" s="218">
        <f>IF(N599="základní",J599,0)</f>
        <v>0</v>
      </c>
      <c r="BF599" s="218">
        <f>IF(N599="snížená",J599,0)</f>
        <v>0</v>
      </c>
      <c r="BG599" s="218">
        <f>IF(N599="zákl. přenesená",J599,0)</f>
        <v>0</v>
      </c>
      <c r="BH599" s="218">
        <f>IF(N599="sníž. přenesená",J599,0)</f>
        <v>0</v>
      </c>
      <c r="BI599" s="218">
        <f>IF(N599="nulová",J599,0)</f>
        <v>0</v>
      </c>
      <c r="BJ599" s="19" t="s">
        <v>85</v>
      </c>
      <c r="BK599" s="218">
        <f>ROUND(I599*H599,2)</f>
        <v>0</v>
      </c>
      <c r="BL599" s="19" t="s">
        <v>131</v>
      </c>
      <c r="BM599" s="217" t="s">
        <v>793</v>
      </c>
    </row>
    <row r="600" spans="1:47" s="2" customFormat="1" ht="12">
      <c r="A600" s="40"/>
      <c r="B600" s="41"/>
      <c r="C600" s="42"/>
      <c r="D600" s="219" t="s">
        <v>133</v>
      </c>
      <c r="E600" s="42"/>
      <c r="F600" s="220" t="s">
        <v>792</v>
      </c>
      <c r="G600" s="42"/>
      <c r="H600" s="42"/>
      <c r="I600" s="221"/>
      <c r="J600" s="42"/>
      <c r="K600" s="42"/>
      <c r="L600" s="46"/>
      <c r="M600" s="222"/>
      <c r="N600" s="223"/>
      <c r="O600" s="86"/>
      <c r="P600" s="86"/>
      <c r="Q600" s="86"/>
      <c r="R600" s="86"/>
      <c r="S600" s="86"/>
      <c r="T600" s="87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T600" s="19" t="s">
        <v>133</v>
      </c>
      <c r="AU600" s="19" t="s">
        <v>87</v>
      </c>
    </row>
    <row r="601" spans="1:51" s="14" customFormat="1" ht="12">
      <c r="A601" s="14"/>
      <c r="B601" s="236"/>
      <c r="C601" s="237"/>
      <c r="D601" s="219" t="s">
        <v>142</v>
      </c>
      <c r="E601" s="237"/>
      <c r="F601" s="239" t="s">
        <v>794</v>
      </c>
      <c r="G601" s="237"/>
      <c r="H601" s="240">
        <v>19.425</v>
      </c>
      <c r="I601" s="241"/>
      <c r="J601" s="237"/>
      <c r="K601" s="237"/>
      <c r="L601" s="242"/>
      <c r="M601" s="243"/>
      <c r="N601" s="244"/>
      <c r="O601" s="244"/>
      <c r="P601" s="244"/>
      <c r="Q601" s="244"/>
      <c r="R601" s="244"/>
      <c r="S601" s="244"/>
      <c r="T601" s="245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T601" s="246" t="s">
        <v>142</v>
      </c>
      <c r="AU601" s="246" t="s">
        <v>87</v>
      </c>
      <c r="AV601" s="14" t="s">
        <v>87</v>
      </c>
      <c r="AW601" s="14" t="s">
        <v>4</v>
      </c>
      <c r="AX601" s="14" t="s">
        <v>85</v>
      </c>
      <c r="AY601" s="246" t="s">
        <v>124</v>
      </c>
    </row>
    <row r="602" spans="1:65" s="2" customFormat="1" ht="16.5" customHeight="1">
      <c r="A602" s="40"/>
      <c r="B602" s="41"/>
      <c r="C602" s="206" t="s">
        <v>795</v>
      </c>
      <c r="D602" s="206" t="s">
        <v>126</v>
      </c>
      <c r="E602" s="207" t="s">
        <v>796</v>
      </c>
      <c r="F602" s="208" t="s">
        <v>797</v>
      </c>
      <c r="G602" s="209" t="s">
        <v>231</v>
      </c>
      <c r="H602" s="210">
        <v>5.169</v>
      </c>
      <c r="I602" s="211"/>
      <c r="J602" s="212">
        <f>ROUND(I602*H602,2)</f>
        <v>0</v>
      </c>
      <c r="K602" s="208" t="s">
        <v>130</v>
      </c>
      <c r="L602" s="46"/>
      <c r="M602" s="213" t="s">
        <v>19</v>
      </c>
      <c r="N602" s="214" t="s">
        <v>48</v>
      </c>
      <c r="O602" s="86"/>
      <c r="P602" s="215">
        <f>O602*H602</f>
        <v>0</v>
      </c>
      <c r="Q602" s="215">
        <v>2.51225</v>
      </c>
      <c r="R602" s="215">
        <f>Q602*H602</f>
        <v>12.985820249999998</v>
      </c>
      <c r="S602" s="215">
        <v>0</v>
      </c>
      <c r="T602" s="216">
        <f>S602*H602</f>
        <v>0</v>
      </c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R602" s="217" t="s">
        <v>131</v>
      </c>
      <c r="AT602" s="217" t="s">
        <v>126</v>
      </c>
      <c r="AU602" s="217" t="s">
        <v>87</v>
      </c>
      <c r="AY602" s="19" t="s">
        <v>124</v>
      </c>
      <c r="BE602" s="218">
        <f>IF(N602="základní",J602,0)</f>
        <v>0</v>
      </c>
      <c r="BF602" s="218">
        <f>IF(N602="snížená",J602,0)</f>
        <v>0</v>
      </c>
      <c r="BG602" s="218">
        <f>IF(N602="zákl. přenesená",J602,0)</f>
        <v>0</v>
      </c>
      <c r="BH602" s="218">
        <f>IF(N602="sníž. přenesená",J602,0)</f>
        <v>0</v>
      </c>
      <c r="BI602" s="218">
        <f>IF(N602="nulová",J602,0)</f>
        <v>0</v>
      </c>
      <c r="BJ602" s="19" t="s">
        <v>85</v>
      </c>
      <c r="BK602" s="218">
        <f>ROUND(I602*H602,2)</f>
        <v>0</v>
      </c>
      <c r="BL602" s="19" t="s">
        <v>131</v>
      </c>
      <c r="BM602" s="217" t="s">
        <v>798</v>
      </c>
    </row>
    <row r="603" spans="1:47" s="2" customFormat="1" ht="12">
      <c r="A603" s="40"/>
      <c r="B603" s="41"/>
      <c r="C603" s="42"/>
      <c r="D603" s="219" t="s">
        <v>133</v>
      </c>
      <c r="E603" s="42"/>
      <c r="F603" s="220" t="s">
        <v>799</v>
      </c>
      <c r="G603" s="42"/>
      <c r="H603" s="42"/>
      <c r="I603" s="221"/>
      <c r="J603" s="42"/>
      <c r="K603" s="42"/>
      <c r="L603" s="46"/>
      <c r="M603" s="222"/>
      <c r="N603" s="223"/>
      <c r="O603" s="86"/>
      <c r="P603" s="86"/>
      <c r="Q603" s="86"/>
      <c r="R603" s="86"/>
      <c r="S603" s="86"/>
      <c r="T603" s="87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T603" s="19" t="s">
        <v>133</v>
      </c>
      <c r="AU603" s="19" t="s">
        <v>87</v>
      </c>
    </row>
    <row r="604" spans="1:47" s="2" customFormat="1" ht="12">
      <c r="A604" s="40"/>
      <c r="B604" s="41"/>
      <c r="C604" s="42"/>
      <c r="D604" s="224" t="s">
        <v>135</v>
      </c>
      <c r="E604" s="42"/>
      <c r="F604" s="225" t="s">
        <v>800</v>
      </c>
      <c r="G604" s="42"/>
      <c r="H604" s="42"/>
      <c r="I604" s="221"/>
      <c r="J604" s="42"/>
      <c r="K604" s="42"/>
      <c r="L604" s="46"/>
      <c r="M604" s="222"/>
      <c r="N604" s="223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135</v>
      </c>
      <c r="AU604" s="19" t="s">
        <v>87</v>
      </c>
    </row>
    <row r="605" spans="1:51" s="14" customFormat="1" ht="12">
      <c r="A605" s="14"/>
      <c r="B605" s="236"/>
      <c r="C605" s="237"/>
      <c r="D605" s="219" t="s">
        <v>142</v>
      </c>
      <c r="E605" s="238" t="s">
        <v>19</v>
      </c>
      <c r="F605" s="239" t="s">
        <v>801</v>
      </c>
      <c r="G605" s="237"/>
      <c r="H605" s="240">
        <v>3.412</v>
      </c>
      <c r="I605" s="241"/>
      <c r="J605" s="237"/>
      <c r="K605" s="237"/>
      <c r="L605" s="242"/>
      <c r="M605" s="243"/>
      <c r="N605" s="244"/>
      <c r="O605" s="244"/>
      <c r="P605" s="244"/>
      <c r="Q605" s="244"/>
      <c r="R605" s="244"/>
      <c r="S605" s="244"/>
      <c r="T605" s="245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46" t="s">
        <v>142</v>
      </c>
      <c r="AU605" s="246" t="s">
        <v>87</v>
      </c>
      <c r="AV605" s="14" t="s">
        <v>87</v>
      </c>
      <c r="AW605" s="14" t="s">
        <v>36</v>
      </c>
      <c r="AX605" s="14" t="s">
        <v>77</v>
      </c>
      <c r="AY605" s="246" t="s">
        <v>124</v>
      </c>
    </row>
    <row r="606" spans="1:51" s="14" customFormat="1" ht="12">
      <c r="A606" s="14"/>
      <c r="B606" s="236"/>
      <c r="C606" s="237"/>
      <c r="D606" s="219" t="s">
        <v>142</v>
      </c>
      <c r="E606" s="238" t="s">
        <v>19</v>
      </c>
      <c r="F606" s="239" t="s">
        <v>802</v>
      </c>
      <c r="G606" s="237"/>
      <c r="H606" s="240">
        <v>1.757</v>
      </c>
      <c r="I606" s="241"/>
      <c r="J606" s="237"/>
      <c r="K606" s="237"/>
      <c r="L606" s="242"/>
      <c r="M606" s="243"/>
      <c r="N606" s="244"/>
      <c r="O606" s="244"/>
      <c r="P606" s="244"/>
      <c r="Q606" s="244"/>
      <c r="R606" s="244"/>
      <c r="S606" s="244"/>
      <c r="T606" s="245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46" t="s">
        <v>142</v>
      </c>
      <c r="AU606" s="246" t="s">
        <v>87</v>
      </c>
      <c r="AV606" s="14" t="s">
        <v>87</v>
      </c>
      <c r="AW606" s="14" t="s">
        <v>36</v>
      </c>
      <c r="AX606" s="14" t="s">
        <v>77</v>
      </c>
      <c r="AY606" s="246" t="s">
        <v>124</v>
      </c>
    </row>
    <row r="607" spans="1:51" s="15" customFormat="1" ht="12">
      <c r="A607" s="15"/>
      <c r="B607" s="247"/>
      <c r="C607" s="248"/>
      <c r="D607" s="219" t="s">
        <v>142</v>
      </c>
      <c r="E607" s="249" t="s">
        <v>19</v>
      </c>
      <c r="F607" s="250" t="s">
        <v>146</v>
      </c>
      <c r="G607" s="248"/>
      <c r="H607" s="251">
        <v>5.169</v>
      </c>
      <c r="I607" s="252"/>
      <c r="J607" s="248"/>
      <c r="K607" s="248"/>
      <c r="L607" s="253"/>
      <c r="M607" s="254"/>
      <c r="N607" s="255"/>
      <c r="O607" s="255"/>
      <c r="P607" s="255"/>
      <c r="Q607" s="255"/>
      <c r="R607" s="255"/>
      <c r="S607" s="255"/>
      <c r="T607" s="256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T607" s="257" t="s">
        <v>142</v>
      </c>
      <c r="AU607" s="257" t="s">
        <v>87</v>
      </c>
      <c r="AV607" s="15" t="s">
        <v>131</v>
      </c>
      <c r="AW607" s="15" t="s">
        <v>36</v>
      </c>
      <c r="AX607" s="15" t="s">
        <v>85</v>
      </c>
      <c r="AY607" s="257" t="s">
        <v>124</v>
      </c>
    </row>
    <row r="608" spans="1:65" s="2" customFormat="1" ht="16.5" customHeight="1">
      <c r="A608" s="40"/>
      <c r="B608" s="41"/>
      <c r="C608" s="206" t="s">
        <v>803</v>
      </c>
      <c r="D608" s="206" t="s">
        <v>126</v>
      </c>
      <c r="E608" s="207" t="s">
        <v>804</v>
      </c>
      <c r="F608" s="208" t="s">
        <v>805</v>
      </c>
      <c r="G608" s="209" t="s">
        <v>214</v>
      </c>
      <c r="H608" s="210">
        <v>9.31</v>
      </c>
      <c r="I608" s="211"/>
      <c r="J608" s="212">
        <f>ROUND(I608*H608,2)</f>
        <v>0</v>
      </c>
      <c r="K608" s="208" t="s">
        <v>130</v>
      </c>
      <c r="L608" s="46"/>
      <c r="M608" s="213" t="s">
        <v>19</v>
      </c>
      <c r="N608" s="214" t="s">
        <v>48</v>
      </c>
      <c r="O608" s="86"/>
      <c r="P608" s="215">
        <f>O608*H608</f>
        <v>0</v>
      </c>
      <c r="Q608" s="215">
        <v>0</v>
      </c>
      <c r="R608" s="215">
        <f>Q608*H608</f>
        <v>0</v>
      </c>
      <c r="S608" s="215">
        <v>0</v>
      </c>
      <c r="T608" s="216">
        <f>S608*H608</f>
        <v>0</v>
      </c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R608" s="217" t="s">
        <v>131</v>
      </c>
      <c r="AT608" s="217" t="s">
        <v>126</v>
      </c>
      <c r="AU608" s="217" t="s">
        <v>87</v>
      </c>
      <c r="AY608" s="19" t="s">
        <v>124</v>
      </c>
      <c r="BE608" s="218">
        <f>IF(N608="základní",J608,0)</f>
        <v>0</v>
      </c>
      <c r="BF608" s="218">
        <f>IF(N608="snížená",J608,0)</f>
        <v>0</v>
      </c>
      <c r="BG608" s="218">
        <f>IF(N608="zákl. přenesená",J608,0)</f>
        <v>0</v>
      </c>
      <c r="BH608" s="218">
        <f>IF(N608="sníž. přenesená",J608,0)</f>
        <v>0</v>
      </c>
      <c r="BI608" s="218">
        <f>IF(N608="nulová",J608,0)</f>
        <v>0</v>
      </c>
      <c r="BJ608" s="19" t="s">
        <v>85</v>
      </c>
      <c r="BK608" s="218">
        <f>ROUND(I608*H608,2)</f>
        <v>0</v>
      </c>
      <c r="BL608" s="19" t="s">
        <v>131</v>
      </c>
      <c r="BM608" s="217" t="s">
        <v>806</v>
      </c>
    </row>
    <row r="609" spans="1:47" s="2" customFormat="1" ht="12">
      <c r="A609" s="40"/>
      <c r="B609" s="41"/>
      <c r="C609" s="42"/>
      <c r="D609" s="219" t="s">
        <v>133</v>
      </c>
      <c r="E609" s="42"/>
      <c r="F609" s="220" t="s">
        <v>807</v>
      </c>
      <c r="G609" s="42"/>
      <c r="H609" s="42"/>
      <c r="I609" s="221"/>
      <c r="J609" s="42"/>
      <c r="K609" s="42"/>
      <c r="L609" s="46"/>
      <c r="M609" s="222"/>
      <c r="N609" s="223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133</v>
      </c>
      <c r="AU609" s="19" t="s">
        <v>87</v>
      </c>
    </row>
    <row r="610" spans="1:47" s="2" customFormat="1" ht="12">
      <c r="A610" s="40"/>
      <c r="B610" s="41"/>
      <c r="C610" s="42"/>
      <c r="D610" s="224" t="s">
        <v>135</v>
      </c>
      <c r="E610" s="42"/>
      <c r="F610" s="225" t="s">
        <v>808</v>
      </c>
      <c r="G610" s="42"/>
      <c r="H610" s="42"/>
      <c r="I610" s="221"/>
      <c r="J610" s="42"/>
      <c r="K610" s="42"/>
      <c r="L610" s="46"/>
      <c r="M610" s="222"/>
      <c r="N610" s="223"/>
      <c r="O610" s="86"/>
      <c r="P610" s="86"/>
      <c r="Q610" s="86"/>
      <c r="R610" s="86"/>
      <c r="S610" s="86"/>
      <c r="T610" s="87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T610" s="19" t="s">
        <v>135</v>
      </c>
      <c r="AU610" s="19" t="s">
        <v>87</v>
      </c>
    </row>
    <row r="611" spans="1:65" s="2" customFormat="1" ht="16.5" customHeight="1">
      <c r="A611" s="40"/>
      <c r="B611" s="41"/>
      <c r="C611" s="259" t="s">
        <v>809</v>
      </c>
      <c r="D611" s="259" t="s">
        <v>288</v>
      </c>
      <c r="E611" s="260" t="s">
        <v>810</v>
      </c>
      <c r="F611" s="261" t="s">
        <v>811</v>
      </c>
      <c r="G611" s="262" t="s">
        <v>214</v>
      </c>
      <c r="H611" s="263">
        <v>9.776</v>
      </c>
      <c r="I611" s="264"/>
      <c r="J611" s="265">
        <f>ROUND(I611*H611,2)</f>
        <v>0</v>
      </c>
      <c r="K611" s="261" t="s">
        <v>19</v>
      </c>
      <c r="L611" s="266"/>
      <c r="M611" s="267" t="s">
        <v>19</v>
      </c>
      <c r="N611" s="268" t="s">
        <v>48</v>
      </c>
      <c r="O611" s="86"/>
      <c r="P611" s="215">
        <f>O611*H611</f>
        <v>0</v>
      </c>
      <c r="Q611" s="215">
        <v>0.12777</v>
      </c>
      <c r="R611" s="215">
        <f>Q611*H611</f>
        <v>1.24907952</v>
      </c>
      <c r="S611" s="215">
        <v>0</v>
      </c>
      <c r="T611" s="216">
        <f>S611*H611</f>
        <v>0</v>
      </c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R611" s="217" t="s">
        <v>187</v>
      </c>
      <c r="AT611" s="217" t="s">
        <v>288</v>
      </c>
      <c r="AU611" s="217" t="s">
        <v>87</v>
      </c>
      <c r="AY611" s="19" t="s">
        <v>124</v>
      </c>
      <c r="BE611" s="218">
        <f>IF(N611="základní",J611,0)</f>
        <v>0</v>
      </c>
      <c r="BF611" s="218">
        <f>IF(N611="snížená",J611,0)</f>
        <v>0</v>
      </c>
      <c r="BG611" s="218">
        <f>IF(N611="zákl. přenesená",J611,0)</f>
        <v>0</v>
      </c>
      <c r="BH611" s="218">
        <f>IF(N611="sníž. přenesená",J611,0)</f>
        <v>0</v>
      </c>
      <c r="BI611" s="218">
        <f>IF(N611="nulová",J611,0)</f>
        <v>0</v>
      </c>
      <c r="BJ611" s="19" t="s">
        <v>85</v>
      </c>
      <c r="BK611" s="218">
        <f>ROUND(I611*H611,2)</f>
        <v>0</v>
      </c>
      <c r="BL611" s="19" t="s">
        <v>131</v>
      </c>
      <c r="BM611" s="217" t="s">
        <v>812</v>
      </c>
    </row>
    <row r="612" spans="1:47" s="2" customFormat="1" ht="12">
      <c r="A612" s="40"/>
      <c r="B612" s="41"/>
      <c r="C612" s="42"/>
      <c r="D612" s="219" t="s">
        <v>133</v>
      </c>
      <c r="E612" s="42"/>
      <c r="F612" s="220" t="s">
        <v>811</v>
      </c>
      <c r="G612" s="42"/>
      <c r="H612" s="42"/>
      <c r="I612" s="221"/>
      <c r="J612" s="42"/>
      <c r="K612" s="42"/>
      <c r="L612" s="46"/>
      <c r="M612" s="222"/>
      <c r="N612" s="223"/>
      <c r="O612" s="86"/>
      <c r="P612" s="86"/>
      <c r="Q612" s="86"/>
      <c r="R612" s="86"/>
      <c r="S612" s="86"/>
      <c r="T612" s="87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T612" s="19" t="s">
        <v>133</v>
      </c>
      <c r="AU612" s="19" t="s">
        <v>87</v>
      </c>
    </row>
    <row r="613" spans="1:47" s="2" customFormat="1" ht="12">
      <c r="A613" s="40"/>
      <c r="B613" s="41"/>
      <c r="C613" s="42"/>
      <c r="D613" s="219" t="s">
        <v>184</v>
      </c>
      <c r="E613" s="42"/>
      <c r="F613" s="258" t="s">
        <v>813</v>
      </c>
      <c r="G613" s="42"/>
      <c r="H613" s="42"/>
      <c r="I613" s="221"/>
      <c r="J613" s="42"/>
      <c r="K613" s="42"/>
      <c r="L613" s="46"/>
      <c r="M613" s="222"/>
      <c r="N613" s="223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184</v>
      </c>
      <c r="AU613" s="19" t="s">
        <v>87</v>
      </c>
    </row>
    <row r="614" spans="1:51" s="14" customFormat="1" ht="12">
      <c r="A614" s="14"/>
      <c r="B614" s="236"/>
      <c r="C614" s="237"/>
      <c r="D614" s="219" t="s">
        <v>142</v>
      </c>
      <c r="E614" s="237"/>
      <c r="F614" s="239" t="s">
        <v>814</v>
      </c>
      <c r="G614" s="237"/>
      <c r="H614" s="240">
        <v>9.776</v>
      </c>
      <c r="I614" s="241"/>
      <c r="J614" s="237"/>
      <c r="K614" s="237"/>
      <c r="L614" s="242"/>
      <c r="M614" s="243"/>
      <c r="N614" s="244"/>
      <c r="O614" s="244"/>
      <c r="P614" s="244"/>
      <c r="Q614" s="244"/>
      <c r="R614" s="244"/>
      <c r="S614" s="244"/>
      <c r="T614" s="245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46" t="s">
        <v>142</v>
      </c>
      <c r="AU614" s="246" t="s">
        <v>87</v>
      </c>
      <c r="AV614" s="14" t="s">
        <v>87</v>
      </c>
      <c r="AW614" s="14" t="s">
        <v>4</v>
      </c>
      <c r="AX614" s="14" t="s">
        <v>85</v>
      </c>
      <c r="AY614" s="246" t="s">
        <v>124</v>
      </c>
    </row>
    <row r="615" spans="1:65" s="2" customFormat="1" ht="21.75" customHeight="1">
      <c r="A615" s="40"/>
      <c r="B615" s="41"/>
      <c r="C615" s="206" t="s">
        <v>815</v>
      </c>
      <c r="D615" s="206" t="s">
        <v>126</v>
      </c>
      <c r="E615" s="207" t="s">
        <v>816</v>
      </c>
      <c r="F615" s="208" t="s">
        <v>817</v>
      </c>
      <c r="G615" s="209" t="s">
        <v>214</v>
      </c>
      <c r="H615" s="210">
        <v>66</v>
      </c>
      <c r="I615" s="211"/>
      <c r="J615" s="212">
        <f>ROUND(I615*H615,2)</f>
        <v>0</v>
      </c>
      <c r="K615" s="208" t="s">
        <v>130</v>
      </c>
      <c r="L615" s="46"/>
      <c r="M615" s="213" t="s">
        <v>19</v>
      </c>
      <c r="N615" s="214" t="s">
        <v>48</v>
      </c>
      <c r="O615" s="86"/>
      <c r="P615" s="215">
        <f>O615*H615</f>
        <v>0</v>
      </c>
      <c r="Q615" s="215">
        <v>0.00061</v>
      </c>
      <c r="R615" s="215">
        <f>Q615*H615</f>
        <v>0.04026</v>
      </c>
      <c r="S615" s="215">
        <v>0</v>
      </c>
      <c r="T615" s="216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17" t="s">
        <v>131</v>
      </c>
      <c r="AT615" s="217" t="s">
        <v>126</v>
      </c>
      <c r="AU615" s="217" t="s">
        <v>87</v>
      </c>
      <c r="AY615" s="19" t="s">
        <v>124</v>
      </c>
      <c r="BE615" s="218">
        <f>IF(N615="základní",J615,0)</f>
        <v>0</v>
      </c>
      <c r="BF615" s="218">
        <f>IF(N615="snížená",J615,0)</f>
        <v>0</v>
      </c>
      <c r="BG615" s="218">
        <f>IF(N615="zákl. přenesená",J615,0)</f>
        <v>0</v>
      </c>
      <c r="BH615" s="218">
        <f>IF(N615="sníž. přenesená",J615,0)</f>
        <v>0</v>
      </c>
      <c r="BI615" s="218">
        <f>IF(N615="nulová",J615,0)</f>
        <v>0</v>
      </c>
      <c r="BJ615" s="19" t="s">
        <v>85</v>
      </c>
      <c r="BK615" s="218">
        <f>ROUND(I615*H615,2)</f>
        <v>0</v>
      </c>
      <c r="BL615" s="19" t="s">
        <v>131</v>
      </c>
      <c r="BM615" s="217" t="s">
        <v>818</v>
      </c>
    </row>
    <row r="616" spans="1:47" s="2" customFormat="1" ht="12">
      <c r="A616" s="40"/>
      <c r="B616" s="41"/>
      <c r="C616" s="42"/>
      <c r="D616" s="219" t="s">
        <v>133</v>
      </c>
      <c r="E616" s="42"/>
      <c r="F616" s="220" t="s">
        <v>819</v>
      </c>
      <c r="G616" s="42"/>
      <c r="H616" s="42"/>
      <c r="I616" s="221"/>
      <c r="J616" s="42"/>
      <c r="K616" s="42"/>
      <c r="L616" s="46"/>
      <c r="M616" s="222"/>
      <c r="N616" s="223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133</v>
      </c>
      <c r="AU616" s="19" t="s">
        <v>87</v>
      </c>
    </row>
    <row r="617" spans="1:47" s="2" customFormat="1" ht="12">
      <c r="A617" s="40"/>
      <c r="B617" s="41"/>
      <c r="C617" s="42"/>
      <c r="D617" s="224" t="s">
        <v>135</v>
      </c>
      <c r="E617" s="42"/>
      <c r="F617" s="225" t="s">
        <v>820</v>
      </c>
      <c r="G617" s="42"/>
      <c r="H617" s="42"/>
      <c r="I617" s="221"/>
      <c r="J617" s="42"/>
      <c r="K617" s="42"/>
      <c r="L617" s="46"/>
      <c r="M617" s="222"/>
      <c r="N617" s="223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135</v>
      </c>
      <c r="AU617" s="19" t="s">
        <v>87</v>
      </c>
    </row>
    <row r="618" spans="1:51" s="13" customFormat="1" ht="12">
      <c r="A618" s="13"/>
      <c r="B618" s="226"/>
      <c r="C618" s="227"/>
      <c r="D618" s="219" t="s">
        <v>142</v>
      </c>
      <c r="E618" s="228" t="s">
        <v>19</v>
      </c>
      <c r="F618" s="229" t="s">
        <v>821</v>
      </c>
      <c r="G618" s="227"/>
      <c r="H618" s="228" t="s">
        <v>19</v>
      </c>
      <c r="I618" s="230"/>
      <c r="J618" s="227"/>
      <c r="K618" s="227"/>
      <c r="L618" s="231"/>
      <c r="M618" s="232"/>
      <c r="N618" s="233"/>
      <c r="O618" s="233"/>
      <c r="P618" s="233"/>
      <c r="Q618" s="233"/>
      <c r="R618" s="233"/>
      <c r="S618" s="233"/>
      <c r="T618" s="234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T618" s="235" t="s">
        <v>142</v>
      </c>
      <c r="AU618" s="235" t="s">
        <v>87</v>
      </c>
      <c r="AV618" s="13" t="s">
        <v>85</v>
      </c>
      <c r="AW618" s="13" t="s">
        <v>36</v>
      </c>
      <c r="AX618" s="13" t="s">
        <v>77</v>
      </c>
      <c r="AY618" s="235" t="s">
        <v>124</v>
      </c>
    </row>
    <row r="619" spans="1:51" s="14" customFormat="1" ht="12">
      <c r="A619" s="14"/>
      <c r="B619" s="236"/>
      <c r="C619" s="237"/>
      <c r="D619" s="219" t="s">
        <v>142</v>
      </c>
      <c r="E619" s="238" t="s">
        <v>19</v>
      </c>
      <c r="F619" s="239" t="s">
        <v>219</v>
      </c>
      <c r="G619" s="237"/>
      <c r="H619" s="240">
        <v>66</v>
      </c>
      <c r="I619" s="241"/>
      <c r="J619" s="237"/>
      <c r="K619" s="237"/>
      <c r="L619" s="242"/>
      <c r="M619" s="243"/>
      <c r="N619" s="244"/>
      <c r="O619" s="244"/>
      <c r="P619" s="244"/>
      <c r="Q619" s="244"/>
      <c r="R619" s="244"/>
      <c r="S619" s="244"/>
      <c r="T619" s="245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46" t="s">
        <v>142</v>
      </c>
      <c r="AU619" s="246" t="s">
        <v>87</v>
      </c>
      <c r="AV619" s="14" t="s">
        <v>87</v>
      </c>
      <c r="AW619" s="14" t="s">
        <v>36</v>
      </c>
      <c r="AX619" s="14" t="s">
        <v>85</v>
      </c>
      <c r="AY619" s="246" t="s">
        <v>124</v>
      </c>
    </row>
    <row r="620" spans="1:65" s="2" customFormat="1" ht="16.5" customHeight="1">
      <c r="A620" s="40"/>
      <c r="B620" s="41"/>
      <c r="C620" s="206" t="s">
        <v>822</v>
      </c>
      <c r="D620" s="206" t="s">
        <v>126</v>
      </c>
      <c r="E620" s="207" t="s">
        <v>823</v>
      </c>
      <c r="F620" s="208" t="s">
        <v>824</v>
      </c>
      <c r="G620" s="209" t="s">
        <v>214</v>
      </c>
      <c r="H620" s="210">
        <v>1500</v>
      </c>
      <c r="I620" s="211"/>
      <c r="J620" s="212">
        <f>ROUND(I620*H620,2)</f>
        <v>0</v>
      </c>
      <c r="K620" s="208" t="s">
        <v>130</v>
      </c>
      <c r="L620" s="46"/>
      <c r="M620" s="213" t="s">
        <v>19</v>
      </c>
      <c r="N620" s="214" t="s">
        <v>48</v>
      </c>
      <c r="O620" s="86"/>
      <c r="P620" s="215">
        <f>O620*H620</f>
        <v>0</v>
      </c>
      <c r="Q620" s="215">
        <v>0</v>
      </c>
      <c r="R620" s="215">
        <f>Q620*H620</f>
        <v>0</v>
      </c>
      <c r="S620" s="215">
        <v>0.172</v>
      </c>
      <c r="T620" s="216">
        <f>S620*H620</f>
        <v>258</v>
      </c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R620" s="217" t="s">
        <v>131</v>
      </c>
      <c r="AT620" s="217" t="s">
        <v>126</v>
      </c>
      <c r="AU620" s="217" t="s">
        <v>87</v>
      </c>
      <c r="AY620" s="19" t="s">
        <v>124</v>
      </c>
      <c r="BE620" s="218">
        <f>IF(N620="základní",J620,0)</f>
        <v>0</v>
      </c>
      <c r="BF620" s="218">
        <f>IF(N620="snížená",J620,0)</f>
        <v>0</v>
      </c>
      <c r="BG620" s="218">
        <f>IF(N620="zákl. přenesená",J620,0)</f>
        <v>0</v>
      </c>
      <c r="BH620" s="218">
        <f>IF(N620="sníž. přenesená",J620,0)</f>
        <v>0</v>
      </c>
      <c r="BI620" s="218">
        <f>IF(N620="nulová",J620,0)</f>
        <v>0</v>
      </c>
      <c r="BJ620" s="19" t="s">
        <v>85</v>
      </c>
      <c r="BK620" s="218">
        <f>ROUND(I620*H620,2)</f>
        <v>0</v>
      </c>
      <c r="BL620" s="19" t="s">
        <v>131</v>
      </c>
      <c r="BM620" s="217" t="s">
        <v>825</v>
      </c>
    </row>
    <row r="621" spans="1:47" s="2" customFormat="1" ht="12">
      <c r="A621" s="40"/>
      <c r="B621" s="41"/>
      <c r="C621" s="42"/>
      <c r="D621" s="219" t="s">
        <v>133</v>
      </c>
      <c r="E621" s="42"/>
      <c r="F621" s="220" t="s">
        <v>826</v>
      </c>
      <c r="G621" s="42"/>
      <c r="H621" s="42"/>
      <c r="I621" s="221"/>
      <c r="J621" s="42"/>
      <c r="K621" s="42"/>
      <c r="L621" s="46"/>
      <c r="M621" s="222"/>
      <c r="N621" s="223"/>
      <c r="O621" s="86"/>
      <c r="P621" s="86"/>
      <c r="Q621" s="86"/>
      <c r="R621" s="86"/>
      <c r="S621" s="86"/>
      <c r="T621" s="87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T621" s="19" t="s">
        <v>133</v>
      </c>
      <c r="AU621" s="19" t="s">
        <v>87</v>
      </c>
    </row>
    <row r="622" spans="1:47" s="2" customFormat="1" ht="12">
      <c r="A622" s="40"/>
      <c r="B622" s="41"/>
      <c r="C622" s="42"/>
      <c r="D622" s="224" t="s">
        <v>135</v>
      </c>
      <c r="E622" s="42"/>
      <c r="F622" s="225" t="s">
        <v>827</v>
      </c>
      <c r="G622" s="42"/>
      <c r="H622" s="42"/>
      <c r="I622" s="221"/>
      <c r="J622" s="42"/>
      <c r="K622" s="42"/>
      <c r="L622" s="46"/>
      <c r="M622" s="222"/>
      <c r="N622" s="223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135</v>
      </c>
      <c r="AU622" s="19" t="s">
        <v>87</v>
      </c>
    </row>
    <row r="623" spans="1:65" s="2" customFormat="1" ht="16.5" customHeight="1">
      <c r="A623" s="40"/>
      <c r="B623" s="41"/>
      <c r="C623" s="206" t="s">
        <v>828</v>
      </c>
      <c r="D623" s="206" t="s">
        <v>126</v>
      </c>
      <c r="E623" s="207" t="s">
        <v>829</v>
      </c>
      <c r="F623" s="208" t="s">
        <v>830</v>
      </c>
      <c r="G623" s="209" t="s">
        <v>214</v>
      </c>
      <c r="H623" s="210">
        <v>1500</v>
      </c>
      <c r="I623" s="211"/>
      <c r="J623" s="212">
        <f>ROUND(I623*H623,2)</f>
        <v>0</v>
      </c>
      <c r="K623" s="208" t="s">
        <v>130</v>
      </c>
      <c r="L623" s="46"/>
      <c r="M623" s="213" t="s">
        <v>19</v>
      </c>
      <c r="N623" s="214" t="s">
        <v>48</v>
      </c>
      <c r="O623" s="86"/>
      <c r="P623" s="215">
        <f>O623*H623</f>
        <v>0</v>
      </c>
      <c r="Q623" s="215">
        <v>0</v>
      </c>
      <c r="R623" s="215">
        <f>Q623*H623</f>
        <v>0</v>
      </c>
      <c r="S623" s="215">
        <v>0.194</v>
      </c>
      <c r="T623" s="216">
        <f>S623*H623</f>
        <v>291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17" t="s">
        <v>131</v>
      </c>
      <c r="AT623" s="217" t="s">
        <v>126</v>
      </c>
      <c r="AU623" s="217" t="s">
        <v>87</v>
      </c>
      <c r="AY623" s="19" t="s">
        <v>124</v>
      </c>
      <c r="BE623" s="218">
        <f>IF(N623="základní",J623,0)</f>
        <v>0</v>
      </c>
      <c r="BF623" s="218">
        <f>IF(N623="snížená",J623,0)</f>
        <v>0</v>
      </c>
      <c r="BG623" s="218">
        <f>IF(N623="zákl. přenesená",J623,0)</f>
        <v>0</v>
      </c>
      <c r="BH623" s="218">
        <f>IF(N623="sníž. přenesená",J623,0)</f>
        <v>0</v>
      </c>
      <c r="BI623" s="218">
        <f>IF(N623="nulová",J623,0)</f>
        <v>0</v>
      </c>
      <c r="BJ623" s="19" t="s">
        <v>85</v>
      </c>
      <c r="BK623" s="218">
        <f>ROUND(I623*H623,2)</f>
        <v>0</v>
      </c>
      <c r="BL623" s="19" t="s">
        <v>131</v>
      </c>
      <c r="BM623" s="217" t="s">
        <v>831</v>
      </c>
    </row>
    <row r="624" spans="1:47" s="2" customFormat="1" ht="12">
      <c r="A624" s="40"/>
      <c r="B624" s="41"/>
      <c r="C624" s="42"/>
      <c r="D624" s="219" t="s">
        <v>133</v>
      </c>
      <c r="E624" s="42"/>
      <c r="F624" s="220" t="s">
        <v>832</v>
      </c>
      <c r="G624" s="42"/>
      <c r="H624" s="42"/>
      <c r="I624" s="221"/>
      <c r="J624" s="42"/>
      <c r="K624" s="42"/>
      <c r="L624" s="46"/>
      <c r="M624" s="222"/>
      <c r="N624" s="223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133</v>
      </c>
      <c r="AU624" s="19" t="s">
        <v>87</v>
      </c>
    </row>
    <row r="625" spans="1:47" s="2" customFormat="1" ht="12">
      <c r="A625" s="40"/>
      <c r="B625" s="41"/>
      <c r="C625" s="42"/>
      <c r="D625" s="224" t="s">
        <v>135</v>
      </c>
      <c r="E625" s="42"/>
      <c r="F625" s="225" t="s">
        <v>833</v>
      </c>
      <c r="G625" s="42"/>
      <c r="H625" s="42"/>
      <c r="I625" s="221"/>
      <c r="J625" s="42"/>
      <c r="K625" s="42"/>
      <c r="L625" s="46"/>
      <c r="M625" s="222"/>
      <c r="N625" s="223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135</v>
      </c>
      <c r="AU625" s="19" t="s">
        <v>87</v>
      </c>
    </row>
    <row r="626" spans="1:65" s="2" customFormat="1" ht="16.5" customHeight="1">
      <c r="A626" s="40"/>
      <c r="B626" s="41"/>
      <c r="C626" s="206" t="s">
        <v>834</v>
      </c>
      <c r="D626" s="206" t="s">
        <v>126</v>
      </c>
      <c r="E626" s="207" t="s">
        <v>835</v>
      </c>
      <c r="F626" s="208" t="s">
        <v>836</v>
      </c>
      <c r="G626" s="209" t="s">
        <v>214</v>
      </c>
      <c r="H626" s="210">
        <v>136.5</v>
      </c>
      <c r="I626" s="211"/>
      <c r="J626" s="212">
        <f>ROUND(I626*H626,2)</f>
        <v>0</v>
      </c>
      <c r="K626" s="208" t="s">
        <v>130</v>
      </c>
      <c r="L626" s="46"/>
      <c r="M626" s="213" t="s">
        <v>19</v>
      </c>
      <c r="N626" s="214" t="s">
        <v>48</v>
      </c>
      <c r="O626" s="86"/>
      <c r="P626" s="215">
        <f>O626*H626</f>
        <v>0</v>
      </c>
      <c r="Q626" s="215">
        <v>0</v>
      </c>
      <c r="R626" s="215">
        <f>Q626*H626</f>
        <v>0</v>
      </c>
      <c r="S626" s="215">
        <v>0.086</v>
      </c>
      <c r="T626" s="216">
        <f>S626*H626</f>
        <v>11.738999999999999</v>
      </c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R626" s="217" t="s">
        <v>131</v>
      </c>
      <c r="AT626" s="217" t="s">
        <v>126</v>
      </c>
      <c r="AU626" s="217" t="s">
        <v>87</v>
      </c>
      <c r="AY626" s="19" t="s">
        <v>124</v>
      </c>
      <c r="BE626" s="218">
        <f>IF(N626="základní",J626,0)</f>
        <v>0</v>
      </c>
      <c r="BF626" s="218">
        <f>IF(N626="snížená",J626,0)</f>
        <v>0</v>
      </c>
      <c r="BG626" s="218">
        <f>IF(N626="zákl. přenesená",J626,0)</f>
        <v>0</v>
      </c>
      <c r="BH626" s="218">
        <f>IF(N626="sníž. přenesená",J626,0)</f>
        <v>0</v>
      </c>
      <c r="BI626" s="218">
        <f>IF(N626="nulová",J626,0)</f>
        <v>0</v>
      </c>
      <c r="BJ626" s="19" t="s">
        <v>85</v>
      </c>
      <c r="BK626" s="218">
        <f>ROUND(I626*H626,2)</f>
        <v>0</v>
      </c>
      <c r="BL626" s="19" t="s">
        <v>131</v>
      </c>
      <c r="BM626" s="217" t="s">
        <v>837</v>
      </c>
    </row>
    <row r="627" spans="1:47" s="2" customFormat="1" ht="12">
      <c r="A627" s="40"/>
      <c r="B627" s="41"/>
      <c r="C627" s="42"/>
      <c r="D627" s="219" t="s">
        <v>133</v>
      </c>
      <c r="E627" s="42"/>
      <c r="F627" s="220" t="s">
        <v>838</v>
      </c>
      <c r="G627" s="42"/>
      <c r="H627" s="42"/>
      <c r="I627" s="221"/>
      <c r="J627" s="42"/>
      <c r="K627" s="42"/>
      <c r="L627" s="46"/>
      <c r="M627" s="222"/>
      <c r="N627" s="223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133</v>
      </c>
      <c r="AU627" s="19" t="s">
        <v>87</v>
      </c>
    </row>
    <row r="628" spans="1:47" s="2" customFormat="1" ht="12">
      <c r="A628" s="40"/>
      <c r="B628" s="41"/>
      <c r="C628" s="42"/>
      <c r="D628" s="224" t="s">
        <v>135</v>
      </c>
      <c r="E628" s="42"/>
      <c r="F628" s="225" t="s">
        <v>839</v>
      </c>
      <c r="G628" s="42"/>
      <c r="H628" s="42"/>
      <c r="I628" s="221"/>
      <c r="J628" s="42"/>
      <c r="K628" s="42"/>
      <c r="L628" s="46"/>
      <c r="M628" s="222"/>
      <c r="N628" s="223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135</v>
      </c>
      <c r="AU628" s="19" t="s">
        <v>87</v>
      </c>
    </row>
    <row r="629" spans="1:51" s="13" customFormat="1" ht="12">
      <c r="A629" s="13"/>
      <c r="B629" s="226"/>
      <c r="C629" s="227"/>
      <c r="D629" s="219" t="s">
        <v>142</v>
      </c>
      <c r="E629" s="228" t="s">
        <v>19</v>
      </c>
      <c r="F629" s="229" t="s">
        <v>840</v>
      </c>
      <c r="G629" s="227"/>
      <c r="H629" s="228" t="s">
        <v>19</v>
      </c>
      <c r="I629" s="230"/>
      <c r="J629" s="227"/>
      <c r="K629" s="227"/>
      <c r="L629" s="231"/>
      <c r="M629" s="232"/>
      <c r="N629" s="233"/>
      <c r="O629" s="233"/>
      <c r="P629" s="233"/>
      <c r="Q629" s="233"/>
      <c r="R629" s="233"/>
      <c r="S629" s="233"/>
      <c r="T629" s="234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T629" s="235" t="s">
        <v>142</v>
      </c>
      <c r="AU629" s="235" t="s">
        <v>87</v>
      </c>
      <c r="AV629" s="13" t="s">
        <v>85</v>
      </c>
      <c r="AW629" s="13" t="s">
        <v>36</v>
      </c>
      <c r="AX629" s="13" t="s">
        <v>77</v>
      </c>
      <c r="AY629" s="235" t="s">
        <v>124</v>
      </c>
    </row>
    <row r="630" spans="1:51" s="14" customFormat="1" ht="12">
      <c r="A630" s="14"/>
      <c r="B630" s="236"/>
      <c r="C630" s="237"/>
      <c r="D630" s="219" t="s">
        <v>142</v>
      </c>
      <c r="E630" s="238" t="s">
        <v>19</v>
      </c>
      <c r="F630" s="239" t="s">
        <v>841</v>
      </c>
      <c r="G630" s="237"/>
      <c r="H630" s="240">
        <v>124.5</v>
      </c>
      <c r="I630" s="241"/>
      <c r="J630" s="237"/>
      <c r="K630" s="237"/>
      <c r="L630" s="242"/>
      <c r="M630" s="243"/>
      <c r="N630" s="244"/>
      <c r="O630" s="244"/>
      <c r="P630" s="244"/>
      <c r="Q630" s="244"/>
      <c r="R630" s="244"/>
      <c r="S630" s="244"/>
      <c r="T630" s="245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46" t="s">
        <v>142</v>
      </c>
      <c r="AU630" s="246" t="s">
        <v>87</v>
      </c>
      <c r="AV630" s="14" t="s">
        <v>87</v>
      </c>
      <c r="AW630" s="14" t="s">
        <v>36</v>
      </c>
      <c r="AX630" s="14" t="s">
        <v>77</v>
      </c>
      <c r="AY630" s="246" t="s">
        <v>124</v>
      </c>
    </row>
    <row r="631" spans="1:51" s="13" customFormat="1" ht="12">
      <c r="A631" s="13"/>
      <c r="B631" s="226"/>
      <c r="C631" s="227"/>
      <c r="D631" s="219" t="s">
        <v>142</v>
      </c>
      <c r="E631" s="228" t="s">
        <v>19</v>
      </c>
      <c r="F631" s="229" t="s">
        <v>842</v>
      </c>
      <c r="G631" s="227"/>
      <c r="H631" s="228" t="s">
        <v>19</v>
      </c>
      <c r="I631" s="230"/>
      <c r="J631" s="227"/>
      <c r="K631" s="227"/>
      <c r="L631" s="231"/>
      <c r="M631" s="232"/>
      <c r="N631" s="233"/>
      <c r="O631" s="233"/>
      <c r="P631" s="233"/>
      <c r="Q631" s="233"/>
      <c r="R631" s="233"/>
      <c r="S631" s="233"/>
      <c r="T631" s="234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35" t="s">
        <v>142</v>
      </c>
      <c r="AU631" s="235" t="s">
        <v>87</v>
      </c>
      <c r="AV631" s="13" t="s">
        <v>85</v>
      </c>
      <c r="AW631" s="13" t="s">
        <v>36</v>
      </c>
      <c r="AX631" s="13" t="s">
        <v>77</v>
      </c>
      <c r="AY631" s="235" t="s">
        <v>124</v>
      </c>
    </row>
    <row r="632" spans="1:51" s="14" customFormat="1" ht="12">
      <c r="A632" s="14"/>
      <c r="B632" s="236"/>
      <c r="C632" s="237"/>
      <c r="D632" s="219" t="s">
        <v>142</v>
      </c>
      <c r="E632" s="238" t="s">
        <v>19</v>
      </c>
      <c r="F632" s="239" t="s">
        <v>222</v>
      </c>
      <c r="G632" s="237"/>
      <c r="H632" s="240">
        <v>12</v>
      </c>
      <c r="I632" s="241"/>
      <c r="J632" s="237"/>
      <c r="K632" s="237"/>
      <c r="L632" s="242"/>
      <c r="M632" s="243"/>
      <c r="N632" s="244"/>
      <c r="O632" s="244"/>
      <c r="P632" s="244"/>
      <c r="Q632" s="244"/>
      <c r="R632" s="244"/>
      <c r="S632" s="244"/>
      <c r="T632" s="245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46" t="s">
        <v>142</v>
      </c>
      <c r="AU632" s="246" t="s">
        <v>87</v>
      </c>
      <c r="AV632" s="14" t="s">
        <v>87</v>
      </c>
      <c r="AW632" s="14" t="s">
        <v>36</v>
      </c>
      <c r="AX632" s="14" t="s">
        <v>77</v>
      </c>
      <c r="AY632" s="246" t="s">
        <v>124</v>
      </c>
    </row>
    <row r="633" spans="1:51" s="15" customFormat="1" ht="12">
      <c r="A633" s="15"/>
      <c r="B633" s="247"/>
      <c r="C633" s="248"/>
      <c r="D633" s="219" t="s">
        <v>142</v>
      </c>
      <c r="E633" s="249" t="s">
        <v>19</v>
      </c>
      <c r="F633" s="250" t="s">
        <v>146</v>
      </c>
      <c r="G633" s="248"/>
      <c r="H633" s="251">
        <v>136.5</v>
      </c>
      <c r="I633" s="252"/>
      <c r="J633" s="248"/>
      <c r="K633" s="248"/>
      <c r="L633" s="253"/>
      <c r="M633" s="254"/>
      <c r="N633" s="255"/>
      <c r="O633" s="255"/>
      <c r="P633" s="255"/>
      <c r="Q633" s="255"/>
      <c r="R633" s="255"/>
      <c r="S633" s="255"/>
      <c r="T633" s="256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T633" s="257" t="s">
        <v>142</v>
      </c>
      <c r="AU633" s="257" t="s">
        <v>87</v>
      </c>
      <c r="AV633" s="15" t="s">
        <v>131</v>
      </c>
      <c r="AW633" s="15" t="s">
        <v>36</v>
      </c>
      <c r="AX633" s="15" t="s">
        <v>85</v>
      </c>
      <c r="AY633" s="257" t="s">
        <v>124</v>
      </c>
    </row>
    <row r="634" spans="1:65" s="2" customFormat="1" ht="21.75" customHeight="1">
      <c r="A634" s="40"/>
      <c r="B634" s="41"/>
      <c r="C634" s="206" t="s">
        <v>843</v>
      </c>
      <c r="D634" s="206" t="s">
        <v>126</v>
      </c>
      <c r="E634" s="207" t="s">
        <v>844</v>
      </c>
      <c r="F634" s="208" t="s">
        <v>845</v>
      </c>
      <c r="G634" s="209" t="s">
        <v>214</v>
      </c>
      <c r="H634" s="210">
        <v>51</v>
      </c>
      <c r="I634" s="211"/>
      <c r="J634" s="212">
        <f>ROUND(I634*H634,2)</f>
        <v>0</v>
      </c>
      <c r="K634" s="208" t="s">
        <v>130</v>
      </c>
      <c r="L634" s="46"/>
      <c r="M634" s="213" t="s">
        <v>19</v>
      </c>
      <c r="N634" s="214" t="s">
        <v>48</v>
      </c>
      <c r="O634" s="86"/>
      <c r="P634" s="215">
        <f>O634*H634</f>
        <v>0</v>
      </c>
      <c r="Q634" s="215">
        <v>0</v>
      </c>
      <c r="R634" s="215">
        <f>Q634*H634</f>
        <v>0</v>
      </c>
      <c r="S634" s="215">
        <v>0.129</v>
      </c>
      <c r="T634" s="216">
        <f>S634*H634</f>
        <v>6.579000000000001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17" t="s">
        <v>131</v>
      </c>
      <c r="AT634" s="217" t="s">
        <v>126</v>
      </c>
      <c r="AU634" s="217" t="s">
        <v>87</v>
      </c>
      <c r="AY634" s="19" t="s">
        <v>124</v>
      </c>
      <c r="BE634" s="218">
        <f>IF(N634="základní",J634,0)</f>
        <v>0</v>
      </c>
      <c r="BF634" s="218">
        <f>IF(N634="snížená",J634,0)</f>
        <v>0</v>
      </c>
      <c r="BG634" s="218">
        <f>IF(N634="zákl. přenesená",J634,0)</f>
        <v>0</v>
      </c>
      <c r="BH634" s="218">
        <f>IF(N634="sníž. přenesená",J634,0)</f>
        <v>0</v>
      </c>
      <c r="BI634" s="218">
        <f>IF(N634="nulová",J634,0)</f>
        <v>0</v>
      </c>
      <c r="BJ634" s="19" t="s">
        <v>85</v>
      </c>
      <c r="BK634" s="218">
        <f>ROUND(I634*H634,2)</f>
        <v>0</v>
      </c>
      <c r="BL634" s="19" t="s">
        <v>131</v>
      </c>
      <c r="BM634" s="217" t="s">
        <v>846</v>
      </c>
    </row>
    <row r="635" spans="1:47" s="2" customFormat="1" ht="12">
      <c r="A635" s="40"/>
      <c r="B635" s="41"/>
      <c r="C635" s="42"/>
      <c r="D635" s="219" t="s">
        <v>133</v>
      </c>
      <c r="E635" s="42"/>
      <c r="F635" s="220" t="s">
        <v>847</v>
      </c>
      <c r="G635" s="42"/>
      <c r="H635" s="42"/>
      <c r="I635" s="221"/>
      <c r="J635" s="42"/>
      <c r="K635" s="42"/>
      <c r="L635" s="46"/>
      <c r="M635" s="222"/>
      <c r="N635" s="223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133</v>
      </c>
      <c r="AU635" s="19" t="s">
        <v>87</v>
      </c>
    </row>
    <row r="636" spans="1:47" s="2" customFormat="1" ht="12">
      <c r="A636" s="40"/>
      <c r="B636" s="41"/>
      <c r="C636" s="42"/>
      <c r="D636" s="224" t="s">
        <v>135</v>
      </c>
      <c r="E636" s="42"/>
      <c r="F636" s="225" t="s">
        <v>848</v>
      </c>
      <c r="G636" s="42"/>
      <c r="H636" s="42"/>
      <c r="I636" s="221"/>
      <c r="J636" s="42"/>
      <c r="K636" s="42"/>
      <c r="L636" s="46"/>
      <c r="M636" s="222"/>
      <c r="N636" s="223"/>
      <c r="O636" s="86"/>
      <c r="P636" s="86"/>
      <c r="Q636" s="86"/>
      <c r="R636" s="86"/>
      <c r="S636" s="86"/>
      <c r="T636" s="87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T636" s="19" t="s">
        <v>135</v>
      </c>
      <c r="AU636" s="19" t="s">
        <v>87</v>
      </c>
    </row>
    <row r="637" spans="1:51" s="13" customFormat="1" ht="12">
      <c r="A637" s="13"/>
      <c r="B637" s="226"/>
      <c r="C637" s="227"/>
      <c r="D637" s="219" t="s">
        <v>142</v>
      </c>
      <c r="E637" s="228" t="s">
        <v>19</v>
      </c>
      <c r="F637" s="229" t="s">
        <v>849</v>
      </c>
      <c r="G637" s="227"/>
      <c r="H637" s="228" t="s">
        <v>19</v>
      </c>
      <c r="I637" s="230"/>
      <c r="J637" s="227"/>
      <c r="K637" s="227"/>
      <c r="L637" s="231"/>
      <c r="M637" s="232"/>
      <c r="N637" s="233"/>
      <c r="O637" s="233"/>
      <c r="P637" s="233"/>
      <c r="Q637" s="233"/>
      <c r="R637" s="233"/>
      <c r="S637" s="233"/>
      <c r="T637" s="234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35" t="s">
        <v>142</v>
      </c>
      <c r="AU637" s="235" t="s">
        <v>87</v>
      </c>
      <c r="AV637" s="13" t="s">
        <v>85</v>
      </c>
      <c r="AW637" s="13" t="s">
        <v>36</v>
      </c>
      <c r="AX637" s="13" t="s">
        <v>77</v>
      </c>
      <c r="AY637" s="235" t="s">
        <v>124</v>
      </c>
    </row>
    <row r="638" spans="1:51" s="14" customFormat="1" ht="12">
      <c r="A638" s="14"/>
      <c r="B638" s="236"/>
      <c r="C638" s="237"/>
      <c r="D638" s="219" t="s">
        <v>142</v>
      </c>
      <c r="E638" s="238" t="s">
        <v>19</v>
      </c>
      <c r="F638" s="239" t="s">
        <v>850</v>
      </c>
      <c r="G638" s="237"/>
      <c r="H638" s="240">
        <v>51</v>
      </c>
      <c r="I638" s="241"/>
      <c r="J638" s="237"/>
      <c r="K638" s="237"/>
      <c r="L638" s="242"/>
      <c r="M638" s="243"/>
      <c r="N638" s="244"/>
      <c r="O638" s="244"/>
      <c r="P638" s="244"/>
      <c r="Q638" s="244"/>
      <c r="R638" s="244"/>
      <c r="S638" s="244"/>
      <c r="T638" s="245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46" t="s">
        <v>142</v>
      </c>
      <c r="AU638" s="246" t="s">
        <v>87</v>
      </c>
      <c r="AV638" s="14" t="s">
        <v>87</v>
      </c>
      <c r="AW638" s="14" t="s">
        <v>36</v>
      </c>
      <c r="AX638" s="14" t="s">
        <v>85</v>
      </c>
      <c r="AY638" s="246" t="s">
        <v>124</v>
      </c>
    </row>
    <row r="639" spans="1:65" s="2" customFormat="1" ht="21.75" customHeight="1">
      <c r="A639" s="40"/>
      <c r="B639" s="41"/>
      <c r="C639" s="206" t="s">
        <v>851</v>
      </c>
      <c r="D639" s="206" t="s">
        <v>126</v>
      </c>
      <c r="E639" s="207" t="s">
        <v>852</v>
      </c>
      <c r="F639" s="208" t="s">
        <v>853</v>
      </c>
      <c r="G639" s="209" t="s">
        <v>214</v>
      </c>
      <c r="H639" s="210">
        <v>14</v>
      </c>
      <c r="I639" s="211"/>
      <c r="J639" s="212">
        <f>ROUND(I639*H639,2)</f>
        <v>0</v>
      </c>
      <c r="K639" s="208" t="s">
        <v>130</v>
      </c>
      <c r="L639" s="46"/>
      <c r="M639" s="213" t="s">
        <v>19</v>
      </c>
      <c r="N639" s="214" t="s">
        <v>48</v>
      </c>
      <c r="O639" s="86"/>
      <c r="P639" s="215">
        <f>O639*H639</f>
        <v>0</v>
      </c>
      <c r="Q639" s="215">
        <v>0</v>
      </c>
      <c r="R639" s="215">
        <f>Q639*H639</f>
        <v>0</v>
      </c>
      <c r="S639" s="215">
        <v>0.291</v>
      </c>
      <c r="T639" s="216">
        <f>S639*H639</f>
        <v>4.074</v>
      </c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R639" s="217" t="s">
        <v>131</v>
      </c>
      <c r="AT639" s="217" t="s">
        <v>126</v>
      </c>
      <c r="AU639" s="217" t="s">
        <v>87</v>
      </c>
      <c r="AY639" s="19" t="s">
        <v>124</v>
      </c>
      <c r="BE639" s="218">
        <f>IF(N639="základní",J639,0)</f>
        <v>0</v>
      </c>
      <c r="BF639" s="218">
        <f>IF(N639="snížená",J639,0)</f>
        <v>0</v>
      </c>
      <c r="BG639" s="218">
        <f>IF(N639="zákl. přenesená",J639,0)</f>
        <v>0</v>
      </c>
      <c r="BH639" s="218">
        <f>IF(N639="sníž. přenesená",J639,0)</f>
        <v>0</v>
      </c>
      <c r="BI639" s="218">
        <f>IF(N639="nulová",J639,0)</f>
        <v>0</v>
      </c>
      <c r="BJ639" s="19" t="s">
        <v>85</v>
      </c>
      <c r="BK639" s="218">
        <f>ROUND(I639*H639,2)</f>
        <v>0</v>
      </c>
      <c r="BL639" s="19" t="s">
        <v>131</v>
      </c>
      <c r="BM639" s="217" t="s">
        <v>854</v>
      </c>
    </row>
    <row r="640" spans="1:47" s="2" customFormat="1" ht="12">
      <c r="A640" s="40"/>
      <c r="B640" s="41"/>
      <c r="C640" s="42"/>
      <c r="D640" s="219" t="s">
        <v>133</v>
      </c>
      <c r="E640" s="42"/>
      <c r="F640" s="220" t="s">
        <v>855</v>
      </c>
      <c r="G640" s="42"/>
      <c r="H640" s="42"/>
      <c r="I640" s="221"/>
      <c r="J640" s="42"/>
      <c r="K640" s="42"/>
      <c r="L640" s="46"/>
      <c r="M640" s="222"/>
      <c r="N640" s="223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133</v>
      </c>
      <c r="AU640" s="19" t="s">
        <v>87</v>
      </c>
    </row>
    <row r="641" spans="1:47" s="2" customFormat="1" ht="12">
      <c r="A641" s="40"/>
      <c r="B641" s="41"/>
      <c r="C641" s="42"/>
      <c r="D641" s="224" t="s">
        <v>135</v>
      </c>
      <c r="E641" s="42"/>
      <c r="F641" s="225" t="s">
        <v>856</v>
      </c>
      <c r="G641" s="42"/>
      <c r="H641" s="42"/>
      <c r="I641" s="221"/>
      <c r="J641" s="42"/>
      <c r="K641" s="42"/>
      <c r="L641" s="46"/>
      <c r="M641" s="222"/>
      <c r="N641" s="223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135</v>
      </c>
      <c r="AU641" s="19" t="s">
        <v>87</v>
      </c>
    </row>
    <row r="642" spans="1:51" s="13" customFormat="1" ht="12">
      <c r="A642" s="13"/>
      <c r="B642" s="226"/>
      <c r="C642" s="227"/>
      <c r="D642" s="219" t="s">
        <v>142</v>
      </c>
      <c r="E642" s="228" t="s">
        <v>19</v>
      </c>
      <c r="F642" s="229" t="s">
        <v>857</v>
      </c>
      <c r="G642" s="227"/>
      <c r="H642" s="228" t="s">
        <v>19</v>
      </c>
      <c r="I642" s="230"/>
      <c r="J642" s="227"/>
      <c r="K642" s="227"/>
      <c r="L642" s="231"/>
      <c r="M642" s="232"/>
      <c r="N642" s="233"/>
      <c r="O642" s="233"/>
      <c r="P642" s="233"/>
      <c r="Q642" s="233"/>
      <c r="R642" s="233"/>
      <c r="S642" s="233"/>
      <c r="T642" s="234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35" t="s">
        <v>142</v>
      </c>
      <c r="AU642" s="235" t="s">
        <v>87</v>
      </c>
      <c r="AV642" s="13" t="s">
        <v>85</v>
      </c>
      <c r="AW642" s="13" t="s">
        <v>36</v>
      </c>
      <c r="AX642" s="13" t="s">
        <v>77</v>
      </c>
      <c r="AY642" s="235" t="s">
        <v>124</v>
      </c>
    </row>
    <row r="643" spans="1:51" s="14" customFormat="1" ht="12">
      <c r="A643" s="14"/>
      <c r="B643" s="236"/>
      <c r="C643" s="237"/>
      <c r="D643" s="219" t="s">
        <v>142</v>
      </c>
      <c r="E643" s="238" t="s">
        <v>19</v>
      </c>
      <c r="F643" s="239" t="s">
        <v>241</v>
      </c>
      <c r="G643" s="237"/>
      <c r="H643" s="240">
        <v>14</v>
      </c>
      <c r="I643" s="241"/>
      <c r="J643" s="237"/>
      <c r="K643" s="237"/>
      <c r="L643" s="242"/>
      <c r="M643" s="243"/>
      <c r="N643" s="244"/>
      <c r="O643" s="244"/>
      <c r="P643" s="244"/>
      <c r="Q643" s="244"/>
      <c r="R643" s="244"/>
      <c r="S643" s="244"/>
      <c r="T643" s="245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46" t="s">
        <v>142</v>
      </c>
      <c r="AU643" s="246" t="s">
        <v>87</v>
      </c>
      <c r="AV643" s="14" t="s">
        <v>87</v>
      </c>
      <c r="AW643" s="14" t="s">
        <v>36</v>
      </c>
      <c r="AX643" s="14" t="s">
        <v>85</v>
      </c>
      <c r="AY643" s="246" t="s">
        <v>124</v>
      </c>
    </row>
    <row r="644" spans="1:65" s="2" customFormat="1" ht="16.5" customHeight="1">
      <c r="A644" s="40"/>
      <c r="B644" s="41"/>
      <c r="C644" s="206" t="s">
        <v>858</v>
      </c>
      <c r="D644" s="206" t="s">
        <v>126</v>
      </c>
      <c r="E644" s="207" t="s">
        <v>859</v>
      </c>
      <c r="F644" s="208" t="s">
        <v>860</v>
      </c>
      <c r="G644" s="209" t="s">
        <v>214</v>
      </c>
      <c r="H644" s="210">
        <v>62</v>
      </c>
      <c r="I644" s="211"/>
      <c r="J644" s="212">
        <f>ROUND(I644*H644,2)</f>
        <v>0</v>
      </c>
      <c r="K644" s="208" t="s">
        <v>130</v>
      </c>
      <c r="L644" s="46"/>
      <c r="M644" s="213" t="s">
        <v>19</v>
      </c>
      <c r="N644" s="214" t="s">
        <v>48</v>
      </c>
      <c r="O644" s="86"/>
      <c r="P644" s="215">
        <f>O644*H644</f>
        <v>0</v>
      </c>
      <c r="Q644" s="215">
        <v>9E-05</v>
      </c>
      <c r="R644" s="215">
        <f>Q644*H644</f>
        <v>0.005580000000000001</v>
      </c>
      <c r="S644" s="215">
        <v>0.042</v>
      </c>
      <c r="T644" s="216">
        <f>S644*H644</f>
        <v>2.604</v>
      </c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R644" s="217" t="s">
        <v>131</v>
      </c>
      <c r="AT644" s="217" t="s">
        <v>126</v>
      </c>
      <c r="AU644" s="217" t="s">
        <v>87</v>
      </c>
      <c r="AY644" s="19" t="s">
        <v>124</v>
      </c>
      <c r="BE644" s="218">
        <f>IF(N644="základní",J644,0)</f>
        <v>0</v>
      </c>
      <c r="BF644" s="218">
        <f>IF(N644="snížená",J644,0)</f>
        <v>0</v>
      </c>
      <c r="BG644" s="218">
        <f>IF(N644="zákl. přenesená",J644,0)</f>
        <v>0</v>
      </c>
      <c r="BH644" s="218">
        <f>IF(N644="sníž. přenesená",J644,0)</f>
        <v>0</v>
      </c>
      <c r="BI644" s="218">
        <f>IF(N644="nulová",J644,0)</f>
        <v>0</v>
      </c>
      <c r="BJ644" s="19" t="s">
        <v>85</v>
      </c>
      <c r="BK644" s="218">
        <f>ROUND(I644*H644,2)</f>
        <v>0</v>
      </c>
      <c r="BL644" s="19" t="s">
        <v>131</v>
      </c>
      <c r="BM644" s="217" t="s">
        <v>861</v>
      </c>
    </row>
    <row r="645" spans="1:47" s="2" customFormat="1" ht="12">
      <c r="A645" s="40"/>
      <c r="B645" s="41"/>
      <c r="C645" s="42"/>
      <c r="D645" s="219" t="s">
        <v>133</v>
      </c>
      <c r="E645" s="42"/>
      <c r="F645" s="220" t="s">
        <v>862</v>
      </c>
      <c r="G645" s="42"/>
      <c r="H645" s="42"/>
      <c r="I645" s="221"/>
      <c r="J645" s="42"/>
      <c r="K645" s="42"/>
      <c r="L645" s="46"/>
      <c r="M645" s="222"/>
      <c r="N645" s="223"/>
      <c r="O645" s="86"/>
      <c r="P645" s="86"/>
      <c r="Q645" s="86"/>
      <c r="R645" s="86"/>
      <c r="S645" s="86"/>
      <c r="T645" s="87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T645" s="19" t="s">
        <v>133</v>
      </c>
      <c r="AU645" s="19" t="s">
        <v>87</v>
      </c>
    </row>
    <row r="646" spans="1:47" s="2" customFormat="1" ht="12">
      <c r="A646" s="40"/>
      <c r="B646" s="41"/>
      <c r="C646" s="42"/>
      <c r="D646" s="224" t="s">
        <v>135</v>
      </c>
      <c r="E646" s="42"/>
      <c r="F646" s="225" t="s">
        <v>863</v>
      </c>
      <c r="G646" s="42"/>
      <c r="H646" s="42"/>
      <c r="I646" s="221"/>
      <c r="J646" s="42"/>
      <c r="K646" s="42"/>
      <c r="L646" s="46"/>
      <c r="M646" s="222"/>
      <c r="N646" s="223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135</v>
      </c>
      <c r="AU646" s="19" t="s">
        <v>87</v>
      </c>
    </row>
    <row r="647" spans="1:51" s="14" customFormat="1" ht="12">
      <c r="A647" s="14"/>
      <c r="B647" s="236"/>
      <c r="C647" s="237"/>
      <c r="D647" s="219" t="s">
        <v>142</v>
      </c>
      <c r="E647" s="238" t="s">
        <v>19</v>
      </c>
      <c r="F647" s="239" t="s">
        <v>864</v>
      </c>
      <c r="G647" s="237"/>
      <c r="H647" s="240">
        <v>62</v>
      </c>
      <c r="I647" s="241"/>
      <c r="J647" s="237"/>
      <c r="K647" s="237"/>
      <c r="L647" s="242"/>
      <c r="M647" s="243"/>
      <c r="N647" s="244"/>
      <c r="O647" s="244"/>
      <c r="P647" s="244"/>
      <c r="Q647" s="244"/>
      <c r="R647" s="244"/>
      <c r="S647" s="244"/>
      <c r="T647" s="245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T647" s="246" t="s">
        <v>142</v>
      </c>
      <c r="AU647" s="246" t="s">
        <v>87</v>
      </c>
      <c r="AV647" s="14" t="s">
        <v>87</v>
      </c>
      <c r="AW647" s="14" t="s">
        <v>36</v>
      </c>
      <c r="AX647" s="14" t="s">
        <v>85</v>
      </c>
      <c r="AY647" s="246" t="s">
        <v>124</v>
      </c>
    </row>
    <row r="648" spans="1:65" s="2" customFormat="1" ht="16.5" customHeight="1">
      <c r="A648" s="40"/>
      <c r="B648" s="41"/>
      <c r="C648" s="206" t="s">
        <v>865</v>
      </c>
      <c r="D648" s="206" t="s">
        <v>126</v>
      </c>
      <c r="E648" s="207" t="s">
        <v>866</v>
      </c>
      <c r="F648" s="208" t="s">
        <v>867</v>
      </c>
      <c r="G648" s="209" t="s">
        <v>609</v>
      </c>
      <c r="H648" s="210">
        <v>90</v>
      </c>
      <c r="I648" s="211"/>
      <c r="J648" s="212">
        <f>ROUND(I648*H648,2)</f>
        <v>0</v>
      </c>
      <c r="K648" s="208" t="s">
        <v>130</v>
      </c>
      <c r="L648" s="46"/>
      <c r="M648" s="213" t="s">
        <v>19</v>
      </c>
      <c r="N648" s="214" t="s">
        <v>48</v>
      </c>
      <c r="O648" s="86"/>
      <c r="P648" s="215">
        <f>O648*H648</f>
        <v>0</v>
      </c>
      <c r="Q648" s="215">
        <v>0</v>
      </c>
      <c r="R648" s="215">
        <f>Q648*H648</f>
        <v>0</v>
      </c>
      <c r="S648" s="215">
        <v>0.0021</v>
      </c>
      <c r="T648" s="216">
        <f>S648*H648</f>
        <v>0.189</v>
      </c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R648" s="217" t="s">
        <v>131</v>
      </c>
      <c r="AT648" s="217" t="s">
        <v>126</v>
      </c>
      <c r="AU648" s="217" t="s">
        <v>87</v>
      </c>
      <c r="AY648" s="19" t="s">
        <v>124</v>
      </c>
      <c r="BE648" s="218">
        <f>IF(N648="základní",J648,0)</f>
        <v>0</v>
      </c>
      <c r="BF648" s="218">
        <f>IF(N648="snížená",J648,0)</f>
        <v>0</v>
      </c>
      <c r="BG648" s="218">
        <f>IF(N648="zákl. přenesená",J648,0)</f>
        <v>0</v>
      </c>
      <c r="BH648" s="218">
        <f>IF(N648="sníž. přenesená",J648,0)</f>
        <v>0</v>
      </c>
      <c r="BI648" s="218">
        <f>IF(N648="nulová",J648,0)</f>
        <v>0</v>
      </c>
      <c r="BJ648" s="19" t="s">
        <v>85</v>
      </c>
      <c r="BK648" s="218">
        <f>ROUND(I648*H648,2)</f>
        <v>0</v>
      </c>
      <c r="BL648" s="19" t="s">
        <v>131</v>
      </c>
      <c r="BM648" s="217" t="s">
        <v>868</v>
      </c>
    </row>
    <row r="649" spans="1:47" s="2" customFormat="1" ht="12">
      <c r="A649" s="40"/>
      <c r="B649" s="41"/>
      <c r="C649" s="42"/>
      <c r="D649" s="219" t="s">
        <v>133</v>
      </c>
      <c r="E649" s="42"/>
      <c r="F649" s="220" t="s">
        <v>869</v>
      </c>
      <c r="G649" s="42"/>
      <c r="H649" s="42"/>
      <c r="I649" s="221"/>
      <c r="J649" s="42"/>
      <c r="K649" s="42"/>
      <c r="L649" s="46"/>
      <c r="M649" s="222"/>
      <c r="N649" s="223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133</v>
      </c>
      <c r="AU649" s="19" t="s">
        <v>87</v>
      </c>
    </row>
    <row r="650" spans="1:47" s="2" customFormat="1" ht="12">
      <c r="A650" s="40"/>
      <c r="B650" s="41"/>
      <c r="C650" s="42"/>
      <c r="D650" s="224" t="s">
        <v>135</v>
      </c>
      <c r="E650" s="42"/>
      <c r="F650" s="225" t="s">
        <v>870</v>
      </c>
      <c r="G650" s="42"/>
      <c r="H650" s="42"/>
      <c r="I650" s="221"/>
      <c r="J650" s="42"/>
      <c r="K650" s="42"/>
      <c r="L650" s="46"/>
      <c r="M650" s="222"/>
      <c r="N650" s="223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135</v>
      </c>
      <c r="AU650" s="19" t="s">
        <v>87</v>
      </c>
    </row>
    <row r="651" spans="1:65" s="2" customFormat="1" ht="16.5" customHeight="1">
      <c r="A651" s="40"/>
      <c r="B651" s="41"/>
      <c r="C651" s="206" t="s">
        <v>871</v>
      </c>
      <c r="D651" s="206" t="s">
        <v>126</v>
      </c>
      <c r="E651" s="207" t="s">
        <v>872</v>
      </c>
      <c r="F651" s="208" t="s">
        <v>873</v>
      </c>
      <c r="G651" s="209" t="s">
        <v>609</v>
      </c>
      <c r="H651" s="210">
        <v>6</v>
      </c>
      <c r="I651" s="211"/>
      <c r="J651" s="212">
        <f>ROUND(I651*H651,2)</f>
        <v>0</v>
      </c>
      <c r="K651" s="208" t="s">
        <v>130</v>
      </c>
      <c r="L651" s="46"/>
      <c r="M651" s="213" t="s">
        <v>19</v>
      </c>
      <c r="N651" s="214" t="s">
        <v>48</v>
      </c>
      <c r="O651" s="86"/>
      <c r="P651" s="215">
        <f>O651*H651</f>
        <v>0</v>
      </c>
      <c r="Q651" s="215">
        <v>0</v>
      </c>
      <c r="R651" s="215">
        <f>Q651*H651</f>
        <v>0</v>
      </c>
      <c r="S651" s="215">
        <v>0.0025</v>
      </c>
      <c r="T651" s="216">
        <f>S651*H651</f>
        <v>0.015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17" t="s">
        <v>131</v>
      </c>
      <c r="AT651" s="217" t="s">
        <v>126</v>
      </c>
      <c r="AU651" s="217" t="s">
        <v>87</v>
      </c>
      <c r="AY651" s="19" t="s">
        <v>124</v>
      </c>
      <c r="BE651" s="218">
        <f>IF(N651="základní",J651,0)</f>
        <v>0</v>
      </c>
      <c r="BF651" s="218">
        <f>IF(N651="snížená",J651,0)</f>
        <v>0</v>
      </c>
      <c r="BG651" s="218">
        <f>IF(N651="zákl. přenesená",J651,0)</f>
        <v>0</v>
      </c>
      <c r="BH651" s="218">
        <f>IF(N651="sníž. přenesená",J651,0)</f>
        <v>0</v>
      </c>
      <c r="BI651" s="218">
        <f>IF(N651="nulová",J651,0)</f>
        <v>0</v>
      </c>
      <c r="BJ651" s="19" t="s">
        <v>85</v>
      </c>
      <c r="BK651" s="218">
        <f>ROUND(I651*H651,2)</f>
        <v>0</v>
      </c>
      <c r="BL651" s="19" t="s">
        <v>131</v>
      </c>
      <c r="BM651" s="217" t="s">
        <v>874</v>
      </c>
    </row>
    <row r="652" spans="1:47" s="2" customFormat="1" ht="12">
      <c r="A652" s="40"/>
      <c r="B652" s="41"/>
      <c r="C652" s="42"/>
      <c r="D652" s="219" t="s">
        <v>133</v>
      </c>
      <c r="E652" s="42"/>
      <c r="F652" s="220" t="s">
        <v>875</v>
      </c>
      <c r="G652" s="42"/>
      <c r="H652" s="42"/>
      <c r="I652" s="221"/>
      <c r="J652" s="42"/>
      <c r="K652" s="42"/>
      <c r="L652" s="46"/>
      <c r="M652" s="222"/>
      <c r="N652" s="223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133</v>
      </c>
      <c r="AU652" s="19" t="s">
        <v>87</v>
      </c>
    </row>
    <row r="653" spans="1:47" s="2" customFormat="1" ht="12">
      <c r="A653" s="40"/>
      <c r="B653" s="41"/>
      <c r="C653" s="42"/>
      <c r="D653" s="224" t="s">
        <v>135</v>
      </c>
      <c r="E653" s="42"/>
      <c r="F653" s="225" t="s">
        <v>876</v>
      </c>
      <c r="G653" s="42"/>
      <c r="H653" s="42"/>
      <c r="I653" s="221"/>
      <c r="J653" s="42"/>
      <c r="K653" s="42"/>
      <c r="L653" s="46"/>
      <c r="M653" s="222"/>
      <c r="N653" s="223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135</v>
      </c>
      <c r="AU653" s="19" t="s">
        <v>87</v>
      </c>
    </row>
    <row r="654" spans="1:65" s="2" customFormat="1" ht="16.5" customHeight="1">
      <c r="A654" s="40"/>
      <c r="B654" s="41"/>
      <c r="C654" s="206" t="s">
        <v>877</v>
      </c>
      <c r="D654" s="206" t="s">
        <v>126</v>
      </c>
      <c r="E654" s="207" t="s">
        <v>878</v>
      </c>
      <c r="F654" s="208" t="s">
        <v>879</v>
      </c>
      <c r="G654" s="209" t="s">
        <v>214</v>
      </c>
      <c r="H654" s="210">
        <v>14</v>
      </c>
      <c r="I654" s="211"/>
      <c r="J654" s="212">
        <f>ROUND(I654*H654,2)</f>
        <v>0</v>
      </c>
      <c r="K654" s="208" t="s">
        <v>130</v>
      </c>
      <c r="L654" s="46"/>
      <c r="M654" s="213" t="s">
        <v>19</v>
      </c>
      <c r="N654" s="214" t="s">
        <v>48</v>
      </c>
      <c r="O654" s="86"/>
      <c r="P654" s="215">
        <f>O654*H654</f>
        <v>0</v>
      </c>
      <c r="Q654" s="215">
        <v>0</v>
      </c>
      <c r="R654" s="215">
        <f>Q654*H654</f>
        <v>0</v>
      </c>
      <c r="S654" s="215">
        <v>0.753</v>
      </c>
      <c r="T654" s="216">
        <f>S654*H654</f>
        <v>10.542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17" t="s">
        <v>131</v>
      </c>
      <c r="AT654" s="217" t="s">
        <v>126</v>
      </c>
      <c r="AU654" s="217" t="s">
        <v>87</v>
      </c>
      <c r="AY654" s="19" t="s">
        <v>124</v>
      </c>
      <c r="BE654" s="218">
        <f>IF(N654="základní",J654,0)</f>
        <v>0</v>
      </c>
      <c r="BF654" s="218">
        <f>IF(N654="snížená",J654,0)</f>
        <v>0</v>
      </c>
      <c r="BG654" s="218">
        <f>IF(N654="zákl. přenesená",J654,0)</f>
        <v>0</v>
      </c>
      <c r="BH654" s="218">
        <f>IF(N654="sníž. přenesená",J654,0)</f>
        <v>0</v>
      </c>
      <c r="BI654" s="218">
        <f>IF(N654="nulová",J654,0)</f>
        <v>0</v>
      </c>
      <c r="BJ654" s="19" t="s">
        <v>85</v>
      </c>
      <c r="BK654" s="218">
        <f>ROUND(I654*H654,2)</f>
        <v>0</v>
      </c>
      <c r="BL654" s="19" t="s">
        <v>131</v>
      </c>
      <c r="BM654" s="217" t="s">
        <v>880</v>
      </c>
    </row>
    <row r="655" spans="1:47" s="2" customFormat="1" ht="12">
      <c r="A655" s="40"/>
      <c r="B655" s="41"/>
      <c r="C655" s="42"/>
      <c r="D655" s="219" t="s">
        <v>133</v>
      </c>
      <c r="E655" s="42"/>
      <c r="F655" s="220" t="s">
        <v>881</v>
      </c>
      <c r="G655" s="42"/>
      <c r="H655" s="42"/>
      <c r="I655" s="221"/>
      <c r="J655" s="42"/>
      <c r="K655" s="42"/>
      <c r="L655" s="46"/>
      <c r="M655" s="222"/>
      <c r="N655" s="223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133</v>
      </c>
      <c r="AU655" s="19" t="s">
        <v>87</v>
      </c>
    </row>
    <row r="656" spans="1:47" s="2" customFormat="1" ht="12">
      <c r="A656" s="40"/>
      <c r="B656" s="41"/>
      <c r="C656" s="42"/>
      <c r="D656" s="224" t="s">
        <v>135</v>
      </c>
      <c r="E656" s="42"/>
      <c r="F656" s="225" t="s">
        <v>882</v>
      </c>
      <c r="G656" s="42"/>
      <c r="H656" s="42"/>
      <c r="I656" s="221"/>
      <c r="J656" s="42"/>
      <c r="K656" s="42"/>
      <c r="L656" s="46"/>
      <c r="M656" s="222"/>
      <c r="N656" s="223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135</v>
      </c>
      <c r="AU656" s="19" t="s">
        <v>87</v>
      </c>
    </row>
    <row r="657" spans="1:51" s="13" customFormat="1" ht="12">
      <c r="A657" s="13"/>
      <c r="B657" s="226"/>
      <c r="C657" s="227"/>
      <c r="D657" s="219" t="s">
        <v>142</v>
      </c>
      <c r="E657" s="228" t="s">
        <v>19</v>
      </c>
      <c r="F657" s="229" t="s">
        <v>421</v>
      </c>
      <c r="G657" s="227"/>
      <c r="H657" s="228" t="s">
        <v>19</v>
      </c>
      <c r="I657" s="230"/>
      <c r="J657" s="227"/>
      <c r="K657" s="227"/>
      <c r="L657" s="231"/>
      <c r="M657" s="232"/>
      <c r="N657" s="233"/>
      <c r="O657" s="233"/>
      <c r="P657" s="233"/>
      <c r="Q657" s="233"/>
      <c r="R657" s="233"/>
      <c r="S657" s="233"/>
      <c r="T657" s="234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T657" s="235" t="s">
        <v>142</v>
      </c>
      <c r="AU657" s="235" t="s">
        <v>87</v>
      </c>
      <c r="AV657" s="13" t="s">
        <v>85</v>
      </c>
      <c r="AW657" s="13" t="s">
        <v>36</v>
      </c>
      <c r="AX657" s="13" t="s">
        <v>77</v>
      </c>
      <c r="AY657" s="235" t="s">
        <v>124</v>
      </c>
    </row>
    <row r="658" spans="1:51" s="13" customFormat="1" ht="12">
      <c r="A658" s="13"/>
      <c r="B658" s="226"/>
      <c r="C658" s="227"/>
      <c r="D658" s="219" t="s">
        <v>142</v>
      </c>
      <c r="E658" s="228" t="s">
        <v>19</v>
      </c>
      <c r="F658" s="229" t="s">
        <v>883</v>
      </c>
      <c r="G658" s="227"/>
      <c r="H658" s="228" t="s">
        <v>19</v>
      </c>
      <c r="I658" s="230"/>
      <c r="J658" s="227"/>
      <c r="K658" s="227"/>
      <c r="L658" s="231"/>
      <c r="M658" s="232"/>
      <c r="N658" s="233"/>
      <c r="O658" s="233"/>
      <c r="P658" s="233"/>
      <c r="Q658" s="233"/>
      <c r="R658" s="233"/>
      <c r="S658" s="233"/>
      <c r="T658" s="234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T658" s="235" t="s">
        <v>142</v>
      </c>
      <c r="AU658" s="235" t="s">
        <v>87</v>
      </c>
      <c r="AV658" s="13" t="s">
        <v>85</v>
      </c>
      <c r="AW658" s="13" t="s">
        <v>36</v>
      </c>
      <c r="AX658" s="13" t="s">
        <v>77</v>
      </c>
      <c r="AY658" s="235" t="s">
        <v>124</v>
      </c>
    </row>
    <row r="659" spans="1:51" s="14" customFormat="1" ht="12">
      <c r="A659" s="14"/>
      <c r="B659" s="236"/>
      <c r="C659" s="237"/>
      <c r="D659" s="219" t="s">
        <v>142</v>
      </c>
      <c r="E659" s="238" t="s">
        <v>19</v>
      </c>
      <c r="F659" s="239" t="s">
        <v>884</v>
      </c>
      <c r="G659" s="237"/>
      <c r="H659" s="240">
        <v>7</v>
      </c>
      <c r="I659" s="241"/>
      <c r="J659" s="237"/>
      <c r="K659" s="237"/>
      <c r="L659" s="242"/>
      <c r="M659" s="243"/>
      <c r="N659" s="244"/>
      <c r="O659" s="244"/>
      <c r="P659" s="244"/>
      <c r="Q659" s="244"/>
      <c r="R659" s="244"/>
      <c r="S659" s="244"/>
      <c r="T659" s="245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46" t="s">
        <v>142</v>
      </c>
      <c r="AU659" s="246" t="s">
        <v>87</v>
      </c>
      <c r="AV659" s="14" t="s">
        <v>87</v>
      </c>
      <c r="AW659" s="14" t="s">
        <v>36</v>
      </c>
      <c r="AX659" s="14" t="s">
        <v>77</v>
      </c>
      <c r="AY659" s="246" t="s">
        <v>124</v>
      </c>
    </row>
    <row r="660" spans="1:51" s="13" customFormat="1" ht="12">
      <c r="A660" s="13"/>
      <c r="B660" s="226"/>
      <c r="C660" s="227"/>
      <c r="D660" s="219" t="s">
        <v>142</v>
      </c>
      <c r="E660" s="228" t="s">
        <v>19</v>
      </c>
      <c r="F660" s="229" t="s">
        <v>885</v>
      </c>
      <c r="G660" s="227"/>
      <c r="H660" s="228" t="s">
        <v>19</v>
      </c>
      <c r="I660" s="230"/>
      <c r="J660" s="227"/>
      <c r="K660" s="227"/>
      <c r="L660" s="231"/>
      <c r="M660" s="232"/>
      <c r="N660" s="233"/>
      <c r="O660" s="233"/>
      <c r="P660" s="233"/>
      <c r="Q660" s="233"/>
      <c r="R660" s="233"/>
      <c r="S660" s="233"/>
      <c r="T660" s="234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35" t="s">
        <v>142</v>
      </c>
      <c r="AU660" s="235" t="s">
        <v>87</v>
      </c>
      <c r="AV660" s="13" t="s">
        <v>85</v>
      </c>
      <c r="AW660" s="13" t="s">
        <v>36</v>
      </c>
      <c r="AX660" s="13" t="s">
        <v>77</v>
      </c>
      <c r="AY660" s="235" t="s">
        <v>124</v>
      </c>
    </row>
    <row r="661" spans="1:51" s="14" customFormat="1" ht="12">
      <c r="A661" s="14"/>
      <c r="B661" s="236"/>
      <c r="C661" s="237"/>
      <c r="D661" s="219" t="s">
        <v>142</v>
      </c>
      <c r="E661" s="238" t="s">
        <v>19</v>
      </c>
      <c r="F661" s="239" t="s">
        <v>884</v>
      </c>
      <c r="G661" s="237"/>
      <c r="H661" s="240">
        <v>7</v>
      </c>
      <c r="I661" s="241"/>
      <c r="J661" s="237"/>
      <c r="K661" s="237"/>
      <c r="L661" s="242"/>
      <c r="M661" s="243"/>
      <c r="N661" s="244"/>
      <c r="O661" s="244"/>
      <c r="P661" s="244"/>
      <c r="Q661" s="244"/>
      <c r="R661" s="244"/>
      <c r="S661" s="244"/>
      <c r="T661" s="245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46" t="s">
        <v>142</v>
      </c>
      <c r="AU661" s="246" t="s">
        <v>87</v>
      </c>
      <c r="AV661" s="14" t="s">
        <v>87</v>
      </c>
      <c r="AW661" s="14" t="s">
        <v>36</v>
      </c>
      <c r="AX661" s="14" t="s">
        <v>77</v>
      </c>
      <c r="AY661" s="246" t="s">
        <v>124</v>
      </c>
    </row>
    <row r="662" spans="1:51" s="15" customFormat="1" ht="12">
      <c r="A662" s="15"/>
      <c r="B662" s="247"/>
      <c r="C662" s="248"/>
      <c r="D662" s="219" t="s">
        <v>142</v>
      </c>
      <c r="E662" s="249" t="s">
        <v>19</v>
      </c>
      <c r="F662" s="250" t="s">
        <v>146</v>
      </c>
      <c r="G662" s="248"/>
      <c r="H662" s="251">
        <v>14</v>
      </c>
      <c r="I662" s="252"/>
      <c r="J662" s="248"/>
      <c r="K662" s="248"/>
      <c r="L662" s="253"/>
      <c r="M662" s="254"/>
      <c r="N662" s="255"/>
      <c r="O662" s="255"/>
      <c r="P662" s="255"/>
      <c r="Q662" s="255"/>
      <c r="R662" s="255"/>
      <c r="S662" s="255"/>
      <c r="T662" s="256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57" t="s">
        <v>142</v>
      </c>
      <c r="AU662" s="257" t="s">
        <v>87</v>
      </c>
      <c r="AV662" s="15" t="s">
        <v>131</v>
      </c>
      <c r="AW662" s="15" t="s">
        <v>36</v>
      </c>
      <c r="AX662" s="15" t="s">
        <v>85</v>
      </c>
      <c r="AY662" s="257" t="s">
        <v>124</v>
      </c>
    </row>
    <row r="663" spans="1:65" s="2" customFormat="1" ht="16.5" customHeight="1">
      <c r="A663" s="40"/>
      <c r="B663" s="41"/>
      <c r="C663" s="206" t="s">
        <v>409</v>
      </c>
      <c r="D663" s="206" t="s">
        <v>126</v>
      </c>
      <c r="E663" s="207" t="s">
        <v>886</v>
      </c>
      <c r="F663" s="208" t="s">
        <v>887</v>
      </c>
      <c r="G663" s="209" t="s">
        <v>214</v>
      </c>
      <c r="H663" s="210">
        <v>143</v>
      </c>
      <c r="I663" s="211"/>
      <c r="J663" s="212">
        <f>ROUND(I663*H663,2)</f>
        <v>0</v>
      </c>
      <c r="K663" s="208" t="s">
        <v>130</v>
      </c>
      <c r="L663" s="46"/>
      <c r="M663" s="213" t="s">
        <v>19</v>
      </c>
      <c r="N663" s="214" t="s">
        <v>48</v>
      </c>
      <c r="O663" s="86"/>
      <c r="P663" s="215">
        <f>O663*H663</f>
        <v>0</v>
      </c>
      <c r="Q663" s="215">
        <v>0</v>
      </c>
      <c r="R663" s="215">
        <f>Q663*H663</f>
        <v>0</v>
      </c>
      <c r="S663" s="215">
        <v>0.35</v>
      </c>
      <c r="T663" s="216">
        <f>S663*H663</f>
        <v>50.05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17" t="s">
        <v>131</v>
      </c>
      <c r="AT663" s="217" t="s">
        <v>126</v>
      </c>
      <c r="AU663" s="217" t="s">
        <v>87</v>
      </c>
      <c r="AY663" s="19" t="s">
        <v>124</v>
      </c>
      <c r="BE663" s="218">
        <f>IF(N663="základní",J663,0)</f>
        <v>0</v>
      </c>
      <c r="BF663" s="218">
        <f>IF(N663="snížená",J663,0)</f>
        <v>0</v>
      </c>
      <c r="BG663" s="218">
        <f>IF(N663="zákl. přenesená",J663,0)</f>
        <v>0</v>
      </c>
      <c r="BH663" s="218">
        <f>IF(N663="sníž. přenesená",J663,0)</f>
        <v>0</v>
      </c>
      <c r="BI663" s="218">
        <f>IF(N663="nulová",J663,0)</f>
        <v>0</v>
      </c>
      <c r="BJ663" s="19" t="s">
        <v>85</v>
      </c>
      <c r="BK663" s="218">
        <f>ROUND(I663*H663,2)</f>
        <v>0</v>
      </c>
      <c r="BL663" s="19" t="s">
        <v>131</v>
      </c>
      <c r="BM663" s="217" t="s">
        <v>888</v>
      </c>
    </row>
    <row r="664" spans="1:47" s="2" customFormat="1" ht="12">
      <c r="A664" s="40"/>
      <c r="B664" s="41"/>
      <c r="C664" s="42"/>
      <c r="D664" s="219" t="s">
        <v>133</v>
      </c>
      <c r="E664" s="42"/>
      <c r="F664" s="220" t="s">
        <v>889</v>
      </c>
      <c r="G664" s="42"/>
      <c r="H664" s="42"/>
      <c r="I664" s="221"/>
      <c r="J664" s="42"/>
      <c r="K664" s="42"/>
      <c r="L664" s="46"/>
      <c r="M664" s="222"/>
      <c r="N664" s="223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133</v>
      </c>
      <c r="AU664" s="19" t="s">
        <v>87</v>
      </c>
    </row>
    <row r="665" spans="1:47" s="2" customFormat="1" ht="12">
      <c r="A665" s="40"/>
      <c r="B665" s="41"/>
      <c r="C665" s="42"/>
      <c r="D665" s="224" t="s">
        <v>135</v>
      </c>
      <c r="E665" s="42"/>
      <c r="F665" s="225" t="s">
        <v>890</v>
      </c>
      <c r="G665" s="42"/>
      <c r="H665" s="42"/>
      <c r="I665" s="221"/>
      <c r="J665" s="42"/>
      <c r="K665" s="42"/>
      <c r="L665" s="46"/>
      <c r="M665" s="222"/>
      <c r="N665" s="223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135</v>
      </c>
      <c r="AU665" s="19" t="s">
        <v>87</v>
      </c>
    </row>
    <row r="666" spans="1:51" s="13" customFormat="1" ht="12">
      <c r="A666" s="13"/>
      <c r="B666" s="226"/>
      <c r="C666" s="227"/>
      <c r="D666" s="219" t="s">
        <v>142</v>
      </c>
      <c r="E666" s="228" t="s">
        <v>19</v>
      </c>
      <c r="F666" s="229" t="s">
        <v>891</v>
      </c>
      <c r="G666" s="227"/>
      <c r="H666" s="228" t="s">
        <v>19</v>
      </c>
      <c r="I666" s="230"/>
      <c r="J666" s="227"/>
      <c r="K666" s="227"/>
      <c r="L666" s="231"/>
      <c r="M666" s="232"/>
      <c r="N666" s="233"/>
      <c r="O666" s="233"/>
      <c r="P666" s="233"/>
      <c r="Q666" s="233"/>
      <c r="R666" s="233"/>
      <c r="S666" s="233"/>
      <c r="T666" s="234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35" t="s">
        <v>142</v>
      </c>
      <c r="AU666" s="235" t="s">
        <v>87</v>
      </c>
      <c r="AV666" s="13" t="s">
        <v>85</v>
      </c>
      <c r="AW666" s="13" t="s">
        <v>36</v>
      </c>
      <c r="AX666" s="13" t="s">
        <v>77</v>
      </c>
      <c r="AY666" s="235" t="s">
        <v>124</v>
      </c>
    </row>
    <row r="667" spans="1:51" s="14" customFormat="1" ht="12">
      <c r="A667" s="14"/>
      <c r="B667" s="236"/>
      <c r="C667" s="237"/>
      <c r="D667" s="219" t="s">
        <v>142</v>
      </c>
      <c r="E667" s="238" t="s">
        <v>19</v>
      </c>
      <c r="F667" s="239" t="s">
        <v>663</v>
      </c>
      <c r="G667" s="237"/>
      <c r="H667" s="240">
        <v>68</v>
      </c>
      <c r="I667" s="241"/>
      <c r="J667" s="237"/>
      <c r="K667" s="237"/>
      <c r="L667" s="242"/>
      <c r="M667" s="243"/>
      <c r="N667" s="244"/>
      <c r="O667" s="244"/>
      <c r="P667" s="244"/>
      <c r="Q667" s="244"/>
      <c r="R667" s="244"/>
      <c r="S667" s="244"/>
      <c r="T667" s="245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46" t="s">
        <v>142</v>
      </c>
      <c r="AU667" s="246" t="s">
        <v>87</v>
      </c>
      <c r="AV667" s="14" t="s">
        <v>87</v>
      </c>
      <c r="AW667" s="14" t="s">
        <v>36</v>
      </c>
      <c r="AX667" s="14" t="s">
        <v>77</v>
      </c>
      <c r="AY667" s="246" t="s">
        <v>124</v>
      </c>
    </row>
    <row r="668" spans="1:51" s="13" customFormat="1" ht="12">
      <c r="A668" s="13"/>
      <c r="B668" s="226"/>
      <c r="C668" s="227"/>
      <c r="D668" s="219" t="s">
        <v>142</v>
      </c>
      <c r="E668" s="228" t="s">
        <v>19</v>
      </c>
      <c r="F668" s="229" t="s">
        <v>892</v>
      </c>
      <c r="G668" s="227"/>
      <c r="H668" s="228" t="s">
        <v>19</v>
      </c>
      <c r="I668" s="230"/>
      <c r="J668" s="227"/>
      <c r="K668" s="227"/>
      <c r="L668" s="231"/>
      <c r="M668" s="232"/>
      <c r="N668" s="233"/>
      <c r="O668" s="233"/>
      <c r="P668" s="233"/>
      <c r="Q668" s="233"/>
      <c r="R668" s="233"/>
      <c r="S668" s="233"/>
      <c r="T668" s="234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T668" s="235" t="s">
        <v>142</v>
      </c>
      <c r="AU668" s="235" t="s">
        <v>87</v>
      </c>
      <c r="AV668" s="13" t="s">
        <v>85</v>
      </c>
      <c r="AW668" s="13" t="s">
        <v>36</v>
      </c>
      <c r="AX668" s="13" t="s">
        <v>77</v>
      </c>
      <c r="AY668" s="235" t="s">
        <v>124</v>
      </c>
    </row>
    <row r="669" spans="1:51" s="14" customFormat="1" ht="12">
      <c r="A669" s="14"/>
      <c r="B669" s="236"/>
      <c r="C669" s="237"/>
      <c r="D669" s="219" t="s">
        <v>142</v>
      </c>
      <c r="E669" s="238" t="s">
        <v>19</v>
      </c>
      <c r="F669" s="239" t="s">
        <v>893</v>
      </c>
      <c r="G669" s="237"/>
      <c r="H669" s="240">
        <v>75</v>
      </c>
      <c r="I669" s="241"/>
      <c r="J669" s="237"/>
      <c r="K669" s="237"/>
      <c r="L669" s="242"/>
      <c r="M669" s="243"/>
      <c r="N669" s="244"/>
      <c r="O669" s="244"/>
      <c r="P669" s="244"/>
      <c r="Q669" s="244"/>
      <c r="R669" s="244"/>
      <c r="S669" s="244"/>
      <c r="T669" s="245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46" t="s">
        <v>142</v>
      </c>
      <c r="AU669" s="246" t="s">
        <v>87</v>
      </c>
      <c r="AV669" s="14" t="s">
        <v>87</v>
      </c>
      <c r="AW669" s="14" t="s">
        <v>36</v>
      </c>
      <c r="AX669" s="14" t="s">
        <v>77</v>
      </c>
      <c r="AY669" s="246" t="s">
        <v>124</v>
      </c>
    </row>
    <row r="670" spans="1:51" s="15" customFormat="1" ht="12">
      <c r="A670" s="15"/>
      <c r="B670" s="247"/>
      <c r="C670" s="248"/>
      <c r="D670" s="219" t="s">
        <v>142</v>
      </c>
      <c r="E670" s="249" t="s">
        <v>19</v>
      </c>
      <c r="F670" s="250" t="s">
        <v>146</v>
      </c>
      <c r="G670" s="248"/>
      <c r="H670" s="251">
        <v>143</v>
      </c>
      <c r="I670" s="252"/>
      <c r="J670" s="248"/>
      <c r="K670" s="248"/>
      <c r="L670" s="253"/>
      <c r="M670" s="254"/>
      <c r="N670" s="255"/>
      <c r="O670" s="255"/>
      <c r="P670" s="255"/>
      <c r="Q670" s="255"/>
      <c r="R670" s="255"/>
      <c r="S670" s="255"/>
      <c r="T670" s="256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T670" s="257" t="s">
        <v>142</v>
      </c>
      <c r="AU670" s="257" t="s">
        <v>87</v>
      </c>
      <c r="AV670" s="15" t="s">
        <v>131</v>
      </c>
      <c r="AW670" s="15" t="s">
        <v>36</v>
      </c>
      <c r="AX670" s="15" t="s">
        <v>85</v>
      </c>
      <c r="AY670" s="257" t="s">
        <v>124</v>
      </c>
    </row>
    <row r="671" spans="1:65" s="2" customFormat="1" ht="16.5" customHeight="1">
      <c r="A671" s="40"/>
      <c r="B671" s="41"/>
      <c r="C671" s="206" t="s">
        <v>894</v>
      </c>
      <c r="D671" s="206" t="s">
        <v>126</v>
      </c>
      <c r="E671" s="207" t="s">
        <v>895</v>
      </c>
      <c r="F671" s="208" t="s">
        <v>896</v>
      </c>
      <c r="G671" s="209" t="s">
        <v>214</v>
      </c>
      <c r="H671" s="210">
        <v>25</v>
      </c>
      <c r="I671" s="211"/>
      <c r="J671" s="212">
        <f>ROUND(I671*H671,2)</f>
        <v>0</v>
      </c>
      <c r="K671" s="208" t="s">
        <v>130</v>
      </c>
      <c r="L671" s="46"/>
      <c r="M671" s="213" t="s">
        <v>19</v>
      </c>
      <c r="N671" s="214" t="s">
        <v>48</v>
      </c>
      <c r="O671" s="86"/>
      <c r="P671" s="215">
        <f>O671*H671</f>
        <v>0</v>
      </c>
      <c r="Q671" s="215">
        <v>0</v>
      </c>
      <c r="R671" s="215">
        <f>Q671*H671</f>
        <v>0</v>
      </c>
      <c r="S671" s="215">
        <v>0.9</v>
      </c>
      <c r="T671" s="216">
        <f>S671*H671</f>
        <v>22.5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17" t="s">
        <v>131</v>
      </c>
      <c r="AT671" s="217" t="s">
        <v>126</v>
      </c>
      <c r="AU671" s="217" t="s">
        <v>87</v>
      </c>
      <c r="AY671" s="19" t="s">
        <v>124</v>
      </c>
      <c r="BE671" s="218">
        <f>IF(N671="základní",J671,0)</f>
        <v>0</v>
      </c>
      <c r="BF671" s="218">
        <f>IF(N671="snížená",J671,0)</f>
        <v>0</v>
      </c>
      <c r="BG671" s="218">
        <f>IF(N671="zákl. přenesená",J671,0)</f>
        <v>0</v>
      </c>
      <c r="BH671" s="218">
        <f>IF(N671="sníž. přenesená",J671,0)</f>
        <v>0</v>
      </c>
      <c r="BI671" s="218">
        <f>IF(N671="nulová",J671,0)</f>
        <v>0</v>
      </c>
      <c r="BJ671" s="19" t="s">
        <v>85</v>
      </c>
      <c r="BK671" s="218">
        <f>ROUND(I671*H671,2)</f>
        <v>0</v>
      </c>
      <c r="BL671" s="19" t="s">
        <v>131</v>
      </c>
      <c r="BM671" s="217" t="s">
        <v>897</v>
      </c>
    </row>
    <row r="672" spans="1:47" s="2" customFormat="1" ht="12">
      <c r="A672" s="40"/>
      <c r="B672" s="41"/>
      <c r="C672" s="42"/>
      <c r="D672" s="219" t="s">
        <v>133</v>
      </c>
      <c r="E672" s="42"/>
      <c r="F672" s="220" t="s">
        <v>898</v>
      </c>
      <c r="G672" s="42"/>
      <c r="H672" s="42"/>
      <c r="I672" s="221"/>
      <c r="J672" s="42"/>
      <c r="K672" s="42"/>
      <c r="L672" s="46"/>
      <c r="M672" s="222"/>
      <c r="N672" s="223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133</v>
      </c>
      <c r="AU672" s="19" t="s">
        <v>87</v>
      </c>
    </row>
    <row r="673" spans="1:47" s="2" customFormat="1" ht="12">
      <c r="A673" s="40"/>
      <c r="B673" s="41"/>
      <c r="C673" s="42"/>
      <c r="D673" s="224" t="s">
        <v>135</v>
      </c>
      <c r="E673" s="42"/>
      <c r="F673" s="225" t="s">
        <v>899</v>
      </c>
      <c r="G673" s="42"/>
      <c r="H673" s="42"/>
      <c r="I673" s="221"/>
      <c r="J673" s="42"/>
      <c r="K673" s="42"/>
      <c r="L673" s="46"/>
      <c r="M673" s="222"/>
      <c r="N673" s="223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135</v>
      </c>
      <c r="AU673" s="19" t="s">
        <v>87</v>
      </c>
    </row>
    <row r="674" spans="1:51" s="13" customFormat="1" ht="12">
      <c r="A674" s="13"/>
      <c r="B674" s="226"/>
      <c r="C674" s="227"/>
      <c r="D674" s="219" t="s">
        <v>142</v>
      </c>
      <c r="E674" s="228" t="s">
        <v>19</v>
      </c>
      <c r="F674" s="229" t="s">
        <v>900</v>
      </c>
      <c r="G674" s="227"/>
      <c r="H674" s="228" t="s">
        <v>19</v>
      </c>
      <c r="I674" s="230"/>
      <c r="J674" s="227"/>
      <c r="K674" s="227"/>
      <c r="L674" s="231"/>
      <c r="M674" s="232"/>
      <c r="N674" s="233"/>
      <c r="O674" s="233"/>
      <c r="P674" s="233"/>
      <c r="Q674" s="233"/>
      <c r="R674" s="233"/>
      <c r="S674" s="233"/>
      <c r="T674" s="234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35" t="s">
        <v>142</v>
      </c>
      <c r="AU674" s="235" t="s">
        <v>87</v>
      </c>
      <c r="AV674" s="13" t="s">
        <v>85</v>
      </c>
      <c r="AW674" s="13" t="s">
        <v>36</v>
      </c>
      <c r="AX674" s="13" t="s">
        <v>77</v>
      </c>
      <c r="AY674" s="235" t="s">
        <v>124</v>
      </c>
    </row>
    <row r="675" spans="1:51" s="14" customFormat="1" ht="12">
      <c r="A675" s="14"/>
      <c r="B675" s="236"/>
      <c r="C675" s="237"/>
      <c r="D675" s="219" t="s">
        <v>142</v>
      </c>
      <c r="E675" s="238" t="s">
        <v>19</v>
      </c>
      <c r="F675" s="239" t="s">
        <v>901</v>
      </c>
      <c r="G675" s="237"/>
      <c r="H675" s="240">
        <v>25</v>
      </c>
      <c r="I675" s="241"/>
      <c r="J675" s="237"/>
      <c r="K675" s="237"/>
      <c r="L675" s="242"/>
      <c r="M675" s="243"/>
      <c r="N675" s="244"/>
      <c r="O675" s="244"/>
      <c r="P675" s="244"/>
      <c r="Q675" s="244"/>
      <c r="R675" s="244"/>
      <c r="S675" s="244"/>
      <c r="T675" s="245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46" t="s">
        <v>142</v>
      </c>
      <c r="AU675" s="246" t="s">
        <v>87</v>
      </c>
      <c r="AV675" s="14" t="s">
        <v>87</v>
      </c>
      <c r="AW675" s="14" t="s">
        <v>36</v>
      </c>
      <c r="AX675" s="14" t="s">
        <v>85</v>
      </c>
      <c r="AY675" s="246" t="s">
        <v>124</v>
      </c>
    </row>
    <row r="676" spans="1:65" s="2" customFormat="1" ht="16.5" customHeight="1">
      <c r="A676" s="40"/>
      <c r="B676" s="41"/>
      <c r="C676" s="206" t="s">
        <v>902</v>
      </c>
      <c r="D676" s="206" t="s">
        <v>126</v>
      </c>
      <c r="E676" s="207" t="s">
        <v>903</v>
      </c>
      <c r="F676" s="208" t="s">
        <v>904</v>
      </c>
      <c r="G676" s="209" t="s">
        <v>231</v>
      </c>
      <c r="H676" s="210">
        <v>36</v>
      </c>
      <c r="I676" s="211"/>
      <c r="J676" s="212">
        <f>ROUND(I676*H676,2)</f>
        <v>0</v>
      </c>
      <c r="K676" s="208" t="s">
        <v>130</v>
      </c>
      <c r="L676" s="46"/>
      <c r="M676" s="213" t="s">
        <v>19</v>
      </c>
      <c r="N676" s="214" t="s">
        <v>48</v>
      </c>
      <c r="O676" s="86"/>
      <c r="P676" s="215">
        <f>O676*H676</f>
        <v>0</v>
      </c>
      <c r="Q676" s="215">
        <v>0</v>
      </c>
      <c r="R676" s="215">
        <f>Q676*H676</f>
        <v>0</v>
      </c>
      <c r="S676" s="215">
        <v>2.4</v>
      </c>
      <c r="T676" s="216">
        <f>S676*H676</f>
        <v>86.39999999999999</v>
      </c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R676" s="217" t="s">
        <v>131</v>
      </c>
      <c r="AT676" s="217" t="s">
        <v>126</v>
      </c>
      <c r="AU676" s="217" t="s">
        <v>87</v>
      </c>
      <c r="AY676" s="19" t="s">
        <v>124</v>
      </c>
      <c r="BE676" s="218">
        <f>IF(N676="základní",J676,0)</f>
        <v>0</v>
      </c>
      <c r="BF676" s="218">
        <f>IF(N676="snížená",J676,0)</f>
        <v>0</v>
      </c>
      <c r="BG676" s="218">
        <f>IF(N676="zákl. přenesená",J676,0)</f>
        <v>0</v>
      </c>
      <c r="BH676" s="218">
        <f>IF(N676="sníž. přenesená",J676,0)</f>
        <v>0</v>
      </c>
      <c r="BI676" s="218">
        <f>IF(N676="nulová",J676,0)</f>
        <v>0</v>
      </c>
      <c r="BJ676" s="19" t="s">
        <v>85</v>
      </c>
      <c r="BK676" s="218">
        <f>ROUND(I676*H676,2)</f>
        <v>0</v>
      </c>
      <c r="BL676" s="19" t="s">
        <v>131</v>
      </c>
      <c r="BM676" s="217" t="s">
        <v>905</v>
      </c>
    </row>
    <row r="677" spans="1:47" s="2" customFormat="1" ht="12">
      <c r="A677" s="40"/>
      <c r="B677" s="41"/>
      <c r="C677" s="42"/>
      <c r="D677" s="219" t="s">
        <v>133</v>
      </c>
      <c r="E677" s="42"/>
      <c r="F677" s="220" t="s">
        <v>906</v>
      </c>
      <c r="G677" s="42"/>
      <c r="H677" s="42"/>
      <c r="I677" s="221"/>
      <c r="J677" s="42"/>
      <c r="K677" s="42"/>
      <c r="L677" s="46"/>
      <c r="M677" s="222"/>
      <c r="N677" s="223"/>
      <c r="O677" s="86"/>
      <c r="P677" s="86"/>
      <c r="Q677" s="86"/>
      <c r="R677" s="86"/>
      <c r="S677" s="86"/>
      <c r="T677" s="87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  <c r="AE677" s="40"/>
      <c r="AT677" s="19" t="s">
        <v>133</v>
      </c>
      <c r="AU677" s="19" t="s">
        <v>87</v>
      </c>
    </row>
    <row r="678" spans="1:47" s="2" customFormat="1" ht="12">
      <c r="A678" s="40"/>
      <c r="B678" s="41"/>
      <c r="C678" s="42"/>
      <c r="D678" s="224" t="s">
        <v>135</v>
      </c>
      <c r="E678" s="42"/>
      <c r="F678" s="225" t="s">
        <v>907</v>
      </c>
      <c r="G678" s="42"/>
      <c r="H678" s="42"/>
      <c r="I678" s="221"/>
      <c r="J678" s="42"/>
      <c r="K678" s="42"/>
      <c r="L678" s="46"/>
      <c r="M678" s="222"/>
      <c r="N678" s="223"/>
      <c r="O678" s="86"/>
      <c r="P678" s="86"/>
      <c r="Q678" s="86"/>
      <c r="R678" s="86"/>
      <c r="S678" s="86"/>
      <c r="T678" s="87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T678" s="19" t="s">
        <v>135</v>
      </c>
      <c r="AU678" s="19" t="s">
        <v>87</v>
      </c>
    </row>
    <row r="679" spans="1:51" s="13" customFormat="1" ht="12">
      <c r="A679" s="13"/>
      <c r="B679" s="226"/>
      <c r="C679" s="227"/>
      <c r="D679" s="219" t="s">
        <v>142</v>
      </c>
      <c r="E679" s="228" t="s">
        <v>19</v>
      </c>
      <c r="F679" s="229" t="s">
        <v>908</v>
      </c>
      <c r="G679" s="227"/>
      <c r="H679" s="228" t="s">
        <v>19</v>
      </c>
      <c r="I679" s="230"/>
      <c r="J679" s="227"/>
      <c r="K679" s="227"/>
      <c r="L679" s="231"/>
      <c r="M679" s="232"/>
      <c r="N679" s="233"/>
      <c r="O679" s="233"/>
      <c r="P679" s="233"/>
      <c r="Q679" s="233"/>
      <c r="R679" s="233"/>
      <c r="S679" s="233"/>
      <c r="T679" s="234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T679" s="235" t="s">
        <v>142</v>
      </c>
      <c r="AU679" s="235" t="s">
        <v>87</v>
      </c>
      <c r="AV679" s="13" t="s">
        <v>85</v>
      </c>
      <c r="AW679" s="13" t="s">
        <v>36</v>
      </c>
      <c r="AX679" s="13" t="s">
        <v>77</v>
      </c>
      <c r="AY679" s="235" t="s">
        <v>124</v>
      </c>
    </row>
    <row r="680" spans="1:51" s="13" customFormat="1" ht="12">
      <c r="A680" s="13"/>
      <c r="B680" s="226"/>
      <c r="C680" s="227"/>
      <c r="D680" s="219" t="s">
        <v>142</v>
      </c>
      <c r="E680" s="228" t="s">
        <v>19</v>
      </c>
      <c r="F680" s="229" t="s">
        <v>909</v>
      </c>
      <c r="G680" s="227"/>
      <c r="H680" s="228" t="s">
        <v>19</v>
      </c>
      <c r="I680" s="230"/>
      <c r="J680" s="227"/>
      <c r="K680" s="227"/>
      <c r="L680" s="231"/>
      <c r="M680" s="232"/>
      <c r="N680" s="233"/>
      <c r="O680" s="233"/>
      <c r="P680" s="233"/>
      <c r="Q680" s="233"/>
      <c r="R680" s="233"/>
      <c r="S680" s="233"/>
      <c r="T680" s="234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35" t="s">
        <v>142</v>
      </c>
      <c r="AU680" s="235" t="s">
        <v>87</v>
      </c>
      <c r="AV680" s="13" t="s">
        <v>85</v>
      </c>
      <c r="AW680" s="13" t="s">
        <v>36</v>
      </c>
      <c r="AX680" s="13" t="s">
        <v>77</v>
      </c>
      <c r="AY680" s="235" t="s">
        <v>124</v>
      </c>
    </row>
    <row r="681" spans="1:51" s="14" customFormat="1" ht="12">
      <c r="A681" s="14"/>
      <c r="B681" s="236"/>
      <c r="C681" s="237"/>
      <c r="D681" s="219" t="s">
        <v>142</v>
      </c>
      <c r="E681" s="238" t="s">
        <v>19</v>
      </c>
      <c r="F681" s="239" t="s">
        <v>910</v>
      </c>
      <c r="G681" s="237"/>
      <c r="H681" s="240">
        <v>12</v>
      </c>
      <c r="I681" s="241"/>
      <c r="J681" s="237"/>
      <c r="K681" s="237"/>
      <c r="L681" s="242"/>
      <c r="M681" s="243"/>
      <c r="N681" s="244"/>
      <c r="O681" s="244"/>
      <c r="P681" s="244"/>
      <c r="Q681" s="244"/>
      <c r="R681" s="244"/>
      <c r="S681" s="244"/>
      <c r="T681" s="245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46" t="s">
        <v>142</v>
      </c>
      <c r="AU681" s="246" t="s">
        <v>87</v>
      </c>
      <c r="AV681" s="14" t="s">
        <v>87</v>
      </c>
      <c r="AW681" s="14" t="s">
        <v>36</v>
      </c>
      <c r="AX681" s="14" t="s">
        <v>77</v>
      </c>
      <c r="AY681" s="246" t="s">
        <v>124</v>
      </c>
    </row>
    <row r="682" spans="1:51" s="13" customFormat="1" ht="12">
      <c r="A682" s="13"/>
      <c r="B682" s="226"/>
      <c r="C682" s="227"/>
      <c r="D682" s="219" t="s">
        <v>142</v>
      </c>
      <c r="E682" s="228" t="s">
        <v>19</v>
      </c>
      <c r="F682" s="229" t="s">
        <v>883</v>
      </c>
      <c r="G682" s="227"/>
      <c r="H682" s="228" t="s">
        <v>19</v>
      </c>
      <c r="I682" s="230"/>
      <c r="J682" s="227"/>
      <c r="K682" s="227"/>
      <c r="L682" s="231"/>
      <c r="M682" s="232"/>
      <c r="N682" s="233"/>
      <c r="O682" s="233"/>
      <c r="P682" s="233"/>
      <c r="Q682" s="233"/>
      <c r="R682" s="233"/>
      <c r="S682" s="233"/>
      <c r="T682" s="234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35" t="s">
        <v>142</v>
      </c>
      <c r="AU682" s="235" t="s">
        <v>87</v>
      </c>
      <c r="AV682" s="13" t="s">
        <v>85</v>
      </c>
      <c r="AW682" s="13" t="s">
        <v>36</v>
      </c>
      <c r="AX682" s="13" t="s">
        <v>77</v>
      </c>
      <c r="AY682" s="235" t="s">
        <v>124</v>
      </c>
    </row>
    <row r="683" spans="1:51" s="14" customFormat="1" ht="12">
      <c r="A683" s="14"/>
      <c r="B683" s="236"/>
      <c r="C683" s="237"/>
      <c r="D683" s="219" t="s">
        <v>142</v>
      </c>
      <c r="E683" s="238" t="s">
        <v>19</v>
      </c>
      <c r="F683" s="239" t="s">
        <v>910</v>
      </c>
      <c r="G683" s="237"/>
      <c r="H683" s="240">
        <v>12</v>
      </c>
      <c r="I683" s="241"/>
      <c r="J683" s="237"/>
      <c r="K683" s="237"/>
      <c r="L683" s="242"/>
      <c r="M683" s="243"/>
      <c r="N683" s="244"/>
      <c r="O683" s="244"/>
      <c r="P683" s="244"/>
      <c r="Q683" s="244"/>
      <c r="R683" s="244"/>
      <c r="S683" s="244"/>
      <c r="T683" s="245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46" t="s">
        <v>142</v>
      </c>
      <c r="AU683" s="246" t="s">
        <v>87</v>
      </c>
      <c r="AV683" s="14" t="s">
        <v>87</v>
      </c>
      <c r="AW683" s="14" t="s">
        <v>36</v>
      </c>
      <c r="AX683" s="14" t="s">
        <v>77</v>
      </c>
      <c r="AY683" s="246" t="s">
        <v>124</v>
      </c>
    </row>
    <row r="684" spans="1:51" s="13" customFormat="1" ht="12">
      <c r="A684" s="13"/>
      <c r="B684" s="226"/>
      <c r="C684" s="227"/>
      <c r="D684" s="219" t="s">
        <v>142</v>
      </c>
      <c r="E684" s="228" t="s">
        <v>19</v>
      </c>
      <c r="F684" s="229" t="s">
        <v>885</v>
      </c>
      <c r="G684" s="227"/>
      <c r="H684" s="228" t="s">
        <v>19</v>
      </c>
      <c r="I684" s="230"/>
      <c r="J684" s="227"/>
      <c r="K684" s="227"/>
      <c r="L684" s="231"/>
      <c r="M684" s="232"/>
      <c r="N684" s="233"/>
      <c r="O684" s="233"/>
      <c r="P684" s="233"/>
      <c r="Q684" s="233"/>
      <c r="R684" s="233"/>
      <c r="S684" s="233"/>
      <c r="T684" s="234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T684" s="235" t="s">
        <v>142</v>
      </c>
      <c r="AU684" s="235" t="s">
        <v>87</v>
      </c>
      <c r="AV684" s="13" t="s">
        <v>85</v>
      </c>
      <c r="AW684" s="13" t="s">
        <v>36</v>
      </c>
      <c r="AX684" s="13" t="s">
        <v>77</v>
      </c>
      <c r="AY684" s="235" t="s">
        <v>124</v>
      </c>
    </row>
    <row r="685" spans="1:51" s="14" customFormat="1" ht="12">
      <c r="A685" s="14"/>
      <c r="B685" s="236"/>
      <c r="C685" s="237"/>
      <c r="D685" s="219" t="s">
        <v>142</v>
      </c>
      <c r="E685" s="238" t="s">
        <v>19</v>
      </c>
      <c r="F685" s="239" t="s">
        <v>910</v>
      </c>
      <c r="G685" s="237"/>
      <c r="H685" s="240">
        <v>12</v>
      </c>
      <c r="I685" s="241"/>
      <c r="J685" s="237"/>
      <c r="K685" s="237"/>
      <c r="L685" s="242"/>
      <c r="M685" s="243"/>
      <c r="N685" s="244"/>
      <c r="O685" s="244"/>
      <c r="P685" s="244"/>
      <c r="Q685" s="244"/>
      <c r="R685" s="244"/>
      <c r="S685" s="244"/>
      <c r="T685" s="245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46" t="s">
        <v>142</v>
      </c>
      <c r="AU685" s="246" t="s">
        <v>87</v>
      </c>
      <c r="AV685" s="14" t="s">
        <v>87</v>
      </c>
      <c r="AW685" s="14" t="s">
        <v>36</v>
      </c>
      <c r="AX685" s="14" t="s">
        <v>77</v>
      </c>
      <c r="AY685" s="246" t="s">
        <v>124</v>
      </c>
    </row>
    <row r="686" spans="1:51" s="15" customFormat="1" ht="12">
      <c r="A686" s="15"/>
      <c r="B686" s="247"/>
      <c r="C686" s="248"/>
      <c r="D686" s="219" t="s">
        <v>142</v>
      </c>
      <c r="E686" s="249" t="s">
        <v>19</v>
      </c>
      <c r="F686" s="250" t="s">
        <v>146</v>
      </c>
      <c r="G686" s="248"/>
      <c r="H686" s="251">
        <v>36</v>
      </c>
      <c r="I686" s="252"/>
      <c r="J686" s="248"/>
      <c r="K686" s="248"/>
      <c r="L686" s="253"/>
      <c r="M686" s="254"/>
      <c r="N686" s="255"/>
      <c r="O686" s="255"/>
      <c r="P686" s="255"/>
      <c r="Q686" s="255"/>
      <c r="R686" s="255"/>
      <c r="S686" s="255"/>
      <c r="T686" s="256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57" t="s">
        <v>142</v>
      </c>
      <c r="AU686" s="257" t="s">
        <v>87</v>
      </c>
      <c r="AV686" s="15" t="s">
        <v>131</v>
      </c>
      <c r="AW686" s="15" t="s">
        <v>36</v>
      </c>
      <c r="AX686" s="15" t="s">
        <v>85</v>
      </c>
      <c r="AY686" s="257" t="s">
        <v>124</v>
      </c>
    </row>
    <row r="687" spans="1:65" s="2" customFormat="1" ht="16.5" customHeight="1">
      <c r="A687" s="40"/>
      <c r="B687" s="41"/>
      <c r="C687" s="206" t="s">
        <v>911</v>
      </c>
      <c r="D687" s="206" t="s">
        <v>126</v>
      </c>
      <c r="E687" s="207" t="s">
        <v>912</v>
      </c>
      <c r="F687" s="208" t="s">
        <v>913</v>
      </c>
      <c r="G687" s="209" t="s">
        <v>129</v>
      </c>
      <c r="H687" s="210">
        <v>169</v>
      </c>
      <c r="I687" s="211"/>
      <c r="J687" s="212">
        <f>ROUND(I687*H687,2)</f>
        <v>0</v>
      </c>
      <c r="K687" s="208" t="s">
        <v>130</v>
      </c>
      <c r="L687" s="46"/>
      <c r="M687" s="213" t="s">
        <v>19</v>
      </c>
      <c r="N687" s="214" t="s">
        <v>48</v>
      </c>
      <c r="O687" s="86"/>
      <c r="P687" s="215">
        <f>O687*H687</f>
        <v>0</v>
      </c>
      <c r="Q687" s="215">
        <v>0</v>
      </c>
      <c r="R687" s="215">
        <f>Q687*H687</f>
        <v>0</v>
      </c>
      <c r="S687" s="215">
        <v>0</v>
      </c>
      <c r="T687" s="216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17" t="s">
        <v>131</v>
      </c>
      <c r="AT687" s="217" t="s">
        <v>126</v>
      </c>
      <c r="AU687" s="217" t="s">
        <v>87</v>
      </c>
      <c r="AY687" s="19" t="s">
        <v>124</v>
      </c>
      <c r="BE687" s="218">
        <f>IF(N687="základní",J687,0)</f>
        <v>0</v>
      </c>
      <c r="BF687" s="218">
        <f>IF(N687="snížená",J687,0)</f>
        <v>0</v>
      </c>
      <c r="BG687" s="218">
        <f>IF(N687="zákl. přenesená",J687,0)</f>
        <v>0</v>
      </c>
      <c r="BH687" s="218">
        <f>IF(N687="sníž. přenesená",J687,0)</f>
        <v>0</v>
      </c>
      <c r="BI687" s="218">
        <f>IF(N687="nulová",J687,0)</f>
        <v>0</v>
      </c>
      <c r="BJ687" s="19" t="s">
        <v>85</v>
      </c>
      <c r="BK687" s="218">
        <f>ROUND(I687*H687,2)</f>
        <v>0</v>
      </c>
      <c r="BL687" s="19" t="s">
        <v>131</v>
      </c>
      <c r="BM687" s="217" t="s">
        <v>914</v>
      </c>
    </row>
    <row r="688" spans="1:47" s="2" customFormat="1" ht="12">
      <c r="A688" s="40"/>
      <c r="B688" s="41"/>
      <c r="C688" s="42"/>
      <c r="D688" s="219" t="s">
        <v>133</v>
      </c>
      <c r="E688" s="42"/>
      <c r="F688" s="220" t="s">
        <v>915</v>
      </c>
      <c r="G688" s="42"/>
      <c r="H688" s="42"/>
      <c r="I688" s="221"/>
      <c r="J688" s="42"/>
      <c r="K688" s="42"/>
      <c r="L688" s="46"/>
      <c r="M688" s="222"/>
      <c r="N688" s="223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133</v>
      </c>
      <c r="AU688" s="19" t="s">
        <v>87</v>
      </c>
    </row>
    <row r="689" spans="1:47" s="2" customFormat="1" ht="12">
      <c r="A689" s="40"/>
      <c r="B689" s="41"/>
      <c r="C689" s="42"/>
      <c r="D689" s="224" t="s">
        <v>135</v>
      </c>
      <c r="E689" s="42"/>
      <c r="F689" s="225" t="s">
        <v>916</v>
      </c>
      <c r="G689" s="42"/>
      <c r="H689" s="42"/>
      <c r="I689" s="221"/>
      <c r="J689" s="42"/>
      <c r="K689" s="42"/>
      <c r="L689" s="46"/>
      <c r="M689" s="222"/>
      <c r="N689" s="223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135</v>
      </c>
      <c r="AU689" s="19" t="s">
        <v>87</v>
      </c>
    </row>
    <row r="690" spans="1:51" s="13" customFormat="1" ht="12">
      <c r="A690" s="13"/>
      <c r="B690" s="226"/>
      <c r="C690" s="227"/>
      <c r="D690" s="219" t="s">
        <v>142</v>
      </c>
      <c r="E690" s="228" t="s">
        <v>19</v>
      </c>
      <c r="F690" s="229" t="s">
        <v>144</v>
      </c>
      <c r="G690" s="227"/>
      <c r="H690" s="228" t="s">
        <v>19</v>
      </c>
      <c r="I690" s="230"/>
      <c r="J690" s="227"/>
      <c r="K690" s="227"/>
      <c r="L690" s="231"/>
      <c r="M690" s="232"/>
      <c r="N690" s="233"/>
      <c r="O690" s="233"/>
      <c r="P690" s="233"/>
      <c r="Q690" s="233"/>
      <c r="R690" s="233"/>
      <c r="S690" s="233"/>
      <c r="T690" s="234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35" t="s">
        <v>142</v>
      </c>
      <c r="AU690" s="235" t="s">
        <v>87</v>
      </c>
      <c r="AV690" s="13" t="s">
        <v>85</v>
      </c>
      <c r="AW690" s="13" t="s">
        <v>36</v>
      </c>
      <c r="AX690" s="13" t="s">
        <v>77</v>
      </c>
      <c r="AY690" s="235" t="s">
        <v>124</v>
      </c>
    </row>
    <row r="691" spans="1:51" s="14" customFormat="1" ht="12">
      <c r="A691" s="14"/>
      <c r="B691" s="236"/>
      <c r="C691" s="237"/>
      <c r="D691" s="219" t="s">
        <v>142</v>
      </c>
      <c r="E691" s="238" t="s">
        <v>19</v>
      </c>
      <c r="F691" s="239" t="s">
        <v>145</v>
      </c>
      <c r="G691" s="237"/>
      <c r="H691" s="240">
        <v>169</v>
      </c>
      <c r="I691" s="241"/>
      <c r="J691" s="237"/>
      <c r="K691" s="237"/>
      <c r="L691" s="242"/>
      <c r="M691" s="243"/>
      <c r="N691" s="244"/>
      <c r="O691" s="244"/>
      <c r="P691" s="244"/>
      <c r="Q691" s="244"/>
      <c r="R691" s="244"/>
      <c r="S691" s="244"/>
      <c r="T691" s="245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46" t="s">
        <v>142</v>
      </c>
      <c r="AU691" s="246" t="s">
        <v>87</v>
      </c>
      <c r="AV691" s="14" t="s">
        <v>87</v>
      </c>
      <c r="AW691" s="14" t="s">
        <v>36</v>
      </c>
      <c r="AX691" s="14" t="s">
        <v>85</v>
      </c>
      <c r="AY691" s="246" t="s">
        <v>124</v>
      </c>
    </row>
    <row r="692" spans="1:65" s="2" customFormat="1" ht="16.5" customHeight="1">
      <c r="A692" s="40"/>
      <c r="B692" s="41"/>
      <c r="C692" s="206" t="s">
        <v>917</v>
      </c>
      <c r="D692" s="206" t="s">
        <v>126</v>
      </c>
      <c r="E692" s="207" t="s">
        <v>918</v>
      </c>
      <c r="F692" s="208" t="s">
        <v>919</v>
      </c>
      <c r="G692" s="209" t="s">
        <v>609</v>
      </c>
      <c r="H692" s="210">
        <v>4</v>
      </c>
      <c r="I692" s="211"/>
      <c r="J692" s="212">
        <f>ROUND(I692*H692,2)</f>
        <v>0</v>
      </c>
      <c r="K692" s="208" t="s">
        <v>19</v>
      </c>
      <c r="L692" s="46"/>
      <c r="M692" s="213" t="s">
        <v>19</v>
      </c>
      <c r="N692" s="214" t="s">
        <v>48</v>
      </c>
      <c r="O692" s="86"/>
      <c r="P692" s="215">
        <f>O692*H692</f>
        <v>0</v>
      </c>
      <c r="Q692" s="215">
        <v>0</v>
      </c>
      <c r="R692" s="215">
        <f>Q692*H692</f>
        <v>0</v>
      </c>
      <c r="S692" s="215">
        <v>0</v>
      </c>
      <c r="T692" s="216">
        <f>S692*H692</f>
        <v>0</v>
      </c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R692" s="217" t="s">
        <v>131</v>
      </c>
      <c r="AT692" s="217" t="s">
        <v>126</v>
      </c>
      <c r="AU692" s="217" t="s">
        <v>87</v>
      </c>
      <c r="AY692" s="19" t="s">
        <v>124</v>
      </c>
      <c r="BE692" s="218">
        <f>IF(N692="základní",J692,0)</f>
        <v>0</v>
      </c>
      <c r="BF692" s="218">
        <f>IF(N692="snížená",J692,0)</f>
        <v>0</v>
      </c>
      <c r="BG692" s="218">
        <f>IF(N692="zákl. přenesená",J692,0)</f>
        <v>0</v>
      </c>
      <c r="BH692" s="218">
        <f>IF(N692="sníž. přenesená",J692,0)</f>
        <v>0</v>
      </c>
      <c r="BI692" s="218">
        <f>IF(N692="nulová",J692,0)</f>
        <v>0</v>
      </c>
      <c r="BJ692" s="19" t="s">
        <v>85</v>
      </c>
      <c r="BK692" s="218">
        <f>ROUND(I692*H692,2)</f>
        <v>0</v>
      </c>
      <c r="BL692" s="19" t="s">
        <v>131</v>
      </c>
      <c r="BM692" s="217" t="s">
        <v>920</v>
      </c>
    </row>
    <row r="693" spans="1:47" s="2" customFormat="1" ht="12">
      <c r="A693" s="40"/>
      <c r="B693" s="41"/>
      <c r="C693" s="42"/>
      <c r="D693" s="219" t="s">
        <v>133</v>
      </c>
      <c r="E693" s="42"/>
      <c r="F693" s="220" t="s">
        <v>919</v>
      </c>
      <c r="G693" s="42"/>
      <c r="H693" s="42"/>
      <c r="I693" s="221"/>
      <c r="J693" s="42"/>
      <c r="K693" s="42"/>
      <c r="L693" s="46"/>
      <c r="M693" s="222"/>
      <c r="N693" s="223"/>
      <c r="O693" s="86"/>
      <c r="P693" s="86"/>
      <c r="Q693" s="86"/>
      <c r="R693" s="86"/>
      <c r="S693" s="86"/>
      <c r="T693" s="87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  <c r="AE693" s="40"/>
      <c r="AT693" s="19" t="s">
        <v>133</v>
      </c>
      <c r="AU693" s="19" t="s">
        <v>87</v>
      </c>
    </row>
    <row r="694" spans="1:65" s="2" customFormat="1" ht="16.5" customHeight="1">
      <c r="A694" s="40"/>
      <c r="B694" s="41"/>
      <c r="C694" s="206" t="s">
        <v>921</v>
      </c>
      <c r="D694" s="206" t="s">
        <v>126</v>
      </c>
      <c r="E694" s="207" t="s">
        <v>922</v>
      </c>
      <c r="F694" s="208" t="s">
        <v>923</v>
      </c>
      <c r="G694" s="209" t="s">
        <v>129</v>
      </c>
      <c r="H694" s="210">
        <v>1000</v>
      </c>
      <c r="I694" s="211"/>
      <c r="J694" s="212">
        <f>ROUND(I694*H694,2)</f>
        <v>0</v>
      </c>
      <c r="K694" s="208" t="s">
        <v>130</v>
      </c>
      <c r="L694" s="46"/>
      <c r="M694" s="213" t="s">
        <v>19</v>
      </c>
      <c r="N694" s="214" t="s">
        <v>48</v>
      </c>
      <c r="O694" s="86"/>
      <c r="P694" s="215">
        <f>O694*H694</f>
        <v>0</v>
      </c>
      <c r="Q694" s="215">
        <v>0.00195</v>
      </c>
      <c r="R694" s="215">
        <f>Q694*H694</f>
        <v>1.95</v>
      </c>
      <c r="S694" s="215">
        <v>0</v>
      </c>
      <c r="T694" s="216">
        <f>S694*H694</f>
        <v>0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17" t="s">
        <v>131</v>
      </c>
      <c r="AT694" s="217" t="s">
        <v>126</v>
      </c>
      <c r="AU694" s="217" t="s">
        <v>87</v>
      </c>
      <c r="AY694" s="19" t="s">
        <v>124</v>
      </c>
      <c r="BE694" s="218">
        <f>IF(N694="základní",J694,0)</f>
        <v>0</v>
      </c>
      <c r="BF694" s="218">
        <f>IF(N694="snížená",J694,0)</f>
        <v>0</v>
      </c>
      <c r="BG694" s="218">
        <f>IF(N694="zákl. přenesená",J694,0)</f>
        <v>0</v>
      </c>
      <c r="BH694" s="218">
        <f>IF(N694="sníž. přenesená",J694,0)</f>
        <v>0</v>
      </c>
      <c r="BI694" s="218">
        <f>IF(N694="nulová",J694,0)</f>
        <v>0</v>
      </c>
      <c r="BJ694" s="19" t="s">
        <v>85</v>
      </c>
      <c r="BK694" s="218">
        <f>ROUND(I694*H694,2)</f>
        <v>0</v>
      </c>
      <c r="BL694" s="19" t="s">
        <v>131</v>
      </c>
      <c r="BM694" s="217" t="s">
        <v>924</v>
      </c>
    </row>
    <row r="695" spans="1:47" s="2" customFormat="1" ht="12">
      <c r="A695" s="40"/>
      <c r="B695" s="41"/>
      <c r="C695" s="42"/>
      <c r="D695" s="219" t="s">
        <v>133</v>
      </c>
      <c r="E695" s="42"/>
      <c r="F695" s="220" t="s">
        <v>925</v>
      </c>
      <c r="G695" s="42"/>
      <c r="H695" s="42"/>
      <c r="I695" s="221"/>
      <c r="J695" s="42"/>
      <c r="K695" s="42"/>
      <c r="L695" s="46"/>
      <c r="M695" s="222"/>
      <c r="N695" s="223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133</v>
      </c>
      <c r="AU695" s="19" t="s">
        <v>87</v>
      </c>
    </row>
    <row r="696" spans="1:47" s="2" customFormat="1" ht="12">
      <c r="A696" s="40"/>
      <c r="B696" s="41"/>
      <c r="C696" s="42"/>
      <c r="D696" s="224" t="s">
        <v>135</v>
      </c>
      <c r="E696" s="42"/>
      <c r="F696" s="225" t="s">
        <v>926</v>
      </c>
      <c r="G696" s="42"/>
      <c r="H696" s="42"/>
      <c r="I696" s="221"/>
      <c r="J696" s="42"/>
      <c r="K696" s="42"/>
      <c r="L696" s="46"/>
      <c r="M696" s="222"/>
      <c r="N696" s="223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135</v>
      </c>
      <c r="AU696" s="19" t="s">
        <v>87</v>
      </c>
    </row>
    <row r="697" spans="1:51" s="13" customFormat="1" ht="12">
      <c r="A697" s="13"/>
      <c r="B697" s="226"/>
      <c r="C697" s="227"/>
      <c r="D697" s="219" t="s">
        <v>142</v>
      </c>
      <c r="E697" s="228" t="s">
        <v>19</v>
      </c>
      <c r="F697" s="229" t="s">
        <v>515</v>
      </c>
      <c r="G697" s="227"/>
      <c r="H697" s="228" t="s">
        <v>19</v>
      </c>
      <c r="I697" s="230"/>
      <c r="J697" s="227"/>
      <c r="K697" s="227"/>
      <c r="L697" s="231"/>
      <c r="M697" s="232"/>
      <c r="N697" s="233"/>
      <c r="O697" s="233"/>
      <c r="P697" s="233"/>
      <c r="Q697" s="233"/>
      <c r="R697" s="233"/>
      <c r="S697" s="233"/>
      <c r="T697" s="234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35" t="s">
        <v>142</v>
      </c>
      <c r="AU697" s="235" t="s">
        <v>87</v>
      </c>
      <c r="AV697" s="13" t="s">
        <v>85</v>
      </c>
      <c r="AW697" s="13" t="s">
        <v>36</v>
      </c>
      <c r="AX697" s="13" t="s">
        <v>77</v>
      </c>
      <c r="AY697" s="235" t="s">
        <v>124</v>
      </c>
    </row>
    <row r="698" spans="1:51" s="13" customFormat="1" ht="12">
      <c r="A698" s="13"/>
      <c r="B698" s="226"/>
      <c r="C698" s="227"/>
      <c r="D698" s="219" t="s">
        <v>142</v>
      </c>
      <c r="E698" s="228" t="s">
        <v>19</v>
      </c>
      <c r="F698" s="229" t="s">
        <v>571</v>
      </c>
      <c r="G698" s="227"/>
      <c r="H698" s="228" t="s">
        <v>19</v>
      </c>
      <c r="I698" s="230"/>
      <c r="J698" s="227"/>
      <c r="K698" s="227"/>
      <c r="L698" s="231"/>
      <c r="M698" s="232"/>
      <c r="N698" s="233"/>
      <c r="O698" s="233"/>
      <c r="P698" s="233"/>
      <c r="Q698" s="233"/>
      <c r="R698" s="233"/>
      <c r="S698" s="233"/>
      <c r="T698" s="234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35" t="s">
        <v>142</v>
      </c>
      <c r="AU698" s="235" t="s">
        <v>87</v>
      </c>
      <c r="AV698" s="13" t="s">
        <v>85</v>
      </c>
      <c r="AW698" s="13" t="s">
        <v>36</v>
      </c>
      <c r="AX698" s="13" t="s">
        <v>77</v>
      </c>
      <c r="AY698" s="235" t="s">
        <v>124</v>
      </c>
    </row>
    <row r="699" spans="1:51" s="14" customFormat="1" ht="12">
      <c r="A699" s="14"/>
      <c r="B699" s="236"/>
      <c r="C699" s="237"/>
      <c r="D699" s="219" t="s">
        <v>142</v>
      </c>
      <c r="E699" s="238" t="s">
        <v>19</v>
      </c>
      <c r="F699" s="239" t="s">
        <v>927</v>
      </c>
      <c r="G699" s="237"/>
      <c r="H699" s="240">
        <v>1000</v>
      </c>
      <c r="I699" s="241"/>
      <c r="J699" s="237"/>
      <c r="K699" s="237"/>
      <c r="L699" s="242"/>
      <c r="M699" s="243"/>
      <c r="N699" s="244"/>
      <c r="O699" s="244"/>
      <c r="P699" s="244"/>
      <c r="Q699" s="244"/>
      <c r="R699" s="244"/>
      <c r="S699" s="244"/>
      <c r="T699" s="245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46" t="s">
        <v>142</v>
      </c>
      <c r="AU699" s="246" t="s">
        <v>87</v>
      </c>
      <c r="AV699" s="14" t="s">
        <v>87</v>
      </c>
      <c r="AW699" s="14" t="s">
        <v>36</v>
      </c>
      <c r="AX699" s="14" t="s">
        <v>85</v>
      </c>
      <c r="AY699" s="246" t="s">
        <v>124</v>
      </c>
    </row>
    <row r="700" spans="1:65" s="2" customFormat="1" ht="21.75" customHeight="1">
      <c r="A700" s="40"/>
      <c r="B700" s="41"/>
      <c r="C700" s="206" t="s">
        <v>928</v>
      </c>
      <c r="D700" s="206" t="s">
        <v>126</v>
      </c>
      <c r="E700" s="207" t="s">
        <v>816</v>
      </c>
      <c r="F700" s="208" t="s">
        <v>817</v>
      </c>
      <c r="G700" s="209" t="s">
        <v>214</v>
      </c>
      <c r="H700" s="210">
        <v>52</v>
      </c>
      <c r="I700" s="211"/>
      <c r="J700" s="212">
        <f>ROUND(I700*H700,2)</f>
        <v>0</v>
      </c>
      <c r="K700" s="208" t="s">
        <v>130</v>
      </c>
      <c r="L700" s="46"/>
      <c r="M700" s="213" t="s">
        <v>19</v>
      </c>
      <c r="N700" s="214" t="s">
        <v>48</v>
      </c>
      <c r="O700" s="86"/>
      <c r="P700" s="215">
        <f>O700*H700</f>
        <v>0</v>
      </c>
      <c r="Q700" s="215">
        <v>0.00061</v>
      </c>
      <c r="R700" s="215">
        <f>Q700*H700</f>
        <v>0.03172</v>
      </c>
      <c r="S700" s="215">
        <v>0</v>
      </c>
      <c r="T700" s="216">
        <f>S700*H700</f>
        <v>0</v>
      </c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R700" s="217" t="s">
        <v>131</v>
      </c>
      <c r="AT700" s="217" t="s">
        <v>126</v>
      </c>
      <c r="AU700" s="217" t="s">
        <v>87</v>
      </c>
      <c r="AY700" s="19" t="s">
        <v>124</v>
      </c>
      <c r="BE700" s="218">
        <f>IF(N700="základní",J700,0)</f>
        <v>0</v>
      </c>
      <c r="BF700" s="218">
        <f>IF(N700="snížená",J700,0)</f>
        <v>0</v>
      </c>
      <c r="BG700" s="218">
        <f>IF(N700="zákl. přenesená",J700,0)</f>
        <v>0</v>
      </c>
      <c r="BH700" s="218">
        <f>IF(N700="sníž. přenesená",J700,0)</f>
        <v>0</v>
      </c>
      <c r="BI700" s="218">
        <f>IF(N700="nulová",J700,0)</f>
        <v>0</v>
      </c>
      <c r="BJ700" s="19" t="s">
        <v>85</v>
      </c>
      <c r="BK700" s="218">
        <f>ROUND(I700*H700,2)</f>
        <v>0</v>
      </c>
      <c r="BL700" s="19" t="s">
        <v>131</v>
      </c>
      <c r="BM700" s="217" t="s">
        <v>929</v>
      </c>
    </row>
    <row r="701" spans="1:47" s="2" customFormat="1" ht="12">
      <c r="A701" s="40"/>
      <c r="B701" s="41"/>
      <c r="C701" s="42"/>
      <c r="D701" s="219" t="s">
        <v>133</v>
      </c>
      <c r="E701" s="42"/>
      <c r="F701" s="220" t="s">
        <v>819</v>
      </c>
      <c r="G701" s="42"/>
      <c r="H701" s="42"/>
      <c r="I701" s="221"/>
      <c r="J701" s="42"/>
      <c r="K701" s="42"/>
      <c r="L701" s="46"/>
      <c r="M701" s="222"/>
      <c r="N701" s="223"/>
      <c r="O701" s="86"/>
      <c r="P701" s="86"/>
      <c r="Q701" s="86"/>
      <c r="R701" s="86"/>
      <c r="S701" s="86"/>
      <c r="T701" s="87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  <c r="AE701" s="40"/>
      <c r="AT701" s="19" t="s">
        <v>133</v>
      </c>
      <c r="AU701" s="19" t="s">
        <v>87</v>
      </c>
    </row>
    <row r="702" spans="1:47" s="2" customFormat="1" ht="12">
      <c r="A702" s="40"/>
      <c r="B702" s="41"/>
      <c r="C702" s="42"/>
      <c r="D702" s="224" t="s">
        <v>135</v>
      </c>
      <c r="E702" s="42"/>
      <c r="F702" s="225" t="s">
        <v>820</v>
      </c>
      <c r="G702" s="42"/>
      <c r="H702" s="42"/>
      <c r="I702" s="221"/>
      <c r="J702" s="42"/>
      <c r="K702" s="42"/>
      <c r="L702" s="46"/>
      <c r="M702" s="222"/>
      <c r="N702" s="223"/>
      <c r="O702" s="86"/>
      <c r="P702" s="86"/>
      <c r="Q702" s="86"/>
      <c r="R702" s="86"/>
      <c r="S702" s="86"/>
      <c r="T702" s="87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T702" s="19" t="s">
        <v>135</v>
      </c>
      <c r="AU702" s="19" t="s">
        <v>87</v>
      </c>
    </row>
    <row r="703" spans="1:51" s="14" customFormat="1" ht="12">
      <c r="A703" s="14"/>
      <c r="B703" s="236"/>
      <c r="C703" s="237"/>
      <c r="D703" s="219" t="s">
        <v>142</v>
      </c>
      <c r="E703" s="238" t="s">
        <v>19</v>
      </c>
      <c r="F703" s="239" t="s">
        <v>930</v>
      </c>
      <c r="G703" s="237"/>
      <c r="H703" s="240">
        <v>38</v>
      </c>
      <c r="I703" s="241"/>
      <c r="J703" s="237"/>
      <c r="K703" s="237"/>
      <c r="L703" s="242"/>
      <c r="M703" s="243"/>
      <c r="N703" s="244"/>
      <c r="O703" s="244"/>
      <c r="P703" s="244"/>
      <c r="Q703" s="244"/>
      <c r="R703" s="244"/>
      <c r="S703" s="244"/>
      <c r="T703" s="245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46" t="s">
        <v>142</v>
      </c>
      <c r="AU703" s="246" t="s">
        <v>87</v>
      </c>
      <c r="AV703" s="14" t="s">
        <v>87</v>
      </c>
      <c r="AW703" s="14" t="s">
        <v>36</v>
      </c>
      <c r="AX703" s="14" t="s">
        <v>77</v>
      </c>
      <c r="AY703" s="246" t="s">
        <v>124</v>
      </c>
    </row>
    <row r="704" spans="1:51" s="14" customFormat="1" ht="12">
      <c r="A704" s="14"/>
      <c r="B704" s="236"/>
      <c r="C704" s="237"/>
      <c r="D704" s="219" t="s">
        <v>142</v>
      </c>
      <c r="E704" s="238" t="s">
        <v>19</v>
      </c>
      <c r="F704" s="239" t="s">
        <v>931</v>
      </c>
      <c r="G704" s="237"/>
      <c r="H704" s="240">
        <v>14</v>
      </c>
      <c r="I704" s="241"/>
      <c r="J704" s="237"/>
      <c r="K704" s="237"/>
      <c r="L704" s="242"/>
      <c r="M704" s="243"/>
      <c r="N704" s="244"/>
      <c r="O704" s="244"/>
      <c r="P704" s="244"/>
      <c r="Q704" s="244"/>
      <c r="R704" s="244"/>
      <c r="S704" s="244"/>
      <c r="T704" s="245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T704" s="246" t="s">
        <v>142</v>
      </c>
      <c r="AU704" s="246" t="s">
        <v>87</v>
      </c>
      <c r="AV704" s="14" t="s">
        <v>87</v>
      </c>
      <c r="AW704" s="14" t="s">
        <v>36</v>
      </c>
      <c r="AX704" s="14" t="s">
        <v>77</v>
      </c>
      <c r="AY704" s="246" t="s">
        <v>124</v>
      </c>
    </row>
    <row r="705" spans="1:51" s="15" customFormat="1" ht="12">
      <c r="A705" s="15"/>
      <c r="B705" s="247"/>
      <c r="C705" s="248"/>
      <c r="D705" s="219" t="s">
        <v>142</v>
      </c>
      <c r="E705" s="249" t="s">
        <v>19</v>
      </c>
      <c r="F705" s="250" t="s">
        <v>146</v>
      </c>
      <c r="G705" s="248"/>
      <c r="H705" s="251">
        <v>52</v>
      </c>
      <c r="I705" s="252"/>
      <c r="J705" s="248"/>
      <c r="K705" s="248"/>
      <c r="L705" s="253"/>
      <c r="M705" s="254"/>
      <c r="N705" s="255"/>
      <c r="O705" s="255"/>
      <c r="P705" s="255"/>
      <c r="Q705" s="255"/>
      <c r="R705" s="255"/>
      <c r="S705" s="255"/>
      <c r="T705" s="256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57" t="s">
        <v>142</v>
      </c>
      <c r="AU705" s="257" t="s">
        <v>87</v>
      </c>
      <c r="AV705" s="15" t="s">
        <v>131</v>
      </c>
      <c r="AW705" s="15" t="s">
        <v>36</v>
      </c>
      <c r="AX705" s="15" t="s">
        <v>85</v>
      </c>
      <c r="AY705" s="257" t="s">
        <v>124</v>
      </c>
    </row>
    <row r="706" spans="1:65" s="2" customFormat="1" ht="16.5" customHeight="1">
      <c r="A706" s="40"/>
      <c r="B706" s="41"/>
      <c r="C706" s="206" t="s">
        <v>932</v>
      </c>
      <c r="D706" s="206" t="s">
        <v>126</v>
      </c>
      <c r="E706" s="207" t="s">
        <v>933</v>
      </c>
      <c r="F706" s="208" t="s">
        <v>934</v>
      </c>
      <c r="G706" s="209" t="s">
        <v>214</v>
      </c>
      <c r="H706" s="210">
        <v>500</v>
      </c>
      <c r="I706" s="211"/>
      <c r="J706" s="212">
        <f>ROUND(I706*H706,2)</f>
        <v>0</v>
      </c>
      <c r="K706" s="208" t="s">
        <v>130</v>
      </c>
      <c r="L706" s="46"/>
      <c r="M706" s="213" t="s">
        <v>19</v>
      </c>
      <c r="N706" s="214" t="s">
        <v>48</v>
      </c>
      <c r="O706" s="86"/>
      <c r="P706" s="215">
        <f>O706*H706</f>
        <v>0</v>
      </c>
      <c r="Q706" s="215">
        <v>0</v>
      </c>
      <c r="R706" s="215">
        <f>Q706*H706</f>
        <v>0</v>
      </c>
      <c r="S706" s="215">
        <v>0</v>
      </c>
      <c r="T706" s="216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17" t="s">
        <v>131</v>
      </c>
      <c r="AT706" s="217" t="s">
        <v>126</v>
      </c>
      <c r="AU706" s="217" t="s">
        <v>87</v>
      </c>
      <c r="AY706" s="19" t="s">
        <v>124</v>
      </c>
      <c r="BE706" s="218">
        <f>IF(N706="základní",J706,0)</f>
        <v>0</v>
      </c>
      <c r="BF706" s="218">
        <f>IF(N706="snížená",J706,0)</f>
        <v>0</v>
      </c>
      <c r="BG706" s="218">
        <f>IF(N706="zákl. přenesená",J706,0)</f>
        <v>0</v>
      </c>
      <c r="BH706" s="218">
        <f>IF(N706="sníž. přenesená",J706,0)</f>
        <v>0</v>
      </c>
      <c r="BI706" s="218">
        <f>IF(N706="nulová",J706,0)</f>
        <v>0</v>
      </c>
      <c r="BJ706" s="19" t="s">
        <v>85</v>
      </c>
      <c r="BK706" s="218">
        <f>ROUND(I706*H706,2)</f>
        <v>0</v>
      </c>
      <c r="BL706" s="19" t="s">
        <v>131</v>
      </c>
      <c r="BM706" s="217" t="s">
        <v>935</v>
      </c>
    </row>
    <row r="707" spans="1:47" s="2" customFormat="1" ht="12">
      <c r="A707" s="40"/>
      <c r="B707" s="41"/>
      <c r="C707" s="42"/>
      <c r="D707" s="219" t="s">
        <v>133</v>
      </c>
      <c r="E707" s="42"/>
      <c r="F707" s="220" t="s">
        <v>936</v>
      </c>
      <c r="G707" s="42"/>
      <c r="H707" s="42"/>
      <c r="I707" s="221"/>
      <c r="J707" s="42"/>
      <c r="K707" s="42"/>
      <c r="L707" s="46"/>
      <c r="M707" s="222"/>
      <c r="N707" s="223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133</v>
      </c>
      <c r="AU707" s="19" t="s">
        <v>87</v>
      </c>
    </row>
    <row r="708" spans="1:47" s="2" customFormat="1" ht="12">
      <c r="A708" s="40"/>
      <c r="B708" s="41"/>
      <c r="C708" s="42"/>
      <c r="D708" s="224" t="s">
        <v>135</v>
      </c>
      <c r="E708" s="42"/>
      <c r="F708" s="225" t="s">
        <v>937</v>
      </c>
      <c r="G708" s="42"/>
      <c r="H708" s="42"/>
      <c r="I708" s="221"/>
      <c r="J708" s="42"/>
      <c r="K708" s="42"/>
      <c r="L708" s="46"/>
      <c r="M708" s="222"/>
      <c r="N708" s="223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135</v>
      </c>
      <c r="AU708" s="19" t="s">
        <v>87</v>
      </c>
    </row>
    <row r="709" spans="1:51" s="13" customFormat="1" ht="12">
      <c r="A709" s="13"/>
      <c r="B709" s="226"/>
      <c r="C709" s="227"/>
      <c r="D709" s="219" t="s">
        <v>142</v>
      </c>
      <c r="E709" s="228" t="s">
        <v>19</v>
      </c>
      <c r="F709" s="229" t="s">
        <v>515</v>
      </c>
      <c r="G709" s="227"/>
      <c r="H709" s="228" t="s">
        <v>19</v>
      </c>
      <c r="I709" s="230"/>
      <c r="J709" s="227"/>
      <c r="K709" s="227"/>
      <c r="L709" s="231"/>
      <c r="M709" s="232"/>
      <c r="N709" s="233"/>
      <c r="O709" s="233"/>
      <c r="P709" s="233"/>
      <c r="Q709" s="233"/>
      <c r="R709" s="233"/>
      <c r="S709" s="233"/>
      <c r="T709" s="234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35" t="s">
        <v>142</v>
      </c>
      <c r="AU709" s="235" t="s">
        <v>87</v>
      </c>
      <c r="AV709" s="13" t="s">
        <v>85</v>
      </c>
      <c r="AW709" s="13" t="s">
        <v>36</v>
      </c>
      <c r="AX709" s="13" t="s">
        <v>77</v>
      </c>
      <c r="AY709" s="235" t="s">
        <v>124</v>
      </c>
    </row>
    <row r="710" spans="1:51" s="13" customFormat="1" ht="12">
      <c r="A710" s="13"/>
      <c r="B710" s="226"/>
      <c r="C710" s="227"/>
      <c r="D710" s="219" t="s">
        <v>142</v>
      </c>
      <c r="E710" s="228" t="s">
        <v>19</v>
      </c>
      <c r="F710" s="229" t="s">
        <v>938</v>
      </c>
      <c r="G710" s="227"/>
      <c r="H710" s="228" t="s">
        <v>19</v>
      </c>
      <c r="I710" s="230"/>
      <c r="J710" s="227"/>
      <c r="K710" s="227"/>
      <c r="L710" s="231"/>
      <c r="M710" s="232"/>
      <c r="N710" s="233"/>
      <c r="O710" s="233"/>
      <c r="P710" s="233"/>
      <c r="Q710" s="233"/>
      <c r="R710" s="233"/>
      <c r="S710" s="233"/>
      <c r="T710" s="234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T710" s="235" t="s">
        <v>142</v>
      </c>
      <c r="AU710" s="235" t="s">
        <v>87</v>
      </c>
      <c r="AV710" s="13" t="s">
        <v>85</v>
      </c>
      <c r="AW710" s="13" t="s">
        <v>36</v>
      </c>
      <c r="AX710" s="13" t="s">
        <v>77</v>
      </c>
      <c r="AY710" s="235" t="s">
        <v>124</v>
      </c>
    </row>
    <row r="711" spans="1:51" s="14" customFormat="1" ht="12">
      <c r="A711" s="14"/>
      <c r="B711" s="236"/>
      <c r="C711" s="237"/>
      <c r="D711" s="219" t="s">
        <v>142</v>
      </c>
      <c r="E711" s="238" t="s">
        <v>19</v>
      </c>
      <c r="F711" s="239" t="s">
        <v>539</v>
      </c>
      <c r="G711" s="237"/>
      <c r="H711" s="240">
        <v>500</v>
      </c>
      <c r="I711" s="241"/>
      <c r="J711" s="237"/>
      <c r="K711" s="237"/>
      <c r="L711" s="242"/>
      <c r="M711" s="243"/>
      <c r="N711" s="244"/>
      <c r="O711" s="244"/>
      <c r="P711" s="244"/>
      <c r="Q711" s="244"/>
      <c r="R711" s="244"/>
      <c r="S711" s="244"/>
      <c r="T711" s="245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T711" s="246" t="s">
        <v>142</v>
      </c>
      <c r="AU711" s="246" t="s">
        <v>87</v>
      </c>
      <c r="AV711" s="14" t="s">
        <v>87</v>
      </c>
      <c r="AW711" s="14" t="s">
        <v>36</v>
      </c>
      <c r="AX711" s="14" t="s">
        <v>85</v>
      </c>
      <c r="AY711" s="246" t="s">
        <v>124</v>
      </c>
    </row>
    <row r="712" spans="1:65" s="2" customFormat="1" ht="16.5" customHeight="1">
      <c r="A712" s="40"/>
      <c r="B712" s="41"/>
      <c r="C712" s="206" t="s">
        <v>939</v>
      </c>
      <c r="D712" s="206" t="s">
        <v>126</v>
      </c>
      <c r="E712" s="207" t="s">
        <v>940</v>
      </c>
      <c r="F712" s="208" t="s">
        <v>941</v>
      </c>
      <c r="G712" s="209" t="s">
        <v>214</v>
      </c>
      <c r="H712" s="210">
        <v>175</v>
      </c>
      <c r="I712" s="211"/>
      <c r="J712" s="212">
        <f>ROUND(I712*H712,2)</f>
        <v>0</v>
      </c>
      <c r="K712" s="208" t="s">
        <v>130</v>
      </c>
      <c r="L712" s="46"/>
      <c r="M712" s="213" t="s">
        <v>19</v>
      </c>
      <c r="N712" s="214" t="s">
        <v>48</v>
      </c>
      <c r="O712" s="86"/>
      <c r="P712" s="215">
        <f>O712*H712</f>
        <v>0</v>
      </c>
      <c r="Q712" s="215">
        <v>0.16371</v>
      </c>
      <c r="R712" s="215">
        <f>Q712*H712</f>
        <v>28.64925</v>
      </c>
      <c r="S712" s="215">
        <v>0</v>
      </c>
      <c r="T712" s="216">
        <f>S712*H712</f>
        <v>0</v>
      </c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R712" s="217" t="s">
        <v>131</v>
      </c>
      <c r="AT712" s="217" t="s">
        <v>126</v>
      </c>
      <c r="AU712" s="217" t="s">
        <v>87</v>
      </c>
      <c r="AY712" s="19" t="s">
        <v>124</v>
      </c>
      <c r="BE712" s="218">
        <f>IF(N712="základní",J712,0)</f>
        <v>0</v>
      </c>
      <c r="BF712" s="218">
        <f>IF(N712="snížená",J712,0)</f>
        <v>0</v>
      </c>
      <c r="BG712" s="218">
        <f>IF(N712="zákl. přenesená",J712,0)</f>
        <v>0</v>
      </c>
      <c r="BH712" s="218">
        <f>IF(N712="sníž. přenesená",J712,0)</f>
        <v>0</v>
      </c>
      <c r="BI712" s="218">
        <f>IF(N712="nulová",J712,0)</f>
        <v>0</v>
      </c>
      <c r="BJ712" s="19" t="s">
        <v>85</v>
      </c>
      <c r="BK712" s="218">
        <f>ROUND(I712*H712,2)</f>
        <v>0</v>
      </c>
      <c r="BL712" s="19" t="s">
        <v>131</v>
      </c>
      <c r="BM712" s="217" t="s">
        <v>942</v>
      </c>
    </row>
    <row r="713" spans="1:47" s="2" customFormat="1" ht="12">
      <c r="A713" s="40"/>
      <c r="B713" s="41"/>
      <c r="C713" s="42"/>
      <c r="D713" s="219" t="s">
        <v>133</v>
      </c>
      <c r="E713" s="42"/>
      <c r="F713" s="220" t="s">
        <v>943</v>
      </c>
      <c r="G713" s="42"/>
      <c r="H713" s="42"/>
      <c r="I713" s="221"/>
      <c r="J713" s="42"/>
      <c r="K713" s="42"/>
      <c r="L713" s="46"/>
      <c r="M713" s="222"/>
      <c r="N713" s="223"/>
      <c r="O713" s="86"/>
      <c r="P713" s="86"/>
      <c r="Q713" s="86"/>
      <c r="R713" s="86"/>
      <c r="S713" s="86"/>
      <c r="T713" s="87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  <c r="AE713" s="40"/>
      <c r="AT713" s="19" t="s">
        <v>133</v>
      </c>
      <c r="AU713" s="19" t="s">
        <v>87</v>
      </c>
    </row>
    <row r="714" spans="1:47" s="2" customFormat="1" ht="12">
      <c r="A714" s="40"/>
      <c r="B714" s="41"/>
      <c r="C714" s="42"/>
      <c r="D714" s="224" t="s">
        <v>135</v>
      </c>
      <c r="E714" s="42"/>
      <c r="F714" s="225" t="s">
        <v>944</v>
      </c>
      <c r="G714" s="42"/>
      <c r="H714" s="42"/>
      <c r="I714" s="221"/>
      <c r="J714" s="42"/>
      <c r="K714" s="42"/>
      <c r="L714" s="46"/>
      <c r="M714" s="222"/>
      <c r="N714" s="223"/>
      <c r="O714" s="86"/>
      <c r="P714" s="86"/>
      <c r="Q714" s="86"/>
      <c r="R714" s="86"/>
      <c r="S714" s="86"/>
      <c r="T714" s="87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T714" s="19" t="s">
        <v>135</v>
      </c>
      <c r="AU714" s="19" t="s">
        <v>87</v>
      </c>
    </row>
    <row r="715" spans="1:51" s="14" customFormat="1" ht="12">
      <c r="A715" s="14"/>
      <c r="B715" s="236"/>
      <c r="C715" s="237"/>
      <c r="D715" s="219" t="s">
        <v>142</v>
      </c>
      <c r="E715" s="238" t="s">
        <v>19</v>
      </c>
      <c r="F715" s="239" t="s">
        <v>945</v>
      </c>
      <c r="G715" s="237"/>
      <c r="H715" s="240">
        <v>175</v>
      </c>
      <c r="I715" s="241"/>
      <c r="J715" s="237"/>
      <c r="K715" s="237"/>
      <c r="L715" s="242"/>
      <c r="M715" s="243"/>
      <c r="N715" s="244"/>
      <c r="O715" s="244"/>
      <c r="P715" s="244"/>
      <c r="Q715" s="244"/>
      <c r="R715" s="244"/>
      <c r="S715" s="244"/>
      <c r="T715" s="245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46" t="s">
        <v>142</v>
      </c>
      <c r="AU715" s="246" t="s">
        <v>87</v>
      </c>
      <c r="AV715" s="14" t="s">
        <v>87</v>
      </c>
      <c r="AW715" s="14" t="s">
        <v>36</v>
      </c>
      <c r="AX715" s="14" t="s">
        <v>85</v>
      </c>
      <c r="AY715" s="246" t="s">
        <v>124</v>
      </c>
    </row>
    <row r="716" spans="1:65" s="2" customFormat="1" ht="16.5" customHeight="1">
      <c r="A716" s="40"/>
      <c r="B716" s="41"/>
      <c r="C716" s="259" t="s">
        <v>946</v>
      </c>
      <c r="D716" s="259" t="s">
        <v>288</v>
      </c>
      <c r="E716" s="260" t="s">
        <v>947</v>
      </c>
      <c r="F716" s="261" t="s">
        <v>948</v>
      </c>
      <c r="G716" s="262" t="s">
        <v>609</v>
      </c>
      <c r="H716" s="263">
        <v>577.5</v>
      </c>
      <c r="I716" s="264"/>
      <c r="J716" s="265">
        <f>ROUND(I716*H716,2)</f>
        <v>0</v>
      </c>
      <c r="K716" s="261" t="s">
        <v>130</v>
      </c>
      <c r="L716" s="266"/>
      <c r="M716" s="267" t="s">
        <v>19</v>
      </c>
      <c r="N716" s="268" t="s">
        <v>48</v>
      </c>
      <c r="O716" s="86"/>
      <c r="P716" s="215">
        <f>O716*H716</f>
        <v>0</v>
      </c>
      <c r="Q716" s="215">
        <v>0.046</v>
      </c>
      <c r="R716" s="215">
        <f>Q716*H716</f>
        <v>26.565</v>
      </c>
      <c r="S716" s="215">
        <v>0</v>
      </c>
      <c r="T716" s="216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17" t="s">
        <v>187</v>
      </c>
      <c r="AT716" s="217" t="s">
        <v>288</v>
      </c>
      <c r="AU716" s="217" t="s">
        <v>87</v>
      </c>
      <c r="AY716" s="19" t="s">
        <v>124</v>
      </c>
      <c r="BE716" s="218">
        <f>IF(N716="základní",J716,0)</f>
        <v>0</v>
      </c>
      <c r="BF716" s="218">
        <f>IF(N716="snížená",J716,0)</f>
        <v>0</v>
      </c>
      <c r="BG716" s="218">
        <f>IF(N716="zákl. přenesená",J716,0)</f>
        <v>0</v>
      </c>
      <c r="BH716" s="218">
        <f>IF(N716="sníž. přenesená",J716,0)</f>
        <v>0</v>
      </c>
      <c r="BI716" s="218">
        <f>IF(N716="nulová",J716,0)</f>
        <v>0</v>
      </c>
      <c r="BJ716" s="19" t="s">
        <v>85</v>
      </c>
      <c r="BK716" s="218">
        <f>ROUND(I716*H716,2)</f>
        <v>0</v>
      </c>
      <c r="BL716" s="19" t="s">
        <v>131</v>
      </c>
      <c r="BM716" s="217" t="s">
        <v>949</v>
      </c>
    </row>
    <row r="717" spans="1:47" s="2" customFormat="1" ht="12">
      <c r="A717" s="40"/>
      <c r="B717" s="41"/>
      <c r="C717" s="42"/>
      <c r="D717" s="219" t="s">
        <v>133</v>
      </c>
      <c r="E717" s="42"/>
      <c r="F717" s="220" t="s">
        <v>948</v>
      </c>
      <c r="G717" s="42"/>
      <c r="H717" s="42"/>
      <c r="I717" s="221"/>
      <c r="J717" s="42"/>
      <c r="K717" s="42"/>
      <c r="L717" s="46"/>
      <c r="M717" s="222"/>
      <c r="N717" s="223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133</v>
      </c>
      <c r="AU717" s="19" t="s">
        <v>87</v>
      </c>
    </row>
    <row r="718" spans="1:51" s="14" customFormat="1" ht="12">
      <c r="A718" s="14"/>
      <c r="B718" s="236"/>
      <c r="C718" s="237"/>
      <c r="D718" s="219" t="s">
        <v>142</v>
      </c>
      <c r="E718" s="237"/>
      <c r="F718" s="239" t="s">
        <v>950</v>
      </c>
      <c r="G718" s="237"/>
      <c r="H718" s="240">
        <v>577.5</v>
      </c>
      <c r="I718" s="241"/>
      <c r="J718" s="237"/>
      <c r="K718" s="237"/>
      <c r="L718" s="242"/>
      <c r="M718" s="243"/>
      <c r="N718" s="244"/>
      <c r="O718" s="244"/>
      <c r="P718" s="244"/>
      <c r="Q718" s="244"/>
      <c r="R718" s="244"/>
      <c r="S718" s="244"/>
      <c r="T718" s="245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46" t="s">
        <v>142</v>
      </c>
      <c r="AU718" s="246" t="s">
        <v>87</v>
      </c>
      <c r="AV718" s="14" t="s">
        <v>87</v>
      </c>
      <c r="AW718" s="14" t="s">
        <v>4</v>
      </c>
      <c r="AX718" s="14" t="s">
        <v>85</v>
      </c>
      <c r="AY718" s="246" t="s">
        <v>124</v>
      </c>
    </row>
    <row r="719" spans="1:65" s="2" customFormat="1" ht="16.5" customHeight="1">
      <c r="A719" s="40"/>
      <c r="B719" s="41"/>
      <c r="C719" s="206" t="s">
        <v>951</v>
      </c>
      <c r="D719" s="206" t="s">
        <v>126</v>
      </c>
      <c r="E719" s="207" t="s">
        <v>952</v>
      </c>
      <c r="F719" s="208" t="s">
        <v>953</v>
      </c>
      <c r="G719" s="209" t="s">
        <v>129</v>
      </c>
      <c r="H719" s="210">
        <v>140</v>
      </c>
      <c r="I719" s="211"/>
      <c r="J719" s="212">
        <f>ROUND(I719*H719,2)</f>
        <v>0</v>
      </c>
      <c r="K719" s="208" t="s">
        <v>130</v>
      </c>
      <c r="L719" s="46"/>
      <c r="M719" s="213" t="s">
        <v>19</v>
      </c>
      <c r="N719" s="214" t="s">
        <v>48</v>
      </c>
      <c r="O719" s="86"/>
      <c r="P719" s="215">
        <f>O719*H719</f>
        <v>0</v>
      </c>
      <c r="Q719" s="215">
        <v>0.02681</v>
      </c>
      <c r="R719" s="215">
        <f>Q719*H719</f>
        <v>3.7534</v>
      </c>
      <c r="S719" s="215">
        <v>0</v>
      </c>
      <c r="T719" s="216">
        <f>S719*H719</f>
        <v>0</v>
      </c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R719" s="217" t="s">
        <v>131</v>
      </c>
      <c r="AT719" s="217" t="s">
        <v>126</v>
      </c>
      <c r="AU719" s="217" t="s">
        <v>87</v>
      </c>
      <c r="AY719" s="19" t="s">
        <v>124</v>
      </c>
      <c r="BE719" s="218">
        <f>IF(N719="základní",J719,0)</f>
        <v>0</v>
      </c>
      <c r="BF719" s="218">
        <f>IF(N719="snížená",J719,0)</f>
        <v>0</v>
      </c>
      <c r="BG719" s="218">
        <f>IF(N719="zákl. přenesená",J719,0)</f>
        <v>0</v>
      </c>
      <c r="BH719" s="218">
        <f>IF(N719="sníž. přenesená",J719,0)</f>
        <v>0</v>
      </c>
      <c r="BI719" s="218">
        <f>IF(N719="nulová",J719,0)</f>
        <v>0</v>
      </c>
      <c r="BJ719" s="19" t="s">
        <v>85</v>
      </c>
      <c r="BK719" s="218">
        <f>ROUND(I719*H719,2)</f>
        <v>0</v>
      </c>
      <c r="BL719" s="19" t="s">
        <v>131</v>
      </c>
      <c r="BM719" s="217" t="s">
        <v>954</v>
      </c>
    </row>
    <row r="720" spans="1:47" s="2" customFormat="1" ht="12">
      <c r="A720" s="40"/>
      <c r="B720" s="41"/>
      <c r="C720" s="42"/>
      <c r="D720" s="219" t="s">
        <v>133</v>
      </c>
      <c r="E720" s="42"/>
      <c r="F720" s="220" t="s">
        <v>955</v>
      </c>
      <c r="G720" s="42"/>
      <c r="H720" s="42"/>
      <c r="I720" s="221"/>
      <c r="J720" s="42"/>
      <c r="K720" s="42"/>
      <c r="L720" s="46"/>
      <c r="M720" s="222"/>
      <c r="N720" s="223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133</v>
      </c>
      <c r="AU720" s="19" t="s">
        <v>87</v>
      </c>
    </row>
    <row r="721" spans="1:47" s="2" customFormat="1" ht="12">
      <c r="A721" s="40"/>
      <c r="B721" s="41"/>
      <c r="C721" s="42"/>
      <c r="D721" s="224" t="s">
        <v>135</v>
      </c>
      <c r="E721" s="42"/>
      <c r="F721" s="225" t="s">
        <v>956</v>
      </c>
      <c r="G721" s="42"/>
      <c r="H721" s="42"/>
      <c r="I721" s="221"/>
      <c r="J721" s="42"/>
      <c r="K721" s="42"/>
      <c r="L721" s="46"/>
      <c r="M721" s="222"/>
      <c r="N721" s="223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135</v>
      </c>
      <c r="AU721" s="19" t="s">
        <v>87</v>
      </c>
    </row>
    <row r="722" spans="1:51" s="14" customFormat="1" ht="12">
      <c r="A722" s="14"/>
      <c r="B722" s="236"/>
      <c r="C722" s="237"/>
      <c r="D722" s="219" t="s">
        <v>142</v>
      </c>
      <c r="E722" s="238" t="s">
        <v>19</v>
      </c>
      <c r="F722" s="239" t="s">
        <v>957</v>
      </c>
      <c r="G722" s="237"/>
      <c r="H722" s="240">
        <v>140</v>
      </c>
      <c r="I722" s="241"/>
      <c r="J722" s="237"/>
      <c r="K722" s="237"/>
      <c r="L722" s="242"/>
      <c r="M722" s="243"/>
      <c r="N722" s="244"/>
      <c r="O722" s="244"/>
      <c r="P722" s="244"/>
      <c r="Q722" s="244"/>
      <c r="R722" s="244"/>
      <c r="S722" s="244"/>
      <c r="T722" s="245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46" t="s">
        <v>142</v>
      </c>
      <c r="AU722" s="246" t="s">
        <v>87</v>
      </c>
      <c r="AV722" s="14" t="s">
        <v>87</v>
      </c>
      <c r="AW722" s="14" t="s">
        <v>36</v>
      </c>
      <c r="AX722" s="14" t="s">
        <v>85</v>
      </c>
      <c r="AY722" s="246" t="s">
        <v>124</v>
      </c>
    </row>
    <row r="723" spans="1:65" s="2" customFormat="1" ht="16.5" customHeight="1">
      <c r="A723" s="40"/>
      <c r="B723" s="41"/>
      <c r="C723" s="206" t="s">
        <v>958</v>
      </c>
      <c r="D723" s="206" t="s">
        <v>126</v>
      </c>
      <c r="E723" s="207" t="s">
        <v>959</v>
      </c>
      <c r="F723" s="208" t="s">
        <v>960</v>
      </c>
      <c r="G723" s="209" t="s">
        <v>129</v>
      </c>
      <c r="H723" s="210">
        <v>8488.44</v>
      </c>
      <c r="I723" s="211"/>
      <c r="J723" s="212">
        <f>ROUND(I723*H723,2)</f>
        <v>0</v>
      </c>
      <c r="K723" s="208" t="s">
        <v>130</v>
      </c>
      <c r="L723" s="46"/>
      <c r="M723" s="213" t="s">
        <v>19</v>
      </c>
      <c r="N723" s="214" t="s">
        <v>48</v>
      </c>
      <c r="O723" s="86"/>
      <c r="P723" s="215">
        <f>O723*H723</f>
        <v>0</v>
      </c>
      <c r="Q723" s="215">
        <v>0</v>
      </c>
      <c r="R723" s="215">
        <f>Q723*H723</f>
        <v>0</v>
      </c>
      <c r="S723" s="215">
        <v>0.01</v>
      </c>
      <c r="T723" s="216">
        <f>S723*H723</f>
        <v>84.88440000000001</v>
      </c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R723" s="217" t="s">
        <v>131</v>
      </c>
      <c r="AT723" s="217" t="s">
        <v>126</v>
      </c>
      <c r="AU723" s="217" t="s">
        <v>87</v>
      </c>
      <c r="AY723" s="19" t="s">
        <v>124</v>
      </c>
      <c r="BE723" s="218">
        <f>IF(N723="základní",J723,0)</f>
        <v>0</v>
      </c>
      <c r="BF723" s="218">
        <f>IF(N723="snížená",J723,0)</f>
        <v>0</v>
      </c>
      <c r="BG723" s="218">
        <f>IF(N723="zákl. přenesená",J723,0)</f>
        <v>0</v>
      </c>
      <c r="BH723" s="218">
        <f>IF(N723="sníž. přenesená",J723,0)</f>
        <v>0</v>
      </c>
      <c r="BI723" s="218">
        <f>IF(N723="nulová",J723,0)</f>
        <v>0</v>
      </c>
      <c r="BJ723" s="19" t="s">
        <v>85</v>
      </c>
      <c r="BK723" s="218">
        <f>ROUND(I723*H723,2)</f>
        <v>0</v>
      </c>
      <c r="BL723" s="19" t="s">
        <v>131</v>
      </c>
      <c r="BM723" s="217" t="s">
        <v>961</v>
      </c>
    </row>
    <row r="724" spans="1:47" s="2" customFormat="1" ht="12">
      <c r="A724" s="40"/>
      <c r="B724" s="41"/>
      <c r="C724" s="42"/>
      <c r="D724" s="219" t="s">
        <v>133</v>
      </c>
      <c r="E724" s="42"/>
      <c r="F724" s="220" t="s">
        <v>962</v>
      </c>
      <c r="G724" s="42"/>
      <c r="H724" s="42"/>
      <c r="I724" s="221"/>
      <c r="J724" s="42"/>
      <c r="K724" s="42"/>
      <c r="L724" s="46"/>
      <c r="M724" s="222"/>
      <c r="N724" s="223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133</v>
      </c>
      <c r="AU724" s="19" t="s">
        <v>87</v>
      </c>
    </row>
    <row r="725" spans="1:47" s="2" customFormat="1" ht="12">
      <c r="A725" s="40"/>
      <c r="B725" s="41"/>
      <c r="C725" s="42"/>
      <c r="D725" s="224" t="s">
        <v>135</v>
      </c>
      <c r="E725" s="42"/>
      <c r="F725" s="225" t="s">
        <v>963</v>
      </c>
      <c r="G725" s="42"/>
      <c r="H725" s="42"/>
      <c r="I725" s="221"/>
      <c r="J725" s="42"/>
      <c r="K725" s="42"/>
      <c r="L725" s="46"/>
      <c r="M725" s="222"/>
      <c r="N725" s="223"/>
      <c r="O725" s="86"/>
      <c r="P725" s="86"/>
      <c r="Q725" s="86"/>
      <c r="R725" s="86"/>
      <c r="S725" s="86"/>
      <c r="T725" s="87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  <c r="AE725" s="40"/>
      <c r="AT725" s="19" t="s">
        <v>135</v>
      </c>
      <c r="AU725" s="19" t="s">
        <v>87</v>
      </c>
    </row>
    <row r="726" spans="1:65" s="2" customFormat="1" ht="16.5" customHeight="1">
      <c r="A726" s="40"/>
      <c r="B726" s="41"/>
      <c r="C726" s="206" t="s">
        <v>964</v>
      </c>
      <c r="D726" s="206" t="s">
        <v>126</v>
      </c>
      <c r="E726" s="207" t="s">
        <v>965</v>
      </c>
      <c r="F726" s="208" t="s">
        <v>966</v>
      </c>
      <c r="G726" s="209" t="s">
        <v>129</v>
      </c>
      <c r="H726" s="210">
        <v>8488.44</v>
      </c>
      <c r="I726" s="211"/>
      <c r="J726" s="212">
        <f>ROUND(I726*H726,2)</f>
        <v>0</v>
      </c>
      <c r="K726" s="208" t="s">
        <v>130</v>
      </c>
      <c r="L726" s="46"/>
      <c r="M726" s="213" t="s">
        <v>19</v>
      </c>
      <c r="N726" s="214" t="s">
        <v>48</v>
      </c>
      <c r="O726" s="86"/>
      <c r="P726" s="215">
        <f>O726*H726</f>
        <v>0</v>
      </c>
      <c r="Q726" s="215">
        <v>0</v>
      </c>
      <c r="R726" s="215">
        <f>Q726*H726</f>
        <v>0</v>
      </c>
      <c r="S726" s="215">
        <v>0.02</v>
      </c>
      <c r="T726" s="216">
        <f>S726*H726</f>
        <v>169.76880000000003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17" t="s">
        <v>131</v>
      </c>
      <c r="AT726" s="217" t="s">
        <v>126</v>
      </c>
      <c r="AU726" s="217" t="s">
        <v>87</v>
      </c>
      <c r="AY726" s="19" t="s">
        <v>124</v>
      </c>
      <c r="BE726" s="218">
        <f>IF(N726="základní",J726,0)</f>
        <v>0</v>
      </c>
      <c r="BF726" s="218">
        <f>IF(N726="snížená",J726,0)</f>
        <v>0</v>
      </c>
      <c r="BG726" s="218">
        <f>IF(N726="zákl. přenesená",J726,0)</f>
        <v>0</v>
      </c>
      <c r="BH726" s="218">
        <f>IF(N726="sníž. přenesená",J726,0)</f>
        <v>0</v>
      </c>
      <c r="BI726" s="218">
        <f>IF(N726="nulová",J726,0)</f>
        <v>0</v>
      </c>
      <c r="BJ726" s="19" t="s">
        <v>85</v>
      </c>
      <c r="BK726" s="218">
        <f>ROUND(I726*H726,2)</f>
        <v>0</v>
      </c>
      <c r="BL726" s="19" t="s">
        <v>131</v>
      </c>
      <c r="BM726" s="217" t="s">
        <v>967</v>
      </c>
    </row>
    <row r="727" spans="1:47" s="2" customFormat="1" ht="12">
      <c r="A727" s="40"/>
      <c r="B727" s="41"/>
      <c r="C727" s="42"/>
      <c r="D727" s="219" t="s">
        <v>133</v>
      </c>
      <c r="E727" s="42"/>
      <c r="F727" s="220" t="s">
        <v>968</v>
      </c>
      <c r="G727" s="42"/>
      <c r="H727" s="42"/>
      <c r="I727" s="221"/>
      <c r="J727" s="42"/>
      <c r="K727" s="42"/>
      <c r="L727" s="46"/>
      <c r="M727" s="222"/>
      <c r="N727" s="223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133</v>
      </c>
      <c r="AU727" s="19" t="s">
        <v>87</v>
      </c>
    </row>
    <row r="728" spans="1:47" s="2" customFormat="1" ht="12">
      <c r="A728" s="40"/>
      <c r="B728" s="41"/>
      <c r="C728" s="42"/>
      <c r="D728" s="224" t="s">
        <v>135</v>
      </c>
      <c r="E728" s="42"/>
      <c r="F728" s="225" t="s">
        <v>969</v>
      </c>
      <c r="G728" s="42"/>
      <c r="H728" s="42"/>
      <c r="I728" s="221"/>
      <c r="J728" s="42"/>
      <c r="K728" s="42"/>
      <c r="L728" s="46"/>
      <c r="M728" s="222"/>
      <c r="N728" s="223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135</v>
      </c>
      <c r="AU728" s="19" t="s">
        <v>87</v>
      </c>
    </row>
    <row r="729" spans="1:51" s="13" customFormat="1" ht="12">
      <c r="A729" s="13"/>
      <c r="B729" s="226"/>
      <c r="C729" s="227"/>
      <c r="D729" s="219" t="s">
        <v>142</v>
      </c>
      <c r="E729" s="228" t="s">
        <v>19</v>
      </c>
      <c r="F729" s="229" t="s">
        <v>970</v>
      </c>
      <c r="G729" s="227"/>
      <c r="H729" s="228" t="s">
        <v>19</v>
      </c>
      <c r="I729" s="230"/>
      <c r="J729" s="227"/>
      <c r="K729" s="227"/>
      <c r="L729" s="231"/>
      <c r="M729" s="232"/>
      <c r="N729" s="233"/>
      <c r="O729" s="233"/>
      <c r="P729" s="233"/>
      <c r="Q729" s="233"/>
      <c r="R729" s="233"/>
      <c r="S729" s="233"/>
      <c r="T729" s="234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T729" s="235" t="s">
        <v>142</v>
      </c>
      <c r="AU729" s="235" t="s">
        <v>87</v>
      </c>
      <c r="AV729" s="13" t="s">
        <v>85</v>
      </c>
      <c r="AW729" s="13" t="s">
        <v>36</v>
      </c>
      <c r="AX729" s="13" t="s">
        <v>77</v>
      </c>
      <c r="AY729" s="235" t="s">
        <v>124</v>
      </c>
    </row>
    <row r="730" spans="1:51" s="13" customFormat="1" ht="12">
      <c r="A730" s="13"/>
      <c r="B730" s="226"/>
      <c r="C730" s="227"/>
      <c r="D730" s="219" t="s">
        <v>142</v>
      </c>
      <c r="E730" s="228" t="s">
        <v>19</v>
      </c>
      <c r="F730" s="229" t="s">
        <v>515</v>
      </c>
      <c r="G730" s="227"/>
      <c r="H730" s="228" t="s">
        <v>19</v>
      </c>
      <c r="I730" s="230"/>
      <c r="J730" s="227"/>
      <c r="K730" s="227"/>
      <c r="L730" s="231"/>
      <c r="M730" s="232"/>
      <c r="N730" s="233"/>
      <c r="O730" s="233"/>
      <c r="P730" s="233"/>
      <c r="Q730" s="233"/>
      <c r="R730" s="233"/>
      <c r="S730" s="233"/>
      <c r="T730" s="234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35" t="s">
        <v>142</v>
      </c>
      <c r="AU730" s="235" t="s">
        <v>87</v>
      </c>
      <c r="AV730" s="13" t="s">
        <v>85</v>
      </c>
      <c r="AW730" s="13" t="s">
        <v>36</v>
      </c>
      <c r="AX730" s="13" t="s">
        <v>77</v>
      </c>
      <c r="AY730" s="235" t="s">
        <v>124</v>
      </c>
    </row>
    <row r="731" spans="1:51" s="14" customFormat="1" ht="12">
      <c r="A731" s="14"/>
      <c r="B731" s="236"/>
      <c r="C731" s="237"/>
      <c r="D731" s="219" t="s">
        <v>142</v>
      </c>
      <c r="E731" s="238" t="s">
        <v>19</v>
      </c>
      <c r="F731" s="239" t="s">
        <v>555</v>
      </c>
      <c r="G731" s="237"/>
      <c r="H731" s="240">
        <v>8488.44</v>
      </c>
      <c r="I731" s="241"/>
      <c r="J731" s="237"/>
      <c r="K731" s="237"/>
      <c r="L731" s="242"/>
      <c r="M731" s="243"/>
      <c r="N731" s="244"/>
      <c r="O731" s="244"/>
      <c r="P731" s="244"/>
      <c r="Q731" s="244"/>
      <c r="R731" s="244"/>
      <c r="S731" s="244"/>
      <c r="T731" s="245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46" t="s">
        <v>142</v>
      </c>
      <c r="AU731" s="246" t="s">
        <v>87</v>
      </c>
      <c r="AV731" s="14" t="s">
        <v>87</v>
      </c>
      <c r="AW731" s="14" t="s">
        <v>36</v>
      </c>
      <c r="AX731" s="14" t="s">
        <v>85</v>
      </c>
      <c r="AY731" s="246" t="s">
        <v>124</v>
      </c>
    </row>
    <row r="732" spans="1:65" s="2" customFormat="1" ht="16.5" customHeight="1">
      <c r="A732" s="40"/>
      <c r="B732" s="41"/>
      <c r="C732" s="206" t="s">
        <v>971</v>
      </c>
      <c r="D732" s="206" t="s">
        <v>126</v>
      </c>
      <c r="E732" s="207" t="s">
        <v>972</v>
      </c>
      <c r="F732" s="208" t="s">
        <v>973</v>
      </c>
      <c r="G732" s="209" t="s">
        <v>609</v>
      </c>
      <c r="H732" s="210">
        <v>10</v>
      </c>
      <c r="I732" s="211"/>
      <c r="J732" s="212">
        <f>ROUND(I732*H732,2)</f>
        <v>0</v>
      </c>
      <c r="K732" s="208" t="s">
        <v>130</v>
      </c>
      <c r="L732" s="46"/>
      <c r="M732" s="213" t="s">
        <v>19</v>
      </c>
      <c r="N732" s="214" t="s">
        <v>48</v>
      </c>
      <c r="O732" s="86"/>
      <c r="P732" s="215">
        <f>O732*H732</f>
        <v>0</v>
      </c>
      <c r="Q732" s="215">
        <v>0</v>
      </c>
      <c r="R732" s="215">
        <f>Q732*H732</f>
        <v>0</v>
      </c>
      <c r="S732" s="215">
        <v>0.004</v>
      </c>
      <c r="T732" s="216">
        <f>S732*H732</f>
        <v>0.04</v>
      </c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R732" s="217" t="s">
        <v>131</v>
      </c>
      <c r="AT732" s="217" t="s">
        <v>126</v>
      </c>
      <c r="AU732" s="217" t="s">
        <v>87</v>
      </c>
      <c r="AY732" s="19" t="s">
        <v>124</v>
      </c>
      <c r="BE732" s="218">
        <f>IF(N732="základní",J732,0)</f>
        <v>0</v>
      </c>
      <c r="BF732" s="218">
        <f>IF(N732="snížená",J732,0)</f>
        <v>0</v>
      </c>
      <c r="BG732" s="218">
        <f>IF(N732="zákl. přenesená",J732,0)</f>
        <v>0</v>
      </c>
      <c r="BH732" s="218">
        <f>IF(N732="sníž. přenesená",J732,0)</f>
        <v>0</v>
      </c>
      <c r="BI732" s="218">
        <f>IF(N732="nulová",J732,0)</f>
        <v>0</v>
      </c>
      <c r="BJ732" s="19" t="s">
        <v>85</v>
      </c>
      <c r="BK732" s="218">
        <f>ROUND(I732*H732,2)</f>
        <v>0</v>
      </c>
      <c r="BL732" s="19" t="s">
        <v>131</v>
      </c>
      <c r="BM732" s="217" t="s">
        <v>974</v>
      </c>
    </row>
    <row r="733" spans="1:47" s="2" customFormat="1" ht="12">
      <c r="A733" s="40"/>
      <c r="B733" s="41"/>
      <c r="C733" s="42"/>
      <c r="D733" s="219" t="s">
        <v>133</v>
      </c>
      <c r="E733" s="42"/>
      <c r="F733" s="220" t="s">
        <v>975</v>
      </c>
      <c r="G733" s="42"/>
      <c r="H733" s="42"/>
      <c r="I733" s="221"/>
      <c r="J733" s="42"/>
      <c r="K733" s="42"/>
      <c r="L733" s="46"/>
      <c r="M733" s="222"/>
      <c r="N733" s="223"/>
      <c r="O733" s="86"/>
      <c r="P733" s="86"/>
      <c r="Q733" s="86"/>
      <c r="R733" s="86"/>
      <c r="S733" s="86"/>
      <c r="T733" s="87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  <c r="AE733" s="40"/>
      <c r="AT733" s="19" t="s">
        <v>133</v>
      </c>
      <c r="AU733" s="19" t="s">
        <v>87</v>
      </c>
    </row>
    <row r="734" spans="1:47" s="2" customFormat="1" ht="12">
      <c r="A734" s="40"/>
      <c r="B734" s="41"/>
      <c r="C734" s="42"/>
      <c r="D734" s="224" t="s">
        <v>135</v>
      </c>
      <c r="E734" s="42"/>
      <c r="F734" s="225" t="s">
        <v>976</v>
      </c>
      <c r="G734" s="42"/>
      <c r="H734" s="42"/>
      <c r="I734" s="221"/>
      <c r="J734" s="42"/>
      <c r="K734" s="42"/>
      <c r="L734" s="46"/>
      <c r="M734" s="222"/>
      <c r="N734" s="223"/>
      <c r="O734" s="86"/>
      <c r="P734" s="86"/>
      <c r="Q734" s="86"/>
      <c r="R734" s="86"/>
      <c r="S734" s="86"/>
      <c r="T734" s="87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T734" s="19" t="s">
        <v>135</v>
      </c>
      <c r="AU734" s="19" t="s">
        <v>87</v>
      </c>
    </row>
    <row r="735" spans="1:51" s="13" customFormat="1" ht="12">
      <c r="A735" s="13"/>
      <c r="B735" s="226"/>
      <c r="C735" s="227"/>
      <c r="D735" s="219" t="s">
        <v>142</v>
      </c>
      <c r="E735" s="228" t="s">
        <v>19</v>
      </c>
      <c r="F735" s="229" t="s">
        <v>977</v>
      </c>
      <c r="G735" s="227"/>
      <c r="H735" s="228" t="s">
        <v>19</v>
      </c>
      <c r="I735" s="230"/>
      <c r="J735" s="227"/>
      <c r="K735" s="227"/>
      <c r="L735" s="231"/>
      <c r="M735" s="232"/>
      <c r="N735" s="233"/>
      <c r="O735" s="233"/>
      <c r="P735" s="233"/>
      <c r="Q735" s="233"/>
      <c r="R735" s="233"/>
      <c r="S735" s="233"/>
      <c r="T735" s="234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35" t="s">
        <v>142</v>
      </c>
      <c r="AU735" s="235" t="s">
        <v>87</v>
      </c>
      <c r="AV735" s="13" t="s">
        <v>85</v>
      </c>
      <c r="AW735" s="13" t="s">
        <v>36</v>
      </c>
      <c r="AX735" s="13" t="s">
        <v>77</v>
      </c>
      <c r="AY735" s="235" t="s">
        <v>124</v>
      </c>
    </row>
    <row r="736" spans="1:51" s="14" customFormat="1" ht="12">
      <c r="A736" s="14"/>
      <c r="B736" s="236"/>
      <c r="C736" s="237"/>
      <c r="D736" s="219" t="s">
        <v>142</v>
      </c>
      <c r="E736" s="238" t="s">
        <v>19</v>
      </c>
      <c r="F736" s="239" t="s">
        <v>203</v>
      </c>
      <c r="G736" s="237"/>
      <c r="H736" s="240">
        <v>10</v>
      </c>
      <c r="I736" s="241"/>
      <c r="J736" s="237"/>
      <c r="K736" s="237"/>
      <c r="L736" s="242"/>
      <c r="M736" s="243"/>
      <c r="N736" s="244"/>
      <c r="O736" s="244"/>
      <c r="P736" s="244"/>
      <c r="Q736" s="244"/>
      <c r="R736" s="244"/>
      <c r="S736" s="244"/>
      <c r="T736" s="245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46" t="s">
        <v>142</v>
      </c>
      <c r="AU736" s="246" t="s">
        <v>87</v>
      </c>
      <c r="AV736" s="14" t="s">
        <v>87</v>
      </c>
      <c r="AW736" s="14" t="s">
        <v>36</v>
      </c>
      <c r="AX736" s="14" t="s">
        <v>85</v>
      </c>
      <c r="AY736" s="246" t="s">
        <v>124</v>
      </c>
    </row>
    <row r="737" spans="1:63" s="12" customFormat="1" ht="22.8" customHeight="1">
      <c r="A737" s="12"/>
      <c r="B737" s="190"/>
      <c r="C737" s="191"/>
      <c r="D737" s="192" t="s">
        <v>76</v>
      </c>
      <c r="E737" s="204" t="s">
        <v>978</v>
      </c>
      <c r="F737" s="204" t="s">
        <v>979</v>
      </c>
      <c r="G737" s="191"/>
      <c r="H737" s="191"/>
      <c r="I737" s="194"/>
      <c r="J737" s="205">
        <f>BK737</f>
        <v>0</v>
      </c>
      <c r="K737" s="191"/>
      <c r="L737" s="196"/>
      <c r="M737" s="197"/>
      <c r="N737" s="198"/>
      <c r="O737" s="198"/>
      <c r="P737" s="199">
        <f>SUM(P738:P805)</f>
        <v>0</v>
      </c>
      <c r="Q737" s="198"/>
      <c r="R737" s="199">
        <f>SUM(R738:R805)</f>
        <v>0</v>
      </c>
      <c r="S737" s="198"/>
      <c r="T737" s="200">
        <f>SUM(T738:T805)</f>
        <v>0</v>
      </c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R737" s="201" t="s">
        <v>85</v>
      </c>
      <c r="AT737" s="202" t="s">
        <v>76</v>
      </c>
      <c r="AU737" s="202" t="s">
        <v>85</v>
      </c>
      <c r="AY737" s="201" t="s">
        <v>124</v>
      </c>
      <c r="BK737" s="203">
        <f>SUM(BK738:BK805)</f>
        <v>0</v>
      </c>
    </row>
    <row r="738" spans="1:65" s="2" customFormat="1" ht="24.15" customHeight="1">
      <c r="A738" s="40"/>
      <c r="B738" s="41"/>
      <c r="C738" s="206" t="s">
        <v>980</v>
      </c>
      <c r="D738" s="206" t="s">
        <v>126</v>
      </c>
      <c r="E738" s="207" t="s">
        <v>981</v>
      </c>
      <c r="F738" s="208" t="s">
        <v>982</v>
      </c>
      <c r="G738" s="209" t="s">
        <v>291</v>
      </c>
      <c r="H738" s="210">
        <v>3.558</v>
      </c>
      <c r="I738" s="211"/>
      <c r="J738" s="212">
        <f>ROUND(I738*H738,2)</f>
        <v>0</v>
      </c>
      <c r="K738" s="208" t="s">
        <v>130</v>
      </c>
      <c r="L738" s="46"/>
      <c r="M738" s="213" t="s">
        <v>19</v>
      </c>
      <c r="N738" s="214" t="s">
        <v>48</v>
      </c>
      <c r="O738" s="86"/>
      <c r="P738" s="215">
        <f>O738*H738</f>
        <v>0</v>
      </c>
      <c r="Q738" s="215">
        <v>0</v>
      </c>
      <c r="R738" s="215">
        <f>Q738*H738</f>
        <v>0</v>
      </c>
      <c r="S738" s="215">
        <v>0</v>
      </c>
      <c r="T738" s="216">
        <f>S738*H738</f>
        <v>0</v>
      </c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  <c r="AE738" s="40"/>
      <c r="AR738" s="217" t="s">
        <v>131</v>
      </c>
      <c r="AT738" s="217" t="s">
        <v>126</v>
      </c>
      <c r="AU738" s="217" t="s">
        <v>87</v>
      </c>
      <c r="AY738" s="19" t="s">
        <v>124</v>
      </c>
      <c r="BE738" s="218">
        <f>IF(N738="základní",J738,0)</f>
        <v>0</v>
      </c>
      <c r="BF738" s="218">
        <f>IF(N738="snížená",J738,0)</f>
        <v>0</v>
      </c>
      <c r="BG738" s="218">
        <f>IF(N738="zákl. přenesená",J738,0)</f>
        <v>0</v>
      </c>
      <c r="BH738" s="218">
        <f>IF(N738="sníž. přenesená",J738,0)</f>
        <v>0</v>
      </c>
      <c r="BI738" s="218">
        <f>IF(N738="nulová",J738,0)</f>
        <v>0</v>
      </c>
      <c r="BJ738" s="19" t="s">
        <v>85</v>
      </c>
      <c r="BK738" s="218">
        <f>ROUND(I738*H738,2)</f>
        <v>0</v>
      </c>
      <c r="BL738" s="19" t="s">
        <v>131</v>
      </c>
      <c r="BM738" s="217" t="s">
        <v>983</v>
      </c>
    </row>
    <row r="739" spans="1:47" s="2" customFormat="1" ht="12">
      <c r="A739" s="40"/>
      <c r="B739" s="41"/>
      <c r="C739" s="42"/>
      <c r="D739" s="219" t="s">
        <v>133</v>
      </c>
      <c r="E739" s="42"/>
      <c r="F739" s="220" t="s">
        <v>984</v>
      </c>
      <c r="G739" s="42"/>
      <c r="H739" s="42"/>
      <c r="I739" s="221"/>
      <c r="J739" s="42"/>
      <c r="K739" s="42"/>
      <c r="L739" s="46"/>
      <c r="M739" s="222"/>
      <c r="N739" s="223"/>
      <c r="O739" s="86"/>
      <c r="P739" s="86"/>
      <c r="Q739" s="86"/>
      <c r="R739" s="86"/>
      <c r="S739" s="86"/>
      <c r="T739" s="87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  <c r="AE739" s="40"/>
      <c r="AT739" s="19" t="s">
        <v>133</v>
      </c>
      <c r="AU739" s="19" t="s">
        <v>87</v>
      </c>
    </row>
    <row r="740" spans="1:47" s="2" customFormat="1" ht="12">
      <c r="A740" s="40"/>
      <c r="B740" s="41"/>
      <c r="C740" s="42"/>
      <c r="D740" s="224" t="s">
        <v>135</v>
      </c>
      <c r="E740" s="42"/>
      <c r="F740" s="225" t="s">
        <v>985</v>
      </c>
      <c r="G740" s="42"/>
      <c r="H740" s="42"/>
      <c r="I740" s="221"/>
      <c r="J740" s="42"/>
      <c r="K740" s="42"/>
      <c r="L740" s="46"/>
      <c r="M740" s="222"/>
      <c r="N740" s="223"/>
      <c r="O740" s="86"/>
      <c r="P740" s="86"/>
      <c r="Q740" s="86"/>
      <c r="R740" s="86"/>
      <c r="S740" s="86"/>
      <c r="T740" s="87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  <c r="AE740" s="40"/>
      <c r="AT740" s="19" t="s">
        <v>135</v>
      </c>
      <c r="AU740" s="19" t="s">
        <v>87</v>
      </c>
    </row>
    <row r="741" spans="1:51" s="13" customFormat="1" ht="12">
      <c r="A741" s="13"/>
      <c r="B741" s="226"/>
      <c r="C741" s="227"/>
      <c r="D741" s="219" t="s">
        <v>142</v>
      </c>
      <c r="E741" s="228" t="s">
        <v>19</v>
      </c>
      <c r="F741" s="229" t="s">
        <v>986</v>
      </c>
      <c r="G741" s="227"/>
      <c r="H741" s="228" t="s">
        <v>19</v>
      </c>
      <c r="I741" s="230"/>
      <c r="J741" s="227"/>
      <c r="K741" s="227"/>
      <c r="L741" s="231"/>
      <c r="M741" s="232"/>
      <c r="N741" s="233"/>
      <c r="O741" s="233"/>
      <c r="P741" s="233"/>
      <c r="Q741" s="233"/>
      <c r="R741" s="233"/>
      <c r="S741" s="233"/>
      <c r="T741" s="234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T741" s="235" t="s">
        <v>142</v>
      </c>
      <c r="AU741" s="235" t="s">
        <v>87</v>
      </c>
      <c r="AV741" s="13" t="s">
        <v>85</v>
      </c>
      <c r="AW741" s="13" t="s">
        <v>36</v>
      </c>
      <c r="AX741" s="13" t="s">
        <v>77</v>
      </c>
      <c r="AY741" s="235" t="s">
        <v>124</v>
      </c>
    </row>
    <row r="742" spans="1:51" s="14" customFormat="1" ht="12">
      <c r="A742" s="14"/>
      <c r="B742" s="236"/>
      <c r="C742" s="237"/>
      <c r="D742" s="219" t="s">
        <v>142</v>
      </c>
      <c r="E742" s="238" t="s">
        <v>19</v>
      </c>
      <c r="F742" s="239" t="s">
        <v>987</v>
      </c>
      <c r="G742" s="237"/>
      <c r="H742" s="240">
        <v>0.75</v>
      </c>
      <c r="I742" s="241"/>
      <c r="J742" s="237"/>
      <c r="K742" s="237"/>
      <c r="L742" s="242"/>
      <c r="M742" s="243"/>
      <c r="N742" s="244"/>
      <c r="O742" s="244"/>
      <c r="P742" s="244"/>
      <c r="Q742" s="244"/>
      <c r="R742" s="244"/>
      <c r="S742" s="244"/>
      <c r="T742" s="245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46" t="s">
        <v>142</v>
      </c>
      <c r="AU742" s="246" t="s">
        <v>87</v>
      </c>
      <c r="AV742" s="14" t="s">
        <v>87</v>
      </c>
      <c r="AW742" s="14" t="s">
        <v>36</v>
      </c>
      <c r="AX742" s="14" t="s">
        <v>77</v>
      </c>
      <c r="AY742" s="246" t="s">
        <v>124</v>
      </c>
    </row>
    <row r="743" spans="1:51" s="13" customFormat="1" ht="12">
      <c r="A743" s="13"/>
      <c r="B743" s="226"/>
      <c r="C743" s="227"/>
      <c r="D743" s="219" t="s">
        <v>142</v>
      </c>
      <c r="E743" s="228" t="s">
        <v>19</v>
      </c>
      <c r="F743" s="229" t="s">
        <v>988</v>
      </c>
      <c r="G743" s="227"/>
      <c r="H743" s="228" t="s">
        <v>19</v>
      </c>
      <c r="I743" s="230"/>
      <c r="J743" s="227"/>
      <c r="K743" s="227"/>
      <c r="L743" s="231"/>
      <c r="M743" s="232"/>
      <c r="N743" s="233"/>
      <c r="O743" s="233"/>
      <c r="P743" s="233"/>
      <c r="Q743" s="233"/>
      <c r="R743" s="233"/>
      <c r="S743" s="233"/>
      <c r="T743" s="234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35" t="s">
        <v>142</v>
      </c>
      <c r="AU743" s="235" t="s">
        <v>87</v>
      </c>
      <c r="AV743" s="13" t="s">
        <v>85</v>
      </c>
      <c r="AW743" s="13" t="s">
        <v>36</v>
      </c>
      <c r="AX743" s="13" t="s">
        <v>77</v>
      </c>
      <c r="AY743" s="235" t="s">
        <v>124</v>
      </c>
    </row>
    <row r="744" spans="1:51" s="14" customFormat="1" ht="12">
      <c r="A744" s="14"/>
      <c r="B744" s="236"/>
      <c r="C744" s="237"/>
      <c r="D744" s="219" t="s">
        <v>142</v>
      </c>
      <c r="E744" s="238" t="s">
        <v>19</v>
      </c>
      <c r="F744" s="239" t="s">
        <v>989</v>
      </c>
      <c r="G744" s="237"/>
      <c r="H744" s="240">
        <v>2.604</v>
      </c>
      <c r="I744" s="241"/>
      <c r="J744" s="237"/>
      <c r="K744" s="237"/>
      <c r="L744" s="242"/>
      <c r="M744" s="243"/>
      <c r="N744" s="244"/>
      <c r="O744" s="244"/>
      <c r="P744" s="244"/>
      <c r="Q744" s="244"/>
      <c r="R744" s="244"/>
      <c r="S744" s="244"/>
      <c r="T744" s="245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46" t="s">
        <v>142</v>
      </c>
      <c r="AU744" s="246" t="s">
        <v>87</v>
      </c>
      <c r="AV744" s="14" t="s">
        <v>87</v>
      </c>
      <c r="AW744" s="14" t="s">
        <v>36</v>
      </c>
      <c r="AX744" s="14" t="s">
        <v>77</v>
      </c>
      <c r="AY744" s="246" t="s">
        <v>124</v>
      </c>
    </row>
    <row r="745" spans="1:51" s="13" customFormat="1" ht="12">
      <c r="A745" s="13"/>
      <c r="B745" s="226"/>
      <c r="C745" s="227"/>
      <c r="D745" s="219" t="s">
        <v>142</v>
      </c>
      <c r="E745" s="228" t="s">
        <v>19</v>
      </c>
      <c r="F745" s="229" t="s">
        <v>990</v>
      </c>
      <c r="G745" s="227"/>
      <c r="H745" s="228" t="s">
        <v>19</v>
      </c>
      <c r="I745" s="230"/>
      <c r="J745" s="227"/>
      <c r="K745" s="227"/>
      <c r="L745" s="231"/>
      <c r="M745" s="232"/>
      <c r="N745" s="233"/>
      <c r="O745" s="233"/>
      <c r="P745" s="233"/>
      <c r="Q745" s="233"/>
      <c r="R745" s="233"/>
      <c r="S745" s="233"/>
      <c r="T745" s="234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35" t="s">
        <v>142</v>
      </c>
      <c r="AU745" s="235" t="s">
        <v>87</v>
      </c>
      <c r="AV745" s="13" t="s">
        <v>85</v>
      </c>
      <c r="AW745" s="13" t="s">
        <v>36</v>
      </c>
      <c r="AX745" s="13" t="s">
        <v>77</v>
      </c>
      <c r="AY745" s="235" t="s">
        <v>124</v>
      </c>
    </row>
    <row r="746" spans="1:51" s="14" customFormat="1" ht="12">
      <c r="A746" s="14"/>
      <c r="B746" s="236"/>
      <c r="C746" s="237"/>
      <c r="D746" s="219" t="s">
        <v>142</v>
      </c>
      <c r="E746" s="238" t="s">
        <v>19</v>
      </c>
      <c r="F746" s="239" t="s">
        <v>991</v>
      </c>
      <c r="G746" s="237"/>
      <c r="H746" s="240">
        <v>0.204</v>
      </c>
      <c r="I746" s="241"/>
      <c r="J746" s="237"/>
      <c r="K746" s="237"/>
      <c r="L746" s="242"/>
      <c r="M746" s="243"/>
      <c r="N746" s="244"/>
      <c r="O746" s="244"/>
      <c r="P746" s="244"/>
      <c r="Q746" s="244"/>
      <c r="R746" s="244"/>
      <c r="S746" s="244"/>
      <c r="T746" s="245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46" t="s">
        <v>142</v>
      </c>
      <c r="AU746" s="246" t="s">
        <v>87</v>
      </c>
      <c r="AV746" s="14" t="s">
        <v>87</v>
      </c>
      <c r="AW746" s="14" t="s">
        <v>36</v>
      </c>
      <c r="AX746" s="14" t="s">
        <v>77</v>
      </c>
      <c r="AY746" s="246" t="s">
        <v>124</v>
      </c>
    </row>
    <row r="747" spans="1:51" s="15" customFormat="1" ht="12">
      <c r="A747" s="15"/>
      <c r="B747" s="247"/>
      <c r="C747" s="248"/>
      <c r="D747" s="219" t="s">
        <v>142</v>
      </c>
      <c r="E747" s="249" t="s">
        <v>19</v>
      </c>
      <c r="F747" s="250" t="s">
        <v>146</v>
      </c>
      <c r="G747" s="248"/>
      <c r="H747" s="251">
        <v>3.5580000000000003</v>
      </c>
      <c r="I747" s="252"/>
      <c r="J747" s="248"/>
      <c r="K747" s="248"/>
      <c r="L747" s="253"/>
      <c r="M747" s="254"/>
      <c r="N747" s="255"/>
      <c r="O747" s="255"/>
      <c r="P747" s="255"/>
      <c r="Q747" s="255"/>
      <c r="R747" s="255"/>
      <c r="S747" s="255"/>
      <c r="T747" s="256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T747" s="257" t="s">
        <v>142</v>
      </c>
      <c r="AU747" s="257" t="s">
        <v>87</v>
      </c>
      <c r="AV747" s="15" t="s">
        <v>131</v>
      </c>
      <c r="AW747" s="15" t="s">
        <v>36</v>
      </c>
      <c r="AX747" s="15" t="s">
        <v>85</v>
      </c>
      <c r="AY747" s="257" t="s">
        <v>124</v>
      </c>
    </row>
    <row r="748" spans="1:65" s="2" customFormat="1" ht="16.5" customHeight="1">
      <c r="A748" s="40"/>
      <c r="B748" s="41"/>
      <c r="C748" s="206" t="s">
        <v>992</v>
      </c>
      <c r="D748" s="206" t="s">
        <v>126</v>
      </c>
      <c r="E748" s="207" t="s">
        <v>993</v>
      </c>
      <c r="F748" s="208" t="s">
        <v>994</v>
      </c>
      <c r="G748" s="209" t="s">
        <v>291</v>
      </c>
      <c r="H748" s="210">
        <v>3193.995</v>
      </c>
      <c r="I748" s="211"/>
      <c r="J748" s="212">
        <f>ROUND(I748*H748,2)</f>
        <v>0</v>
      </c>
      <c r="K748" s="208" t="s">
        <v>130</v>
      </c>
      <c r="L748" s="46"/>
      <c r="M748" s="213" t="s">
        <v>19</v>
      </c>
      <c r="N748" s="214" t="s">
        <v>48</v>
      </c>
      <c r="O748" s="86"/>
      <c r="P748" s="215">
        <f>O748*H748</f>
        <v>0</v>
      </c>
      <c r="Q748" s="215">
        <v>0</v>
      </c>
      <c r="R748" s="215">
        <f>Q748*H748</f>
        <v>0</v>
      </c>
      <c r="S748" s="215">
        <v>0</v>
      </c>
      <c r="T748" s="216">
        <f>S748*H748</f>
        <v>0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17" t="s">
        <v>131</v>
      </c>
      <c r="AT748" s="217" t="s">
        <v>126</v>
      </c>
      <c r="AU748" s="217" t="s">
        <v>87</v>
      </c>
      <c r="AY748" s="19" t="s">
        <v>124</v>
      </c>
      <c r="BE748" s="218">
        <f>IF(N748="základní",J748,0)</f>
        <v>0</v>
      </c>
      <c r="BF748" s="218">
        <f>IF(N748="snížená",J748,0)</f>
        <v>0</v>
      </c>
      <c r="BG748" s="218">
        <f>IF(N748="zákl. přenesená",J748,0)</f>
        <v>0</v>
      </c>
      <c r="BH748" s="218">
        <f>IF(N748="sníž. přenesená",J748,0)</f>
        <v>0</v>
      </c>
      <c r="BI748" s="218">
        <f>IF(N748="nulová",J748,0)</f>
        <v>0</v>
      </c>
      <c r="BJ748" s="19" t="s">
        <v>85</v>
      </c>
      <c r="BK748" s="218">
        <f>ROUND(I748*H748,2)</f>
        <v>0</v>
      </c>
      <c r="BL748" s="19" t="s">
        <v>131</v>
      </c>
      <c r="BM748" s="217" t="s">
        <v>995</v>
      </c>
    </row>
    <row r="749" spans="1:47" s="2" customFormat="1" ht="12">
      <c r="A749" s="40"/>
      <c r="B749" s="41"/>
      <c r="C749" s="42"/>
      <c r="D749" s="219" t="s">
        <v>133</v>
      </c>
      <c r="E749" s="42"/>
      <c r="F749" s="220" t="s">
        <v>996</v>
      </c>
      <c r="G749" s="42"/>
      <c r="H749" s="42"/>
      <c r="I749" s="221"/>
      <c r="J749" s="42"/>
      <c r="K749" s="42"/>
      <c r="L749" s="46"/>
      <c r="M749" s="222"/>
      <c r="N749" s="223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133</v>
      </c>
      <c r="AU749" s="19" t="s">
        <v>87</v>
      </c>
    </row>
    <row r="750" spans="1:47" s="2" customFormat="1" ht="12">
      <c r="A750" s="40"/>
      <c r="B750" s="41"/>
      <c r="C750" s="42"/>
      <c r="D750" s="224" t="s">
        <v>135</v>
      </c>
      <c r="E750" s="42"/>
      <c r="F750" s="225" t="s">
        <v>997</v>
      </c>
      <c r="G750" s="42"/>
      <c r="H750" s="42"/>
      <c r="I750" s="221"/>
      <c r="J750" s="42"/>
      <c r="K750" s="42"/>
      <c r="L750" s="46"/>
      <c r="M750" s="222"/>
      <c r="N750" s="223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135</v>
      </c>
      <c r="AU750" s="19" t="s">
        <v>87</v>
      </c>
    </row>
    <row r="751" spans="1:65" s="2" customFormat="1" ht="16.5" customHeight="1">
      <c r="A751" s="40"/>
      <c r="B751" s="41"/>
      <c r="C751" s="206" t="s">
        <v>998</v>
      </c>
      <c r="D751" s="206" t="s">
        <v>126</v>
      </c>
      <c r="E751" s="207" t="s">
        <v>999</v>
      </c>
      <c r="F751" s="208" t="s">
        <v>1000</v>
      </c>
      <c r="G751" s="209" t="s">
        <v>291</v>
      </c>
      <c r="H751" s="210">
        <v>60685.905</v>
      </c>
      <c r="I751" s="211"/>
      <c r="J751" s="212">
        <f>ROUND(I751*H751,2)</f>
        <v>0</v>
      </c>
      <c r="K751" s="208" t="s">
        <v>130</v>
      </c>
      <c r="L751" s="46"/>
      <c r="M751" s="213" t="s">
        <v>19</v>
      </c>
      <c r="N751" s="214" t="s">
        <v>48</v>
      </c>
      <c r="O751" s="86"/>
      <c r="P751" s="215">
        <f>O751*H751</f>
        <v>0</v>
      </c>
      <c r="Q751" s="215">
        <v>0</v>
      </c>
      <c r="R751" s="215">
        <f>Q751*H751</f>
        <v>0</v>
      </c>
      <c r="S751" s="215">
        <v>0</v>
      </c>
      <c r="T751" s="216">
        <f>S751*H751</f>
        <v>0</v>
      </c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  <c r="AE751" s="40"/>
      <c r="AR751" s="217" t="s">
        <v>131</v>
      </c>
      <c r="AT751" s="217" t="s">
        <v>126</v>
      </c>
      <c r="AU751" s="217" t="s">
        <v>87</v>
      </c>
      <c r="AY751" s="19" t="s">
        <v>124</v>
      </c>
      <c r="BE751" s="218">
        <f>IF(N751="základní",J751,0)</f>
        <v>0</v>
      </c>
      <c r="BF751" s="218">
        <f>IF(N751="snížená",J751,0)</f>
        <v>0</v>
      </c>
      <c r="BG751" s="218">
        <f>IF(N751="zákl. přenesená",J751,0)</f>
        <v>0</v>
      </c>
      <c r="BH751" s="218">
        <f>IF(N751="sníž. přenesená",J751,0)</f>
        <v>0</v>
      </c>
      <c r="BI751" s="218">
        <f>IF(N751="nulová",J751,0)</f>
        <v>0</v>
      </c>
      <c r="BJ751" s="19" t="s">
        <v>85</v>
      </c>
      <c r="BK751" s="218">
        <f>ROUND(I751*H751,2)</f>
        <v>0</v>
      </c>
      <c r="BL751" s="19" t="s">
        <v>131</v>
      </c>
      <c r="BM751" s="217" t="s">
        <v>1001</v>
      </c>
    </row>
    <row r="752" spans="1:47" s="2" customFormat="1" ht="12">
      <c r="A752" s="40"/>
      <c r="B752" s="41"/>
      <c r="C752" s="42"/>
      <c r="D752" s="219" t="s">
        <v>133</v>
      </c>
      <c r="E752" s="42"/>
      <c r="F752" s="220" t="s">
        <v>1002</v>
      </c>
      <c r="G752" s="42"/>
      <c r="H752" s="42"/>
      <c r="I752" s="221"/>
      <c r="J752" s="42"/>
      <c r="K752" s="42"/>
      <c r="L752" s="46"/>
      <c r="M752" s="222"/>
      <c r="N752" s="223"/>
      <c r="O752" s="86"/>
      <c r="P752" s="86"/>
      <c r="Q752" s="86"/>
      <c r="R752" s="86"/>
      <c r="S752" s="86"/>
      <c r="T752" s="87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T752" s="19" t="s">
        <v>133</v>
      </c>
      <c r="AU752" s="19" t="s">
        <v>87</v>
      </c>
    </row>
    <row r="753" spans="1:47" s="2" customFormat="1" ht="12">
      <c r="A753" s="40"/>
      <c r="B753" s="41"/>
      <c r="C753" s="42"/>
      <c r="D753" s="224" t="s">
        <v>135</v>
      </c>
      <c r="E753" s="42"/>
      <c r="F753" s="225" t="s">
        <v>1003</v>
      </c>
      <c r="G753" s="42"/>
      <c r="H753" s="42"/>
      <c r="I753" s="221"/>
      <c r="J753" s="42"/>
      <c r="K753" s="42"/>
      <c r="L753" s="46"/>
      <c r="M753" s="222"/>
      <c r="N753" s="223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135</v>
      </c>
      <c r="AU753" s="19" t="s">
        <v>87</v>
      </c>
    </row>
    <row r="754" spans="1:51" s="14" customFormat="1" ht="12">
      <c r="A754" s="14"/>
      <c r="B754" s="236"/>
      <c r="C754" s="237"/>
      <c r="D754" s="219" t="s">
        <v>142</v>
      </c>
      <c r="E754" s="237"/>
      <c r="F754" s="239" t="s">
        <v>1004</v>
      </c>
      <c r="G754" s="237"/>
      <c r="H754" s="240">
        <v>60685.905</v>
      </c>
      <c r="I754" s="241"/>
      <c r="J754" s="237"/>
      <c r="K754" s="237"/>
      <c r="L754" s="242"/>
      <c r="M754" s="243"/>
      <c r="N754" s="244"/>
      <c r="O754" s="244"/>
      <c r="P754" s="244"/>
      <c r="Q754" s="244"/>
      <c r="R754" s="244"/>
      <c r="S754" s="244"/>
      <c r="T754" s="245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46" t="s">
        <v>142</v>
      </c>
      <c r="AU754" s="246" t="s">
        <v>87</v>
      </c>
      <c r="AV754" s="14" t="s">
        <v>87</v>
      </c>
      <c r="AW754" s="14" t="s">
        <v>4</v>
      </c>
      <c r="AX754" s="14" t="s">
        <v>85</v>
      </c>
      <c r="AY754" s="246" t="s">
        <v>124</v>
      </c>
    </row>
    <row r="755" spans="1:65" s="2" customFormat="1" ht="16.5" customHeight="1">
      <c r="A755" s="40"/>
      <c r="B755" s="41"/>
      <c r="C755" s="206" t="s">
        <v>1005</v>
      </c>
      <c r="D755" s="206" t="s">
        <v>126</v>
      </c>
      <c r="E755" s="207" t="s">
        <v>1006</v>
      </c>
      <c r="F755" s="208" t="s">
        <v>1007</v>
      </c>
      <c r="G755" s="209" t="s">
        <v>291</v>
      </c>
      <c r="H755" s="210">
        <v>268.99</v>
      </c>
      <c r="I755" s="211"/>
      <c r="J755" s="212">
        <f>ROUND(I755*H755,2)</f>
        <v>0</v>
      </c>
      <c r="K755" s="208" t="s">
        <v>130</v>
      </c>
      <c r="L755" s="46"/>
      <c r="M755" s="213" t="s">
        <v>19</v>
      </c>
      <c r="N755" s="214" t="s">
        <v>48</v>
      </c>
      <c r="O755" s="86"/>
      <c r="P755" s="215">
        <f>O755*H755</f>
        <v>0</v>
      </c>
      <c r="Q755" s="215">
        <v>0</v>
      </c>
      <c r="R755" s="215">
        <f>Q755*H755</f>
        <v>0</v>
      </c>
      <c r="S755" s="215">
        <v>0</v>
      </c>
      <c r="T755" s="216">
        <f>S755*H755</f>
        <v>0</v>
      </c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  <c r="AE755" s="40"/>
      <c r="AR755" s="217" t="s">
        <v>131</v>
      </c>
      <c r="AT755" s="217" t="s">
        <v>126</v>
      </c>
      <c r="AU755" s="217" t="s">
        <v>87</v>
      </c>
      <c r="AY755" s="19" t="s">
        <v>124</v>
      </c>
      <c r="BE755" s="218">
        <f>IF(N755="základní",J755,0)</f>
        <v>0</v>
      </c>
      <c r="BF755" s="218">
        <f>IF(N755="snížená",J755,0)</f>
        <v>0</v>
      </c>
      <c r="BG755" s="218">
        <f>IF(N755="zákl. přenesená",J755,0)</f>
        <v>0</v>
      </c>
      <c r="BH755" s="218">
        <f>IF(N755="sníž. přenesená",J755,0)</f>
        <v>0</v>
      </c>
      <c r="BI755" s="218">
        <f>IF(N755="nulová",J755,0)</f>
        <v>0</v>
      </c>
      <c r="BJ755" s="19" t="s">
        <v>85</v>
      </c>
      <c r="BK755" s="218">
        <f>ROUND(I755*H755,2)</f>
        <v>0</v>
      </c>
      <c r="BL755" s="19" t="s">
        <v>131</v>
      </c>
      <c r="BM755" s="217" t="s">
        <v>1008</v>
      </c>
    </row>
    <row r="756" spans="1:47" s="2" customFormat="1" ht="12">
      <c r="A756" s="40"/>
      <c r="B756" s="41"/>
      <c r="C756" s="42"/>
      <c r="D756" s="219" t="s">
        <v>133</v>
      </c>
      <c r="E756" s="42"/>
      <c r="F756" s="220" t="s">
        <v>1009</v>
      </c>
      <c r="G756" s="42"/>
      <c r="H756" s="42"/>
      <c r="I756" s="221"/>
      <c r="J756" s="42"/>
      <c r="K756" s="42"/>
      <c r="L756" s="46"/>
      <c r="M756" s="222"/>
      <c r="N756" s="223"/>
      <c r="O756" s="86"/>
      <c r="P756" s="86"/>
      <c r="Q756" s="86"/>
      <c r="R756" s="86"/>
      <c r="S756" s="86"/>
      <c r="T756" s="87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T756" s="19" t="s">
        <v>133</v>
      </c>
      <c r="AU756" s="19" t="s">
        <v>87</v>
      </c>
    </row>
    <row r="757" spans="1:47" s="2" customFormat="1" ht="12">
      <c r="A757" s="40"/>
      <c r="B757" s="41"/>
      <c r="C757" s="42"/>
      <c r="D757" s="224" t="s">
        <v>135</v>
      </c>
      <c r="E757" s="42"/>
      <c r="F757" s="225" t="s">
        <v>1010</v>
      </c>
      <c r="G757" s="42"/>
      <c r="H757" s="42"/>
      <c r="I757" s="221"/>
      <c r="J757" s="42"/>
      <c r="K757" s="42"/>
      <c r="L757" s="46"/>
      <c r="M757" s="222"/>
      <c r="N757" s="223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135</v>
      </c>
      <c r="AU757" s="19" t="s">
        <v>87</v>
      </c>
    </row>
    <row r="758" spans="1:51" s="14" customFormat="1" ht="12">
      <c r="A758" s="14"/>
      <c r="B758" s="236"/>
      <c r="C758" s="237"/>
      <c r="D758" s="219" t="s">
        <v>142</v>
      </c>
      <c r="E758" s="238" t="s">
        <v>19</v>
      </c>
      <c r="F758" s="239" t="s">
        <v>1011</v>
      </c>
      <c r="G758" s="237"/>
      <c r="H758" s="240">
        <v>268.99</v>
      </c>
      <c r="I758" s="241"/>
      <c r="J758" s="237"/>
      <c r="K758" s="237"/>
      <c r="L758" s="242"/>
      <c r="M758" s="243"/>
      <c r="N758" s="244"/>
      <c r="O758" s="244"/>
      <c r="P758" s="244"/>
      <c r="Q758" s="244"/>
      <c r="R758" s="244"/>
      <c r="S758" s="244"/>
      <c r="T758" s="245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46" t="s">
        <v>142</v>
      </c>
      <c r="AU758" s="246" t="s">
        <v>87</v>
      </c>
      <c r="AV758" s="14" t="s">
        <v>87</v>
      </c>
      <c r="AW758" s="14" t="s">
        <v>36</v>
      </c>
      <c r="AX758" s="14" t="s">
        <v>85</v>
      </c>
      <c r="AY758" s="246" t="s">
        <v>124</v>
      </c>
    </row>
    <row r="759" spans="1:65" s="2" customFormat="1" ht="16.5" customHeight="1">
      <c r="A759" s="40"/>
      <c r="B759" s="41"/>
      <c r="C759" s="206" t="s">
        <v>1012</v>
      </c>
      <c r="D759" s="206" t="s">
        <v>126</v>
      </c>
      <c r="E759" s="207" t="s">
        <v>1013</v>
      </c>
      <c r="F759" s="208" t="s">
        <v>1014</v>
      </c>
      <c r="G759" s="209" t="s">
        <v>291</v>
      </c>
      <c r="H759" s="210">
        <v>5110.81</v>
      </c>
      <c r="I759" s="211"/>
      <c r="J759" s="212">
        <f>ROUND(I759*H759,2)</f>
        <v>0</v>
      </c>
      <c r="K759" s="208" t="s">
        <v>130</v>
      </c>
      <c r="L759" s="46"/>
      <c r="M759" s="213" t="s">
        <v>19</v>
      </c>
      <c r="N759" s="214" t="s">
        <v>48</v>
      </c>
      <c r="O759" s="86"/>
      <c r="P759" s="215">
        <f>O759*H759</f>
        <v>0</v>
      </c>
      <c r="Q759" s="215">
        <v>0</v>
      </c>
      <c r="R759" s="215">
        <f>Q759*H759</f>
        <v>0</v>
      </c>
      <c r="S759" s="215">
        <v>0</v>
      </c>
      <c r="T759" s="216">
        <f>S759*H759</f>
        <v>0</v>
      </c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  <c r="AE759" s="40"/>
      <c r="AR759" s="217" t="s">
        <v>131</v>
      </c>
      <c r="AT759" s="217" t="s">
        <v>126</v>
      </c>
      <c r="AU759" s="217" t="s">
        <v>87</v>
      </c>
      <c r="AY759" s="19" t="s">
        <v>124</v>
      </c>
      <c r="BE759" s="218">
        <f>IF(N759="základní",J759,0)</f>
        <v>0</v>
      </c>
      <c r="BF759" s="218">
        <f>IF(N759="snížená",J759,0)</f>
        <v>0</v>
      </c>
      <c r="BG759" s="218">
        <f>IF(N759="zákl. přenesená",J759,0)</f>
        <v>0</v>
      </c>
      <c r="BH759" s="218">
        <f>IF(N759="sníž. přenesená",J759,0)</f>
        <v>0</v>
      </c>
      <c r="BI759" s="218">
        <f>IF(N759="nulová",J759,0)</f>
        <v>0</v>
      </c>
      <c r="BJ759" s="19" t="s">
        <v>85</v>
      </c>
      <c r="BK759" s="218">
        <f>ROUND(I759*H759,2)</f>
        <v>0</v>
      </c>
      <c r="BL759" s="19" t="s">
        <v>131</v>
      </c>
      <c r="BM759" s="217" t="s">
        <v>1015</v>
      </c>
    </row>
    <row r="760" spans="1:47" s="2" customFormat="1" ht="12">
      <c r="A760" s="40"/>
      <c r="B760" s="41"/>
      <c r="C760" s="42"/>
      <c r="D760" s="219" t="s">
        <v>133</v>
      </c>
      <c r="E760" s="42"/>
      <c r="F760" s="220" t="s">
        <v>1002</v>
      </c>
      <c r="G760" s="42"/>
      <c r="H760" s="42"/>
      <c r="I760" s="221"/>
      <c r="J760" s="42"/>
      <c r="K760" s="42"/>
      <c r="L760" s="46"/>
      <c r="M760" s="222"/>
      <c r="N760" s="223"/>
      <c r="O760" s="86"/>
      <c r="P760" s="86"/>
      <c r="Q760" s="86"/>
      <c r="R760" s="86"/>
      <c r="S760" s="86"/>
      <c r="T760" s="87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T760" s="19" t="s">
        <v>133</v>
      </c>
      <c r="AU760" s="19" t="s">
        <v>87</v>
      </c>
    </row>
    <row r="761" spans="1:47" s="2" customFormat="1" ht="12">
      <c r="A761" s="40"/>
      <c r="B761" s="41"/>
      <c r="C761" s="42"/>
      <c r="D761" s="224" t="s">
        <v>135</v>
      </c>
      <c r="E761" s="42"/>
      <c r="F761" s="225" t="s">
        <v>1016</v>
      </c>
      <c r="G761" s="42"/>
      <c r="H761" s="42"/>
      <c r="I761" s="221"/>
      <c r="J761" s="42"/>
      <c r="K761" s="42"/>
      <c r="L761" s="46"/>
      <c r="M761" s="222"/>
      <c r="N761" s="223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135</v>
      </c>
      <c r="AU761" s="19" t="s">
        <v>87</v>
      </c>
    </row>
    <row r="762" spans="1:51" s="14" customFormat="1" ht="12">
      <c r="A762" s="14"/>
      <c r="B762" s="236"/>
      <c r="C762" s="237"/>
      <c r="D762" s="219" t="s">
        <v>142</v>
      </c>
      <c r="E762" s="237"/>
      <c r="F762" s="239" t="s">
        <v>1017</v>
      </c>
      <c r="G762" s="237"/>
      <c r="H762" s="240">
        <v>5110.81</v>
      </c>
      <c r="I762" s="241"/>
      <c r="J762" s="237"/>
      <c r="K762" s="237"/>
      <c r="L762" s="242"/>
      <c r="M762" s="243"/>
      <c r="N762" s="244"/>
      <c r="O762" s="244"/>
      <c r="P762" s="244"/>
      <c r="Q762" s="244"/>
      <c r="R762" s="244"/>
      <c r="S762" s="244"/>
      <c r="T762" s="245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46" t="s">
        <v>142</v>
      </c>
      <c r="AU762" s="246" t="s">
        <v>87</v>
      </c>
      <c r="AV762" s="14" t="s">
        <v>87</v>
      </c>
      <c r="AW762" s="14" t="s">
        <v>4</v>
      </c>
      <c r="AX762" s="14" t="s">
        <v>85</v>
      </c>
      <c r="AY762" s="246" t="s">
        <v>124</v>
      </c>
    </row>
    <row r="763" spans="1:65" s="2" customFormat="1" ht="16.5" customHeight="1">
      <c r="A763" s="40"/>
      <c r="B763" s="41"/>
      <c r="C763" s="206" t="s">
        <v>1018</v>
      </c>
      <c r="D763" s="206" t="s">
        <v>126</v>
      </c>
      <c r="E763" s="207" t="s">
        <v>1019</v>
      </c>
      <c r="F763" s="208" t="s">
        <v>1020</v>
      </c>
      <c r="G763" s="209" t="s">
        <v>291</v>
      </c>
      <c r="H763" s="210">
        <v>3462.985</v>
      </c>
      <c r="I763" s="211"/>
      <c r="J763" s="212">
        <f>ROUND(I763*H763,2)</f>
        <v>0</v>
      </c>
      <c r="K763" s="208" t="s">
        <v>130</v>
      </c>
      <c r="L763" s="46"/>
      <c r="M763" s="213" t="s">
        <v>19</v>
      </c>
      <c r="N763" s="214" t="s">
        <v>48</v>
      </c>
      <c r="O763" s="86"/>
      <c r="P763" s="215">
        <f>O763*H763</f>
        <v>0</v>
      </c>
      <c r="Q763" s="215">
        <v>0</v>
      </c>
      <c r="R763" s="215">
        <f>Q763*H763</f>
        <v>0</v>
      </c>
      <c r="S763" s="215">
        <v>0</v>
      </c>
      <c r="T763" s="216">
        <f>S763*H763</f>
        <v>0</v>
      </c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  <c r="AE763" s="40"/>
      <c r="AR763" s="217" t="s">
        <v>131</v>
      </c>
      <c r="AT763" s="217" t="s">
        <v>126</v>
      </c>
      <c r="AU763" s="217" t="s">
        <v>87</v>
      </c>
      <c r="AY763" s="19" t="s">
        <v>124</v>
      </c>
      <c r="BE763" s="218">
        <f>IF(N763="základní",J763,0)</f>
        <v>0</v>
      </c>
      <c r="BF763" s="218">
        <f>IF(N763="snížená",J763,0)</f>
        <v>0</v>
      </c>
      <c r="BG763" s="218">
        <f>IF(N763="zákl. přenesená",J763,0)</f>
        <v>0</v>
      </c>
      <c r="BH763" s="218">
        <f>IF(N763="sníž. přenesená",J763,0)</f>
        <v>0</v>
      </c>
      <c r="BI763" s="218">
        <f>IF(N763="nulová",J763,0)</f>
        <v>0</v>
      </c>
      <c r="BJ763" s="19" t="s">
        <v>85</v>
      </c>
      <c r="BK763" s="218">
        <f>ROUND(I763*H763,2)</f>
        <v>0</v>
      </c>
      <c r="BL763" s="19" t="s">
        <v>131</v>
      </c>
      <c r="BM763" s="217" t="s">
        <v>1021</v>
      </c>
    </row>
    <row r="764" spans="1:47" s="2" customFormat="1" ht="12">
      <c r="A764" s="40"/>
      <c r="B764" s="41"/>
      <c r="C764" s="42"/>
      <c r="D764" s="219" t="s">
        <v>133</v>
      </c>
      <c r="E764" s="42"/>
      <c r="F764" s="220" t="s">
        <v>1022</v>
      </c>
      <c r="G764" s="42"/>
      <c r="H764" s="42"/>
      <c r="I764" s="221"/>
      <c r="J764" s="42"/>
      <c r="K764" s="42"/>
      <c r="L764" s="46"/>
      <c r="M764" s="222"/>
      <c r="N764" s="223"/>
      <c r="O764" s="86"/>
      <c r="P764" s="86"/>
      <c r="Q764" s="86"/>
      <c r="R764" s="86"/>
      <c r="S764" s="86"/>
      <c r="T764" s="87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  <c r="AE764" s="40"/>
      <c r="AT764" s="19" t="s">
        <v>133</v>
      </c>
      <c r="AU764" s="19" t="s">
        <v>87</v>
      </c>
    </row>
    <row r="765" spans="1:47" s="2" customFormat="1" ht="12">
      <c r="A765" s="40"/>
      <c r="B765" s="41"/>
      <c r="C765" s="42"/>
      <c r="D765" s="224" t="s">
        <v>135</v>
      </c>
      <c r="E765" s="42"/>
      <c r="F765" s="225" t="s">
        <v>1023</v>
      </c>
      <c r="G765" s="42"/>
      <c r="H765" s="42"/>
      <c r="I765" s="221"/>
      <c r="J765" s="42"/>
      <c r="K765" s="42"/>
      <c r="L765" s="46"/>
      <c r="M765" s="222"/>
      <c r="N765" s="223"/>
      <c r="O765" s="86"/>
      <c r="P765" s="86"/>
      <c r="Q765" s="86"/>
      <c r="R765" s="86"/>
      <c r="S765" s="86"/>
      <c r="T765" s="87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T765" s="19" t="s">
        <v>135</v>
      </c>
      <c r="AU765" s="19" t="s">
        <v>87</v>
      </c>
    </row>
    <row r="766" spans="1:65" s="2" customFormat="1" ht="21.75" customHeight="1">
      <c r="A766" s="40"/>
      <c r="B766" s="41"/>
      <c r="C766" s="206" t="s">
        <v>1024</v>
      </c>
      <c r="D766" s="206" t="s">
        <v>126</v>
      </c>
      <c r="E766" s="207" t="s">
        <v>1025</v>
      </c>
      <c r="F766" s="208" t="s">
        <v>1026</v>
      </c>
      <c r="G766" s="209" t="s">
        <v>291</v>
      </c>
      <c r="H766" s="210">
        <v>179.032</v>
      </c>
      <c r="I766" s="211"/>
      <c r="J766" s="212">
        <f>ROUND(I766*H766,2)</f>
        <v>0</v>
      </c>
      <c r="K766" s="208" t="s">
        <v>130</v>
      </c>
      <c r="L766" s="46"/>
      <c r="M766" s="213" t="s">
        <v>19</v>
      </c>
      <c r="N766" s="214" t="s">
        <v>48</v>
      </c>
      <c r="O766" s="86"/>
      <c r="P766" s="215">
        <f>O766*H766</f>
        <v>0</v>
      </c>
      <c r="Q766" s="215">
        <v>0</v>
      </c>
      <c r="R766" s="215">
        <f>Q766*H766</f>
        <v>0</v>
      </c>
      <c r="S766" s="215">
        <v>0</v>
      </c>
      <c r="T766" s="216">
        <f>S766*H766</f>
        <v>0</v>
      </c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R766" s="217" t="s">
        <v>131</v>
      </c>
      <c r="AT766" s="217" t="s">
        <v>126</v>
      </c>
      <c r="AU766" s="217" t="s">
        <v>87</v>
      </c>
      <c r="AY766" s="19" t="s">
        <v>124</v>
      </c>
      <c r="BE766" s="218">
        <f>IF(N766="základní",J766,0)</f>
        <v>0</v>
      </c>
      <c r="BF766" s="218">
        <f>IF(N766="snížená",J766,0)</f>
        <v>0</v>
      </c>
      <c r="BG766" s="218">
        <f>IF(N766="zákl. přenesená",J766,0)</f>
        <v>0</v>
      </c>
      <c r="BH766" s="218">
        <f>IF(N766="sníž. přenesená",J766,0)</f>
        <v>0</v>
      </c>
      <c r="BI766" s="218">
        <f>IF(N766="nulová",J766,0)</f>
        <v>0</v>
      </c>
      <c r="BJ766" s="19" t="s">
        <v>85</v>
      </c>
      <c r="BK766" s="218">
        <f>ROUND(I766*H766,2)</f>
        <v>0</v>
      </c>
      <c r="BL766" s="19" t="s">
        <v>131</v>
      </c>
      <c r="BM766" s="217" t="s">
        <v>1027</v>
      </c>
    </row>
    <row r="767" spans="1:47" s="2" customFormat="1" ht="12">
      <c r="A767" s="40"/>
      <c r="B767" s="41"/>
      <c r="C767" s="42"/>
      <c r="D767" s="219" t="s">
        <v>133</v>
      </c>
      <c r="E767" s="42"/>
      <c r="F767" s="220" t="s">
        <v>1028</v>
      </c>
      <c r="G767" s="42"/>
      <c r="H767" s="42"/>
      <c r="I767" s="221"/>
      <c r="J767" s="42"/>
      <c r="K767" s="42"/>
      <c r="L767" s="46"/>
      <c r="M767" s="222"/>
      <c r="N767" s="223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133</v>
      </c>
      <c r="AU767" s="19" t="s">
        <v>87</v>
      </c>
    </row>
    <row r="768" spans="1:47" s="2" customFormat="1" ht="12">
      <c r="A768" s="40"/>
      <c r="B768" s="41"/>
      <c r="C768" s="42"/>
      <c r="D768" s="224" t="s">
        <v>135</v>
      </c>
      <c r="E768" s="42"/>
      <c r="F768" s="225" t="s">
        <v>1029</v>
      </c>
      <c r="G768" s="42"/>
      <c r="H768" s="42"/>
      <c r="I768" s="221"/>
      <c r="J768" s="42"/>
      <c r="K768" s="42"/>
      <c r="L768" s="46"/>
      <c r="M768" s="222"/>
      <c r="N768" s="223"/>
      <c r="O768" s="86"/>
      <c r="P768" s="86"/>
      <c r="Q768" s="86"/>
      <c r="R768" s="86"/>
      <c r="S768" s="86"/>
      <c r="T768" s="87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  <c r="AE768" s="40"/>
      <c r="AT768" s="19" t="s">
        <v>135</v>
      </c>
      <c r="AU768" s="19" t="s">
        <v>87</v>
      </c>
    </row>
    <row r="769" spans="1:51" s="13" customFormat="1" ht="12">
      <c r="A769" s="13"/>
      <c r="B769" s="226"/>
      <c r="C769" s="227"/>
      <c r="D769" s="219" t="s">
        <v>142</v>
      </c>
      <c r="E769" s="228" t="s">
        <v>19</v>
      </c>
      <c r="F769" s="229" t="s">
        <v>1030</v>
      </c>
      <c r="G769" s="227"/>
      <c r="H769" s="228" t="s">
        <v>19</v>
      </c>
      <c r="I769" s="230"/>
      <c r="J769" s="227"/>
      <c r="K769" s="227"/>
      <c r="L769" s="231"/>
      <c r="M769" s="232"/>
      <c r="N769" s="233"/>
      <c r="O769" s="233"/>
      <c r="P769" s="233"/>
      <c r="Q769" s="233"/>
      <c r="R769" s="233"/>
      <c r="S769" s="233"/>
      <c r="T769" s="234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T769" s="235" t="s">
        <v>142</v>
      </c>
      <c r="AU769" s="235" t="s">
        <v>87</v>
      </c>
      <c r="AV769" s="13" t="s">
        <v>85</v>
      </c>
      <c r="AW769" s="13" t="s">
        <v>36</v>
      </c>
      <c r="AX769" s="13" t="s">
        <v>77</v>
      </c>
      <c r="AY769" s="235" t="s">
        <v>124</v>
      </c>
    </row>
    <row r="770" spans="1:51" s="14" customFormat="1" ht="12">
      <c r="A770" s="14"/>
      <c r="B770" s="236"/>
      <c r="C770" s="237"/>
      <c r="D770" s="219" t="s">
        <v>142</v>
      </c>
      <c r="E770" s="238" t="s">
        <v>19</v>
      </c>
      <c r="F770" s="239" t="s">
        <v>1031</v>
      </c>
      <c r="G770" s="237"/>
      <c r="H770" s="240">
        <v>48.38</v>
      </c>
      <c r="I770" s="241"/>
      <c r="J770" s="237"/>
      <c r="K770" s="237"/>
      <c r="L770" s="242"/>
      <c r="M770" s="243"/>
      <c r="N770" s="244"/>
      <c r="O770" s="244"/>
      <c r="P770" s="244"/>
      <c r="Q770" s="244"/>
      <c r="R770" s="244"/>
      <c r="S770" s="244"/>
      <c r="T770" s="245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46" t="s">
        <v>142</v>
      </c>
      <c r="AU770" s="246" t="s">
        <v>87</v>
      </c>
      <c r="AV770" s="14" t="s">
        <v>87</v>
      </c>
      <c r="AW770" s="14" t="s">
        <v>36</v>
      </c>
      <c r="AX770" s="14" t="s">
        <v>77</v>
      </c>
      <c r="AY770" s="246" t="s">
        <v>124</v>
      </c>
    </row>
    <row r="771" spans="1:51" s="13" customFormat="1" ht="12">
      <c r="A771" s="13"/>
      <c r="B771" s="226"/>
      <c r="C771" s="227"/>
      <c r="D771" s="219" t="s">
        <v>142</v>
      </c>
      <c r="E771" s="228" t="s">
        <v>19</v>
      </c>
      <c r="F771" s="229" t="s">
        <v>1032</v>
      </c>
      <c r="G771" s="227"/>
      <c r="H771" s="228" t="s">
        <v>19</v>
      </c>
      <c r="I771" s="230"/>
      <c r="J771" s="227"/>
      <c r="K771" s="227"/>
      <c r="L771" s="231"/>
      <c r="M771" s="232"/>
      <c r="N771" s="233"/>
      <c r="O771" s="233"/>
      <c r="P771" s="233"/>
      <c r="Q771" s="233"/>
      <c r="R771" s="233"/>
      <c r="S771" s="233"/>
      <c r="T771" s="234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35" t="s">
        <v>142</v>
      </c>
      <c r="AU771" s="235" t="s">
        <v>87</v>
      </c>
      <c r="AV771" s="13" t="s">
        <v>85</v>
      </c>
      <c r="AW771" s="13" t="s">
        <v>36</v>
      </c>
      <c r="AX771" s="13" t="s">
        <v>77</v>
      </c>
      <c r="AY771" s="235" t="s">
        <v>124</v>
      </c>
    </row>
    <row r="772" spans="1:51" s="14" customFormat="1" ht="12">
      <c r="A772" s="14"/>
      <c r="B772" s="236"/>
      <c r="C772" s="237"/>
      <c r="D772" s="219" t="s">
        <v>142</v>
      </c>
      <c r="E772" s="238" t="s">
        <v>19</v>
      </c>
      <c r="F772" s="239" t="s">
        <v>1033</v>
      </c>
      <c r="G772" s="237"/>
      <c r="H772" s="240">
        <v>47.56</v>
      </c>
      <c r="I772" s="241"/>
      <c r="J772" s="237"/>
      <c r="K772" s="237"/>
      <c r="L772" s="242"/>
      <c r="M772" s="243"/>
      <c r="N772" s="244"/>
      <c r="O772" s="244"/>
      <c r="P772" s="244"/>
      <c r="Q772" s="244"/>
      <c r="R772" s="244"/>
      <c r="S772" s="244"/>
      <c r="T772" s="245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46" t="s">
        <v>142</v>
      </c>
      <c r="AU772" s="246" t="s">
        <v>87</v>
      </c>
      <c r="AV772" s="14" t="s">
        <v>87</v>
      </c>
      <c r="AW772" s="14" t="s">
        <v>36</v>
      </c>
      <c r="AX772" s="14" t="s">
        <v>77</v>
      </c>
      <c r="AY772" s="246" t="s">
        <v>124</v>
      </c>
    </row>
    <row r="773" spans="1:51" s="13" customFormat="1" ht="12">
      <c r="A773" s="13"/>
      <c r="B773" s="226"/>
      <c r="C773" s="227"/>
      <c r="D773" s="219" t="s">
        <v>142</v>
      </c>
      <c r="E773" s="228" t="s">
        <v>19</v>
      </c>
      <c r="F773" s="229" t="s">
        <v>1034</v>
      </c>
      <c r="G773" s="227"/>
      <c r="H773" s="228" t="s">
        <v>19</v>
      </c>
      <c r="I773" s="230"/>
      <c r="J773" s="227"/>
      <c r="K773" s="227"/>
      <c r="L773" s="231"/>
      <c r="M773" s="232"/>
      <c r="N773" s="233"/>
      <c r="O773" s="233"/>
      <c r="P773" s="233"/>
      <c r="Q773" s="233"/>
      <c r="R773" s="233"/>
      <c r="S773" s="233"/>
      <c r="T773" s="234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35" t="s">
        <v>142</v>
      </c>
      <c r="AU773" s="235" t="s">
        <v>87</v>
      </c>
      <c r="AV773" s="13" t="s">
        <v>85</v>
      </c>
      <c r="AW773" s="13" t="s">
        <v>36</v>
      </c>
      <c r="AX773" s="13" t="s">
        <v>77</v>
      </c>
      <c r="AY773" s="235" t="s">
        <v>124</v>
      </c>
    </row>
    <row r="774" spans="1:51" s="14" customFormat="1" ht="12">
      <c r="A774" s="14"/>
      <c r="B774" s="236"/>
      <c r="C774" s="237"/>
      <c r="D774" s="219" t="s">
        <v>142</v>
      </c>
      <c r="E774" s="238" t="s">
        <v>19</v>
      </c>
      <c r="F774" s="239" t="s">
        <v>1035</v>
      </c>
      <c r="G774" s="237"/>
      <c r="H774" s="240">
        <v>10.542</v>
      </c>
      <c r="I774" s="241"/>
      <c r="J774" s="237"/>
      <c r="K774" s="237"/>
      <c r="L774" s="242"/>
      <c r="M774" s="243"/>
      <c r="N774" s="244"/>
      <c r="O774" s="244"/>
      <c r="P774" s="244"/>
      <c r="Q774" s="244"/>
      <c r="R774" s="244"/>
      <c r="S774" s="244"/>
      <c r="T774" s="245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46" t="s">
        <v>142</v>
      </c>
      <c r="AU774" s="246" t="s">
        <v>87</v>
      </c>
      <c r="AV774" s="14" t="s">
        <v>87</v>
      </c>
      <c r="AW774" s="14" t="s">
        <v>36</v>
      </c>
      <c r="AX774" s="14" t="s">
        <v>77</v>
      </c>
      <c r="AY774" s="246" t="s">
        <v>124</v>
      </c>
    </row>
    <row r="775" spans="1:51" s="13" customFormat="1" ht="12">
      <c r="A775" s="13"/>
      <c r="B775" s="226"/>
      <c r="C775" s="227"/>
      <c r="D775" s="219" t="s">
        <v>142</v>
      </c>
      <c r="E775" s="228" t="s">
        <v>19</v>
      </c>
      <c r="F775" s="229" t="s">
        <v>1036</v>
      </c>
      <c r="G775" s="227"/>
      <c r="H775" s="228" t="s">
        <v>19</v>
      </c>
      <c r="I775" s="230"/>
      <c r="J775" s="227"/>
      <c r="K775" s="227"/>
      <c r="L775" s="231"/>
      <c r="M775" s="232"/>
      <c r="N775" s="233"/>
      <c r="O775" s="233"/>
      <c r="P775" s="233"/>
      <c r="Q775" s="233"/>
      <c r="R775" s="233"/>
      <c r="S775" s="233"/>
      <c r="T775" s="234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35" t="s">
        <v>142</v>
      </c>
      <c r="AU775" s="235" t="s">
        <v>87</v>
      </c>
      <c r="AV775" s="13" t="s">
        <v>85</v>
      </c>
      <c r="AW775" s="13" t="s">
        <v>36</v>
      </c>
      <c r="AX775" s="13" t="s">
        <v>77</v>
      </c>
      <c r="AY775" s="235" t="s">
        <v>124</v>
      </c>
    </row>
    <row r="776" spans="1:51" s="14" customFormat="1" ht="12">
      <c r="A776" s="14"/>
      <c r="B776" s="236"/>
      <c r="C776" s="237"/>
      <c r="D776" s="219" t="s">
        <v>142</v>
      </c>
      <c r="E776" s="238" t="s">
        <v>19</v>
      </c>
      <c r="F776" s="239" t="s">
        <v>1037</v>
      </c>
      <c r="G776" s="237"/>
      <c r="H776" s="240">
        <v>72.55</v>
      </c>
      <c r="I776" s="241"/>
      <c r="J776" s="237"/>
      <c r="K776" s="237"/>
      <c r="L776" s="242"/>
      <c r="M776" s="243"/>
      <c r="N776" s="244"/>
      <c r="O776" s="244"/>
      <c r="P776" s="244"/>
      <c r="Q776" s="244"/>
      <c r="R776" s="244"/>
      <c r="S776" s="244"/>
      <c r="T776" s="245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46" t="s">
        <v>142</v>
      </c>
      <c r="AU776" s="246" t="s">
        <v>87</v>
      </c>
      <c r="AV776" s="14" t="s">
        <v>87</v>
      </c>
      <c r="AW776" s="14" t="s">
        <v>36</v>
      </c>
      <c r="AX776" s="14" t="s">
        <v>77</v>
      </c>
      <c r="AY776" s="246" t="s">
        <v>124</v>
      </c>
    </row>
    <row r="777" spans="1:51" s="15" customFormat="1" ht="12">
      <c r="A777" s="15"/>
      <c r="B777" s="247"/>
      <c r="C777" s="248"/>
      <c r="D777" s="219" t="s">
        <v>142</v>
      </c>
      <c r="E777" s="249" t="s">
        <v>19</v>
      </c>
      <c r="F777" s="250" t="s">
        <v>146</v>
      </c>
      <c r="G777" s="248"/>
      <c r="H777" s="251">
        <v>179.03199999999998</v>
      </c>
      <c r="I777" s="252"/>
      <c r="J777" s="248"/>
      <c r="K777" s="248"/>
      <c r="L777" s="253"/>
      <c r="M777" s="254"/>
      <c r="N777" s="255"/>
      <c r="O777" s="255"/>
      <c r="P777" s="255"/>
      <c r="Q777" s="255"/>
      <c r="R777" s="255"/>
      <c r="S777" s="255"/>
      <c r="T777" s="256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T777" s="257" t="s">
        <v>142</v>
      </c>
      <c r="AU777" s="257" t="s">
        <v>87</v>
      </c>
      <c r="AV777" s="15" t="s">
        <v>131</v>
      </c>
      <c r="AW777" s="15" t="s">
        <v>36</v>
      </c>
      <c r="AX777" s="15" t="s">
        <v>85</v>
      </c>
      <c r="AY777" s="257" t="s">
        <v>124</v>
      </c>
    </row>
    <row r="778" spans="1:65" s="2" customFormat="1" ht="21.75" customHeight="1">
      <c r="A778" s="40"/>
      <c r="B778" s="41"/>
      <c r="C778" s="206" t="s">
        <v>1038</v>
      </c>
      <c r="D778" s="206" t="s">
        <v>126</v>
      </c>
      <c r="E778" s="207" t="s">
        <v>1039</v>
      </c>
      <c r="F778" s="208" t="s">
        <v>1040</v>
      </c>
      <c r="G778" s="209" t="s">
        <v>291</v>
      </c>
      <c r="H778" s="210">
        <v>86.4</v>
      </c>
      <c r="I778" s="211"/>
      <c r="J778" s="212">
        <f>ROUND(I778*H778,2)</f>
        <v>0</v>
      </c>
      <c r="K778" s="208" t="s">
        <v>130</v>
      </c>
      <c r="L778" s="46"/>
      <c r="M778" s="213" t="s">
        <v>19</v>
      </c>
      <c r="N778" s="214" t="s">
        <v>48</v>
      </c>
      <c r="O778" s="86"/>
      <c r="P778" s="215">
        <f>O778*H778</f>
        <v>0</v>
      </c>
      <c r="Q778" s="215">
        <v>0</v>
      </c>
      <c r="R778" s="215">
        <f>Q778*H778</f>
        <v>0</v>
      </c>
      <c r="S778" s="215">
        <v>0</v>
      </c>
      <c r="T778" s="216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17" t="s">
        <v>131</v>
      </c>
      <c r="AT778" s="217" t="s">
        <v>126</v>
      </c>
      <c r="AU778" s="217" t="s">
        <v>87</v>
      </c>
      <c r="AY778" s="19" t="s">
        <v>124</v>
      </c>
      <c r="BE778" s="218">
        <f>IF(N778="základní",J778,0)</f>
        <v>0</v>
      </c>
      <c r="BF778" s="218">
        <f>IF(N778="snížená",J778,0)</f>
        <v>0</v>
      </c>
      <c r="BG778" s="218">
        <f>IF(N778="zákl. přenesená",J778,0)</f>
        <v>0</v>
      </c>
      <c r="BH778" s="218">
        <f>IF(N778="sníž. přenesená",J778,0)</f>
        <v>0</v>
      </c>
      <c r="BI778" s="218">
        <f>IF(N778="nulová",J778,0)</f>
        <v>0</v>
      </c>
      <c r="BJ778" s="19" t="s">
        <v>85</v>
      </c>
      <c r="BK778" s="218">
        <f>ROUND(I778*H778,2)</f>
        <v>0</v>
      </c>
      <c r="BL778" s="19" t="s">
        <v>131</v>
      </c>
      <c r="BM778" s="217" t="s">
        <v>1041</v>
      </c>
    </row>
    <row r="779" spans="1:47" s="2" customFormat="1" ht="12">
      <c r="A779" s="40"/>
      <c r="B779" s="41"/>
      <c r="C779" s="42"/>
      <c r="D779" s="219" t="s">
        <v>133</v>
      </c>
      <c r="E779" s="42"/>
      <c r="F779" s="220" t="s">
        <v>1042</v>
      </c>
      <c r="G779" s="42"/>
      <c r="H779" s="42"/>
      <c r="I779" s="221"/>
      <c r="J779" s="42"/>
      <c r="K779" s="42"/>
      <c r="L779" s="46"/>
      <c r="M779" s="222"/>
      <c r="N779" s="223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133</v>
      </c>
      <c r="AU779" s="19" t="s">
        <v>87</v>
      </c>
    </row>
    <row r="780" spans="1:47" s="2" customFormat="1" ht="12">
      <c r="A780" s="40"/>
      <c r="B780" s="41"/>
      <c r="C780" s="42"/>
      <c r="D780" s="224" t="s">
        <v>135</v>
      </c>
      <c r="E780" s="42"/>
      <c r="F780" s="225" t="s">
        <v>1043</v>
      </c>
      <c r="G780" s="42"/>
      <c r="H780" s="42"/>
      <c r="I780" s="221"/>
      <c r="J780" s="42"/>
      <c r="K780" s="42"/>
      <c r="L780" s="46"/>
      <c r="M780" s="222"/>
      <c r="N780" s="223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135</v>
      </c>
      <c r="AU780" s="19" t="s">
        <v>87</v>
      </c>
    </row>
    <row r="781" spans="1:51" s="13" customFormat="1" ht="12">
      <c r="A781" s="13"/>
      <c r="B781" s="226"/>
      <c r="C781" s="227"/>
      <c r="D781" s="219" t="s">
        <v>142</v>
      </c>
      <c r="E781" s="228" t="s">
        <v>19</v>
      </c>
      <c r="F781" s="229" t="s">
        <v>1044</v>
      </c>
      <c r="G781" s="227"/>
      <c r="H781" s="228" t="s">
        <v>19</v>
      </c>
      <c r="I781" s="230"/>
      <c r="J781" s="227"/>
      <c r="K781" s="227"/>
      <c r="L781" s="231"/>
      <c r="M781" s="232"/>
      <c r="N781" s="233"/>
      <c r="O781" s="233"/>
      <c r="P781" s="233"/>
      <c r="Q781" s="233"/>
      <c r="R781" s="233"/>
      <c r="S781" s="233"/>
      <c r="T781" s="234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35" t="s">
        <v>142</v>
      </c>
      <c r="AU781" s="235" t="s">
        <v>87</v>
      </c>
      <c r="AV781" s="13" t="s">
        <v>85</v>
      </c>
      <c r="AW781" s="13" t="s">
        <v>36</v>
      </c>
      <c r="AX781" s="13" t="s">
        <v>77</v>
      </c>
      <c r="AY781" s="235" t="s">
        <v>124</v>
      </c>
    </row>
    <row r="782" spans="1:51" s="14" customFormat="1" ht="12">
      <c r="A782" s="14"/>
      <c r="B782" s="236"/>
      <c r="C782" s="237"/>
      <c r="D782" s="219" t="s">
        <v>142</v>
      </c>
      <c r="E782" s="238" t="s">
        <v>19</v>
      </c>
      <c r="F782" s="239" t="s">
        <v>1045</v>
      </c>
      <c r="G782" s="237"/>
      <c r="H782" s="240">
        <v>86.4</v>
      </c>
      <c r="I782" s="241"/>
      <c r="J782" s="237"/>
      <c r="K782" s="237"/>
      <c r="L782" s="242"/>
      <c r="M782" s="243"/>
      <c r="N782" s="244"/>
      <c r="O782" s="244"/>
      <c r="P782" s="244"/>
      <c r="Q782" s="244"/>
      <c r="R782" s="244"/>
      <c r="S782" s="244"/>
      <c r="T782" s="245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46" t="s">
        <v>142</v>
      </c>
      <c r="AU782" s="246" t="s">
        <v>87</v>
      </c>
      <c r="AV782" s="14" t="s">
        <v>87</v>
      </c>
      <c r="AW782" s="14" t="s">
        <v>36</v>
      </c>
      <c r="AX782" s="14" t="s">
        <v>85</v>
      </c>
      <c r="AY782" s="246" t="s">
        <v>124</v>
      </c>
    </row>
    <row r="783" spans="1:65" s="2" customFormat="1" ht="24.15" customHeight="1">
      <c r="A783" s="40"/>
      <c r="B783" s="41"/>
      <c r="C783" s="206" t="s">
        <v>1046</v>
      </c>
      <c r="D783" s="206" t="s">
        <v>126</v>
      </c>
      <c r="E783" s="207" t="s">
        <v>1047</v>
      </c>
      <c r="F783" s="208" t="s">
        <v>298</v>
      </c>
      <c r="G783" s="209" t="s">
        <v>291</v>
      </c>
      <c r="H783" s="210">
        <v>3193.995</v>
      </c>
      <c r="I783" s="211"/>
      <c r="J783" s="212">
        <f>ROUND(I783*H783,2)</f>
        <v>0</v>
      </c>
      <c r="K783" s="208" t="s">
        <v>130</v>
      </c>
      <c r="L783" s="46"/>
      <c r="M783" s="213" t="s">
        <v>19</v>
      </c>
      <c r="N783" s="214" t="s">
        <v>48</v>
      </c>
      <c r="O783" s="86"/>
      <c r="P783" s="215">
        <f>O783*H783</f>
        <v>0</v>
      </c>
      <c r="Q783" s="215">
        <v>0</v>
      </c>
      <c r="R783" s="215">
        <f>Q783*H783</f>
        <v>0</v>
      </c>
      <c r="S783" s="215">
        <v>0</v>
      </c>
      <c r="T783" s="216">
        <f>S783*H783</f>
        <v>0</v>
      </c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R783" s="217" t="s">
        <v>131</v>
      </c>
      <c r="AT783" s="217" t="s">
        <v>126</v>
      </c>
      <c r="AU783" s="217" t="s">
        <v>87</v>
      </c>
      <c r="AY783" s="19" t="s">
        <v>124</v>
      </c>
      <c r="BE783" s="218">
        <f>IF(N783="základní",J783,0)</f>
        <v>0</v>
      </c>
      <c r="BF783" s="218">
        <f>IF(N783="snížená",J783,0)</f>
        <v>0</v>
      </c>
      <c r="BG783" s="218">
        <f>IF(N783="zákl. přenesená",J783,0)</f>
        <v>0</v>
      </c>
      <c r="BH783" s="218">
        <f>IF(N783="sníž. přenesená",J783,0)</f>
        <v>0</v>
      </c>
      <c r="BI783" s="218">
        <f>IF(N783="nulová",J783,0)</f>
        <v>0</v>
      </c>
      <c r="BJ783" s="19" t="s">
        <v>85</v>
      </c>
      <c r="BK783" s="218">
        <f>ROUND(I783*H783,2)</f>
        <v>0</v>
      </c>
      <c r="BL783" s="19" t="s">
        <v>131</v>
      </c>
      <c r="BM783" s="217" t="s">
        <v>1048</v>
      </c>
    </row>
    <row r="784" spans="1:47" s="2" customFormat="1" ht="12">
      <c r="A784" s="40"/>
      <c r="B784" s="41"/>
      <c r="C784" s="42"/>
      <c r="D784" s="219" t="s">
        <v>133</v>
      </c>
      <c r="E784" s="42"/>
      <c r="F784" s="220" t="s">
        <v>298</v>
      </c>
      <c r="G784" s="42"/>
      <c r="H784" s="42"/>
      <c r="I784" s="221"/>
      <c r="J784" s="42"/>
      <c r="K784" s="42"/>
      <c r="L784" s="46"/>
      <c r="M784" s="222"/>
      <c r="N784" s="223"/>
      <c r="O784" s="86"/>
      <c r="P784" s="86"/>
      <c r="Q784" s="86"/>
      <c r="R784" s="86"/>
      <c r="S784" s="86"/>
      <c r="T784" s="87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  <c r="AE784" s="40"/>
      <c r="AT784" s="19" t="s">
        <v>133</v>
      </c>
      <c r="AU784" s="19" t="s">
        <v>87</v>
      </c>
    </row>
    <row r="785" spans="1:47" s="2" customFormat="1" ht="12">
      <c r="A785" s="40"/>
      <c r="B785" s="41"/>
      <c r="C785" s="42"/>
      <c r="D785" s="224" t="s">
        <v>135</v>
      </c>
      <c r="E785" s="42"/>
      <c r="F785" s="225" t="s">
        <v>1049</v>
      </c>
      <c r="G785" s="42"/>
      <c r="H785" s="42"/>
      <c r="I785" s="221"/>
      <c r="J785" s="42"/>
      <c r="K785" s="42"/>
      <c r="L785" s="46"/>
      <c r="M785" s="222"/>
      <c r="N785" s="223"/>
      <c r="O785" s="86"/>
      <c r="P785" s="86"/>
      <c r="Q785" s="86"/>
      <c r="R785" s="86"/>
      <c r="S785" s="86"/>
      <c r="T785" s="87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T785" s="19" t="s">
        <v>135</v>
      </c>
      <c r="AU785" s="19" t="s">
        <v>87</v>
      </c>
    </row>
    <row r="786" spans="1:51" s="13" customFormat="1" ht="12">
      <c r="A786" s="13"/>
      <c r="B786" s="226"/>
      <c r="C786" s="227"/>
      <c r="D786" s="219" t="s">
        <v>142</v>
      </c>
      <c r="E786" s="228" t="s">
        <v>19</v>
      </c>
      <c r="F786" s="229" t="s">
        <v>1050</v>
      </c>
      <c r="G786" s="227"/>
      <c r="H786" s="228" t="s">
        <v>19</v>
      </c>
      <c r="I786" s="230"/>
      <c r="J786" s="227"/>
      <c r="K786" s="227"/>
      <c r="L786" s="231"/>
      <c r="M786" s="232"/>
      <c r="N786" s="233"/>
      <c r="O786" s="233"/>
      <c r="P786" s="233"/>
      <c r="Q786" s="233"/>
      <c r="R786" s="233"/>
      <c r="S786" s="233"/>
      <c r="T786" s="234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35" t="s">
        <v>142</v>
      </c>
      <c r="AU786" s="235" t="s">
        <v>87</v>
      </c>
      <c r="AV786" s="13" t="s">
        <v>85</v>
      </c>
      <c r="AW786" s="13" t="s">
        <v>36</v>
      </c>
      <c r="AX786" s="13" t="s">
        <v>77</v>
      </c>
      <c r="AY786" s="235" t="s">
        <v>124</v>
      </c>
    </row>
    <row r="787" spans="1:51" s="14" customFormat="1" ht="12">
      <c r="A787" s="14"/>
      <c r="B787" s="236"/>
      <c r="C787" s="237"/>
      <c r="D787" s="219" t="s">
        <v>142</v>
      </c>
      <c r="E787" s="238" t="s">
        <v>19</v>
      </c>
      <c r="F787" s="239" t="s">
        <v>1051</v>
      </c>
      <c r="G787" s="237"/>
      <c r="H787" s="240">
        <v>838.2</v>
      </c>
      <c r="I787" s="241"/>
      <c r="J787" s="237"/>
      <c r="K787" s="237"/>
      <c r="L787" s="242"/>
      <c r="M787" s="243"/>
      <c r="N787" s="244"/>
      <c r="O787" s="244"/>
      <c r="P787" s="244"/>
      <c r="Q787" s="244"/>
      <c r="R787" s="244"/>
      <c r="S787" s="244"/>
      <c r="T787" s="245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46" t="s">
        <v>142</v>
      </c>
      <c r="AU787" s="246" t="s">
        <v>87</v>
      </c>
      <c r="AV787" s="14" t="s">
        <v>87</v>
      </c>
      <c r="AW787" s="14" t="s">
        <v>36</v>
      </c>
      <c r="AX787" s="14" t="s">
        <v>77</v>
      </c>
      <c r="AY787" s="246" t="s">
        <v>124</v>
      </c>
    </row>
    <row r="788" spans="1:51" s="14" customFormat="1" ht="12">
      <c r="A788" s="14"/>
      <c r="B788" s="236"/>
      <c r="C788" s="237"/>
      <c r="D788" s="219" t="s">
        <v>142</v>
      </c>
      <c r="E788" s="238" t="s">
        <v>19</v>
      </c>
      <c r="F788" s="239" t="s">
        <v>1052</v>
      </c>
      <c r="G788" s="237"/>
      <c r="H788" s="240">
        <v>1380.4</v>
      </c>
      <c r="I788" s="241"/>
      <c r="J788" s="237"/>
      <c r="K788" s="237"/>
      <c r="L788" s="242"/>
      <c r="M788" s="243"/>
      <c r="N788" s="244"/>
      <c r="O788" s="244"/>
      <c r="P788" s="244"/>
      <c r="Q788" s="244"/>
      <c r="R788" s="244"/>
      <c r="S788" s="244"/>
      <c r="T788" s="245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46" t="s">
        <v>142</v>
      </c>
      <c r="AU788" s="246" t="s">
        <v>87</v>
      </c>
      <c r="AV788" s="14" t="s">
        <v>87</v>
      </c>
      <c r="AW788" s="14" t="s">
        <v>36</v>
      </c>
      <c r="AX788" s="14" t="s">
        <v>77</v>
      </c>
      <c r="AY788" s="246" t="s">
        <v>124</v>
      </c>
    </row>
    <row r="789" spans="1:51" s="14" customFormat="1" ht="12">
      <c r="A789" s="14"/>
      <c r="B789" s="236"/>
      <c r="C789" s="237"/>
      <c r="D789" s="219" t="s">
        <v>142</v>
      </c>
      <c r="E789" s="238" t="s">
        <v>19</v>
      </c>
      <c r="F789" s="239" t="s">
        <v>1053</v>
      </c>
      <c r="G789" s="237"/>
      <c r="H789" s="240">
        <v>62.35</v>
      </c>
      <c r="I789" s="241"/>
      <c r="J789" s="237"/>
      <c r="K789" s="237"/>
      <c r="L789" s="242"/>
      <c r="M789" s="243"/>
      <c r="N789" s="244"/>
      <c r="O789" s="244"/>
      <c r="P789" s="244"/>
      <c r="Q789" s="244"/>
      <c r="R789" s="244"/>
      <c r="S789" s="244"/>
      <c r="T789" s="245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46" t="s">
        <v>142</v>
      </c>
      <c r="AU789" s="246" t="s">
        <v>87</v>
      </c>
      <c r="AV789" s="14" t="s">
        <v>87</v>
      </c>
      <c r="AW789" s="14" t="s">
        <v>36</v>
      </c>
      <c r="AX789" s="14" t="s">
        <v>77</v>
      </c>
      <c r="AY789" s="246" t="s">
        <v>124</v>
      </c>
    </row>
    <row r="790" spans="1:51" s="14" customFormat="1" ht="12">
      <c r="A790" s="14"/>
      <c r="B790" s="236"/>
      <c r="C790" s="237"/>
      <c r="D790" s="219" t="s">
        <v>142</v>
      </c>
      <c r="E790" s="238" t="s">
        <v>19</v>
      </c>
      <c r="F790" s="239" t="s">
        <v>795</v>
      </c>
      <c r="G790" s="237"/>
      <c r="H790" s="240">
        <v>87</v>
      </c>
      <c r="I790" s="241"/>
      <c r="J790" s="237"/>
      <c r="K790" s="237"/>
      <c r="L790" s="242"/>
      <c r="M790" s="243"/>
      <c r="N790" s="244"/>
      <c r="O790" s="244"/>
      <c r="P790" s="244"/>
      <c r="Q790" s="244"/>
      <c r="R790" s="244"/>
      <c r="S790" s="244"/>
      <c r="T790" s="245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46" t="s">
        <v>142</v>
      </c>
      <c r="AU790" s="246" t="s">
        <v>87</v>
      </c>
      <c r="AV790" s="14" t="s">
        <v>87</v>
      </c>
      <c r="AW790" s="14" t="s">
        <v>36</v>
      </c>
      <c r="AX790" s="14" t="s">
        <v>77</v>
      </c>
      <c r="AY790" s="246" t="s">
        <v>124</v>
      </c>
    </row>
    <row r="791" spans="1:51" s="16" customFormat="1" ht="12">
      <c r="A791" s="16"/>
      <c r="B791" s="269"/>
      <c r="C791" s="270"/>
      <c r="D791" s="219" t="s">
        <v>142</v>
      </c>
      <c r="E791" s="271" t="s">
        <v>19</v>
      </c>
      <c r="F791" s="272" t="s">
        <v>1054</v>
      </c>
      <c r="G791" s="270"/>
      <c r="H791" s="273">
        <v>2367.9500000000003</v>
      </c>
      <c r="I791" s="274"/>
      <c r="J791" s="270"/>
      <c r="K791" s="270"/>
      <c r="L791" s="275"/>
      <c r="M791" s="276"/>
      <c r="N791" s="277"/>
      <c r="O791" s="277"/>
      <c r="P791" s="277"/>
      <c r="Q791" s="277"/>
      <c r="R791" s="277"/>
      <c r="S791" s="277"/>
      <c r="T791" s="278"/>
      <c r="U791" s="16"/>
      <c r="V791" s="16"/>
      <c r="W791" s="16"/>
      <c r="X791" s="16"/>
      <c r="Y791" s="16"/>
      <c r="Z791" s="16"/>
      <c r="AA791" s="16"/>
      <c r="AB791" s="16"/>
      <c r="AC791" s="16"/>
      <c r="AD791" s="16"/>
      <c r="AE791" s="16"/>
      <c r="AT791" s="279" t="s">
        <v>142</v>
      </c>
      <c r="AU791" s="279" t="s">
        <v>87</v>
      </c>
      <c r="AV791" s="16" t="s">
        <v>147</v>
      </c>
      <c r="AW791" s="16" t="s">
        <v>36</v>
      </c>
      <c r="AX791" s="16" t="s">
        <v>77</v>
      </c>
      <c r="AY791" s="279" t="s">
        <v>124</v>
      </c>
    </row>
    <row r="792" spans="1:51" s="13" customFormat="1" ht="12">
      <c r="A792" s="13"/>
      <c r="B792" s="226"/>
      <c r="C792" s="227"/>
      <c r="D792" s="219" t="s">
        <v>142</v>
      </c>
      <c r="E792" s="228" t="s">
        <v>19</v>
      </c>
      <c r="F792" s="229" t="s">
        <v>1055</v>
      </c>
      <c r="G792" s="227"/>
      <c r="H792" s="228" t="s">
        <v>19</v>
      </c>
      <c r="I792" s="230"/>
      <c r="J792" s="227"/>
      <c r="K792" s="227"/>
      <c r="L792" s="231"/>
      <c r="M792" s="232"/>
      <c r="N792" s="233"/>
      <c r="O792" s="233"/>
      <c r="P792" s="233"/>
      <c r="Q792" s="233"/>
      <c r="R792" s="233"/>
      <c r="S792" s="233"/>
      <c r="T792" s="234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T792" s="235" t="s">
        <v>142</v>
      </c>
      <c r="AU792" s="235" t="s">
        <v>87</v>
      </c>
      <c r="AV792" s="13" t="s">
        <v>85</v>
      </c>
      <c r="AW792" s="13" t="s">
        <v>36</v>
      </c>
      <c r="AX792" s="13" t="s">
        <v>77</v>
      </c>
      <c r="AY792" s="235" t="s">
        <v>124</v>
      </c>
    </row>
    <row r="793" spans="1:51" s="14" customFormat="1" ht="12">
      <c r="A793" s="14"/>
      <c r="B793" s="236"/>
      <c r="C793" s="237"/>
      <c r="D793" s="219" t="s">
        <v>142</v>
      </c>
      <c r="E793" s="238" t="s">
        <v>19</v>
      </c>
      <c r="F793" s="239" t="s">
        <v>1056</v>
      </c>
      <c r="G793" s="237"/>
      <c r="H793" s="240">
        <v>258</v>
      </c>
      <c r="I793" s="241"/>
      <c r="J793" s="237"/>
      <c r="K793" s="237"/>
      <c r="L793" s="242"/>
      <c r="M793" s="243"/>
      <c r="N793" s="244"/>
      <c r="O793" s="244"/>
      <c r="P793" s="244"/>
      <c r="Q793" s="244"/>
      <c r="R793" s="244"/>
      <c r="S793" s="244"/>
      <c r="T793" s="245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46" t="s">
        <v>142</v>
      </c>
      <c r="AU793" s="246" t="s">
        <v>87</v>
      </c>
      <c r="AV793" s="14" t="s">
        <v>87</v>
      </c>
      <c r="AW793" s="14" t="s">
        <v>36</v>
      </c>
      <c r="AX793" s="14" t="s">
        <v>77</v>
      </c>
      <c r="AY793" s="246" t="s">
        <v>124</v>
      </c>
    </row>
    <row r="794" spans="1:51" s="14" customFormat="1" ht="12">
      <c r="A794" s="14"/>
      <c r="B794" s="236"/>
      <c r="C794" s="237"/>
      <c r="D794" s="219" t="s">
        <v>142</v>
      </c>
      <c r="E794" s="238" t="s">
        <v>19</v>
      </c>
      <c r="F794" s="239" t="s">
        <v>1057</v>
      </c>
      <c r="G794" s="237"/>
      <c r="H794" s="240">
        <v>291</v>
      </c>
      <c r="I794" s="241"/>
      <c r="J794" s="237"/>
      <c r="K794" s="237"/>
      <c r="L794" s="242"/>
      <c r="M794" s="243"/>
      <c r="N794" s="244"/>
      <c r="O794" s="244"/>
      <c r="P794" s="244"/>
      <c r="Q794" s="244"/>
      <c r="R794" s="244"/>
      <c r="S794" s="244"/>
      <c r="T794" s="245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46" t="s">
        <v>142</v>
      </c>
      <c r="AU794" s="246" t="s">
        <v>87</v>
      </c>
      <c r="AV794" s="14" t="s">
        <v>87</v>
      </c>
      <c r="AW794" s="14" t="s">
        <v>36</v>
      </c>
      <c r="AX794" s="14" t="s">
        <v>77</v>
      </c>
      <c r="AY794" s="246" t="s">
        <v>124</v>
      </c>
    </row>
    <row r="795" spans="1:51" s="16" customFormat="1" ht="12">
      <c r="A795" s="16"/>
      <c r="B795" s="269"/>
      <c r="C795" s="270"/>
      <c r="D795" s="219" t="s">
        <v>142</v>
      </c>
      <c r="E795" s="271" t="s">
        <v>19</v>
      </c>
      <c r="F795" s="272" t="s">
        <v>1054</v>
      </c>
      <c r="G795" s="270"/>
      <c r="H795" s="273">
        <v>549</v>
      </c>
      <c r="I795" s="274"/>
      <c r="J795" s="270"/>
      <c r="K795" s="270"/>
      <c r="L795" s="275"/>
      <c r="M795" s="276"/>
      <c r="N795" s="277"/>
      <c r="O795" s="277"/>
      <c r="P795" s="277"/>
      <c r="Q795" s="277"/>
      <c r="R795" s="277"/>
      <c r="S795" s="277"/>
      <c r="T795" s="278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T795" s="279" t="s">
        <v>142</v>
      </c>
      <c r="AU795" s="279" t="s">
        <v>87</v>
      </c>
      <c r="AV795" s="16" t="s">
        <v>147</v>
      </c>
      <c r="AW795" s="16" t="s">
        <v>36</v>
      </c>
      <c r="AX795" s="16" t="s">
        <v>77</v>
      </c>
      <c r="AY795" s="279" t="s">
        <v>124</v>
      </c>
    </row>
    <row r="796" spans="1:51" s="13" customFormat="1" ht="12">
      <c r="A796" s="13"/>
      <c r="B796" s="226"/>
      <c r="C796" s="227"/>
      <c r="D796" s="219" t="s">
        <v>142</v>
      </c>
      <c r="E796" s="228" t="s">
        <v>19</v>
      </c>
      <c r="F796" s="229" t="s">
        <v>1058</v>
      </c>
      <c r="G796" s="227"/>
      <c r="H796" s="228" t="s">
        <v>19</v>
      </c>
      <c r="I796" s="230"/>
      <c r="J796" s="227"/>
      <c r="K796" s="227"/>
      <c r="L796" s="231"/>
      <c r="M796" s="232"/>
      <c r="N796" s="233"/>
      <c r="O796" s="233"/>
      <c r="P796" s="233"/>
      <c r="Q796" s="233"/>
      <c r="R796" s="233"/>
      <c r="S796" s="233"/>
      <c r="T796" s="234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T796" s="235" t="s">
        <v>142</v>
      </c>
      <c r="AU796" s="235" t="s">
        <v>87</v>
      </c>
      <c r="AV796" s="13" t="s">
        <v>85</v>
      </c>
      <c r="AW796" s="13" t="s">
        <v>36</v>
      </c>
      <c r="AX796" s="13" t="s">
        <v>77</v>
      </c>
      <c r="AY796" s="235" t="s">
        <v>124</v>
      </c>
    </row>
    <row r="797" spans="1:51" s="14" customFormat="1" ht="12">
      <c r="A797" s="14"/>
      <c r="B797" s="236"/>
      <c r="C797" s="237"/>
      <c r="D797" s="219" t="s">
        <v>142</v>
      </c>
      <c r="E797" s="238" t="s">
        <v>19</v>
      </c>
      <c r="F797" s="239" t="s">
        <v>1059</v>
      </c>
      <c r="G797" s="237"/>
      <c r="H797" s="240">
        <v>11.739</v>
      </c>
      <c r="I797" s="241"/>
      <c r="J797" s="237"/>
      <c r="K797" s="237"/>
      <c r="L797" s="242"/>
      <c r="M797" s="243"/>
      <c r="N797" s="244"/>
      <c r="O797" s="244"/>
      <c r="P797" s="244"/>
      <c r="Q797" s="244"/>
      <c r="R797" s="244"/>
      <c r="S797" s="244"/>
      <c r="T797" s="245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46" t="s">
        <v>142</v>
      </c>
      <c r="AU797" s="246" t="s">
        <v>87</v>
      </c>
      <c r="AV797" s="14" t="s">
        <v>87</v>
      </c>
      <c r="AW797" s="14" t="s">
        <v>36</v>
      </c>
      <c r="AX797" s="14" t="s">
        <v>77</v>
      </c>
      <c r="AY797" s="246" t="s">
        <v>124</v>
      </c>
    </row>
    <row r="798" spans="1:51" s="14" customFormat="1" ht="12">
      <c r="A798" s="14"/>
      <c r="B798" s="236"/>
      <c r="C798" s="237"/>
      <c r="D798" s="219" t="s">
        <v>142</v>
      </c>
      <c r="E798" s="238" t="s">
        <v>19</v>
      </c>
      <c r="F798" s="239" t="s">
        <v>1060</v>
      </c>
      <c r="G798" s="237"/>
      <c r="H798" s="240">
        <v>6.579</v>
      </c>
      <c r="I798" s="241"/>
      <c r="J798" s="237"/>
      <c r="K798" s="237"/>
      <c r="L798" s="242"/>
      <c r="M798" s="243"/>
      <c r="N798" s="244"/>
      <c r="O798" s="244"/>
      <c r="P798" s="244"/>
      <c r="Q798" s="244"/>
      <c r="R798" s="244"/>
      <c r="S798" s="244"/>
      <c r="T798" s="245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46" t="s">
        <v>142</v>
      </c>
      <c r="AU798" s="246" t="s">
        <v>87</v>
      </c>
      <c r="AV798" s="14" t="s">
        <v>87</v>
      </c>
      <c r="AW798" s="14" t="s">
        <v>36</v>
      </c>
      <c r="AX798" s="14" t="s">
        <v>77</v>
      </c>
      <c r="AY798" s="246" t="s">
        <v>124</v>
      </c>
    </row>
    <row r="799" spans="1:51" s="14" customFormat="1" ht="12">
      <c r="A799" s="14"/>
      <c r="B799" s="236"/>
      <c r="C799" s="237"/>
      <c r="D799" s="219" t="s">
        <v>142</v>
      </c>
      <c r="E799" s="238" t="s">
        <v>19</v>
      </c>
      <c r="F799" s="239" t="s">
        <v>1061</v>
      </c>
      <c r="G799" s="237"/>
      <c r="H799" s="240">
        <v>4.074</v>
      </c>
      <c r="I799" s="241"/>
      <c r="J799" s="237"/>
      <c r="K799" s="237"/>
      <c r="L799" s="242"/>
      <c r="M799" s="243"/>
      <c r="N799" s="244"/>
      <c r="O799" s="244"/>
      <c r="P799" s="244"/>
      <c r="Q799" s="244"/>
      <c r="R799" s="244"/>
      <c r="S799" s="244"/>
      <c r="T799" s="245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46" t="s">
        <v>142</v>
      </c>
      <c r="AU799" s="246" t="s">
        <v>87</v>
      </c>
      <c r="AV799" s="14" t="s">
        <v>87</v>
      </c>
      <c r="AW799" s="14" t="s">
        <v>36</v>
      </c>
      <c r="AX799" s="14" t="s">
        <v>77</v>
      </c>
      <c r="AY799" s="246" t="s">
        <v>124</v>
      </c>
    </row>
    <row r="800" spans="1:51" s="16" customFormat="1" ht="12">
      <c r="A800" s="16"/>
      <c r="B800" s="269"/>
      <c r="C800" s="270"/>
      <c r="D800" s="219" t="s">
        <v>142</v>
      </c>
      <c r="E800" s="271" t="s">
        <v>19</v>
      </c>
      <c r="F800" s="272" t="s">
        <v>1054</v>
      </c>
      <c r="G800" s="270"/>
      <c r="H800" s="273">
        <v>22.392000000000003</v>
      </c>
      <c r="I800" s="274"/>
      <c r="J800" s="270"/>
      <c r="K800" s="270"/>
      <c r="L800" s="275"/>
      <c r="M800" s="276"/>
      <c r="N800" s="277"/>
      <c r="O800" s="277"/>
      <c r="P800" s="277"/>
      <c r="Q800" s="277"/>
      <c r="R800" s="277"/>
      <c r="S800" s="277"/>
      <c r="T800" s="278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T800" s="279" t="s">
        <v>142</v>
      </c>
      <c r="AU800" s="279" t="s">
        <v>87</v>
      </c>
      <c r="AV800" s="16" t="s">
        <v>147</v>
      </c>
      <c r="AW800" s="16" t="s">
        <v>36</v>
      </c>
      <c r="AX800" s="16" t="s">
        <v>77</v>
      </c>
      <c r="AY800" s="279" t="s">
        <v>124</v>
      </c>
    </row>
    <row r="801" spans="1:51" s="13" customFormat="1" ht="12">
      <c r="A801" s="13"/>
      <c r="B801" s="226"/>
      <c r="C801" s="227"/>
      <c r="D801" s="219" t="s">
        <v>142</v>
      </c>
      <c r="E801" s="228" t="s">
        <v>19</v>
      </c>
      <c r="F801" s="229" t="s">
        <v>1062</v>
      </c>
      <c r="G801" s="227"/>
      <c r="H801" s="228" t="s">
        <v>19</v>
      </c>
      <c r="I801" s="230"/>
      <c r="J801" s="227"/>
      <c r="K801" s="227"/>
      <c r="L801" s="231"/>
      <c r="M801" s="232"/>
      <c r="N801" s="233"/>
      <c r="O801" s="233"/>
      <c r="P801" s="233"/>
      <c r="Q801" s="233"/>
      <c r="R801" s="233"/>
      <c r="S801" s="233"/>
      <c r="T801" s="234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T801" s="235" t="s">
        <v>142</v>
      </c>
      <c r="AU801" s="235" t="s">
        <v>87</v>
      </c>
      <c r="AV801" s="13" t="s">
        <v>85</v>
      </c>
      <c r="AW801" s="13" t="s">
        <v>36</v>
      </c>
      <c r="AX801" s="13" t="s">
        <v>77</v>
      </c>
      <c r="AY801" s="235" t="s">
        <v>124</v>
      </c>
    </row>
    <row r="802" spans="1:51" s="14" customFormat="1" ht="12">
      <c r="A802" s="14"/>
      <c r="B802" s="236"/>
      <c r="C802" s="237"/>
      <c r="D802" s="219" t="s">
        <v>142</v>
      </c>
      <c r="E802" s="238" t="s">
        <v>19</v>
      </c>
      <c r="F802" s="239" t="s">
        <v>1063</v>
      </c>
      <c r="G802" s="237"/>
      <c r="H802" s="240">
        <v>84.884</v>
      </c>
      <c r="I802" s="241"/>
      <c r="J802" s="237"/>
      <c r="K802" s="237"/>
      <c r="L802" s="242"/>
      <c r="M802" s="243"/>
      <c r="N802" s="244"/>
      <c r="O802" s="244"/>
      <c r="P802" s="244"/>
      <c r="Q802" s="244"/>
      <c r="R802" s="244"/>
      <c r="S802" s="244"/>
      <c r="T802" s="245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46" t="s">
        <v>142</v>
      </c>
      <c r="AU802" s="246" t="s">
        <v>87</v>
      </c>
      <c r="AV802" s="14" t="s">
        <v>87</v>
      </c>
      <c r="AW802" s="14" t="s">
        <v>36</v>
      </c>
      <c r="AX802" s="14" t="s">
        <v>77</v>
      </c>
      <c r="AY802" s="246" t="s">
        <v>124</v>
      </c>
    </row>
    <row r="803" spans="1:51" s="14" customFormat="1" ht="12">
      <c r="A803" s="14"/>
      <c r="B803" s="236"/>
      <c r="C803" s="237"/>
      <c r="D803" s="219" t="s">
        <v>142</v>
      </c>
      <c r="E803" s="238" t="s">
        <v>19</v>
      </c>
      <c r="F803" s="239" t="s">
        <v>1064</v>
      </c>
      <c r="G803" s="237"/>
      <c r="H803" s="240">
        <v>169.769</v>
      </c>
      <c r="I803" s="241"/>
      <c r="J803" s="237"/>
      <c r="K803" s="237"/>
      <c r="L803" s="242"/>
      <c r="M803" s="243"/>
      <c r="N803" s="244"/>
      <c r="O803" s="244"/>
      <c r="P803" s="244"/>
      <c r="Q803" s="244"/>
      <c r="R803" s="244"/>
      <c r="S803" s="244"/>
      <c r="T803" s="245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46" t="s">
        <v>142</v>
      </c>
      <c r="AU803" s="246" t="s">
        <v>87</v>
      </c>
      <c r="AV803" s="14" t="s">
        <v>87</v>
      </c>
      <c r="AW803" s="14" t="s">
        <v>36</v>
      </c>
      <c r="AX803" s="14" t="s">
        <v>77</v>
      </c>
      <c r="AY803" s="246" t="s">
        <v>124</v>
      </c>
    </row>
    <row r="804" spans="1:51" s="16" customFormat="1" ht="12">
      <c r="A804" s="16"/>
      <c r="B804" s="269"/>
      <c r="C804" s="270"/>
      <c r="D804" s="219" t="s">
        <v>142</v>
      </c>
      <c r="E804" s="271" t="s">
        <v>19</v>
      </c>
      <c r="F804" s="272" t="s">
        <v>1054</v>
      </c>
      <c r="G804" s="270"/>
      <c r="H804" s="273">
        <v>254.65300000000002</v>
      </c>
      <c r="I804" s="274"/>
      <c r="J804" s="270"/>
      <c r="K804" s="270"/>
      <c r="L804" s="275"/>
      <c r="M804" s="276"/>
      <c r="N804" s="277"/>
      <c r="O804" s="277"/>
      <c r="P804" s="277"/>
      <c r="Q804" s="277"/>
      <c r="R804" s="277"/>
      <c r="S804" s="277"/>
      <c r="T804" s="278"/>
      <c r="U804" s="16"/>
      <c r="V804" s="16"/>
      <c r="W804" s="16"/>
      <c r="X804" s="16"/>
      <c r="Y804" s="16"/>
      <c r="Z804" s="16"/>
      <c r="AA804" s="16"/>
      <c r="AB804" s="16"/>
      <c r="AC804" s="16"/>
      <c r="AD804" s="16"/>
      <c r="AE804" s="16"/>
      <c r="AT804" s="279" t="s">
        <v>142</v>
      </c>
      <c r="AU804" s="279" t="s">
        <v>87</v>
      </c>
      <c r="AV804" s="16" t="s">
        <v>147</v>
      </c>
      <c r="AW804" s="16" t="s">
        <v>36</v>
      </c>
      <c r="AX804" s="16" t="s">
        <v>77</v>
      </c>
      <c r="AY804" s="279" t="s">
        <v>124</v>
      </c>
    </row>
    <row r="805" spans="1:51" s="15" customFormat="1" ht="12">
      <c r="A805" s="15"/>
      <c r="B805" s="247"/>
      <c r="C805" s="248"/>
      <c r="D805" s="219" t="s">
        <v>142</v>
      </c>
      <c r="E805" s="249" t="s">
        <v>19</v>
      </c>
      <c r="F805" s="250" t="s">
        <v>146</v>
      </c>
      <c r="G805" s="248"/>
      <c r="H805" s="251">
        <v>3193.995000000001</v>
      </c>
      <c r="I805" s="252"/>
      <c r="J805" s="248"/>
      <c r="K805" s="248"/>
      <c r="L805" s="253"/>
      <c r="M805" s="254"/>
      <c r="N805" s="255"/>
      <c r="O805" s="255"/>
      <c r="P805" s="255"/>
      <c r="Q805" s="255"/>
      <c r="R805" s="255"/>
      <c r="S805" s="255"/>
      <c r="T805" s="256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T805" s="257" t="s">
        <v>142</v>
      </c>
      <c r="AU805" s="257" t="s">
        <v>87</v>
      </c>
      <c r="AV805" s="15" t="s">
        <v>131</v>
      </c>
      <c r="AW805" s="15" t="s">
        <v>36</v>
      </c>
      <c r="AX805" s="15" t="s">
        <v>85</v>
      </c>
      <c r="AY805" s="257" t="s">
        <v>124</v>
      </c>
    </row>
    <row r="806" spans="1:63" s="12" customFormat="1" ht="22.8" customHeight="1">
      <c r="A806" s="12"/>
      <c r="B806" s="190"/>
      <c r="C806" s="191"/>
      <c r="D806" s="192" t="s">
        <v>76</v>
      </c>
      <c r="E806" s="204" t="s">
        <v>1065</v>
      </c>
      <c r="F806" s="204" t="s">
        <v>1066</v>
      </c>
      <c r="G806" s="191"/>
      <c r="H806" s="191"/>
      <c r="I806" s="194"/>
      <c r="J806" s="205">
        <f>BK806</f>
        <v>0</v>
      </c>
      <c r="K806" s="191"/>
      <c r="L806" s="196"/>
      <c r="M806" s="197"/>
      <c r="N806" s="198"/>
      <c r="O806" s="198"/>
      <c r="P806" s="199">
        <f>SUM(P807:P812)</f>
        <v>0</v>
      </c>
      <c r="Q806" s="198"/>
      <c r="R806" s="199">
        <f>SUM(R807:R812)</f>
        <v>0</v>
      </c>
      <c r="S806" s="198"/>
      <c r="T806" s="200">
        <f>SUM(T807:T812)</f>
        <v>0</v>
      </c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R806" s="201" t="s">
        <v>85</v>
      </c>
      <c r="AT806" s="202" t="s">
        <v>76</v>
      </c>
      <c r="AU806" s="202" t="s">
        <v>85</v>
      </c>
      <c r="AY806" s="201" t="s">
        <v>124</v>
      </c>
      <c r="BK806" s="203">
        <f>SUM(BK807:BK812)</f>
        <v>0</v>
      </c>
    </row>
    <row r="807" spans="1:65" s="2" customFormat="1" ht="21.75" customHeight="1">
      <c r="A807" s="40"/>
      <c r="B807" s="41"/>
      <c r="C807" s="206" t="s">
        <v>1067</v>
      </c>
      <c r="D807" s="206" t="s">
        <v>126</v>
      </c>
      <c r="E807" s="207" t="s">
        <v>1068</v>
      </c>
      <c r="F807" s="208" t="s">
        <v>1069</v>
      </c>
      <c r="G807" s="209" t="s">
        <v>291</v>
      </c>
      <c r="H807" s="210">
        <v>2507.916</v>
      </c>
      <c r="I807" s="211"/>
      <c r="J807" s="212">
        <f>ROUND(I807*H807,2)</f>
        <v>0</v>
      </c>
      <c r="K807" s="208" t="s">
        <v>130</v>
      </c>
      <c r="L807" s="46"/>
      <c r="M807" s="213" t="s">
        <v>19</v>
      </c>
      <c r="N807" s="214" t="s">
        <v>48</v>
      </c>
      <c r="O807" s="86"/>
      <c r="P807" s="215">
        <f>O807*H807</f>
        <v>0</v>
      </c>
      <c r="Q807" s="215">
        <v>0</v>
      </c>
      <c r="R807" s="215">
        <f>Q807*H807</f>
        <v>0</v>
      </c>
      <c r="S807" s="215">
        <v>0</v>
      </c>
      <c r="T807" s="216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17" t="s">
        <v>131</v>
      </c>
      <c r="AT807" s="217" t="s">
        <v>126</v>
      </c>
      <c r="AU807" s="217" t="s">
        <v>87</v>
      </c>
      <c r="AY807" s="19" t="s">
        <v>124</v>
      </c>
      <c r="BE807" s="218">
        <f>IF(N807="základní",J807,0)</f>
        <v>0</v>
      </c>
      <c r="BF807" s="218">
        <f>IF(N807="snížená",J807,0)</f>
        <v>0</v>
      </c>
      <c r="BG807" s="218">
        <f>IF(N807="zákl. přenesená",J807,0)</f>
        <v>0</v>
      </c>
      <c r="BH807" s="218">
        <f>IF(N807="sníž. přenesená",J807,0)</f>
        <v>0</v>
      </c>
      <c r="BI807" s="218">
        <f>IF(N807="nulová",J807,0)</f>
        <v>0</v>
      </c>
      <c r="BJ807" s="19" t="s">
        <v>85</v>
      </c>
      <c r="BK807" s="218">
        <f>ROUND(I807*H807,2)</f>
        <v>0</v>
      </c>
      <c r="BL807" s="19" t="s">
        <v>131</v>
      </c>
      <c r="BM807" s="217" t="s">
        <v>1070</v>
      </c>
    </row>
    <row r="808" spans="1:47" s="2" customFormat="1" ht="12">
      <c r="A808" s="40"/>
      <c r="B808" s="41"/>
      <c r="C808" s="42"/>
      <c r="D808" s="219" t="s">
        <v>133</v>
      </c>
      <c r="E808" s="42"/>
      <c r="F808" s="220" t="s">
        <v>1071</v>
      </c>
      <c r="G808" s="42"/>
      <c r="H808" s="42"/>
      <c r="I808" s="221"/>
      <c r="J808" s="42"/>
      <c r="K808" s="42"/>
      <c r="L808" s="46"/>
      <c r="M808" s="222"/>
      <c r="N808" s="223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133</v>
      </c>
      <c r="AU808" s="19" t="s">
        <v>87</v>
      </c>
    </row>
    <row r="809" spans="1:47" s="2" customFormat="1" ht="12">
      <c r="A809" s="40"/>
      <c r="B809" s="41"/>
      <c r="C809" s="42"/>
      <c r="D809" s="224" t="s">
        <v>135</v>
      </c>
      <c r="E809" s="42"/>
      <c r="F809" s="225" t="s">
        <v>1072</v>
      </c>
      <c r="G809" s="42"/>
      <c r="H809" s="42"/>
      <c r="I809" s="221"/>
      <c r="J809" s="42"/>
      <c r="K809" s="42"/>
      <c r="L809" s="46"/>
      <c r="M809" s="222"/>
      <c r="N809" s="223"/>
      <c r="O809" s="86"/>
      <c r="P809" s="86"/>
      <c r="Q809" s="86"/>
      <c r="R809" s="86"/>
      <c r="S809" s="86"/>
      <c r="T809" s="87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  <c r="AE809" s="40"/>
      <c r="AT809" s="19" t="s">
        <v>135</v>
      </c>
      <c r="AU809" s="19" t="s">
        <v>87</v>
      </c>
    </row>
    <row r="810" spans="1:65" s="2" customFormat="1" ht="21.75" customHeight="1">
      <c r="A810" s="40"/>
      <c r="B810" s="41"/>
      <c r="C810" s="206" t="s">
        <v>1073</v>
      </c>
      <c r="D810" s="206" t="s">
        <v>126</v>
      </c>
      <c r="E810" s="207" t="s">
        <v>1074</v>
      </c>
      <c r="F810" s="208" t="s">
        <v>1075</v>
      </c>
      <c r="G810" s="209" t="s">
        <v>291</v>
      </c>
      <c r="H810" s="210">
        <v>2507.916</v>
      </c>
      <c r="I810" s="211"/>
      <c r="J810" s="212">
        <f>ROUND(I810*H810,2)</f>
        <v>0</v>
      </c>
      <c r="K810" s="208" t="s">
        <v>130</v>
      </c>
      <c r="L810" s="46"/>
      <c r="M810" s="213" t="s">
        <v>19</v>
      </c>
      <c r="N810" s="214" t="s">
        <v>48</v>
      </c>
      <c r="O810" s="86"/>
      <c r="P810" s="215">
        <f>O810*H810</f>
        <v>0</v>
      </c>
      <c r="Q810" s="215">
        <v>0</v>
      </c>
      <c r="R810" s="215">
        <f>Q810*H810</f>
        <v>0</v>
      </c>
      <c r="S810" s="215">
        <v>0</v>
      </c>
      <c r="T810" s="216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17" t="s">
        <v>131</v>
      </c>
      <c r="AT810" s="217" t="s">
        <v>126</v>
      </c>
      <c r="AU810" s="217" t="s">
        <v>87</v>
      </c>
      <c r="AY810" s="19" t="s">
        <v>124</v>
      </c>
      <c r="BE810" s="218">
        <f>IF(N810="základní",J810,0)</f>
        <v>0</v>
      </c>
      <c r="BF810" s="218">
        <f>IF(N810="snížená",J810,0)</f>
        <v>0</v>
      </c>
      <c r="BG810" s="218">
        <f>IF(N810="zákl. přenesená",J810,0)</f>
        <v>0</v>
      </c>
      <c r="BH810" s="218">
        <f>IF(N810="sníž. přenesená",J810,0)</f>
        <v>0</v>
      </c>
      <c r="BI810" s="218">
        <f>IF(N810="nulová",J810,0)</f>
        <v>0</v>
      </c>
      <c r="BJ810" s="19" t="s">
        <v>85</v>
      </c>
      <c r="BK810" s="218">
        <f>ROUND(I810*H810,2)</f>
        <v>0</v>
      </c>
      <c r="BL810" s="19" t="s">
        <v>131</v>
      </c>
      <c r="BM810" s="217" t="s">
        <v>1076</v>
      </c>
    </row>
    <row r="811" spans="1:47" s="2" customFormat="1" ht="12">
      <c r="A811" s="40"/>
      <c r="B811" s="41"/>
      <c r="C811" s="42"/>
      <c r="D811" s="219" t="s">
        <v>133</v>
      </c>
      <c r="E811" s="42"/>
      <c r="F811" s="220" t="s">
        <v>1077</v>
      </c>
      <c r="G811" s="42"/>
      <c r="H811" s="42"/>
      <c r="I811" s="221"/>
      <c r="J811" s="42"/>
      <c r="K811" s="42"/>
      <c r="L811" s="46"/>
      <c r="M811" s="222"/>
      <c r="N811" s="223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133</v>
      </c>
      <c r="AU811" s="19" t="s">
        <v>87</v>
      </c>
    </row>
    <row r="812" spans="1:47" s="2" customFormat="1" ht="12">
      <c r="A812" s="40"/>
      <c r="B812" s="41"/>
      <c r="C812" s="42"/>
      <c r="D812" s="224" t="s">
        <v>135</v>
      </c>
      <c r="E812" s="42"/>
      <c r="F812" s="225" t="s">
        <v>1078</v>
      </c>
      <c r="G812" s="42"/>
      <c r="H812" s="42"/>
      <c r="I812" s="221"/>
      <c r="J812" s="42"/>
      <c r="K812" s="42"/>
      <c r="L812" s="46"/>
      <c r="M812" s="222"/>
      <c r="N812" s="223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135</v>
      </c>
      <c r="AU812" s="19" t="s">
        <v>87</v>
      </c>
    </row>
    <row r="813" spans="1:63" s="12" customFormat="1" ht="25.9" customHeight="1">
      <c r="A813" s="12"/>
      <c r="B813" s="190"/>
      <c r="C813" s="191"/>
      <c r="D813" s="192" t="s">
        <v>76</v>
      </c>
      <c r="E813" s="193" t="s">
        <v>1079</v>
      </c>
      <c r="F813" s="193" t="s">
        <v>1080</v>
      </c>
      <c r="G813" s="191"/>
      <c r="H813" s="191"/>
      <c r="I813" s="194"/>
      <c r="J813" s="195">
        <f>BK813</f>
        <v>0</v>
      </c>
      <c r="K813" s="191"/>
      <c r="L813" s="196"/>
      <c r="M813" s="197"/>
      <c r="N813" s="198"/>
      <c r="O813" s="198"/>
      <c r="P813" s="199">
        <f>P814</f>
        <v>0</v>
      </c>
      <c r="Q813" s="198"/>
      <c r="R813" s="199">
        <f>R814</f>
        <v>0.084</v>
      </c>
      <c r="S813" s="198"/>
      <c r="T813" s="200">
        <f>T814</f>
        <v>0</v>
      </c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R813" s="201" t="s">
        <v>87</v>
      </c>
      <c r="AT813" s="202" t="s">
        <v>76</v>
      </c>
      <c r="AU813" s="202" t="s">
        <v>77</v>
      </c>
      <c r="AY813" s="201" t="s">
        <v>124</v>
      </c>
      <c r="BK813" s="203">
        <f>BK814</f>
        <v>0</v>
      </c>
    </row>
    <row r="814" spans="1:63" s="12" customFormat="1" ht="22.8" customHeight="1">
      <c r="A814" s="12"/>
      <c r="B814" s="190"/>
      <c r="C814" s="191"/>
      <c r="D814" s="192" t="s">
        <v>76</v>
      </c>
      <c r="E814" s="204" t="s">
        <v>1081</v>
      </c>
      <c r="F814" s="204" t="s">
        <v>1082</v>
      </c>
      <c r="G814" s="191"/>
      <c r="H814" s="191"/>
      <c r="I814" s="194"/>
      <c r="J814" s="205">
        <f>BK814</f>
        <v>0</v>
      </c>
      <c r="K814" s="191"/>
      <c r="L814" s="196"/>
      <c r="M814" s="197"/>
      <c r="N814" s="198"/>
      <c r="O814" s="198"/>
      <c r="P814" s="199">
        <f>SUM(P815:P835)</f>
        <v>0</v>
      </c>
      <c r="Q814" s="198"/>
      <c r="R814" s="199">
        <f>SUM(R815:R835)</f>
        <v>0.084</v>
      </c>
      <c r="S814" s="198"/>
      <c r="T814" s="200">
        <f>SUM(T815:T835)</f>
        <v>0</v>
      </c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R814" s="201" t="s">
        <v>87</v>
      </c>
      <c r="AT814" s="202" t="s">
        <v>76</v>
      </c>
      <c r="AU814" s="202" t="s">
        <v>85</v>
      </c>
      <c r="AY814" s="201" t="s">
        <v>124</v>
      </c>
      <c r="BK814" s="203">
        <f>SUM(BK815:BK835)</f>
        <v>0</v>
      </c>
    </row>
    <row r="815" spans="1:65" s="2" customFormat="1" ht="16.5" customHeight="1">
      <c r="A815" s="40"/>
      <c r="B815" s="41"/>
      <c r="C815" s="206" t="s">
        <v>1083</v>
      </c>
      <c r="D815" s="206" t="s">
        <v>126</v>
      </c>
      <c r="E815" s="207" t="s">
        <v>1084</v>
      </c>
      <c r="F815" s="208" t="s">
        <v>1085</v>
      </c>
      <c r="G815" s="209" t="s">
        <v>129</v>
      </c>
      <c r="H815" s="210">
        <v>166.86</v>
      </c>
      <c r="I815" s="211"/>
      <c r="J815" s="212">
        <f>ROUND(I815*H815,2)</f>
        <v>0</v>
      </c>
      <c r="K815" s="208" t="s">
        <v>130</v>
      </c>
      <c r="L815" s="46"/>
      <c r="M815" s="213" t="s">
        <v>19</v>
      </c>
      <c r="N815" s="214" t="s">
        <v>48</v>
      </c>
      <c r="O815" s="86"/>
      <c r="P815" s="215">
        <f>O815*H815</f>
        <v>0</v>
      </c>
      <c r="Q815" s="215">
        <v>0</v>
      </c>
      <c r="R815" s="215">
        <f>Q815*H815</f>
        <v>0</v>
      </c>
      <c r="S815" s="215">
        <v>0</v>
      </c>
      <c r="T815" s="216">
        <f>S815*H815</f>
        <v>0</v>
      </c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R815" s="217" t="s">
        <v>265</v>
      </c>
      <c r="AT815" s="217" t="s">
        <v>126</v>
      </c>
      <c r="AU815" s="217" t="s">
        <v>87</v>
      </c>
      <c r="AY815" s="19" t="s">
        <v>124</v>
      </c>
      <c r="BE815" s="218">
        <f>IF(N815="základní",J815,0)</f>
        <v>0</v>
      </c>
      <c r="BF815" s="218">
        <f>IF(N815="snížená",J815,0)</f>
        <v>0</v>
      </c>
      <c r="BG815" s="218">
        <f>IF(N815="zákl. přenesená",J815,0)</f>
        <v>0</v>
      </c>
      <c r="BH815" s="218">
        <f>IF(N815="sníž. přenesená",J815,0)</f>
        <v>0</v>
      </c>
      <c r="BI815" s="218">
        <f>IF(N815="nulová",J815,0)</f>
        <v>0</v>
      </c>
      <c r="BJ815" s="19" t="s">
        <v>85</v>
      </c>
      <c r="BK815" s="218">
        <f>ROUND(I815*H815,2)</f>
        <v>0</v>
      </c>
      <c r="BL815" s="19" t="s">
        <v>265</v>
      </c>
      <c r="BM815" s="217" t="s">
        <v>1086</v>
      </c>
    </row>
    <row r="816" spans="1:47" s="2" customFormat="1" ht="12">
      <c r="A816" s="40"/>
      <c r="B816" s="41"/>
      <c r="C816" s="42"/>
      <c r="D816" s="219" t="s">
        <v>133</v>
      </c>
      <c r="E816" s="42"/>
      <c r="F816" s="220" t="s">
        <v>1087</v>
      </c>
      <c r="G816" s="42"/>
      <c r="H816" s="42"/>
      <c r="I816" s="221"/>
      <c r="J816" s="42"/>
      <c r="K816" s="42"/>
      <c r="L816" s="46"/>
      <c r="M816" s="222"/>
      <c r="N816" s="223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133</v>
      </c>
      <c r="AU816" s="19" t="s">
        <v>87</v>
      </c>
    </row>
    <row r="817" spans="1:47" s="2" customFormat="1" ht="12">
      <c r="A817" s="40"/>
      <c r="B817" s="41"/>
      <c r="C817" s="42"/>
      <c r="D817" s="224" t="s">
        <v>135</v>
      </c>
      <c r="E817" s="42"/>
      <c r="F817" s="225" t="s">
        <v>1088</v>
      </c>
      <c r="G817" s="42"/>
      <c r="H817" s="42"/>
      <c r="I817" s="221"/>
      <c r="J817" s="42"/>
      <c r="K817" s="42"/>
      <c r="L817" s="46"/>
      <c r="M817" s="222"/>
      <c r="N817" s="223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135</v>
      </c>
      <c r="AU817" s="19" t="s">
        <v>87</v>
      </c>
    </row>
    <row r="818" spans="1:51" s="13" customFormat="1" ht="12">
      <c r="A818" s="13"/>
      <c r="B818" s="226"/>
      <c r="C818" s="227"/>
      <c r="D818" s="219" t="s">
        <v>142</v>
      </c>
      <c r="E818" s="228" t="s">
        <v>19</v>
      </c>
      <c r="F818" s="229" t="s">
        <v>1089</v>
      </c>
      <c r="G818" s="227"/>
      <c r="H818" s="228" t="s">
        <v>19</v>
      </c>
      <c r="I818" s="230"/>
      <c r="J818" s="227"/>
      <c r="K818" s="227"/>
      <c r="L818" s="231"/>
      <c r="M818" s="232"/>
      <c r="N818" s="233"/>
      <c r="O818" s="233"/>
      <c r="P818" s="233"/>
      <c r="Q818" s="233"/>
      <c r="R818" s="233"/>
      <c r="S818" s="233"/>
      <c r="T818" s="234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35" t="s">
        <v>142</v>
      </c>
      <c r="AU818" s="235" t="s">
        <v>87</v>
      </c>
      <c r="AV818" s="13" t="s">
        <v>85</v>
      </c>
      <c r="AW818" s="13" t="s">
        <v>36</v>
      </c>
      <c r="AX818" s="13" t="s">
        <v>77</v>
      </c>
      <c r="AY818" s="235" t="s">
        <v>124</v>
      </c>
    </row>
    <row r="819" spans="1:51" s="14" customFormat="1" ht="12">
      <c r="A819" s="14"/>
      <c r="B819" s="236"/>
      <c r="C819" s="237"/>
      <c r="D819" s="219" t="s">
        <v>142</v>
      </c>
      <c r="E819" s="238" t="s">
        <v>19</v>
      </c>
      <c r="F819" s="239" t="s">
        <v>1090</v>
      </c>
      <c r="G819" s="237"/>
      <c r="H819" s="240">
        <v>37</v>
      </c>
      <c r="I819" s="241"/>
      <c r="J819" s="237"/>
      <c r="K819" s="237"/>
      <c r="L819" s="242"/>
      <c r="M819" s="243"/>
      <c r="N819" s="244"/>
      <c r="O819" s="244"/>
      <c r="P819" s="244"/>
      <c r="Q819" s="244"/>
      <c r="R819" s="244"/>
      <c r="S819" s="244"/>
      <c r="T819" s="245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46" t="s">
        <v>142</v>
      </c>
      <c r="AU819" s="246" t="s">
        <v>87</v>
      </c>
      <c r="AV819" s="14" t="s">
        <v>87</v>
      </c>
      <c r="AW819" s="14" t="s">
        <v>36</v>
      </c>
      <c r="AX819" s="14" t="s">
        <v>77</v>
      </c>
      <c r="AY819" s="246" t="s">
        <v>124</v>
      </c>
    </row>
    <row r="820" spans="1:51" s="14" customFormat="1" ht="12">
      <c r="A820" s="14"/>
      <c r="B820" s="236"/>
      <c r="C820" s="237"/>
      <c r="D820" s="219" t="s">
        <v>142</v>
      </c>
      <c r="E820" s="238" t="s">
        <v>19</v>
      </c>
      <c r="F820" s="239" t="s">
        <v>1091</v>
      </c>
      <c r="G820" s="237"/>
      <c r="H820" s="240">
        <v>18.62</v>
      </c>
      <c r="I820" s="241"/>
      <c r="J820" s="237"/>
      <c r="K820" s="237"/>
      <c r="L820" s="242"/>
      <c r="M820" s="243"/>
      <c r="N820" s="244"/>
      <c r="O820" s="244"/>
      <c r="P820" s="244"/>
      <c r="Q820" s="244"/>
      <c r="R820" s="244"/>
      <c r="S820" s="244"/>
      <c r="T820" s="245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46" t="s">
        <v>142</v>
      </c>
      <c r="AU820" s="246" t="s">
        <v>87</v>
      </c>
      <c r="AV820" s="14" t="s">
        <v>87</v>
      </c>
      <c r="AW820" s="14" t="s">
        <v>36</v>
      </c>
      <c r="AX820" s="14" t="s">
        <v>77</v>
      </c>
      <c r="AY820" s="246" t="s">
        <v>124</v>
      </c>
    </row>
    <row r="821" spans="1:51" s="16" customFormat="1" ht="12">
      <c r="A821" s="16"/>
      <c r="B821" s="269"/>
      <c r="C821" s="270"/>
      <c r="D821" s="219" t="s">
        <v>142</v>
      </c>
      <c r="E821" s="271" t="s">
        <v>19</v>
      </c>
      <c r="F821" s="272" t="s">
        <v>1054</v>
      </c>
      <c r="G821" s="270"/>
      <c r="H821" s="273">
        <v>55.620000000000005</v>
      </c>
      <c r="I821" s="274"/>
      <c r="J821" s="270"/>
      <c r="K821" s="270"/>
      <c r="L821" s="275"/>
      <c r="M821" s="276"/>
      <c r="N821" s="277"/>
      <c r="O821" s="277"/>
      <c r="P821" s="277"/>
      <c r="Q821" s="277"/>
      <c r="R821" s="277"/>
      <c r="S821" s="277"/>
      <c r="T821" s="278"/>
      <c r="U821" s="16"/>
      <c r="V821" s="16"/>
      <c r="W821" s="16"/>
      <c r="X821" s="16"/>
      <c r="Y821" s="16"/>
      <c r="Z821" s="16"/>
      <c r="AA821" s="16"/>
      <c r="AB821" s="16"/>
      <c r="AC821" s="16"/>
      <c r="AD821" s="16"/>
      <c r="AE821" s="16"/>
      <c r="AT821" s="279" t="s">
        <v>142</v>
      </c>
      <c r="AU821" s="279" t="s">
        <v>87</v>
      </c>
      <c r="AV821" s="16" t="s">
        <v>147</v>
      </c>
      <c r="AW821" s="16" t="s">
        <v>36</v>
      </c>
      <c r="AX821" s="16" t="s">
        <v>77</v>
      </c>
      <c r="AY821" s="279" t="s">
        <v>124</v>
      </c>
    </row>
    <row r="822" spans="1:51" s="14" customFormat="1" ht="12">
      <c r="A822" s="14"/>
      <c r="B822" s="236"/>
      <c r="C822" s="237"/>
      <c r="D822" s="219" t="s">
        <v>142</v>
      </c>
      <c r="E822" s="238" t="s">
        <v>19</v>
      </c>
      <c r="F822" s="239" t="s">
        <v>1092</v>
      </c>
      <c r="G822" s="237"/>
      <c r="H822" s="240">
        <v>111.24</v>
      </c>
      <c r="I822" s="241"/>
      <c r="J822" s="237"/>
      <c r="K822" s="237"/>
      <c r="L822" s="242"/>
      <c r="M822" s="243"/>
      <c r="N822" s="244"/>
      <c r="O822" s="244"/>
      <c r="P822" s="244"/>
      <c r="Q822" s="244"/>
      <c r="R822" s="244"/>
      <c r="S822" s="244"/>
      <c r="T822" s="245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46" t="s">
        <v>142</v>
      </c>
      <c r="AU822" s="246" t="s">
        <v>87</v>
      </c>
      <c r="AV822" s="14" t="s">
        <v>87</v>
      </c>
      <c r="AW822" s="14" t="s">
        <v>36</v>
      </c>
      <c r="AX822" s="14" t="s">
        <v>77</v>
      </c>
      <c r="AY822" s="246" t="s">
        <v>124</v>
      </c>
    </row>
    <row r="823" spans="1:51" s="15" customFormat="1" ht="12">
      <c r="A823" s="15"/>
      <c r="B823" s="247"/>
      <c r="C823" s="248"/>
      <c r="D823" s="219" t="s">
        <v>142</v>
      </c>
      <c r="E823" s="249" t="s">
        <v>19</v>
      </c>
      <c r="F823" s="250" t="s">
        <v>146</v>
      </c>
      <c r="G823" s="248"/>
      <c r="H823" s="251">
        <v>166.86</v>
      </c>
      <c r="I823" s="252"/>
      <c r="J823" s="248"/>
      <c r="K823" s="248"/>
      <c r="L823" s="253"/>
      <c r="M823" s="254"/>
      <c r="N823" s="255"/>
      <c r="O823" s="255"/>
      <c r="P823" s="255"/>
      <c r="Q823" s="255"/>
      <c r="R823" s="255"/>
      <c r="S823" s="255"/>
      <c r="T823" s="256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T823" s="257" t="s">
        <v>142</v>
      </c>
      <c r="AU823" s="257" t="s">
        <v>87</v>
      </c>
      <c r="AV823" s="15" t="s">
        <v>131</v>
      </c>
      <c r="AW823" s="15" t="s">
        <v>36</v>
      </c>
      <c r="AX823" s="15" t="s">
        <v>85</v>
      </c>
      <c r="AY823" s="257" t="s">
        <v>124</v>
      </c>
    </row>
    <row r="824" spans="1:65" s="2" customFormat="1" ht="16.5" customHeight="1">
      <c r="A824" s="40"/>
      <c r="B824" s="41"/>
      <c r="C824" s="259" t="s">
        <v>1093</v>
      </c>
      <c r="D824" s="259" t="s">
        <v>288</v>
      </c>
      <c r="E824" s="260" t="s">
        <v>1094</v>
      </c>
      <c r="F824" s="261" t="s">
        <v>1095</v>
      </c>
      <c r="G824" s="262" t="s">
        <v>291</v>
      </c>
      <c r="H824" s="263">
        <v>0.028</v>
      </c>
      <c r="I824" s="264"/>
      <c r="J824" s="265">
        <f>ROUND(I824*H824,2)</f>
        <v>0</v>
      </c>
      <c r="K824" s="261" t="s">
        <v>130</v>
      </c>
      <c r="L824" s="266"/>
      <c r="M824" s="267" t="s">
        <v>19</v>
      </c>
      <c r="N824" s="268" t="s">
        <v>48</v>
      </c>
      <c r="O824" s="86"/>
      <c r="P824" s="215">
        <f>O824*H824</f>
        <v>0</v>
      </c>
      <c r="Q824" s="215">
        <v>1</v>
      </c>
      <c r="R824" s="215">
        <f>Q824*H824</f>
        <v>0.028</v>
      </c>
      <c r="S824" s="215">
        <v>0</v>
      </c>
      <c r="T824" s="216">
        <f>S824*H824</f>
        <v>0</v>
      </c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R824" s="217" t="s">
        <v>389</v>
      </c>
      <c r="AT824" s="217" t="s">
        <v>288</v>
      </c>
      <c r="AU824" s="217" t="s">
        <v>87</v>
      </c>
      <c r="AY824" s="19" t="s">
        <v>124</v>
      </c>
      <c r="BE824" s="218">
        <f>IF(N824="základní",J824,0)</f>
        <v>0</v>
      </c>
      <c r="BF824" s="218">
        <f>IF(N824="snížená",J824,0)</f>
        <v>0</v>
      </c>
      <c r="BG824" s="218">
        <f>IF(N824="zákl. přenesená",J824,0)</f>
        <v>0</v>
      </c>
      <c r="BH824" s="218">
        <f>IF(N824="sníž. přenesená",J824,0)</f>
        <v>0</v>
      </c>
      <c r="BI824" s="218">
        <f>IF(N824="nulová",J824,0)</f>
        <v>0</v>
      </c>
      <c r="BJ824" s="19" t="s">
        <v>85</v>
      </c>
      <c r="BK824" s="218">
        <f>ROUND(I824*H824,2)</f>
        <v>0</v>
      </c>
      <c r="BL824" s="19" t="s">
        <v>265</v>
      </c>
      <c r="BM824" s="217" t="s">
        <v>1096</v>
      </c>
    </row>
    <row r="825" spans="1:47" s="2" customFormat="1" ht="12">
      <c r="A825" s="40"/>
      <c r="B825" s="41"/>
      <c r="C825" s="42"/>
      <c r="D825" s="219" t="s">
        <v>133</v>
      </c>
      <c r="E825" s="42"/>
      <c r="F825" s="220" t="s">
        <v>1095</v>
      </c>
      <c r="G825" s="42"/>
      <c r="H825" s="42"/>
      <c r="I825" s="221"/>
      <c r="J825" s="42"/>
      <c r="K825" s="42"/>
      <c r="L825" s="46"/>
      <c r="M825" s="222"/>
      <c r="N825" s="223"/>
      <c r="O825" s="86"/>
      <c r="P825" s="86"/>
      <c r="Q825" s="86"/>
      <c r="R825" s="86"/>
      <c r="S825" s="86"/>
      <c r="T825" s="87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T825" s="19" t="s">
        <v>133</v>
      </c>
      <c r="AU825" s="19" t="s">
        <v>87</v>
      </c>
    </row>
    <row r="826" spans="1:51" s="14" customFormat="1" ht="12">
      <c r="A826" s="14"/>
      <c r="B826" s="236"/>
      <c r="C826" s="237"/>
      <c r="D826" s="219" t="s">
        <v>142</v>
      </c>
      <c r="E826" s="237"/>
      <c r="F826" s="239" t="s">
        <v>1097</v>
      </c>
      <c r="G826" s="237"/>
      <c r="H826" s="240">
        <v>0.028</v>
      </c>
      <c r="I826" s="241"/>
      <c r="J826" s="237"/>
      <c r="K826" s="237"/>
      <c r="L826" s="242"/>
      <c r="M826" s="243"/>
      <c r="N826" s="244"/>
      <c r="O826" s="244"/>
      <c r="P826" s="244"/>
      <c r="Q826" s="244"/>
      <c r="R826" s="244"/>
      <c r="S826" s="244"/>
      <c r="T826" s="245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T826" s="246" t="s">
        <v>142</v>
      </c>
      <c r="AU826" s="246" t="s">
        <v>87</v>
      </c>
      <c r="AV826" s="14" t="s">
        <v>87</v>
      </c>
      <c r="AW826" s="14" t="s">
        <v>4</v>
      </c>
      <c r="AX826" s="14" t="s">
        <v>85</v>
      </c>
      <c r="AY826" s="246" t="s">
        <v>124</v>
      </c>
    </row>
    <row r="827" spans="1:65" s="2" customFormat="1" ht="16.5" customHeight="1">
      <c r="A827" s="40"/>
      <c r="B827" s="41"/>
      <c r="C827" s="259" t="s">
        <v>1098</v>
      </c>
      <c r="D827" s="259" t="s">
        <v>288</v>
      </c>
      <c r="E827" s="260" t="s">
        <v>1099</v>
      </c>
      <c r="F827" s="261" t="s">
        <v>1100</v>
      </c>
      <c r="G827" s="262" t="s">
        <v>291</v>
      </c>
      <c r="H827" s="263">
        <v>0.056</v>
      </c>
      <c r="I827" s="264"/>
      <c r="J827" s="265">
        <f>ROUND(I827*H827,2)</f>
        <v>0</v>
      </c>
      <c r="K827" s="261" t="s">
        <v>130</v>
      </c>
      <c r="L827" s="266"/>
      <c r="M827" s="267" t="s">
        <v>19</v>
      </c>
      <c r="N827" s="268" t="s">
        <v>48</v>
      </c>
      <c r="O827" s="86"/>
      <c r="P827" s="215">
        <f>O827*H827</f>
        <v>0</v>
      </c>
      <c r="Q827" s="215">
        <v>1</v>
      </c>
      <c r="R827" s="215">
        <f>Q827*H827</f>
        <v>0.056</v>
      </c>
      <c r="S827" s="215">
        <v>0</v>
      </c>
      <c r="T827" s="216">
        <f>S827*H827</f>
        <v>0</v>
      </c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R827" s="217" t="s">
        <v>389</v>
      </c>
      <c r="AT827" s="217" t="s">
        <v>288</v>
      </c>
      <c r="AU827" s="217" t="s">
        <v>87</v>
      </c>
      <c r="AY827" s="19" t="s">
        <v>124</v>
      </c>
      <c r="BE827" s="218">
        <f>IF(N827="základní",J827,0)</f>
        <v>0</v>
      </c>
      <c r="BF827" s="218">
        <f>IF(N827="snížená",J827,0)</f>
        <v>0</v>
      </c>
      <c r="BG827" s="218">
        <f>IF(N827="zákl. přenesená",J827,0)</f>
        <v>0</v>
      </c>
      <c r="BH827" s="218">
        <f>IF(N827="sníž. přenesená",J827,0)</f>
        <v>0</v>
      </c>
      <c r="BI827" s="218">
        <f>IF(N827="nulová",J827,0)</f>
        <v>0</v>
      </c>
      <c r="BJ827" s="19" t="s">
        <v>85</v>
      </c>
      <c r="BK827" s="218">
        <f>ROUND(I827*H827,2)</f>
        <v>0</v>
      </c>
      <c r="BL827" s="19" t="s">
        <v>265</v>
      </c>
      <c r="BM827" s="217" t="s">
        <v>1101</v>
      </c>
    </row>
    <row r="828" spans="1:47" s="2" customFormat="1" ht="12">
      <c r="A828" s="40"/>
      <c r="B828" s="41"/>
      <c r="C828" s="42"/>
      <c r="D828" s="219" t="s">
        <v>133</v>
      </c>
      <c r="E828" s="42"/>
      <c r="F828" s="220" t="s">
        <v>1100</v>
      </c>
      <c r="G828" s="42"/>
      <c r="H828" s="42"/>
      <c r="I828" s="221"/>
      <c r="J828" s="42"/>
      <c r="K828" s="42"/>
      <c r="L828" s="46"/>
      <c r="M828" s="222"/>
      <c r="N828" s="223"/>
      <c r="O828" s="86"/>
      <c r="P828" s="86"/>
      <c r="Q828" s="86"/>
      <c r="R828" s="86"/>
      <c r="S828" s="86"/>
      <c r="T828" s="87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T828" s="19" t="s">
        <v>133</v>
      </c>
      <c r="AU828" s="19" t="s">
        <v>87</v>
      </c>
    </row>
    <row r="829" spans="1:51" s="14" customFormat="1" ht="12">
      <c r="A829" s="14"/>
      <c r="B829" s="236"/>
      <c r="C829" s="237"/>
      <c r="D829" s="219" t="s">
        <v>142</v>
      </c>
      <c r="E829" s="237"/>
      <c r="F829" s="239" t="s">
        <v>1102</v>
      </c>
      <c r="G829" s="237"/>
      <c r="H829" s="240">
        <v>0.056</v>
      </c>
      <c r="I829" s="241"/>
      <c r="J829" s="237"/>
      <c r="K829" s="237"/>
      <c r="L829" s="242"/>
      <c r="M829" s="243"/>
      <c r="N829" s="244"/>
      <c r="O829" s="244"/>
      <c r="P829" s="244"/>
      <c r="Q829" s="244"/>
      <c r="R829" s="244"/>
      <c r="S829" s="244"/>
      <c r="T829" s="245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46" t="s">
        <v>142</v>
      </c>
      <c r="AU829" s="246" t="s">
        <v>87</v>
      </c>
      <c r="AV829" s="14" t="s">
        <v>87</v>
      </c>
      <c r="AW829" s="14" t="s">
        <v>4</v>
      </c>
      <c r="AX829" s="14" t="s">
        <v>85</v>
      </c>
      <c r="AY829" s="246" t="s">
        <v>124</v>
      </c>
    </row>
    <row r="830" spans="1:65" s="2" customFormat="1" ht="16.5" customHeight="1">
      <c r="A830" s="40"/>
      <c r="B830" s="41"/>
      <c r="C830" s="206" t="s">
        <v>1103</v>
      </c>
      <c r="D830" s="206" t="s">
        <v>126</v>
      </c>
      <c r="E830" s="207" t="s">
        <v>1104</v>
      </c>
      <c r="F830" s="208" t="s">
        <v>1105</v>
      </c>
      <c r="G830" s="209" t="s">
        <v>291</v>
      </c>
      <c r="H830" s="210">
        <v>0.084</v>
      </c>
      <c r="I830" s="211"/>
      <c r="J830" s="212">
        <f>ROUND(I830*H830,2)</f>
        <v>0</v>
      </c>
      <c r="K830" s="208" t="s">
        <v>130</v>
      </c>
      <c r="L830" s="46"/>
      <c r="M830" s="213" t="s">
        <v>19</v>
      </c>
      <c r="N830" s="214" t="s">
        <v>48</v>
      </c>
      <c r="O830" s="86"/>
      <c r="P830" s="215">
        <f>O830*H830</f>
        <v>0</v>
      </c>
      <c r="Q830" s="215">
        <v>0</v>
      </c>
      <c r="R830" s="215">
        <f>Q830*H830</f>
        <v>0</v>
      </c>
      <c r="S830" s="215">
        <v>0</v>
      </c>
      <c r="T830" s="216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17" t="s">
        <v>265</v>
      </c>
      <c r="AT830" s="217" t="s">
        <v>126</v>
      </c>
      <c r="AU830" s="217" t="s">
        <v>87</v>
      </c>
      <c r="AY830" s="19" t="s">
        <v>124</v>
      </c>
      <c r="BE830" s="218">
        <f>IF(N830="základní",J830,0)</f>
        <v>0</v>
      </c>
      <c r="BF830" s="218">
        <f>IF(N830="snížená",J830,0)</f>
        <v>0</v>
      </c>
      <c r="BG830" s="218">
        <f>IF(N830="zákl. přenesená",J830,0)</f>
        <v>0</v>
      </c>
      <c r="BH830" s="218">
        <f>IF(N830="sníž. přenesená",J830,0)</f>
        <v>0</v>
      </c>
      <c r="BI830" s="218">
        <f>IF(N830="nulová",J830,0)</f>
        <v>0</v>
      </c>
      <c r="BJ830" s="19" t="s">
        <v>85</v>
      </c>
      <c r="BK830" s="218">
        <f>ROUND(I830*H830,2)</f>
        <v>0</v>
      </c>
      <c r="BL830" s="19" t="s">
        <v>265</v>
      </c>
      <c r="BM830" s="217" t="s">
        <v>1106</v>
      </c>
    </row>
    <row r="831" spans="1:47" s="2" customFormat="1" ht="12">
      <c r="A831" s="40"/>
      <c r="B831" s="41"/>
      <c r="C831" s="42"/>
      <c r="D831" s="219" t="s">
        <v>133</v>
      </c>
      <c r="E831" s="42"/>
      <c r="F831" s="220" t="s">
        <v>1107</v>
      </c>
      <c r="G831" s="42"/>
      <c r="H831" s="42"/>
      <c r="I831" s="221"/>
      <c r="J831" s="42"/>
      <c r="K831" s="42"/>
      <c r="L831" s="46"/>
      <c r="M831" s="222"/>
      <c r="N831" s="223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133</v>
      </c>
      <c r="AU831" s="19" t="s">
        <v>87</v>
      </c>
    </row>
    <row r="832" spans="1:47" s="2" customFormat="1" ht="12">
      <c r="A832" s="40"/>
      <c r="B832" s="41"/>
      <c r="C832" s="42"/>
      <c r="D832" s="224" t="s">
        <v>135</v>
      </c>
      <c r="E832" s="42"/>
      <c r="F832" s="225" t="s">
        <v>1108</v>
      </c>
      <c r="G832" s="42"/>
      <c r="H832" s="42"/>
      <c r="I832" s="221"/>
      <c r="J832" s="42"/>
      <c r="K832" s="42"/>
      <c r="L832" s="46"/>
      <c r="M832" s="222"/>
      <c r="N832" s="223"/>
      <c r="O832" s="86"/>
      <c r="P832" s="86"/>
      <c r="Q832" s="86"/>
      <c r="R832" s="86"/>
      <c r="S832" s="86"/>
      <c r="T832" s="87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T832" s="19" t="s">
        <v>135</v>
      </c>
      <c r="AU832" s="19" t="s">
        <v>87</v>
      </c>
    </row>
    <row r="833" spans="1:65" s="2" customFormat="1" ht="16.5" customHeight="1">
      <c r="A833" s="40"/>
      <c r="B833" s="41"/>
      <c r="C833" s="206" t="s">
        <v>1109</v>
      </c>
      <c r="D833" s="206" t="s">
        <v>126</v>
      </c>
      <c r="E833" s="207" t="s">
        <v>1110</v>
      </c>
      <c r="F833" s="208" t="s">
        <v>1111</v>
      </c>
      <c r="G833" s="209" t="s">
        <v>291</v>
      </c>
      <c r="H833" s="210">
        <v>0.084</v>
      </c>
      <c r="I833" s="211"/>
      <c r="J833" s="212">
        <f>ROUND(I833*H833,2)</f>
        <v>0</v>
      </c>
      <c r="K833" s="208" t="s">
        <v>130</v>
      </c>
      <c r="L833" s="46"/>
      <c r="M833" s="213" t="s">
        <v>19</v>
      </c>
      <c r="N833" s="214" t="s">
        <v>48</v>
      </c>
      <c r="O833" s="86"/>
      <c r="P833" s="215">
        <f>O833*H833</f>
        <v>0</v>
      </c>
      <c r="Q833" s="215">
        <v>0</v>
      </c>
      <c r="R833" s="215">
        <f>Q833*H833</f>
        <v>0</v>
      </c>
      <c r="S833" s="215">
        <v>0</v>
      </c>
      <c r="T833" s="216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17" t="s">
        <v>265</v>
      </c>
      <c r="AT833" s="217" t="s">
        <v>126</v>
      </c>
      <c r="AU833" s="217" t="s">
        <v>87</v>
      </c>
      <c r="AY833" s="19" t="s">
        <v>124</v>
      </c>
      <c r="BE833" s="218">
        <f>IF(N833="základní",J833,0)</f>
        <v>0</v>
      </c>
      <c r="BF833" s="218">
        <f>IF(N833="snížená",J833,0)</f>
        <v>0</v>
      </c>
      <c r="BG833" s="218">
        <f>IF(N833="zákl. přenesená",J833,0)</f>
        <v>0</v>
      </c>
      <c r="BH833" s="218">
        <f>IF(N833="sníž. přenesená",J833,0)</f>
        <v>0</v>
      </c>
      <c r="BI833" s="218">
        <f>IF(N833="nulová",J833,0)</f>
        <v>0</v>
      </c>
      <c r="BJ833" s="19" t="s">
        <v>85</v>
      </c>
      <c r="BK833" s="218">
        <f>ROUND(I833*H833,2)</f>
        <v>0</v>
      </c>
      <c r="BL833" s="19" t="s">
        <v>265</v>
      </c>
      <c r="BM833" s="217" t="s">
        <v>1112</v>
      </c>
    </row>
    <row r="834" spans="1:47" s="2" customFormat="1" ht="12">
      <c r="A834" s="40"/>
      <c r="B834" s="41"/>
      <c r="C834" s="42"/>
      <c r="D834" s="219" t="s">
        <v>133</v>
      </c>
      <c r="E834" s="42"/>
      <c r="F834" s="220" t="s">
        <v>1113</v>
      </c>
      <c r="G834" s="42"/>
      <c r="H834" s="42"/>
      <c r="I834" s="221"/>
      <c r="J834" s="42"/>
      <c r="K834" s="42"/>
      <c r="L834" s="46"/>
      <c r="M834" s="222"/>
      <c r="N834" s="223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133</v>
      </c>
      <c r="AU834" s="19" t="s">
        <v>87</v>
      </c>
    </row>
    <row r="835" spans="1:47" s="2" customFormat="1" ht="12">
      <c r="A835" s="40"/>
      <c r="B835" s="41"/>
      <c r="C835" s="42"/>
      <c r="D835" s="224" t="s">
        <v>135</v>
      </c>
      <c r="E835" s="42"/>
      <c r="F835" s="225" t="s">
        <v>1114</v>
      </c>
      <c r="G835" s="42"/>
      <c r="H835" s="42"/>
      <c r="I835" s="221"/>
      <c r="J835" s="42"/>
      <c r="K835" s="42"/>
      <c r="L835" s="46"/>
      <c r="M835" s="280"/>
      <c r="N835" s="281"/>
      <c r="O835" s="282"/>
      <c r="P835" s="282"/>
      <c r="Q835" s="282"/>
      <c r="R835" s="282"/>
      <c r="S835" s="282"/>
      <c r="T835" s="283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135</v>
      </c>
      <c r="AU835" s="19" t="s">
        <v>87</v>
      </c>
    </row>
    <row r="836" spans="1:31" s="2" customFormat="1" ht="6.95" customHeight="1">
      <c r="A836" s="40"/>
      <c r="B836" s="61"/>
      <c r="C836" s="62"/>
      <c r="D836" s="62"/>
      <c r="E836" s="62"/>
      <c r="F836" s="62"/>
      <c r="G836" s="62"/>
      <c r="H836" s="62"/>
      <c r="I836" s="62"/>
      <c r="J836" s="62"/>
      <c r="K836" s="62"/>
      <c r="L836" s="46"/>
      <c r="M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</row>
  </sheetData>
  <sheetProtection password="CB6D" sheet="1" objects="1" scenarios="1" formatColumns="0" formatRows="0" autoFilter="0"/>
  <autoFilter ref="C90:K835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3_01/111151233"/>
    <hyperlink ref="F99" r:id="rId2" display="https://podminky.urs.cz/item/CS_URS_2023_01/113106171"/>
    <hyperlink ref="F107" r:id="rId3" display="https://podminky.urs.cz/item/CS_URS_2023_01/113107223"/>
    <hyperlink ref="F112" r:id="rId4" display="https://podminky.urs.cz/item/CS_URS_2023_01/113107224"/>
    <hyperlink ref="F117" r:id="rId5" display="https://podminky.urs.cz/item/CS_URS_2023_01/113107322"/>
    <hyperlink ref="F122" r:id="rId6" display="https://podminky.urs.cz/item/CS_URS_2023_01/113107324"/>
    <hyperlink ref="F127" r:id="rId7" display="https://podminky.urs.cz/item/CS_URS_2023_01/113154225"/>
    <hyperlink ref="F133" r:id="rId8" display="https://podminky.urs.cz/item/CS_URS_2023_01/113154113"/>
    <hyperlink ref="F139" r:id="rId9" display="https://podminky.urs.cz/item/CS_URS_2023_01/113154114"/>
    <hyperlink ref="F145" r:id="rId10" display="https://podminky.urs.cz/item/CS_URS_2023_01/113154435"/>
    <hyperlink ref="F151" r:id="rId11" display="https://podminky.urs.cz/item/CS_URS_2023_01/113202111"/>
    <hyperlink ref="F159" r:id="rId12" display="https://podminky.urs.cz/item/CS_URS_2023_01/121151123"/>
    <hyperlink ref="F162" r:id="rId13" display="https://podminky.urs.cz/item/CS_URS_2023_01/132251101"/>
    <hyperlink ref="F172" r:id="rId14" display="https://podminky.urs.cz/item/CS_URS_2023_01/132251253"/>
    <hyperlink ref="F189" r:id="rId15" display="https://podminky.urs.cz/item/CS_URS_2023_01/162751117"/>
    <hyperlink ref="F192" r:id="rId16" display="https://podminky.urs.cz/item/CS_URS_2023_01/162751119"/>
    <hyperlink ref="F196" r:id="rId17" display="https://podminky.urs.cz/item/CS_URS_2023_01/171151103"/>
    <hyperlink ref="F218" r:id="rId18" display="https://podminky.urs.cz/item/CS_URS_2023_01/171201231"/>
    <hyperlink ref="F222" r:id="rId19" display="https://podminky.urs.cz/item/CS_URS_2023_01/171251201"/>
    <hyperlink ref="F232" r:id="rId20" display="https://podminky.urs.cz/item/CS_URS_2023_01/174151101"/>
    <hyperlink ref="F241" r:id="rId21" display="https://podminky.urs.cz/item/CS_URS_2023_01/174151101"/>
    <hyperlink ref="F249" r:id="rId22" display="https://podminky.urs.cz/item/CS_URS_2023_01/181451122"/>
    <hyperlink ref="F257" r:id="rId23" display="https://podminky.urs.cz/item/CS_URS_2023_01/181951112"/>
    <hyperlink ref="F267" r:id="rId24" display="https://podminky.urs.cz/item/CS_URS_2023_01/182251101"/>
    <hyperlink ref="F273" r:id="rId25" display="https://podminky.urs.cz/item/CS_URS_2023_01/182351133"/>
    <hyperlink ref="F279" r:id="rId26" display="https://podminky.urs.cz/item/CS_URS_2023_01/185803211"/>
    <hyperlink ref="F283" r:id="rId27" display="https://podminky.urs.cz/item/CS_URS_2023_01/211561111"/>
    <hyperlink ref="F288" r:id="rId28" display="https://podminky.urs.cz/item/CS_URS_2023_01/211971110"/>
    <hyperlink ref="F296" r:id="rId29" display="https://podminky.urs.cz/item/CS_URS_2023_01/212752412"/>
    <hyperlink ref="F301" r:id="rId30" display="https://podminky.urs.cz/item/CS_URS_2023_01/274313711"/>
    <hyperlink ref="F316" r:id="rId31" display="https://podminky.urs.cz/item/CS_URS_2023_01/451541111"/>
    <hyperlink ref="F321" r:id="rId32" display="https://podminky.urs.cz/item/CS_URS_2023_01/452311121"/>
    <hyperlink ref="F326" r:id="rId33" display="https://podminky.urs.cz/item/CS_URS_2023_01/452312151"/>
    <hyperlink ref="F331" r:id="rId34" display="https://podminky.urs.cz/item/CS_URS_2023_01/465513127"/>
    <hyperlink ref="F345" r:id="rId35" display="https://podminky.urs.cz/item/CS_URS_2023_01/561081121"/>
    <hyperlink ref="F355" r:id="rId36" display="https://podminky.urs.cz/item/CS_URS_2023_01/564811111"/>
    <hyperlink ref="F361" r:id="rId37" display="https://podminky.urs.cz/item/CS_URS_2023_01/564861114"/>
    <hyperlink ref="F369" r:id="rId38" display="https://podminky.urs.cz/item/CS_URS_2023_01/564930512"/>
    <hyperlink ref="F375" r:id="rId39" display="https://podminky.urs.cz/item/CS_URS_2023_01/564952111"/>
    <hyperlink ref="F383" r:id="rId40" display="https://podminky.urs.cz/item/CS_URS_2023_01/565125111"/>
    <hyperlink ref="F389" r:id="rId41" display="https://podminky.urs.cz/item/CS_URS_2023_01/565135111"/>
    <hyperlink ref="F394" r:id="rId42" display="https://podminky.urs.cz/item/CS_URS_2023_01/569951133"/>
    <hyperlink ref="F399" r:id="rId43" display="https://podminky.urs.cz/item/CS_URS_2023_01/572531121"/>
    <hyperlink ref="F405" r:id="rId44" display="https://podminky.urs.cz/item/CS_URS_2023_01/573191111"/>
    <hyperlink ref="F410" r:id="rId45" display="https://podminky.urs.cz/item/CS_URS_2023_01/573231107"/>
    <hyperlink ref="F437" r:id="rId46" display="https://podminky.urs.cz/item/CS_URS_2023_01/577144131"/>
    <hyperlink ref="F449" r:id="rId47" display="https://podminky.urs.cz/item/CS_URS_2023_01/577176131"/>
    <hyperlink ref="F459" r:id="rId48" display="https://podminky.urs.cz/item/CS_URS_2023_01/596212212"/>
    <hyperlink ref="F468" r:id="rId49" display="https://podminky.urs.cz/item/CS_URS_2023_01/597661111"/>
    <hyperlink ref="F474" r:id="rId50" display="https://podminky.urs.cz/item/CS_URS_2023_01/812372222"/>
    <hyperlink ref="F489" r:id="rId51" display="https://podminky.urs.cz/item/CS_URS_2023_01/871315251"/>
    <hyperlink ref="F494" r:id="rId52" display="https://podminky.urs.cz/item/CS_URS_2023_01/894812001"/>
    <hyperlink ref="F497" r:id="rId53" display="https://podminky.urs.cz/item/CS_URS_2023_01/894812003"/>
    <hyperlink ref="F500" r:id="rId54" display="https://podminky.urs.cz/item/CS_URS_2023_01/894812033"/>
    <hyperlink ref="F503" r:id="rId55" display="https://podminky.urs.cz/item/CS_URS_2023_01/894812041"/>
    <hyperlink ref="F506" r:id="rId56" display="https://podminky.urs.cz/item/CS_URS_2023_01/894812061"/>
    <hyperlink ref="F509" r:id="rId57" display="https://podminky.urs.cz/item/CS_URS_2023_01/899103211"/>
    <hyperlink ref="F512" r:id="rId58" display="https://podminky.urs.cz/item/CS_URS_2023_01/899331111"/>
    <hyperlink ref="F518" r:id="rId59" display="https://podminky.urs.cz/item/CS_URS_2023_01/911331131"/>
    <hyperlink ref="F523" r:id="rId60" display="https://podminky.urs.cz/item/CS_URS_2023_01/912211111"/>
    <hyperlink ref="F533" r:id="rId61" display="https://podminky.urs.cz/item/CS_URS_2023_01/914111111"/>
    <hyperlink ref="F538" r:id="rId62" display="https://podminky.urs.cz/item/CS_URS_2023_01/915211112"/>
    <hyperlink ref="F548" r:id="rId63" display="https://podminky.urs.cz/item/CS_URS_2023_01/915221112"/>
    <hyperlink ref="F555" r:id="rId64" display="https://podminky.urs.cz/item/CS_URS_2023_01/915221122"/>
    <hyperlink ref="F562" r:id="rId65" display="https://podminky.urs.cz/item/CS_URS_2023_01/915231112"/>
    <hyperlink ref="F571" r:id="rId66" display="https://podminky.urs.cz/item/CS_URS_2023_01/915611111"/>
    <hyperlink ref="F575" r:id="rId67" display="https://podminky.urs.cz/item/CS_URS_2023_01/915621111"/>
    <hyperlink ref="F578" r:id="rId68" display="https://podminky.urs.cz/item/CS_URS_2023_01/916131213"/>
    <hyperlink ref="F589" r:id="rId69" display="https://podminky.urs.cz/item/CS_URS_2023_01/916991121"/>
    <hyperlink ref="F594" r:id="rId70" display="https://podminky.urs.cz/item/CS_URS_2023_01/919441211"/>
    <hyperlink ref="F597" r:id="rId71" display="https://podminky.urs.cz/item/CS_URS_2023_01/919521120"/>
    <hyperlink ref="F604" r:id="rId72" display="https://podminky.urs.cz/item/CS_URS_2023_01/919535558"/>
    <hyperlink ref="F610" r:id="rId73" display="https://podminky.urs.cz/item/CS_URS_2023_01/919541121"/>
    <hyperlink ref="F617" r:id="rId74" display="https://podminky.urs.cz/item/CS_URS_2023_01/919732211"/>
    <hyperlink ref="F622" r:id="rId75" display="https://podminky.urs.cz/item/CS_URS_2023_01/938902151"/>
    <hyperlink ref="F625" r:id="rId76" display="https://podminky.urs.cz/item/CS_URS_2023_01/938902152"/>
    <hyperlink ref="F628" r:id="rId77" display="https://podminky.urs.cz/item/CS_URS_2023_01/938902421"/>
    <hyperlink ref="F636" r:id="rId78" display="https://podminky.urs.cz/item/CS_URS_2023_01/938902422"/>
    <hyperlink ref="F641" r:id="rId79" display="https://podminky.urs.cz/item/CS_URS_2023_01/938902424"/>
    <hyperlink ref="F646" r:id="rId80" display="https://podminky.urs.cz/item/CS_URS_2023_01/966005311"/>
    <hyperlink ref="F650" r:id="rId81" display="https://podminky.urs.cz/item/CS_URS_2023_01/966006255"/>
    <hyperlink ref="F653" r:id="rId82" display="https://podminky.urs.cz/item/CS_URS_2023_01/966006257"/>
    <hyperlink ref="F656" r:id="rId83" display="https://podminky.urs.cz/item/CS_URS_2023_01/966008111"/>
    <hyperlink ref="F665" r:id="rId84" display="https://podminky.urs.cz/item/CS_URS_2023_01/966008212"/>
    <hyperlink ref="F673" r:id="rId85" display="https://podminky.urs.cz/item/CS_URS_2023_01/966008221"/>
    <hyperlink ref="F678" r:id="rId86" display="https://podminky.urs.cz/item/CS_URS_2023_01/966008311"/>
    <hyperlink ref="F689" r:id="rId87" display="https://podminky.urs.cz/item/CS_URS_2023_01/979054451"/>
    <hyperlink ref="F696" r:id="rId88" display="https://podminky.urs.cz/item/CS_URS_2023_01/919721282"/>
    <hyperlink ref="F702" r:id="rId89" display="https://podminky.urs.cz/item/CS_URS_2023_01/919732211"/>
    <hyperlink ref="F708" r:id="rId90" display="https://podminky.urs.cz/item/CS_URS_2023_01/919735111"/>
    <hyperlink ref="F714" r:id="rId91" display="https://podminky.urs.cz/item/CS_URS_2023_01/935112211"/>
    <hyperlink ref="F721" r:id="rId92" display="https://podminky.urs.cz/item/CS_URS_2023_01/935112911"/>
    <hyperlink ref="F725" r:id="rId93" display="https://podminky.urs.cz/item/CS_URS_2023_01/938908411"/>
    <hyperlink ref="F728" r:id="rId94" display="https://podminky.urs.cz/item/CS_URS_2023_01/938909311"/>
    <hyperlink ref="F734" r:id="rId95" display="https://podminky.urs.cz/item/CS_URS_2023_01/966006211"/>
    <hyperlink ref="F740" r:id="rId96" display="https://podminky.urs.cz/item/CS_URS_2023_01/997013871"/>
    <hyperlink ref="F750" r:id="rId97" display="https://podminky.urs.cz/item/CS_URS_2023_01/997221551"/>
    <hyperlink ref="F753" r:id="rId98" display="https://podminky.urs.cz/item/CS_URS_2023_01/997221559"/>
    <hyperlink ref="F757" r:id="rId99" display="https://podminky.urs.cz/item/CS_URS_2023_01/997221561"/>
    <hyperlink ref="F761" r:id="rId100" display="https://podminky.urs.cz/item/CS_URS_2023_01/997221569"/>
    <hyperlink ref="F765" r:id="rId101" display="https://podminky.urs.cz/item/CS_URS_2023_01/997221611"/>
    <hyperlink ref="F768" r:id="rId102" display="https://podminky.urs.cz/item/CS_URS_2023_01/997221615"/>
    <hyperlink ref="F780" r:id="rId103" display="https://podminky.urs.cz/item/CS_URS_2023_01/997221625"/>
    <hyperlink ref="F785" r:id="rId104" display="https://podminky.urs.cz/item/CS_URS_2023_01/997221873"/>
    <hyperlink ref="F809" r:id="rId105" display="https://podminky.urs.cz/item/CS_URS_2023_01/998225111"/>
    <hyperlink ref="F812" r:id="rId106" display="https://podminky.urs.cz/item/CS_URS_2023_01/998225191"/>
    <hyperlink ref="F817" r:id="rId107" display="https://podminky.urs.cz/item/CS_URS_2023_01/711112002"/>
    <hyperlink ref="F832" r:id="rId108" display="https://podminky.urs.cz/item/CS_URS_2023_01/998711101"/>
    <hyperlink ref="F835" r:id="rId109" display="https://podminky.urs.cz/item/CS_URS_2023_01/99871118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22"/>
      <c r="AT3" s="19" t="s">
        <v>87</v>
      </c>
    </row>
    <row r="4" spans="2:46" s="1" customFormat="1" ht="24.95" customHeight="1">
      <c r="B4" s="22"/>
      <c r="D4" s="132" t="s">
        <v>90</v>
      </c>
      <c r="L4" s="22"/>
      <c r="M4" s="13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4" t="s">
        <v>16</v>
      </c>
      <c r="L6" s="22"/>
    </row>
    <row r="7" spans="2:12" s="1" customFormat="1" ht="16.5" customHeight="1">
      <c r="B7" s="22"/>
      <c r="E7" s="135" t="str">
        <f>'Rekapitulace stavby'!K6</f>
        <v>II/180 Starý Plzenec – D5 - oprava</v>
      </c>
      <c r="F7" s="134"/>
      <c r="G7" s="134"/>
      <c r="H7" s="134"/>
      <c r="L7" s="22"/>
    </row>
    <row r="8" spans="1:31" s="2" customFormat="1" ht="12" customHeight="1">
      <c r="A8" s="40"/>
      <c r="B8" s="46"/>
      <c r="C8" s="40"/>
      <c r="D8" s="134" t="s">
        <v>91</v>
      </c>
      <c r="E8" s="40"/>
      <c r="F8" s="40"/>
      <c r="G8" s="40"/>
      <c r="H8" s="40"/>
      <c r="I8" s="40"/>
      <c r="J8" s="40"/>
      <c r="K8" s="40"/>
      <c r="L8" s="13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7" t="s">
        <v>1115</v>
      </c>
      <c r="F9" s="40"/>
      <c r="G9" s="40"/>
      <c r="H9" s="40"/>
      <c r="I9" s="40"/>
      <c r="J9" s="40"/>
      <c r="K9" s="40"/>
      <c r="L9" s="13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4" t="s">
        <v>18</v>
      </c>
      <c r="E11" s="40"/>
      <c r="F11" s="138" t="s">
        <v>19</v>
      </c>
      <c r="G11" s="40"/>
      <c r="H11" s="40"/>
      <c r="I11" s="134" t="s">
        <v>20</v>
      </c>
      <c r="J11" s="138" t="s">
        <v>19</v>
      </c>
      <c r="K11" s="40"/>
      <c r="L11" s="13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4" t="s">
        <v>21</v>
      </c>
      <c r="E12" s="40"/>
      <c r="F12" s="138" t="s">
        <v>22</v>
      </c>
      <c r="G12" s="40"/>
      <c r="H12" s="40"/>
      <c r="I12" s="134" t="s">
        <v>23</v>
      </c>
      <c r="J12" s="139" t="str">
        <f>'Rekapitulace stavby'!AN8</f>
        <v>14. 4. 2023</v>
      </c>
      <c r="K12" s="40"/>
      <c r="L12" s="13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4" t="s">
        <v>25</v>
      </c>
      <c r="E14" s="40"/>
      <c r="F14" s="40"/>
      <c r="G14" s="40"/>
      <c r="H14" s="40"/>
      <c r="I14" s="134" t="s">
        <v>26</v>
      </c>
      <c r="J14" s="138" t="s">
        <v>27</v>
      </c>
      <c r="K14" s="40"/>
      <c r="L14" s="13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8" t="s">
        <v>28</v>
      </c>
      <c r="F15" s="40"/>
      <c r="G15" s="40"/>
      <c r="H15" s="40"/>
      <c r="I15" s="134" t="s">
        <v>29</v>
      </c>
      <c r="J15" s="138" t="s">
        <v>19</v>
      </c>
      <c r="K15" s="40"/>
      <c r="L15" s="13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4" t="s">
        <v>30</v>
      </c>
      <c r="E17" s="40"/>
      <c r="F17" s="40"/>
      <c r="G17" s="40"/>
      <c r="H17" s="40"/>
      <c r="I17" s="134" t="s">
        <v>26</v>
      </c>
      <c r="J17" s="35" t="str">
        <f>'Rekapitulace stavby'!AN13</f>
        <v>Vyplň údaj</v>
      </c>
      <c r="K17" s="40"/>
      <c r="L17" s="13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8"/>
      <c r="G18" s="138"/>
      <c r="H18" s="138"/>
      <c r="I18" s="134" t="s">
        <v>29</v>
      </c>
      <c r="J18" s="35" t="str">
        <f>'Rekapitulace stavby'!AN14</f>
        <v>Vyplň údaj</v>
      </c>
      <c r="K18" s="40"/>
      <c r="L18" s="13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4" t="s">
        <v>32</v>
      </c>
      <c r="E20" s="40"/>
      <c r="F20" s="40"/>
      <c r="G20" s="40"/>
      <c r="H20" s="40"/>
      <c r="I20" s="134" t="s">
        <v>26</v>
      </c>
      <c r="J20" s="138" t="s">
        <v>33</v>
      </c>
      <c r="K20" s="40"/>
      <c r="L20" s="13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8" t="s">
        <v>34</v>
      </c>
      <c r="F21" s="40"/>
      <c r="G21" s="40"/>
      <c r="H21" s="40"/>
      <c r="I21" s="134" t="s">
        <v>29</v>
      </c>
      <c r="J21" s="138" t="s">
        <v>35</v>
      </c>
      <c r="K21" s="40"/>
      <c r="L21" s="13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4" t="s">
        <v>37</v>
      </c>
      <c r="E23" s="40"/>
      <c r="F23" s="40"/>
      <c r="G23" s="40"/>
      <c r="H23" s="40"/>
      <c r="I23" s="134" t="s">
        <v>26</v>
      </c>
      <c r="J23" s="138" t="s">
        <v>38</v>
      </c>
      <c r="K23" s="40"/>
      <c r="L23" s="13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8" t="s">
        <v>39</v>
      </c>
      <c r="F24" s="40"/>
      <c r="G24" s="40"/>
      <c r="H24" s="40"/>
      <c r="I24" s="134" t="s">
        <v>29</v>
      </c>
      <c r="J24" s="138" t="s">
        <v>40</v>
      </c>
      <c r="K24" s="40"/>
      <c r="L24" s="13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4" t="s">
        <v>41</v>
      </c>
      <c r="E26" s="40"/>
      <c r="F26" s="40"/>
      <c r="G26" s="40"/>
      <c r="H26" s="40"/>
      <c r="I26" s="40"/>
      <c r="J26" s="40"/>
      <c r="K26" s="40"/>
      <c r="L26" s="13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0"/>
      <c r="B27" s="141"/>
      <c r="C27" s="140"/>
      <c r="D27" s="140"/>
      <c r="E27" s="142" t="s">
        <v>19</v>
      </c>
      <c r="F27" s="142"/>
      <c r="G27" s="142"/>
      <c r="H27" s="142"/>
      <c r="I27" s="140"/>
      <c r="J27" s="140"/>
      <c r="K27" s="140"/>
      <c r="L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4"/>
      <c r="E29" s="144"/>
      <c r="F29" s="144"/>
      <c r="G29" s="144"/>
      <c r="H29" s="144"/>
      <c r="I29" s="144"/>
      <c r="J29" s="144"/>
      <c r="K29" s="144"/>
      <c r="L29" s="13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5" t="s">
        <v>43</v>
      </c>
      <c r="E30" s="40"/>
      <c r="F30" s="40"/>
      <c r="G30" s="40"/>
      <c r="H30" s="40"/>
      <c r="I30" s="40"/>
      <c r="J30" s="146">
        <f>ROUND(J84,2)</f>
        <v>0</v>
      </c>
      <c r="K30" s="40"/>
      <c r="L30" s="13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4"/>
      <c r="E31" s="144"/>
      <c r="F31" s="144"/>
      <c r="G31" s="144"/>
      <c r="H31" s="144"/>
      <c r="I31" s="144"/>
      <c r="J31" s="144"/>
      <c r="K31" s="144"/>
      <c r="L31" s="13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7" t="s">
        <v>45</v>
      </c>
      <c r="G32" s="40"/>
      <c r="H32" s="40"/>
      <c r="I32" s="147" t="s">
        <v>44</v>
      </c>
      <c r="J32" s="147" t="s">
        <v>46</v>
      </c>
      <c r="K32" s="40"/>
      <c r="L32" s="13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8" t="s">
        <v>47</v>
      </c>
      <c r="E33" s="134" t="s">
        <v>48</v>
      </c>
      <c r="F33" s="149">
        <f>ROUND((SUM(BE84:BE113)),2)</f>
        <v>0</v>
      </c>
      <c r="G33" s="40"/>
      <c r="H33" s="40"/>
      <c r="I33" s="150">
        <v>0.21</v>
      </c>
      <c r="J33" s="149">
        <f>ROUND(((SUM(BE84:BE113))*I33),2)</f>
        <v>0</v>
      </c>
      <c r="K33" s="40"/>
      <c r="L33" s="13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4" t="s">
        <v>49</v>
      </c>
      <c r="F34" s="149">
        <f>ROUND((SUM(BF84:BF113)),2)</f>
        <v>0</v>
      </c>
      <c r="G34" s="40"/>
      <c r="H34" s="40"/>
      <c r="I34" s="150">
        <v>0.15</v>
      </c>
      <c r="J34" s="149">
        <f>ROUND(((SUM(BF84:BF113))*I34),2)</f>
        <v>0</v>
      </c>
      <c r="K34" s="40"/>
      <c r="L34" s="13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4" t="s">
        <v>50</v>
      </c>
      <c r="F35" s="149">
        <f>ROUND((SUM(BG84:BG113)),2)</f>
        <v>0</v>
      </c>
      <c r="G35" s="40"/>
      <c r="H35" s="40"/>
      <c r="I35" s="150">
        <v>0.21</v>
      </c>
      <c r="J35" s="149">
        <f>0</f>
        <v>0</v>
      </c>
      <c r="K35" s="40"/>
      <c r="L35" s="13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4" t="s">
        <v>51</v>
      </c>
      <c r="F36" s="149">
        <f>ROUND((SUM(BH84:BH113)),2)</f>
        <v>0</v>
      </c>
      <c r="G36" s="40"/>
      <c r="H36" s="40"/>
      <c r="I36" s="150">
        <v>0.15</v>
      </c>
      <c r="J36" s="149">
        <f>0</f>
        <v>0</v>
      </c>
      <c r="K36" s="40"/>
      <c r="L36" s="13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4" t="s">
        <v>52</v>
      </c>
      <c r="F37" s="149">
        <f>ROUND((SUM(BI84:BI113)),2)</f>
        <v>0</v>
      </c>
      <c r="G37" s="40"/>
      <c r="H37" s="40"/>
      <c r="I37" s="150">
        <v>0</v>
      </c>
      <c r="J37" s="149">
        <f>0</f>
        <v>0</v>
      </c>
      <c r="K37" s="40"/>
      <c r="L37" s="13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51"/>
      <c r="D39" s="152" t="s">
        <v>53</v>
      </c>
      <c r="E39" s="153"/>
      <c r="F39" s="153"/>
      <c r="G39" s="154" t="s">
        <v>54</v>
      </c>
      <c r="H39" s="155" t="s">
        <v>55</v>
      </c>
      <c r="I39" s="153"/>
      <c r="J39" s="156">
        <f>SUM(J30:J37)</f>
        <v>0</v>
      </c>
      <c r="K39" s="157"/>
      <c r="L39" s="13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8"/>
      <c r="C40" s="159"/>
      <c r="D40" s="159"/>
      <c r="E40" s="159"/>
      <c r="F40" s="159"/>
      <c r="G40" s="159"/>
      <c r="H40" s="159"/>
      <c r="I40" s="159"/>
      <c r="J40" s="159"/>
      <c r="K40" s="159"/>
      <c r="L40" s="13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0"/>
      <c r="C44" s="161"/>
      <c r="D44" s="161"/>
      <c r="E44" s="161"/>
      <c r="F44" s="161"/>
      <c r="G44" s="161"/>
      <c r="H44" s="161"/>
      <c r="I44" s="161"/>
      <c r="J44" s="161"/>
      <c r="K44" s="161"/>
      <c r="L44" s="13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93</v>
      </c>
      <c r="D45" s="42"/>
      <c r="E45" s="42"/>
      <c r="F45" s="42"/>
      <c r="G45" s="42"/>
      <c r="H45" s="42"/>
      <c r="I45" s="42"/>
      <c r="J45" s="42"/>
      <c r="K45" s="42"/>
      <c r="L45" s="13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62" t="str">
        <f>E7</f>
        <v>II/180 Starý Plzenec – D5 - oprava</v>
      </c>
      <c r="F48" s="34"/>
      <c r="G48" s="34"/>
      <c r="H48" s="34"/>
      <c r="I48" s="42"/>
      <c r="J48" s="42"/>
      <c r="K48" s="42"/>
      <c r="L48" s="13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91</v>
      </c>
      <c r="D49" s="42"/>
      <c r="E49" s="42"/>
      <c r="F49" s="42"/>
      <c r="G49" s="42"/>
      <c r="H49" s="42"/>
      <c r="I49" s="42"/>
      <c r="J49" s="42"/>
      <c r="K49" s="42"/>
      <c r="L49" s="13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VRN - VRN</v>
      </c>
      <c r="F50" s="42"/>
      <c r="G50" s="42"/>
      <c r="H50" s="42"/>
      <c r="I50" s="42"/>
      <c r="J50" s="42"/>
      <c r="K50" s="42"/>
      <c r="L50" s="13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k.ú.Starý Plzenec</v>
      </c>
      <c r="G52" s="42"/>
      <c r="H52" s="42"/>
      <c r="I52" s="34" t="s">
        <v>23</v>
      </c>
      <c r="J52" s="74" t="str">
        <f>IF(J12="","",J12)</f>
        <v>14. 4. 2023</v>
      </c>
      <c r="K52" s="42"/>
      <c r="L52" s="13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40.05" customHeight="1">
      <c r="A54" s="40"/>
      <c r="B54" s="41"/>
      <c r="C54" s="34" t="s">
        <v>25</v>
      </c>
      <c r="D54" s="42"/>
      <c r="E54" s="42"/>
      <c r="F54" s="29" t="str">
        <f>E15</f>
        <v>Správa a údržba silnic Plzeňského kraje, p.o.</v>
      </c>
      <c r="G54" s="42"/>
      <c r="H54" s="42"/>
      <c r="I54" s="34" t="s">
        <v>32</v>
      </c>
      <c r="J54" s="38" t="str">
        <f>E21</f>
        <v>WORING s.r.o.,Na Roudné 1604/93; Plzeň</v>
      </c>
      <c r="K54" s="42"/>
      <c r="L54" s="13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25.65" customHeight="1">
      <c r="A55" s="40"/>
      <c r="B55" s="41"/>
      <c r="C55" s="34" t="s">
        <v>30</v>
      </c>
      <c r="D55" s="42"/>
      <c r="E55" s="42"/>
      <c r="F55" s="29" t="str">
        <f>IF(E18="","",E18)</f>
        <v>Vyplň údaj</v>
      </c>
      <c r="G55" s="42"/>
      <c r="H55" s="42"/>
      <c r="I55" s="34" t="s">
        <v>37</v>
      </c>
      <c r="J55" s="38" t="str">
        <f>E24</f>
        <v>Ing. Kateřina Tumpachová</v>
      </c>
      <c r="K55" s="42"/>
      <c r="L55" s="13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63" t="s">
        <v>94</v>
      </c>
      <c r="D57" s="164"/>
      <c r="E57" s="164"/>
      <c r="F57" s="164"/>
      <c r="G57" s="164"/>
      <c r="H57" s="164"/>
      <c r="I57" s="164"/>
      <c r="J57" s="165" t="s">
        <v>95</v>
      </c>
      <c r="K57" s="164"/>
      <c r="L57" s="13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6" t="s">
        <v>75</v>
      </c>
      <c r="D59" s="42"/>
      <c r="E59" s="42"/>
      <c r="F59" s="42"/>
      <c r="G59" s="42"/>
      <c r="H59" s="42"/>
      <c r="I59" s="42"/>
      <c r="J59" s="104">
        <f>J84</f>
        <v>0</v>
      </c>
      <c r="K59" s="42"/>
      <c r="L59" s="13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96</v>
      </c>
    </row>
    <row r="60" spans="1:31" s="9" customFormat="1" ht="24.95" customHeight="1">
      <c r="A60" s="9"/>
      <c r="B60" s="167"/>
      <c r="C60" s="168"/>
      <c r="D60" s="169" t="s">
        <v>1116</v>
      </c>
      <c r="E60" s="170"/>
      <c r="F60" s="170"/>
      <c r="G60" s="170"/>
      <c r="H60" s="170"/>
      <c r="I60" s="170"/>
      <c r="J60" s="171">
        <f>J85</f>
        <v>0</v>
      </c>
      <c r="K60" s="168"/>
      <c r="L60" s="172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73"/>
      <c r="C61" s="174"/>
      <c r="D61" s="175" t="s">
        <v>1117</v>
      </c>
      <c r="E61" s="176"/>
      <c r="F61" s="176"/>
      <c r="G61" s="176"/>
      <c r="H61" s="176"/>
      <c r="I61" s="176"/>
      <c r="J61" s="177">
        <f>J86</f>
        <v>0</v>
      </c>
      <c r="K61" s="174"/>
      <c r="L61" s="178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73"/>
      <c r="C62" s="174"/>
      <c r="D62" s="175" t="s">
        <v>1118</v>
      </c>
      <c r="E62" s="176"/>
      <c r="F62" s="176"/>
      <c r="G62" s="176"/>
      <c r="H62" s="176"/>
      <c r="I62" s="176"/>
      <c r="J62" s="177">
        <f>J93</f>
        <v>0</v>
      </c>
      <c r="K62" s="174"/>
      <c r="L62" s="178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73"/>
      <c r="C63" s="174"/>
      <c r="D63" s="175" t="s">
        <v>1119</v>
      </c>
      <c r="E63" s="176"/>
      <c r="F63" s="176"/>
      <c r="G63" s="176"/>
      <c r="H63" s="176"/>
      <c r="I63" s="176"/>
      <c r="J63" s="177">
        <f>J97</f>
        <v>0</v>
      </c>
      <c r="K63" s="174"/>
      <c r="L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73"/>
      <c r="C64" s="174"/>
      <c r="D64" s="175" t="s">
        <v>1120</v>
      </c>
      <c r="E64" s="176"/>
      <c r="F64" s="176"/>
      <c r="G64" s="176"/>
      <c r="H64" s="176"/>
      <c r="I64" s="176"/>
      <c r="J64" s="177">
        <f>J101</f>
        <v>0</v>
      </c>
      <c r="K64" s="174"/>
      <c r="L64" s="178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2" customFormat="1" ht="21.8" customHeight="1">
      <c r="A65" s="40"/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136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</row>
    <row r="66" spans="1:31" s="2" customFormat="1" ht="6.95" customHeight="1">
      <c r="A66" s="40"/>
      <c r="B66" s="61"/>
      <c r="C66" s="62"/>
      <c r="D66" s="62"/>
      <c r="E66" s="62"/>
      <c r="F66" s="62"/>
      <c r="G66" s="62"/>
      <c r="H66" s="62"/>
      <c r="I66" s="62"/>
      <c r="J66" s="62"/>
      <c r="K66" s="62"/>
      <c r="L66" s="136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</row>
    <row r="70" spans="1:31" s="2" customFormat="1" ht="6.95" customHeight="1">
      <c r="A70" s="40"/>
      <c r="B70" s="63"/>
      <c r="C70" s="64"/>
      <c r="D70" s="64"/>
      <c r="E70" s="64"/>
      <c r="F70" s="64"/>
      <c r="G70" s="64"/>
      <c r="H70" s="64"/>
      <c r="I70" s="64"/>
      <c r="J70" s="64"/>
      <c r="K70" s="64"/>
      <c r="L70" s="136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1" spans="1:31" s="2" customFormat="1" ht="24.95" customHeight="1">
      <c r="A71" s="40"/>
      <c r="B71" s="41"/>
      <c r="C71" s="25" t="s">
        <v>109</v>
      </c>
      <c r="D71" s="42"/>
      <c r="E71" s="42"/>
      <c r="F71" s="42"/>
      <c r="G71" s="42"/>
      <c r="H71" s="42"/>
      <c r="I71" s="42"/>
      <c r="J71" s="42"/>
      <c r="K71" s="42"/>
      <c r="L71" s="136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</row>
    <row r="72" spans="1:31" s="2" customFormat="1" ht="6.95" customHeight="1">
      <c r="A72" s="40"/>
      <c r="B72" s="41"/>
      <c r="C72" s="42"/>
      <c r="D72" s="42"/>
      <c r="E72" s="42"/>
      <c r="F72" s="42"/>
      <c r="G72" s="42"/>
      <c r="H72" s="42"/>
      <c r="I72" s="42"/>
      <c r="J72" s="42"/>
      <c r="K72" s="42"/>
      <c r="L72" s="136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12" customHeight="1">
      <c r="A73" s="40"/>
      <c r="B73" s="41"/>
      <c r="C73" s="34" t="s">
        <v>16</v>
      </c>
      <c r="D73" s="42"/>
      <c r="E73" s="42"/>
      <c r="F73" s="42"/>
      <c r="G73" s="42"/>
      <c r="H73" s="42"/>
      <c r="I73" s="42"/>
      <c r="J73" s="42"/>
      <c r="K73" s="42"/>
      <c r="L73" s="13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16.5" customHeight="1">
      <c r="A74" s="40"/>
      <c r="B74" s="41"/>
      <c r="C74" s="42"/>
      <c r="D74" s="42"/>
      <c r="E74" s="162" t="str">
        <f>E7</f>
        <v>II/180 Starý Plzenec – D5 - oprava</v>
      </c>
      <c r="F74" s="34"/>
      <c r="G74" s="34"/>
      <c r="H74" s="34"/>
      <c r="I74" s="42"/>
      <c r="J74" s="42"/>
      <c r="K74" s="42"/>
      <c r="L74" s="13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91</v>
      </c>
      <c r="D75" s="42"/>
      <c r="E75" s="42"/>
      <c r="F75" s="42"/>
      <c r="G75" s="42"/>
      <c r="H75" s="42"/>
      <c r="I75" s="42"/>
      <c r="J75" s="42"/>
      <c r="K75" s="42"/>
      <c r="L75" s="13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71" t="str">
        <f>E9</f>
        <v>VRN - VRN</v>
      </c>
      <c r="F76" s="42"/>
      <c r="G76" s="42"/>
      <c r="H76" s="42"/>
      <c r="I76" s="42"/>
      <c r="J76" s="42"/>
      <c r="K76" s="42"/>
      <c r="L76" s="13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6.95" customHeight="1">
      <c r="A77" s="40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13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21</v>
      </c>
      <c r="D78" s="42"/>
      <c r="E78" s="42"/>
      <c r="F78" s="29" t="str">
        <f>F12</f>
        <v>k.ú.Starý Plzenec</v>
      </c>
      <c r="G78" s="42"/>
      <c r="H78" s="42"/>
      <c r="I78" s="34" t="s">
        <v>23</v>
      </c>
      <c r="J78" s="74" t="str">
        <f>IF(J12="","",J12)</f>
        <v>14. 4. 2023</v>
      </c>
      <c r="K78" s="42"/>
      <c r="L78" s="13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40.05" customHeight="1">
      <c r="A80" s="40"/>
      <c r="B80" s="41"/>
      <c r="C80" s="34" t="s">
        <v>25</v>
      </c>
      <c r="D80" s="42"/>
      <c r="E80" s="42"/>
      <c r="F80" s="29" t="str">
        <f>E15</f>
        <v>Správa a údržba silnic Plzeňského kraje, p.o.</v>
      </c>
      <c r="G80" s="42"/>
      <c r="H80" s="42"/>
      <c r="I80" s="34" t="s">
        <v>32</v>
      </c>
      <c r="J80" s="38" t="str">
        <f>E21</f>
        <v>WORING s.r.o.,Na Roudné 1604/93; Plzeň</v>
      </c>
      <c r="K80" s="42"/>
      <c r="L80" s="13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25.65" customHeight="1">
      <c r="A81" s="40"/>
      <c r="B81" s="41"/>
      <c r="C81" s="34" t="s">
        <v>30</v>
      </c>
      <c r="D81" s="42"/>
      <c r="E81" s="42"/>
      <c r="F81" s="29" t="str">
        <f>IF(E18="","",E18)</f>
        <v>Vyplň údaj</v>
      </c>
      <c r="G81" s="42"/>
      <c r="H81" s="42"/>
      <c r="I81" s="34" t="s">
        <v>37</v>
      </c>
      <c r="J81" s="38" t="str">
        <f>E24</f>
        <v>Ing. Kateřina Tumpachová</v>
      </c>
      <c r="K81" s="42"/>
      <c r="L81" s="13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0.3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3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11" customFormat="1" ht="29.25" customHeight="1">
      <c r="A83" s="179"/>
      <c r="B83" s="180"/>
      <c r="C83" s="181" t="s">
        <v>110</v>
      </c>
      <c r="D83" s="182" t="s">
        <v>62</v>
      </c>
      <c r="E83" s="182" t="s">
        <v>58</v>
      </c>
      <c r="F83" s="182" t="s">
        <v>59</v>
      </c>
      <c r="G83" s="182" t="s">
        <v>111</v>
      </c>
      <c r="H83" s="182" t="s">
        <v>112</v>
      </c>
      <c r="I83" s="182" t="s">
        <v>113</v>
      </c>
      <c r="J83" s="182" t="s">
        <v>95</v>
      </c>
      <c r="K83" s="183" t="s">
        <v>114</v>
      </c>
      <c r="L83" s="184"/>
      <c r="M83" s="94" t="s">
        <v>19</v>
      </c>
      <c r="N83" s="95" t="s">
        <v>47</v>
      </c>
      <c r="O83" s="95" t="s">
        <v>115</v>
      </c>
      <c r="P83" s="95" t="s">
        <v>116</v>
      </c>
      <c r="Q83" s="95" t="s">
        <v>117</v>
      </c>
      <c r="R83" s="95" t="s">
        <v>118</v>
      </c>
      <c r="S83" s="95" t="s">
        <v>119</v>
      </c>
      <c r="T83" s="96" t="s">
        <v>120</v>
      </c>
      <c r="U83" s="179"/>
      <c r="V83" s="179"/>
      <c r="W83" s="179"/>
      <c r="X83" s="179"/>
      <c r="Y83" s="179"/>
      <c r="Z83" s="179"/>
      <c r="AA83" s="179"/>
      <c r="AB83" s="179"/>
      <c r="AC83" s="179"/>
      <c r="AD83" s="179"/>
      <c r="AE83" s="179"/>
    </row>
    <row r="84" spans="1:63" s="2" customFormat="1" ht="22.8" customHeight="1">
      <c r="A84" s="40"/>
      <c r="B84" s="41"/>
      <c r="C84" s="101" t="s">
        <v>121</v>
      </c>
      <c r="D84" s="42"/>
      <c r="E84" s="42"/>
      <c r="F84" s="42"/>
      <c r="G84" s="42"/>
      <c r="H84" s="42"/>
      <c r="I84" s="42"/>
      <c r="J84" s="185">
        <f>BK84</f>
        <v>0</v>
      </c>
      <c r="K84" s="42"/>
      <c r="L84" s="46"/>
      <c r="M84" s="97"/>
      <c r="N84" s="186"/>
      <c r="O84" s="98"/>
      <c r="P84" s="187">
        <f>P85</f>
        <v>0</v>
      </c>
      <c r="Q84" s="98"/>
      <c r="R84" s="187">
        <f>R85</f>
        <v>0</v>
      </c>
      <c r="S84" s="98"/>
      <c r="T84" s="188">
        <f>T85</f>
        <v>0</v>
      </c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T84" s="19" t="s">
        <v>76</v>
      </c>
      <c r="AU84" s="19" t="s">
        <v>96</v>
      </c>
      <c r="BK84" s="189">
        <f>BK85</f>
        <v>0</v>
      </c>
    </row>
    <row r="85" spans="1:63" s="12" customFormat="1" ht="25.9" customHeight="1">
      <c r="A85" s="12"/>
      <c r="B85" s="190"/>
      <c r="C85" s="191"/>
      <c r="D85" s="192" t="s">
        <v>76</v>
      </c>
      <c r="E85" s="193" t="s">
        <v>88</v>
      </c>
      <c r="F85" s="193" t="s">
        <v>1121</v>
      </c>
      <c r="G85" s="191"/>
      <c r="H85" s="191"/>
      <c r="I85" s="194"/>
      <c r="J85" s="195">
        <f>BK85</f>
        <v>0</v>
      </c>
      <c r="K85" s="191"/>
      <c r="L85" s="196"/>
      <c r="M85" s="197"/>
      <c r="N85" s="198"/>
      <c r="O85" s="198"/>
      <c r="P85" s="199">
        <f>P86+P93+P97+P101</f>
        <v>0</v>
      </c>
      <c r="Q85" s="198"/>
      <c r="R85" s="199">
        <f>R86+R93+R97+R101</f>
        <v>0</v>
      </c>
      <c r="S85" s="198"/>
      <c r="T85" s="200">
        <f>T86+T93+T97+T101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1" t="s">
        <v>162</v>
      </c>
      <c r="AT85" s="202" t="s">
        <v>76</v>
      </c>
      <c r="AU85" s="202" t="s">
        <v>77</v>
      </c>
      <c r="AY85" s="201" t="s">
        <v>124</v>
      </c>
      <c r="BK85" s="203">
        <f>BK86+BK93+BK97+BK101</f>
        <v>0</v>
      </c>
    </row>
    <row r="86" spans="1:63" s="12" customFormat="1" ht="22.8" customHeight="1">
      <c r="A86" s="12"/>
      <c r="B86" s="190"/>
      <c r="C86" s="191"/>
      <c r="D86" s="192" t="s">
        <v>76</v>
      </c>
      <c r="E86" s="204" t="s">
        <v>1122</v>
      </c>
      <c r="F86" s="204" t="s">
        <v>1123</v>
      </c>
      <c r="G86" s="191"/>
      <c r="H86" s="191"/>
      <c r="I86" s="194"/>
      <c r="J86" s="205">
        <f>BK86</f>
        <v>0</v>
      </c>
      <c r="K86" s="191"/>
      <c r="L86" s="196"/>
      <c r="M86" s="197"/>
      <c r="N86" s="198"/>
      <c r="O86" s="198"/>
      <c r="P86" s="199">
        <f>SUM(P87:P92)</f>
        <v>0</v>
      </c>
      <c r="Q86" s="198"/>
      <c r="R86" s="199">
        <f>SUM(R87:R92)</f>
        <v>0</v>
      </c>
      <c r="S86" s="198"/>
      <c r="T86" s="200">
        <f>SUM(T87:T92)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1" t="s">
        <v>162</v>
      </c>
      <c r="AT86" s="202" t="s">
        <v>76</v>
      </c>
      <c r="AU86" s="202" t="s">
        <v>85</v>
      </c>
      <c r="AY86" s="201" t="s">
        <v>124</v>
      </c>
      <c r="BK86" s="203">
        <f>SUM(BK87:BK92)</f>
        <v>0</v>
      </c>
    </row>
    <row r="87" spans="1:65" s="2" customFormat="1" ht="16.5" customHeight="1">
      <c r="A87" s="40"/>
      <c r="B87" s="41"/>
      <c r="C87" s="206" t="s">
        <v>85</v>
      </c>
      <c r="D87" s="206" t="s">
        <v>126</v>
      </c>
      <c r="E87" s="207" t="s">
        <v>1124</v>
      </c>
      <c r="F87" s="208" t="s">
        <v>1125</v>
      </c>
      <c r="G87" s="209" t="s">
        <v>1126</v>
      </c>
      <c r="H87" s="210">
        <v>1</v>
      </c>
      <c r="I87" s="211"/>
      <c r="J87" s="212">
        <f>ROUND(I87*H87,2)</f>
        <v>0</v>
      </c>
      <c r="K87" s="208" t="s">
        <v>130</v>
      </c>
      <c r="L87" s="46"/>
      <c r="M87" s="213" t="s">
        <v>19</v>
      </c>
      <c r="N87" s="214" t="s">
        <v>48</v>
      </c>
      <c r="O87" s="86"/>
      <c r="P87" s="215">
        <f>O87*H87</f>
        <v>0</v>
      </c>
      <c r="Q87" s="215">
        <v>0</v>
      </c>
      <c r="R87" s="215">
        <f>Q87*H87</f>
        <v>0</v>
      </c>
      <c r="S87" s="215">
        <v>0</v>
      </c>
      <c r="T87" s="216">
        <f>S87*H87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R87" s="217" t="s">
        <v>1127</v>
      </c>
      <c r="AT87" s="217" t="s">
        <v>126</v>
      </c>
      <c r="AU87" s="217" t="s">
        <v>87</v>
      </c>
      <c r="AY87" s="19" t="s">
        <v>124</v>
      </c>
      <c r="BE87" s="218">
        <f>IF(N87="základní",J87,0)</f>
        <v>0</v>
      </c>
      <c r="BF87" s="218">
        <f>IF(N87="snížená",J87,0)</f>
        <v>0</v>
      </c>
      <c r="BG87" s="218">
        <f>IF(N87="zákl. přenesená",J87,0)</f>
        <v>0</v>
      </c>
      <c r="BH87" s="218">
        <f>IF(N87="sníž. přenesená",J87,0)</f>
        <v>0</v>
      </c>
      <c r="BI87" s="218">
        <f>IF(N87="nulová",J87,0)</f>
        <v>0</v>
      </c>
      <c r="BJ87" s="19" t="s">
        <v>85</v>
      </c>
      <c r="BK87" s="218">
        <f>ROUND(I87*H87,2)</f>
        <v>0</v>
      </c>
      <c r="BL87" s="19" t="s">
        <v>1127</v>
      </c>
      <c r="BM87" s="217" t="s">
        <v>1128</v>
      </c>
    </row>
    <row r="88" spans="1:47" s="2" customFormat="1" ht="12">
      <c r="A88" s="40"/>
      <c r="B88" s="41"/>
      <c r="C88" s="42"/>
      <c r="D88" s="219" t="s">
        <v>133</v>
      </c>
      <c r="E88" s="42"/>
      <c r="F88" s="220" t="s">
        <v>1125</v>
      </c>
      <c r="G88" s="42"/>
      <c r="H88" s="42"/>
      <c r="I88" s="221"/>
      <c r="J88" s="42"/>
      <c r="K88" s="42"/>
      <c r="L88" s="46"/>
      <c r="M88" s="222"/>
      <c r="N88" s="223"/>
      <c r="O88" s="86"/>
      <c r="P88" s="86"/>
      <c r="Q88" s="86"/>
      <c r="R88" s="86"/>
      <c r="S88" s="86"/>
      <c r="T88" s="87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T88" s="19" t="s">
        <v>133</v>
      </c>
      <c r="AU88" s="19" t="s">
        <v>87</v>
      </c>
    </row>
    <row r="89" spans="1:47" s="2" customFormat="1" ht="12">
      <c r="A89" s="40"/>
      <c r="B89" s="41"/>
      <c r="C89" s="42"/>
      <c r="D89" s="224" t="s">
        <v>135</v>
      </c>
      <c r="E89" s="42"/>
      <c r="F89" s="225" t="s">
        <v>1129</v>
      </c>
      <c r="G89" s="42"/>
      <c r="H89" s="42"/>
      <c r="I89" s="221"/>
      <c r="J89" s="42"/>
      <c r="K89" s="42"/>
      <c r="L89" s="46"/>
      <c r="M89" s="222"/>
      <c r="N89" s="223"/>
      <c r="O89" s="86"/>
      <c r="P89" s="86"/>
      <c r="Q89" s="86"/>
      <c r="R89" s="86"/>
      <c r="S89" s="86"/>
      <c r="T89" s="87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T89" s="19" t="s">
        <v>135</v>
      </c>
      <c r="AU89" s="19" t="s">
        <v>87</v>
      </c>
    </row>
    <row r="90" spans="1:65" s="2" customFormat="1" ht="16.5" customHeight="1">
      <c r="A90" s="40"/>
      <c r="B90" s="41"/>
      <c r="C90" s="206" t="s">
        <v>87</v>
      </c>
      <c r="D90" s="206" t="s">
        <v>126</v>
      </c>
      <c r="E90" s="207" t="s">
        <v>1130</v>
      </c>
      <c r="F90" s="208" t="s">
        <v>1131</v>
      </c>
      <c r="G90" s="209" t="s">
        <v>1126</v>
      </c>
      <c r="H90" s="210">
        <v>1</v>
      </c>
      <c r="I90" s="211"/>
      <c r="J90" s="212">
        <f>ROUND(I90*H90,2)</f>
        <v>0</v>
      </c>
      <c r="K90" s="208" t="s">
        <v>130</v>
      </c>
      <c r="L90" s="46"/>
      <c r="M90" s="213" t="s">
        <v>19</v>
      </c>
      <c r="N90" s="214" t="s">
        <v>48</v>
      </c>
      <c r="O90" s="86"/>
      <c r="P90" s="215">
        <f>O90*H90</f>
        <v>0</v>
      </c>
      <c r="Q90" s="215">
        <v>0</v>
      </c>
      <c r="R90" s="215">
        <f>Q90*H90</f>
        <v>0</v>
      </c>
      <c r="S90" s="215">
        <v>0</v>
      </c>
      <c r="T90" s="216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17" t="s">
        <v>1127</v>
      </c>
      <c r="AT90" s="217" t="s">
        <v>126</v>
      </c>
      <c r="AU90" s="217" t="s">
        <v>87</v>
      </c>
      <c r="AY90" s="19" t="s">
        <v>124</v>
      </c>
      <c r="BE90" s="218">
        <f>IF(N90="základní",J90,0)</f>
        <v>0</v>
      </c>
      <c r="BF90" s="218">
        <f>IF(N90="snížená",J90,0)</f>
        <v>0</v>
      </c>
      <c r="BG90" s="218">
        <f>IF(N90="zákl. přenesená",J90,0)</f>
        <v>0</v>
      </c>
      <c r="BH90" s="218">
        <f>IF(N90="sníž. přenesená",J90,0)</f>
        <v>0</v>
      </c>
      <c r="BI90" s="218">
        <f>IF(N90="nulová",J90,0)</f>
        <v>0</v>
      </c>
      <c r="BJ90" s="19" t="s">
        <v>85</v>
      </c>
      <c r="BK90" s="218">
        <f>ROUND(I90*H90,2)</f>
        <v>0</v>
      </c>
      <c r="BL90" s="19" t="s">
        <v>1127</v>
      </c>
      <c r="BM90" s="217" t="s">
        <v>1132</v>
      </c>
    </row>
    <row r="91" spans="1:47" s="2" customFormat="1" ht="12">
      <c r="A91" s="40"/>
      <c r="B91" s="41"/>
      <c r="C91" s="42"/>
      <c r="D91" s="219" t="s">
        <v>133</v>
      </c>
      <c r="E91" s="42"/>
      <c r="F91" s="220" t="s">
        <v>1131</v>
      </c>
      <c r="G91" s="42"/>
      <c r="H91" s="42"/>
      <c r="I91" s="221"/>
      <c r="J91" s="42"/>
      <c r="K91" s="42"/>
      <c r="L91" s="46"/>
      <c r="M91" s="222"/>
      <c r="N91" s="223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133</v>
      </c>
      <c r="AU91" s="19" t="s">
        <v>87</v>
      </c>
    </row>
    <row r="92" spans="1:47" s="2" customFormat="1" ht="12">
      <c r="A92" s="40"/>
      <c r="B92" s="41"/>
      <c r="C92" s="42"/>
      <c r="D92" s="224" t="s">
        <v>135</v>
      </c>
      <c r="E92" s="42"/>
      <c r="F92" s="225" t="s">
        <v>1133</v>
      </c>
      <c r="G92" s="42"/>
      <c r="H92" s="42"/>
      <c r="I92" s="221"/>
      <c r="J92" s="42"/>
      <c r="K92" s="42"/>
      <c r="L92" s="46"/>
      <c r="M92" s="222"/>
      <c r="N92" s="223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135</v>
      </c>
      <c r="AU92" s="19" t="s">
        <v>87</v>
      </c>
    </row>
    <row r="93" spans="1:63" s="12" customFormat="1" ht="22.8" customHeight="1">
      <c r="A93" s="12"/>
      <c r="B93" s="190"/>
      <c r="C93" s="191"/>
      <c r="D93" s="192" t="s">
        <v>76</v>
      </c>
      <c r="E93" s="204" t="s">
        <v>1134</v>
      </c>
      <c r="F93" s="204" t="s">
        <v>1135</v>
      </c>
      <c r="G93" s="191"/>
      <c r="H93" s="191"/>
      <c r="I93" s="194"/>
      <c r="J93" s="205">
        <f>BK93</f>
        <v>0</v>
      </c>
      <c r="K93" s="191"/>
      <c r="L93" s="196"/>
      <c r="M93" s="197"/>
      <c r="N93" s="198"/>
      <c r="O93" s="198"/>
      <c r="P93" s="199">
        <f>SUM(P94:P96)</f>
        <v>0</v>
      </c>
      <c r="Q93" s="198"/>
      <c r="R93" s="199">
        <f>SUM(R94:R96)</f>
        <v>0</v>
      </c>
      <c r="S93" s="198"/>
      <c r="T93" s="200">
        <f>SUM(T94:T96)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1" t="s">
        <v>162</v>
      </c>
      <c r="AT93" s="202" t="s">
        <v>76</v>
      </c>
      <c r="AU93" s="202" t="s">
        <v>85</v>
      </c>
      <c r="AY93" s="201" t="s">
        <v>124</v>
      </c>
      <c r="BK93" s="203">
        <f>SUM(BK94:BK96)</f>
        <v>0</v>
      </c>
    </row>
    <row r="94" spans="1:65" s="2" customFormat="1" ht="16.5" customHeight="1">
      <c r="A94" s="40"/>
      <c r="B94" s="41"/>
      <c r="C94" s="206" t="s">
        <v>147</v>
      </c>
      <c r="D94" s="206" t="s">
        <v>126</v>
      </c>
      <c r="E94" s="207" t="s">
        <v>1136</v>
      </c>
      <c r="F94" s="208" t="s">
        <v>1135</v>
      </c>
      <c r="G94" s="209" t="s">
        <v>1126</v>
      </c>
      <c r="H94" s="210">
        <v>1</v>
      </c>
      <c r="I94" s="211"/>
      <c r="J94" s="212">
        <f>ROUND(I94*H94,2)</f>
        <v>0</v>
      </c>
      <c r="K94" s="208" t="s">
        <v>130</v>
      </c>
      <c r="L94" s="46"/>
      <c r="M94" s="213" t="s">
        <v>19</v>
      </c>
      <c r="N94" s="214" t="s">
        <v>48</v>
      </c>
      <c r="O94" s="86"/>
      <c r="P94" s="215">
        <f>O94*H94</f>
        <v>0</v>
      </c>
      <c r="Q94" s="215">
        <v>0</v>
      </c>
      <c r="R94" s="215">
        <f>Q94*H94</f>
        <v>0</v>
      </c>
      <c r="S94" s="215">
        <v>0</v>
      </c>
      <c r="T94" s="216">
        <f>S94*H94</f>
        <v>0</v>
      </c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R94" s="217" t="s">
        <v>1127</v>
      </c>
      <c r="AT94" s="217" t="s">
        <v>126</v>
      </c>
      <c r="AU94" s="217" t="s">
        <v>87</v>
      </c>
      <c r="AY94" s="19" t="s">
        <v>124</v>
      </c>
      <c r="BE94" s="218">
        <f>IF(N94="základní",J94,0)</f>
        <v>0</v>
      </c>
      <c r="BF94" s="218">
        <f>IF(N94="snížená",J94,0)</f>
        <v>0</v>
      </c>
      <c r="BG94" s="218">
        <f>IF(N94="zákl. přenesená",J94,0)</f>
        <v>0</v>
      </c>
      <c r="BH94" s="218">
        <f>IF(N94="sníž. přenesená",J94,0)</f>
        <v>0</v>
      </c>
      <c r="BI94" s="218">
        <f>IF(N94="nulová",J94,0)</f>
        <v>0</v>
      </c>
      <c r="BJ94" s="19" t="s">
        <v>85</v>
      </c>
      <c r="BK94" s="218">
        <f>ROUND(I94*H94,2)</f>
        <v>0</v>
      </c>
      <c r="BL94" s="19" t="s">
        <v>1127</v>
      </c>
      <c r="BM94" s="217" t="s">
        <v>1137</v>
      </c>
    </row>
    <row r="95" spans="1:47" s="2" customFormat="1" ht="12">
      <c r="A95" s="40"/>
      <c r="B95" s="41"/>
      <c r="C95" s="42"/>
      <c r="D95" s="219" t="s">
        <v>133</v>
      </c>
      <c r="E95" s="42"/>
      <c r="F95" s="220" t="s">
        <v>1135</v>
      </c>
      <c r="G95" s="42"/>
      <c r="H95" s="42"/>
      <c r="I95" s="221"/>
      <c r="J95" s="42"/>
      <c r="K95" s="42"/>
      <c r="L95" s="46"/>
      <c r="M95" s="222"/>
      <c r="N95" s="223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133</v>
      </c>
      <c r="AU95" s="19" t="s">
        <v>87</v>
      </c>
    </row>
    <row r="96" spans="1:47" s="2" customFormat="1" ht="12">
      <c r="A96" s="40"/>
      <c r="B96" s="41"/>
      <c r="C96" s="42"/>
      <c r="D96" s="224" t="s">
        <v>135</v>
      </c>
      <c r="E96" s="42"/>
      <c r="F96" s="225" t="s">
        <v>1138</v>
      </c>
      <c r="G96" s="42"/>
      <c r="H96" s="42"/>
      <c r="I96" s="221"/>
      <c r="J96" s="42"/>
      <c r="K96" s="42"/>
      <c r="L96" s="46"/>
      <c r="M96" s="222"/>
      <c r="N96" s="223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135</v>
      </c>
      <c r="AU96" s="19" t="s">
        <v>87</v>
      </c>
    </row>
    <row r="97" spans="1:63" s="12" customFormat="1" ht="22.8" customHeight="1">
      <c r="A97" s="12"/>
      <c r="B97" s="190"/>
      <c r="C97" s="191"/>
      <c r="D97" s="192" t="s">
        <v>76</v>
      </c>
      <c r="E97" s="204" t="s">
        <v>1139</v>
      </c>
      <c r="F97" s="204" t="s">
        <v>1140</v>
      </c>
      <c r="G97" s="191"/>
      <c r="H97" s="191"/>
      <c r="I97" s="194"/>
      <c r="J97" s="205">
        <f>BK97</f>
        <v>0</v>
      </c>
      <c r="K97" s="191"/>
      <c r="L97" s="196"/>
      <c r="M97" s="197"/>
      <c r="N97" s="198"/>
      <c r="O97" s="198"/>
      <c r="P97" s="199">
        <f>SUM(P98:P100)</f>
        <v>0</v>
      </c>
      <c r="Q97" s="198"/>
      <c r="R97" s="199">
        <f>SUM(R98:R100)</f>
        <v>0</v>
      </c>
      <c r="S97" s="198"/>
      <c r="T97" s="200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1" t="s">
        <v>162</v>
      </c>
      <c r="AT97" s="202" t="s">
        <v>76</v>
      </c>
      <c r="AU97" s="202" t="s">
        <v>85</v>
      </c>
      <c r="AY97" s="201" t="s">
        <v>124</v>
      </c>
      <c r="BK97" s="203">
        <f>SUM(BK98:BK100)</f>
        <v>0</v>
      </c>
    </row>
    <row r="98" spans="1:65" s="2" customFormat="1" ht="16.5" customHeight="1">
      <c r="A98" s="40"/>
      <c r="B98" s="41"/>
      <c r="C98" s="206" t="s">
        <v>131</v>
      </c>
      <c r="D98" s="206" t="s">
        <v>126</v>
      </c>
      <c r="E98" s="207" t="s">
        <v>1141</v>
      </c>
      <c r="F98" s="208" t="s">
        <v>1142</v>
      </c>
      <c r="G98" s="209" t="s">
        <v>1126</v>
      </c>
      <c r="H98" s="210">
        <v>1</v>
      </c>
      <c r="I98" s="211"/>
      <c r="J98" s="212">
        <f>ROUND(I98*H98,2)</f>
        <v>0</v>
      </c>
      <c r="K98" s="208" t="s">
        <v>130</v>
      </c>
      <c r="L98" s="46"/>
      <c r="M98" s="213" t="s">
        <v>19</v>
      </c>
      <c r="N98" s="214" t="s">
        <v>48</v>
      </c>
      <c r="O98" s="86"/>
      <c r="P98" s="215">
        <f>O98*H98</f>
        <v>0</v>
      </c>
      <c r="Q98" s="215">
        <v>0</v>
      </c>
      <c r="R98" s="215">
        <f>Q98*H98</f>
        <v>0</v>
      </c>
      <c r="S98" s="215">
        <v>0</v>
      </c>
      <c r="T98" s="216">
        <f>S98*H98</f>
        <v>0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17" t="s">
        <v>1127</v>
      </c>
      <c r="AT98" s="217" t="s">
        <v>126</v>
      </c>
      <c r="AU98" s="217" t="s">
        <v>87</v>
      </c>
      <c r="AY98" s="19" t="s">
        <v>124</v>
      </c>
      <c r="BE98" s="218">
        <f>IF(N98="základní",J98,0)</f>
        <v>0</v>
      </c>
      <c r="BF98" s="218">
        <f>IF(N98="snížená",J98,0)</f>
        <v>0</v>
      </c>
      <c r="BG98" s="218">
        <f>IF(N98="zákl. přenesená",J98,0)</f>
        <v>0</v>
      </c>
      <c r="BH98" s="218">
        <f>IF(N98="sníž. přenesená",J98,0)</f>
        <v>0</v>
      </c>
      <c r="BI98" s="218">
        <f>IF(N98="nulová",J98,0)</f>
        <v>0</v>
      </c>
      <c r="BJ98" s="19" t="s">
        <v>85</v>
      </c>
      <c r="BK98" s="218">
        <f>ROUND(I98*H98,2)</f>
        <v>0</v>
      </c>
      <c r="BL98" s="19" t="s">
        <v>1127</v>
      </c>
      <c r="BM98" s="217" t="s">
        <v>1143</v>
      </c>
    </row>
    <row r="99" spans="1:47" s="2" customFormat="1" ht="12">
      <c r="A99" s="40"/>
      <c r="B99" s="41"/>
      <c r="C99" s="42"/>
      <c r="D99" s="219" t="s">
        <v>133</v>
      </c>
      <c r="E99" s="42"/>
      <c r="F99" s="220" t="s">
        <v>1142</v>
      </c>
      <c r="G99" s="42"/>
      <c r="H99" s="42"/>
      <c r="I99" s="221"/>
      <c r="J99" s="42"/>
      <c r="K99" s="42"/>
      <c r="L99" s="46"/>
      <c r="M99" s="222"/>
      <c r="N99" s="223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133</v>
      </c>
      <c r="AU99" s="19" t="s">
        <v>87</v>
      </c>
    </row>
    <row r="100" spans="1:47" s="2" customFormat="1" ht="12">
      <c r="A100" s="40"/>
      <c r="B100" s="41"/>
      <c r="C100" s="42"/>
      <c r="D100" s="224" t="s">
        <v>135</v>
      </c>
      <c r="E100" s="42"/>
      <c r="F100" s="225" t="s">
        <v>1144</v>
      </c>
      <c r="G100" s="42"/>
      <c r="H100" s="42"/>
      <c r="I100" s="221"/>
      <c r="J100" s="42"/>
      <c r="K100" s="42"/>
      <c r="L100" s="46"/>
      <c r="M100" s="222"/>
      <c r="N100" s="223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135</v>
      </c>
      <c r="AU100" s="19" t="s">
        <v>87</v>
      </c>
    </row>
    <row r="101" spans="1:63" s="12" customFormat="1" ht="22.8" customHeight="1">
      <c r="A101" s="12"/>
      <c r="B101" s="190"/>
      <c r="C101" s="191"/>
      <c r="D101" s="192" t="s">
        <v>76</v>
      </c>
      <c r="E101" s="204" t="s">
        <v>1145</v>
      </c>
      <c r="F101" s="204" t="s">
        <v>1146</v>
      </c>
      <c r="G101" s="191"/>
      <c r="H101" s="191"/>
      <c r="I101" s="194"/>
      <c r="J101" s="205">
        <f>BK101</f>
        <v>0</v>
      </c>
      <c r="K101" s="191"/>
      <c r="L101" s="196"/>
      <c r="M101" s="197"/>
      <c r="N101" s="198"/>
      <c r="O101" s="198"/>
      <c r="P101" s="199">
        <f>SUM(P102:P113)</f>
        <v>0</v>
      </c>
      <c r="Q101" s="198"/>
      <c r="R101" s="199">
        <f>SUM(R102:R113)</f>
        <v>0</v>
      </c>
      <c r="S101" s="198"/>
      <c r="T101" s="200">
        <f>SUM(T102:T113)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1" t="s">
        <v>162</v>
      </c>
      <c r="AT101" s="202" t="s">
        <v>76</v>
      </c>
      <c r="AU101" s="202" t="s">
        <v>85</v>
      </c>
      <c r="AY101" s="201" t="s">
        <v>124</v>
      </c>
      <c r="BK101" s="203">
        <f>SUM(BK102:BK113)</f>
        <v>0</v>
      </c>
    </row>
    <row r="102" spans="1:65" s="2" customFormat="1" ht="16.5" customHeight="1">
      <c r="A102" s="40"/>
      <c r="B102" s="41"/>
      <c r="C102" s="206" t="s">
        <v>162</v>
      </c>
      <c r="D102" s="206" t="s">
        <v>126</v>
      </c>
      <c r="E102" s="207" t="s">
        <v>1147</v>
      </c>
      <c r="F102" s="208" t="s">
        <v>1148</v>
      </c>
      <c r="G102" s="209" t="s">
        <v>1126</v>
      </c>
      <c r="H102" s="210">
        <v>1</v>
      </c>
      <c r="I102" s="211"/>
      <c r="J102" s="212">
        <f>ROUND(I102*H102,2)</f>
        <v>0</v>
      </c>
      <c r="K102" s="208" t="s">
        <v>130</v>
      </c>
      <c r="L102" s="46"/>
      <c r="M102" s="213" t="s">
        <v>19</v>
      </c>
      <c r="N102" s="214" t="s">
        <v>48</v>
      </c>
      <c r="O102" s="86"/>
      <c r="P102" s="215">
        <f>O102*H102</f>
        <v>0</v>
      </c>
      <c r="Q102" s="215">
        <v>0</v>
      </c>
      <c r="R102" s="215">
        <f>Q102*H102</f>
        <v>0</v>
      </c>
      <c r="S102" s="215">
        <v>0</v>
      </c>
      <c r="T102" s="216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17" t="s">
        <v>1127</v>
      </c>
      <c r="AT102" s="217" t="s">
        <v>126</v>
      </c>
      <c r="AU102" s="217" t="s">
        <v>87</v>
      </c>
      <c r="AY102" s="19" t="s">
        <v>124</v>
      </c>
      <c r="BE102" s="218">
        <f>IF(N102="základní",J102,0)</f>
        <v>0</v>
      </c>
      <c r="BF102" s="218">
        <f>IF(N102="snížená",J102,0)</f>
        <v>0</v>
      </c>
      <c r="BG102" s="218">
        <f>IF(N102="zákl. přenesená",J102,0)</f>
        <v>0</v>
      </c>
      <c r="BH102" s="218">
        <f>IF(N102="sníž. přenesená",J102,0)</f>
        <v>0</v>
      </c>
      <c r="BI102" s="218">
        <f>IF(N102="nulová",J102,0)</f>
        <v>0</v>
      </c>
      <c r="BJ102" s="19" t="s">
        <v>85</v>
      </c>
      <c r="BK102" s="218">
        <f>ROUND(I102*H102,2)</f>
        <v>0</v>
      </c>
      <c r="BL102" s="19" t="s">
        <v>1127</v>
      </c>
      <c r="BM102" s="217" t="s">
        <v>1149</v>
      </c>
    </row>
    <row r="103" spans="1:47" s="2" customFormat="1" ht="12">
      <c r="A103" s="40"/>
      <c r="B103" s="41"/>
      <c r="C103" s="42"/>
      <c r="D103" s="219" t="s">
        <v>133</v>
      </c>
      <c r="E103" s="42"/>
      <c r="F103" s="220" t="s">
        <v>1148</v>
      </c>
      <c r="G103" s="42"/>
      <c r="H103" s="42"/>
      <c r="I103" s="221"/>
      <c r="J103" s="42"/>
      <c r="K103" s="42"/>
      <c r="L103" s="46"/>
      <c r="M103" s="222"/>
      <c r="N103" s="223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133</v>
      </c>
      <c r="AU103" s="19" t="s">
        <v>87</v>
      </c>
    </row>
    <row r="104" spans="1:47" s="2" customFormat="1" ht="12">
      <c r="A104" s="40"/>
      <c r="B104" s="41"/>
      <c r="C104" s="42"/>
      <c r="D104" s="224" t="s">
        <v>135</v>
      </c>
      <c r="E104" s="42"/>
      <c r="F104" s="225" t="s">
        <v>1150</v>
      </c>
      <c r="G104" s="42"/>
      <c r="H104" s="42"/>
      <c r="I104" s="221"/>
      <c r="J104" s="42"/>
      <c r="K104" s="42"/>
      <c r="L104" s="46"/>
      <c r="M104" s="222"/>
      <c r="N104" s="223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135</v>
      </c>
      <c r="AU104" s="19" t="s">
        <v>87</v>
      </c>
    </row>
    <row r="105" spans="1:65" s="2" customFormat="1" ht="16.5" customHeight="1">
      <c r="A105" s="40"/>
      <c r="B105" s="41"/>
      <c r="C105" s="206" t="s">
        <v>170</v>
      </c>
      <c r="D105" s="206" t="s">
        <v>126</v>
      </c>
      <c r="E105" s="207" t="s">
        <v>1151</v>
      </c>
      <c r="F105" s="208" t="s">
        <v>1152</v>
      </c>
      <c r="G105" s="209" t="s">
        <v>1126</v>
      </c>
      <c r="H105" s="210">
        <v>1</v>
      </c>
      <c r="I105" s="211"/>
      <c r="J105" s="212">
        <f>ROUND(I105*H105,2)</f>
        <v>0</v>
      </c>
      <c r="K105" s="208" t="s">
        <v>130</v>
      </c>
      <c r="L105" s="46"/>
      <c r="M105" s="213" t="s">
        <v>19</v>
      </c>
      <c r="N105" s="214" t="s">
        <v>48</v>
      </c>
      <c r="O105" s="86"/>
      <c r="P105" s="215">
        <f>O105*H105</f>
        <v>0</v>
      </c>
      <c r="Q105" s="215">
        <v>0</v>
      </c>
      <c r="R105" s="215">
        <f>Q105*H105</f>
        <v>0</v>
      </c>
      <c r="S105" s="215">
        <v>0</v>
      </c>
      <c r="T105" s="216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17" t="s">
        <v>1127</v>
      </c>
      <c r="AT105" s="217" t="s">
        <v>126</v>
      </c>
      <c r="AU105" s="217" t="s">
        <v>87</v>
      </c>
      <c r="AY105" s="19" t="s">
        <v>124</v>
      </c>
      <c r="BE105" s="218">
        <f>IF(N105="základní",J105,0)</f>
        <v>0</v>
      </c>
      <c r="BF105" s="218">
        <f>IF(N105="snížená",J105,0)</f>
        <v>0</v>
      </c>
      <c r="BG105" s="218">
        <f>IF(N105="zákl. přenesená",J105,0)</f>
        <v>0</v>
      </c>
      <c r="BH105" s="218">
        <f>IF(N105="sníž. přenesená",J105,0)</f>
        <v>0</v>
      </c>
      <c r="BI105" s="218">
        <f>IF(N105="nulová",J105,0)</f>
        <v>0</v>
      </c>
      <c r="BJ105" s="19" t="s">
        <v>85</v>
      </c>
      <c r="BK105" s="218">
        <f>ROUND(I105*H105,2)</f>
        <v>0</v>
      </c>
      <c r="BL105" s="19" t="s">
        <v>1127</v>
      </c>
      <c r="BM105" s="217" t="s">
        <v>1153</v>
      </c>
    </row>
    <row r="106" spans="1:47" s="2" customFormat="1" ht="12">
      <c r="A106" s="40"/>
      <c r="B106" s="41"/>
      <c r="C106" s="42"/>
      <c r="D106" s="219" t="s">
        <v>133</v>
      </c>
      <c r="E106" s="42"/>
      <c r="F106" s="220" t="s">
        <v>1154</v>
      </c>
      <c r="G106" s="42"/>
      <c r="H106" s="42"/>
      <c r="I106" s="221"/>
      <c r="J106" s="42"/>
      <c r="K106" s="42"/>
      <c r="L106" s="46"/>
      <c r="M106" s="222"/>
      <c r="N106" s="223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133</v>
      </c>
      <c r="AU106" s="19" t="s">
        <v>87</v>
      </c>
    </row>
    <row r="107" spans="1:47" s="2" customFormat="1" ht="12">
      <c r="A107" s="40"/>
      <c r="B107" s="41"/>
      <c r="C107" s="42"/>
      <c r="D107" s="224" t="s">
        <v>135</v>
      </c>
      <c r="E107" s="42"/>
      <c r="F107" s="225" t="s">
        <v>1155</v>
      </c>
      <c r="G107" s="42"/>
      <c r="H107" s="42"/>
      <c r="I107" s="221"/>
      <c r="J107" s="42"/>
      <c r="K107" s="42"/>
      <c r="L107" s="46"/>
      <c r="M107" s="222"/>
      <c r="N107" s="223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135</v>
      </c>
      <c r="AU107" s="19" t="s">
        <v>87</v>
      </c>
    </row>
    <row r="108" spans="1:65" s="2" customFormat="1" ht="16.5" customHeight="1">
      <c r="A108" s="40"/>
      <c r="B108" s="41"/>
      <c r="C108" s="206" t="s">
        <v>178</v>
      </c>
      <c r="D108" s="206" t="s">
        <v>126</v>
      </c>
      <c r="E108" s="207" t="s">
        <v>1156</v>
      </c>
      <c r="F108" s="208" t="s">
        <v>1157</v>
      </c>
      <c r="G108" s="209" t="s">
        <v>1126</v>
      </c>
      <c r="H108" s="210">
        <v>1</v>
      </c>
      <c r="I108" s="211"/>
      <c r="J108" s="212">
        <f>ROUND(I108*H108,2)</f>
        <v>0</v>
      </c>
      <c r="K108" s="208" t="s">
        <v>130</v>
      </c>
      <c r="L108" s="46"/>
      <c r="M108" s="213" t="s">
        <v>19</v>
      </c>
      <c r="N108" s="214" t="s">
        <v>48</v>
      </c>
      <c r="O108" s="86"/>
      <c r="P108" s="215">
        <f>O108*H108</f>
        <v>0</v>
      </c>
      <c r="Q108" s="215">
        <v>0</v>
      </c>
      <c r="R108" s="215">
        <f>Q108*H108</f>
        <v>0</v>
      </c>
      <c r="S108" s="215">
        <v>0</v>
      </c>
      <c r="T108" s="216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17" t="s">
        <v>1127</v>
      </c>
      <c r="AT108" s="217" t="s">
        <v>126</v>
      </c>
      <c r="AU108" s="217" t="s">
        <v>87</v>
      </c>
      <c r="AY108" s="19" t="s">
        <v>124</v>
      </c>
      <c r="BE108" s="218">
        <f>IF(N108="základní",J108,0)</f>
        <v>0</v>
      </c>
      <c r="BF108" s="218">
        <f>IF(N108="snížená",J108,0)</f>
        <v>0</v>
      </c>
      <c r="BG108" s="218">
        <f>IF(N108="zákl. přenesená",J108,0)</f>
        <v>0</v>
      </c>
      <c r="BH108" s="218">
        <f>IF(N108="sníž. přenesená",J108,0)</f>
        <v>0</v>
      </c>
      <c r="BI108" s="218">
        <f>IF(N108="nulová",J108,0)</f>
        <v>0</v>
      </c>
      <c r="BJ108" s="19" t="s">
        <v>85</v>
      </c>
      <c r="BK108" s="218">
        <f>ROUND(I108*H108,2)</f>
        <v>0</v>
      </c>
      <c r="BL108" s="19" t="s">
        <v>1127</v>
      </c>
      <c r="BM108" s="217" t="s">
        <v>1158</v>
      </c>
    </row>
    <row r="109" spans="1:47" s="2" customFormat="1" ht="12">
      <c r="A109" s="40"/>
      <c r="B109" s="41"/>
      <c r="C109" s="42"/>
      <c r="D109" s="219" t="s">
        <v>133</v>
      </c>
      <c r="E109" s="42"/>
      <c r="F109" s="220" t="s">
        <v>1154</v>
      </c>
      <c r="G109" s="42"/>
      <c r="H109" s="42"/>
      <c r="I109" s="221"/>
      <c r="J109" s="42"/>
      <c r="K109" s="42"/>
      <c r="L109" s="46"/>
      <c r="M109" s="222"/>
      <c r="N109" s="223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133</v>
      </c>
      <c r="AU109" s="19" t="s">
        <v>87</v>
      </c>
    </row>
    <row r="110" spans="1:47" s="2" customFormat="1" ht="12">
      <c r="A110" s="40"/>
      <c r="B110" s="41"/>
      <c r="C110" s="42"/>
      <c r="D110" s="224" t="s">
        <v>135</v>
      </c>
      <c r="E110" s="42"/>
      <c r="F110" s="225" t="s">
        <v>1159</v>
      </c>
      <c r="G110" s="42"/>
      <c r="H110" s="42"/>
      <c r="I110" s="221"/>
      <c r="J110" s="42"/>
      <c r="K110" s="42"/>
      <c r="L110" s="46"/>
      <c r="M110" s="222"/>
      <c r="N110" s="223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135</v>
      </c>
      <c r="AU110" s="19" t="s">
        <v>87</v>
      </c>
    </row>
    <row r="111" spans="1:65" s="2" customFormat="1" ht="16.5" customHeight="1">
      <c r="A111" s="40"/>
      <c r="B111" s="41"/>
      <c r="C111" s="206" t="s">
        <v>187</v>
      </c>
      <c r="D111" s="206" t="s">
        <v>126</v>
      </c>
      <c r="E111" s="207" t="s">
        <v>1160</v>
      </c>
      <c r="F111" s="208" t="s">
        <v>1161</v>
      </c>
      <c r="G111" s="209" t="s">
        <v>1126</v>
      </c>
      <c r="H111" s="210">
        <v>1</v>
      </c>
      <c r="I111" s="211"/>
      <c r="J111" s="212">
        <f>ROUND(I111*H111,2)</f>
        <v>0</v>
      </c>
      <c r="K111" s="208" t="s">
        <v>130</v>
      </c>
      <c r="L111" s="46"/>
      <c r="M111" s="213" t="s">
        <v>19</v>
      </c>
      <c r="N111" s="214" t="s">
        <v>48</v>
      </c>
      <c r="O111" s="86"/>
      <c r="P111" s="215">
        <f>O111*H111</f>
        <v>0</v>
      </c>
      <c r="Q111" s="215">
        <v>0</v>
      </c>
      <c r="R111" s="215">
        <f>Q111*H111</f>
        <v>0</v>
      </c>
      <c r="S111" s="215">
        <v>0</v>
      </c>
      <c r="T111" s="216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17" t="s">
        <v>1127</v>
      </c>
      <c r="AT111" s="217" t="s">
        <v>126</v>
      </c>
      <c r="AU111" s="217" t="s">
        <v>87</v>
      </c>
      <c r="AY111" s="19" t="s">
        <v>124</v>
      </c>
      <c r="BE111" s="218">
        <f>IF(N111="základní",J111,0)</f>
        <v>0</v>
      </c>
      <c r="BF111" s="218">
        <f>IF(N111="snížená",J111,0)</f>
        <v>0</v>
      </c>
      <c r="BG111" s="218">
        <f>IF(N111="zákl. přenesená",J111,0)</f>
        <v>0</v>
      </c>
      <c r="BH111" s="218">
        <f>IF(N111="sníž. přenesená",J111,0)</f>
        <v>0</v>
      </c>
      <c r="BI111" s="218">
        <f>IF(N111="nulová",J111,0)</f>
        <v>0</v>
      </c>
      <c r="BJ111" s="19" t="s">
        <v>85</v>
      </c>
      <c r="BK111" s="218">
        <f>ROUND(I111*H111,2)</f>
        <v>0</v>
      </c>
      <c r="BL111" s="19" t="s">
        <v>1127</v>
      </c>
      <c r="BM111" s="217" t="s">
        <v>1162</v>
      </c>
    </row>
    <row r="112" spans="1:47" s="2" customFormat="1" ht="12">
      <c r="A112" s="40"/>
      <c r="B112" s="41"/>
      <c r="C112" s="42"/>
      <c r="D112" s="219" t="s">
        <v>133</v>
      </c>
      <c r="E112" s="42"/>
      <c r="F112" s="220" t="s">
        <v>1154</v>
      </c>
      <c r="G112" s="42"/>
      <c r="H112" s="42"/>
      <c r="I112" s="221"/>
      <c r="J112" s="42"/>
      <c r="K112" s="42"/>
      <c r="L112" s="46"/>
      <c r="M112" s="222"/>
      <c r="N112" s="223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133</v>
      </c>
      <c r="AU112" s="19" t="s">
        <v>87</v>
      </c>
    </row>
    <row r="113" spans="1:47" s="2" customFormat="1" ht="12">
      <c r="A113" s="40"/>
      <c r="B113" s="41"/>
      <c r="C113" s="42"/>
      <c r="D113" s="224" t="s">
        <v>135</v>
      </c>
      <c r="E113" s="42"/>
      <c r="F113" s="225" t="s">
        <v>1163</v>
      </c>
      <c r="G113" s="42"/>
      <c r="H113" s="42"/>
      <c r="I113" s="221"/>
      <c r="J113" s="42"/>
      <c r="K113" s="42"/>
      <c r="L113" s="46"/>
      <c r="M113" s="280"/>
      <c r="N113" s="281"/>
      <c r="O113" s="282"/>
      <c r="P113" s="282"/>
      <c r="Q113" s="282"/>
      <c r="R113" s="282"/>
      <c r="S113" s="282"/>
      <c r="T113" s="283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135</v>
      </c>
      <c r="AU113" s="19" t="s">
        <v>87</v>
      </c>
    </row>
    <row r="114" spans="1:31" s="2" customFormat="1" ht="6.95" customHeight="1">
      <c r="A114" s="40"/>
      <c r="B114" s="61"/>
      <c r="C114" s="62"/>
      <c r="D114" s="62"/>
      <c r="E114" s="62"/>
      <c r="F114" s="62"/>
      <c r="G114" s="62"/>
      <c r="H114" s="62"/>
      <c r="I114" s="62"/>
      <c r="J114" s="62"/>
      <c r="K114" s="62"/>
      <c r="L114" s="46"/>
      <c r="M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</row>
  </sheetData>
  <sheetProtection password="CB6D" sheet="1" objects="1" scenarios="1" formatColumns="0" formatRows="0" autoFilter="0"/>
  <autoFilter ref="C83:K113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hyperlinks>
    <hyperlink ref="F89" r:id="rId1" display="https://podminky.urs.cz/item/CS_URS_2023_01/012002000"/>
    <hyperlink ref="F92" r:id="rId2" display="https://podminky.urs.cz/item/CS_URS_2023_01/013254000"/>
    <hyperlink ref="F96" r:id="rId3" display="https://podminky.urs.cz/item/CS_URS_2023_01/030001000"/>
    <hyperlink ref="F100" r:id="rId4" display="https://podminky.urs.cz/item/CS_URS_2023_01/043103000"/>
    <hyperlink ref="F104" r:id="rId5" display="https://podminky.urs.cz/item/CS_URS_2023_01/072103001"/>
    <hyperlink ref="F107" r:id="rId6" display="https://podminky.urs.cz/item/CS_URS_2023_01/072103011"/>
    <hyperlink ref="F110" r:id="rId7" display="https://podminky.urs.cz/item/CS_URS_2023_01/072103011-2"/>
    <hyperlink ref="F113" r:id="rId8" display="https://podminky.urs.cz/item/CS_URS_2023_01/072103011-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84" customWidth="1"/>
    <col min="2" max="2" width="1.7109375" style="284" customWidth="1"/>
    <col min="3" max="4" width="5.00390625" style="284" customWidth="1"/>
    <col min="5" max="5" width="11.7109375" style="284" customWidth="1"/>
    <col min="6" max="6" width="9.140625" style="284" customWidth="1"/>
    <col min="7" max="7" width="5.00390625" style="284" customWidth="1"/>
    <col min="8" max="8" width="77.8515625" style="284" customWidth="1"/>
    <col min="9" max="10" width="20.00390625" style="284" customWidth="1"/>
    <col min="11" max="11" width="1.7109375" style="284" customWidth="1"/>
  </cols>
  <sheetData>
    <row r="1" s="1" customFormat="1" ht="37.5" customHeight="1"/>
    <row r="2" spans="2:11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pans="2:11" s="17" customFormat="1" ht="45" customHeight="1">
      <c r="B3" s="288"/>
      <c r="C3" s="289" t="s">
        <v>1164</v>
      </c>
      <c r="D3" s="289"/>
      <c r="E3" s="289"/>
      <c r="F3" s="289"/>
      <c r="G3" s="289"/>
      <c r="H3" s="289"/>
      <c r="I3" s="289"/>
      <c r="J3" s="289"/>
      <c r="K3" s="290"/>
    </row>
    <row r="4" spans="2:11" s="1" customFormat="1" ht="25.5" customHeight="1">
      <c r="B4" s="291"/>
      <c r="C4" s="292" t="s">
        <v>1165</v>
      </c>
      <c r="D4" s="292"/>
      <c r="E4" s="292"/>
      <c r="F4" s="292"/>
      <c r="G4" s="292"/>
      <c r="H4" s="292"/>
      <c r="I4" s="292"/>
      <c r="J4" s="292"/>
      <c r="K4" s="293"/>
    </row>
    <row r="5" spans="2:11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pans="2:11" s="1" customFormat="1" ht="15" customHeight="1">
      <c r="B6" s="291"/>
      <c r="C6" s="295" t="s">
        <v>1166</v>
      </c>
      <c r="D6" s="295"/>
      <c r="E6" s="295"/>
      <c r="F6" s="295"/>
      <c r="G6" s="295"/>
      <c r="H6" s="295"/>
      <c r="I6" s="295"/>
      <c r="J6" s="295"/>
      <c r="K6" s="293"/>
    </row>
    <row r="7" spans="2:11" s="1" customFormat="1" ht="15" customHeight="1">
      <c r="B7" s="296"/>
      <c r="C7" s="295" t="s">
        <v>1167</v>
      </c>
      <c r="D7" s="295"/>
      <c r="E7" s="295"/>
      <c r="F7" s="295"/>
      <c r="G7" s="295"/>
      <c r="H7" s="295"/>
      <c r="I7" s="295"/>
      <c r="J7" s="295"/>
      <c r="K7" s="293"/>
    </row>
    <row r="8" spans="2:11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pans="2:11" s="1" customFormat="1" ht="15" customHeight="1">
      <c r="B9" s="296"/>
      <c r="C9" s="295" t="s">
        <v>1168</v>
      </c>
      <c r="D9" s="295"/>
      <c r="E9" s="295"/>
      <c r="F9" s="295"/>
      <c r="G9" s="295"/>
      <c r="H9" s="295"/>
      <c r="I9" s="295"/>
      <c r="J9" s="295"/>
      <c r="K9" s="293"/>
    </row>
    <row r="10" spans="2:11" s="1" customFormat="1" ht="15" customHeight="1">
      <c r="B10" s="296"/>
      <c r="C10" s="295"/>
      <c r="D10" s="295" t="s">
        <v>1169</v>
      </c>
      <c r="E10" s="295"/>
      <c r="F10" s="295"/>
      <c r="G10" s="295"/>
      <c r="H10" s="295"/>
      <c r="I10" s="295"/>
      <c r="J10" s="295"/>
      <c r="K10" s="293"/>
    </row>
    <row r="11" spans="2:11" s="1" customFormat="1" ht="15" customHeight="1">
      <c r="B11" s="296"/>
      <c r="C11" s="297"/>
      <c r="D11" s="295" t="s">
        <v>1170</v>
      </c>
      <c r="E11" s="295"/>
      <c r="F11" s="295"/>
      <c r="G11" s="295"/>
      <c r="H11" s="295"/>
      <c r="I11" s="295"/>
      <c r="J11" s="295"/>
      <c r="K11" s="293"/>
    </row>
    <row r="12" spans="2:11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pans="2:11" s="1" customFormat="1" ht="15" customHeight="1">
      <c r="B13" s="296"/>
      <c r="C13" s="297"/>
      <c r="D13" s="298" t="s">
        <v>1171</v>
      </c>
      <c r="E13" s="295"/>
      <c r="F13" s="295"/>
      <c r="G13" s="295"/>
      <c r="H13" s="295"/>
      <c r="I13" s="295"/>
      <c r="J13" s="295"/>
      <c r="K13" s="293"/>
    </row>
    <row r="14" spans="2:11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pans="2:11" s="1" customFormat="1" ht="15" customHeight="1">
      <c r="B15" s="296"/>
      <c r="C15" s="297"/>
      <c r="D15" s="295" t="s">
        <v>1172</v>
      </c>
      <c r="E15" s="295"/>
      <c r="F15" s="295"/>
      <c r="G15" s="295"/>
      <c r="H15" s="295"/>
      <c r="I15" s="295"/>
      <c r="J15" s="295"/>
      <c r="K15" s="293"/>
    </row>
    <row r="16" spans="2:11" s="1" customFormat="1" ht="15" customHeight="1">
      <c r="B16" s="296"/>
      <c r="C16" s="297"/>
      <c r="D16" s="295" t="s">
        <v>1173</v>
      </c>
      <c r="E16" s="295"/>
      <c r="F16" s="295"/>
      <c r="G16" s="295"/>
      <c r="H16" s="295"/>
      <c r="I16" s="295"/>
      <c r="J16" s="295"/>
      <c r="K16" s="293"/>
    </row>
    <row r="17" spans="2:11" s="1" customFormat="1" ht="15" customHeight="1">
      <c r="B17" s="296"/>
      <c r="C17" s="297"/>
      <c r="D17" s="295" t="s">
        <v>1174</v>
      </c>
      <c r="E17" s="295"/>
      <c r="F17" s="295"/>
      <c r="G17" s="295"/>
      <c r="H17" s="295"/>
      <c r="I17" s="295"/>
      <c r="J17" s="295"/>
      <c r="K17" s="293"/>
    </row>
    <row r="18" spans="2:11" s="1" customFormat="1" ht="15" customHeight="1">
      <c r="B18" s="296"/>
      <c r="C18" s="297"/>
      <c r="D18" s="297"/>
      <c r="E18" s="299" t="s">
        <v>84</v>
      </c>
      <c r="F18" s="295" t="s">
        <v>1175</v>
      </c>
      <c r="G18" s="295"/>
      <c r="H18" s="295"/>
      <c r="I18" s="295"/>
      <c r="J18" s="295"/>
      <c r="K18" s="293"/>
    </row>
    <row r="19" spans="2:11" s="1" customFormat="1" ht="15" customHeight="1">
      <c r="B19" s="296"/>
      <c r="C19" s="297"/>
      <c r="D19" s="297"/>
      <c r="E19" s="299" t="s">
        <v>1176</v>
      </c>
      <c r="F19" s="295" t="s">
        <v>1177</v>
      </c>
      <c r="G19" s="295"/>
      <c r="H19" s="295"/>
      <c r="I19" s="295"/>
      <c r="J19" s="295"/>
      <c r="K19" s="293"/>
    </row>
    <row r="20" spans="2:11" s="1" customFormat="1" ht="15" customHeight="1">
      <c r="B20" s="296"/>
      <c r="C20" s="297"/>
      <c r="D20" s="297"/>
      <c r="E20" s="299" t="s">
        <v>1178</v>
      </c>
      <c r="F20" s="295" t="s">
        <v>1179</v>
      </c>
      <c r="G20" s="295"/>
      <c r="H20" s="295"/>
      <c r="I20" s="295"/>
      <c r="J20" s="295"/>
      <c r="K20" s="293"/>
    </row>
    <row r="21" spans="2:11" s="1" customFormat="1" ht="15" customHeight="1">
      <c r="B21" s="296"/>
      <c r="C21" s="297"/>
      <c r="D21" s="297"/>
      <c r="E21" s="299" t="s">
        <v>1180</v>
      </c>
      <c r="F21" s="295" t="s">
        <v>1181</v>
      </c>
      <c r="G21" s="295"/>
      <c r="H21" s="295"/>
      <c r="I21" s="295"/>
      <c r="J21" s="295"/>
      <c r="K21" s="293"/>
    </row>
    <row r="22" spans="2:11" s="1" customFormat="1" ht="15" customHeight="1">
      <c r="B22" s="296"/>
      <c r="C22" s="297"/>
      <c r="D22" s="297"/>
      <c r="E22" s="299" t="s">
        <v>1182</v>
      </c>
      <c r="F22" s="295" t="s">
        <v>1183</v>
      </c>
      <c r="G22" s="295"/>
      <c r="H22" s="295"/>
      <c r="I22" s="295"/>
      <c r="J22" s="295"/>
      <c r="K22" s="293"/>
    </row>
    <row r="23" spans="2:11" s="1" customFormat="1" ht="15" customHeight="1">
      <c r="B23" s="296"/>
      <c r="C23" s="297"/>
      <c r="D23" s="297"/>
      <c r="E23" s="299" t="s">
        <v>1184</v>
      </c>
      <c r="F23" s="295" t="s">
        <v>1185</v>
      </c>
      <c r="G23" s="295"/>
      <c r="H23" s="295"/>
      <c r="I23" s="295"/>
      <c r="J23" s="295"/>
      <c r="K23" s="293"/>
    </row>
    <row r="24" spans="2:11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pans="2:11" s="1" customFormat="1" ht="15" customHeight="1">
      <c r="B25" s="296"/>
      <c r="C25" s="295" t="s">
        <v>1186</v>
      </c>
      <c r="D25" s="295"/>
      <c r="E25" s="295"/>
      <c r="F25" s="295"/>
      <c r="G25" s="295"/>
      <c r="H25" s="295"/>
      <c r="I25" s="295"/>
      <c r="J25" s="295"/>
      <c r="K25" s="293"/>
    </row>
    <row r="26" spans="2:11" s="1" customFormat="1" ht="15" customHeight="1">
      <c r="B26" s="296"/>
      <c r="C26" s="295" t="s">
        <v>1187</v>
      </c>
      <c r="D26" s="295"/>
      <c r="E26" s="295"/>
      <c r="F26" s="295"/>
      <c r="G26" s="295"/>
      <c r="H26" s="295"/>
      <c r="I26" s="295"/>
      <c r="J26" s="295"/>
      <c r="K26" s="293"/>
    </row>
    <row r="27" spans="2:11" s="1" customFormat="1" ht="15" customHeight="1">
      <c r="B27" s="296"/>
      <c r="C27" s="295"/>
      <c r="D27" s="295" t="s">
        <v>1188</v>
      </c>
      <c r="E27" s="295"/>
      <c r="F27" s="295"/>
      <c r="G27" s="295"/>
      <c r="H27" s="295"/>
      <c r="I27" s="295"/>
      <c r="J27" s="295"/>
      <c r="K27" s="293"/>
    </row>
    <row r="28" spans="2:11" s="1" customFormat="1" ht="15" customHeight="1">
      <c r="B28" s="296"/>
      <c r="C28" s="297"/>
      <c r="D28" s="295" t="s">
        <v>1189</v>
      </c>
      <c r="E28" s="295"/>
      <c r="F28" s="295"/>
      <c r="G28" s="295"/>
      <c r="H28" s="295"/>
      <c r="I28" s="295"/>
      <c r="J28" s="295"/>
      <c r="K28" s="293"/>
    </row>
    <row r="29" spans="2:11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pans="2:11" s="1" customFormat="1" ht="15" customHeight="1">
      <c r="B30" s="296"/>
      <c r="C30" s="297"/>
      <c r="D30" s="295" t="s">
        <v>1190</v>
      </c>
      <c r="E30" s="295"/>
      <c r="F30" s="295"/>
      <c r="G30" s="295"/>
      <c r="H30" s="295"/>
      <c r="I30" s="295"/>
      <c r="J30" s="295"/>
      <c r="K30" s="293"/>
    </row>
    <row r="31" spans="2:11" s="1" customFormat="1" ht="15" customHeight="1">
      <c r="B31" s="296"/>
      <c r="C31" s="297"/>
      <c r="D31" s="295" t="s">
        <v>1191</v>
      </c>
      <c r="E31" s="295"/>
      <c r="F31" s="295"/>
      <c r="G31" s="295"/>
      <c r="H31" s="295"/>
      <c r="I31" s="295"/>
      <c r="J31" s="295"/>
      <c r="K31" s="293"/>
    </row>
    <row r="32" spans="2:11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pans="2:11" s="1" customFormat="1" ht="15" customHeight="1">
      <c r="B33" s="296"/>
      <c r="C33" s="297"/>
      <c r="D33" s="295" t="s">
        <v>1192</v>
      </c>
      <c r="E33" s="295"/>
      <c r="F33" s="295"/>
      <c r="G33" s="295"/>
      <c r="H33" s="295"/>
      <c r="I33" s="295"/>
      <c r="J33" s="295"/>
      <c r="K33" s="293"/>
    </row>
    <row r="34" spans="2:11" s="1" customFormat="1" ht="15" customHeight="1">
      <c r="B34" s="296"/>
      <c r="C34" s="297"/>
      <c r="D34" s="295" t="s">
        <v>1193</v>
      </c>
      <c r="E34" s="295"/>
      <c r="F34" s="295"/>
      <c r="G34" s="295"/>
      <c r="H34" s="295"/>
      <c r="I34" s="295"/>
      <c r="J34" s="295"/>
      <c r="K34" s="293"/>
    </row>
    <row r="35" spans="2:11" s="1" customFormat="1" ht="15" customHeight="1">
      <c r="B35" s="296"/>
      <c r="C35" s="297"/>
      <c r="D35" s="295" t="s">
        <v>1194</v>
      </c>
      <c r="E35" s="295"/>
      <c r="F35" s="295"/>
      <c r="G35" s="295"/>
      <c r="H35" s="295"/>
      <c r="I35" s="295"/>
      <c r="J35" s="295"/>
      <c r="K35" s="293"/>
    </row>
    <row r="36" spans="2:11" s="1" customFormat="1" ht="15" customHeight="1">
      <c r="B36" s="296"/>
      <c r="C36" s="297"/>
      <c r="D36" s="295"/>
      <c r="E36" s="298" t="s">
        <v>110</v>
      </c>
      <c r="F36" s="295"/>
      <c r="G36" s="295" t="s">
        <v>1195</v>
      </c>
      <c r="H36" s="295"/>
      <c r="I36" s="295"/>
      <c r="J36" s="295"/>
      <c r="K36" s="293"/>
    </row>
    <row r="37" spans="2:11" s="1" customFormat="1" ht="30.75" customHeight="1">
      <c r="B37" s="296"/>
      <c r="C37" s="297"/>
      <c r="D37" s="295"/>
      <c r="E37" s="298" t="s">
        <v>1196</v>
      </c>
      <c r="F37" s="295"/>
      <c r="G37" s="295" t="s">
        <v>1197</v>
      </c>
      <c r="H37" s="295"/>
      <c r="I37" s="295"/>
      <c r="J37" s="295"/>
      <c r="K37" s="293"/>
    </row>
    <row r="38" spans="2:11" s="1" customFormat="1" ht="15" customHeight="1">
      <c r="B38" s="296"/>
      <c r="C38" s="297"/>
      <c r="D38" s="295"/>
      <c r="E38" s="298" t="s">
        <v>58</v>
      </c>
      <c r="F38" s="295"/>
      <c r="G38" s="295" t="s">
        <v>1198</v>
      </c>
      <c r="H38" s="295"/>
      <c r="I38" s="295"/>
      <c r="J38" s="295"/>
      <c r="K38" s="293"/>
    </row>
    <row r="39" spans="2:11" s="1" customFormat="1" ht="15" customHeight="1">
      <c r="B39" s="296"/>
      <c r="C39" s="297"/>
      <c r="D39" s="295"/>
      <c r="E39" s="298" t="s">
        <v>59</v>
      </c>
      <c r="F39" s="295"/>
      <c r="G39" s="295" t="s">
        <v>1199</v>
      </c>
      <c r="H39" s="295"/>
      <c r="I39" s="295"/>
      <c r="J39" s="295"/>
      <c r="K39" s="293"/>
    </row>
    <row r="40" spans="2:11" s="1" customFormat="1" ht="15" customHeight="1">
      <c r="B40" s="296"/>
      <c r="C40" s="297"/>
      <c r="D40" s="295"/>
      <c r="E40" s="298" t="s">
        <v>111</v>
      </c>
      <c r="F40" s="295"/>
      <c r="G40" s="295" t="s">
        <v>1200</v>
      </c>
      <c r="H40" s="295"/>
      <c r="I40" s="295"/>
      <c r="J40" s="295"/>
      <c r="K40" s="293"/>
    </row>
    <row r="41" spans="2:11" s="1" customFormat="1" ht="15" customHeight="1">
      <c r="B41" s="296"/>
      <c r="C41" s="297"/>
      <c r="D41" s="295"/>
      <c r="E41" s="298" t="s">
        <v>112</v>
      </c>
      <c r="F41" s="295"/>
      <c r="G41" s="295" t="s">
        <v>1201</v>
      </c>
      <c r="H41" s="295"/>
      <c r="I41" s="295"/>
      <c r="J41" s="295"/>
      <c r="K41" s="293"/>
    </row>
    <row r="42" spans="2:11" s="1" customFormat="1" ht="15" customHeight="1">
      <c r="B42" s="296"/>
      <c r="C42" s="297"/>
      <c r="D42" s="295"/>
      <c r="E42" s="298" t="s">
        <v>1202</v>
      </c>
      <c r="F42" s="295"/>
      <c r="G42" s="295" t="s">
        <v>1203</v>
      </c>
      <c r="H42" s="295"/>
      <c r="I42" s="295"/>
      <c r="J42" s="295"/>
      <c r="K42" s="293"/>
    </row>
    <row r="43" spans="2:11" s="1" customFormat="1" ht="15" customHeight="1">
      <c r="B43" s="296"/>
      <c r="C43" s="297"/>
      <c r="D43" s="295"/>
      <c r="E43" s="298"/>
      <c r="F43" s="295"/>
      <c r="G43" s="295" t="s">
        <v>1204</v>
      </c>
      <c r="H43" s="295"/>
      <c r="I43" s="295"/>
      <c r="J43" s="295"/>
      <c r="K43" s="293"/>
    </row>
    <row r="44" spans="2:11" s="1" customFormat="1" ht="15" customHeight="1">
      <c r="B44" s="296"/>
      <c r="C44" s="297"/>
      <c r="D44" s="295"/>
      <c r="E44" s="298" t="s">
        <v>1205</v>
      </c>
      <c r="F44" s="295"/>
      <c r="G44" s="295" t="s">
        <v>1206</v>
      </c>
      <c r="H44" s="295"/>
      <c r="I44" s="295"/>
      <c r="J44" s="295"/>
      <c r="K44" s="293"/>
    </row>
    <row r="45" spans="2:11" s="1" customFormat="1" ht="15" customHeight="1">
      <c r="B45" s="296"/>
      <c r="C45" s="297"/>
      <c r="D45" s="295"/>
      <c r="E45" s="298" t="s">
        <v>114</v>
      </c>
      <c r="F45" s="295"/>
      <c r="G45" s="295" t="s">
        <v>1207</v>
      </c>
      <c r="H45" s="295"/>
      <c r="I45" s="295"/>
      <c r="J45" s="295"/>
      <c r="K45" s="293"/>
    </row>
    <row r="46" spans="2:11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pans="2:11" s="1" customFormat="1" ht="15" customHeight="1">
      <c r="B47" s="296"/>
      <c r="C47" s="297"/>
      <c r="D47" s="295" t="s">
        <v>1208</v>
      </c>
      <c r="E47" s="295"/>
      <c r="F47" s="295"/>
      <c r="G47" s="295"/>
      <c r="H47" s="295"/>
      <c r="I47" s="295"/>
      <c r="J47" s="295"/>
      <c r="K47" s="293"/>
    </row>
    <row r="48" spans="2:11" s="1" customFormat="1" ht="15" customHeight="1">
      <c r="B48" s="296"/>
      <c r="C48" s="297"/>
      <c r="D48" s="297"/>
      <c r="E48" s="295" t="s">
        <v>1209</v>
      </c>
      <c r="F48" s="295"/>
      <c r="G48" s="295"/>
      <c r="H48" s="295"/>
      <c r="I48" s="295"/>
      <c r="J48" s="295"/>
      <c r="K48" s="293"/>
    </row>
    <row r="49" spans="2:11" s="1" customFormat="1" ht="15" customHeight="1">
      <c r="B49" s="296"/>
      <c r="C49" s="297"/>
      <c r="D49" s="297"/>
      <c r="E49" s="295" t="s">
        <v>1210</v>
      </c>
      <c r="F49" s="295"/>
      <c r="G49" s="295"/>
      <c r="H49" s="295"/>
      <c r="I49" s="295"/>
      <c r="J49" s="295"/>
      <c r="K49" s="293"/>
    </row>
    <row r="50" spans="2:11" s="1" customFormat="1" ht="15" customHeight="1">
      <c r="B50" s="296"/>
      <c r="C50" s="297"/>
      <c r="D50" s="297"/>
      <c r="E50" s="295" t="s">
        <v>1211</v>
      </c>
      <c r="F50" s="295"/>
      <c r="G50" s="295"/>
      <c r="H50" s="295"/>
      <c r="I50" s="295"/>
      <c r="J50" s="295"/>
      <c r="K50" s="293"/>
    </row>
    <row r="51" spans="2:11" s="1" customFormat="1" ht="15" customHeight="1">
      <c r="B51" s="296"/>
      <c r="C51" s="297"/>
      <c r="D51" s="295" t="s">
        <v>1212</v>
      </c>
      <c r="E51" s="295"/>
      <c r="F51" s="295"/>
      <c r="G51" s="295"/>
      <c r="H51" s="295"/>
      <c r="I51" s="295"/>
      <c r="J51" s="295"/>
      <c r="K51" s="293"/>
    </row>
    <row r="52" spans="2:11" s="1" customFormat="1" ht="25.5" customHeight="1">
      <c r="B52" s="291"/>
      <c r="C52" s="292" t="s">
        <v>1213</v>
      </c>
      <c r="D52" s="292"/>
      <c r="E52" s="292"/>
      <c r="F52" s="292"/>
      <c r="G52" s="292"/>
      <c r="H52" s="292"/>
      <c r="I52" s="292"/>
      <c r="J52" s="292"/>
      <c r="K52" s="293"/>
    </row>
    <row r="53" spans="2:11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pans="2:11" s="1" customFormat="1" ht="15" customHeight="1">
      <c r="B54" s="291"/>
      <c r="C54" s="295" t="s">
        <v>1214</v>
      </c>
      <c r="D54" s="295"/>
      <c r="E54" s="295"/>
      <c r="F54" s="295"/>
      <c r="G54" s="295"/>
      <c r="H54" s="295"/>
      <c r="I54" s="295"/>
      <c r="J54" s="295"/>
      <c r="K54" s="293"/>
    </row>
    <row r="55" spans="2:11" s="1" customFormat="1" ht="15" customHeight="1">
      <c r="B55" s="291"/>
      <c r="C55" s="295" t="s">
        <v>1215</v>
      </c>
      <c r="D55" s="295"/>
      <c r="E55" s="295"/>
      <c r="F55" s="295"/>
      <c r="G55" s="295"/>
      <c r="H55" s="295"/>
      <c r="I55" s="295"/>
      <c r="J55" s="295"/>
      <c r="K55" s="293"/>
    </row>
    <row r="56" spans="2:11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pans="2:11" s="1" customFormat="1" ht="15" customHeight="1">
      <c r="B57" s="291"/>
      <c r="C57" s="295" t="s">
        <v>1216</v>
      </c>
      <c r="D57" s="295"/>
      <c r="E57" s="295"/>
      <c r="F57" s="295"/>
      <c r="G57" s="295"/>
      <c r="H57" s="295"/>
      <c r="I57" s="295"/>
      <c r="J57" s="295"/>
      <c r="K57" s="293"/>
    </row>
    <row r="58" spans="2:11" s="1" customFormat="1" ht="15" customHeight="1">
      <c r="B58" s="291"/>
      <c r="C58" s="297"/>
      <c r="D58" s="295" t="s">
        <v>1217</v>
      </c>
      <c r="E58" s="295"/>
      <c r="F58" s="295"/>
      <c r="G58" s="295"/>
      <c r="H58" s="295"/>
      <c r="I58" s="295"/>
      <c r="J58" s="295"/>
      <c r="K58" s="293"/>
    </row>
    <row r="59" spans="2:11" s="1" customFormat="1" ht="15" customHeight="1">
      <c r="B59" s="291"/>
      <c r="C59" s="297"/>
      <c r="D59" s="295" t="s">
        <v>1218</v>
      </c>
      <c r="E59" s="295"/>
      <c r="F59" s="295"/>
      <c r="G59" s="295"/>
      <c r="H59" s="295"/>
      <c r="I59" s="295"/>
      <c r="J59" s="295"/>
      <c r="K59" s="293"/>
    </row>
    <row r="60" spans="2:11" s="1" customFormat="1" ht="15" customHeight="1">
      <c r="B60" s="291"/>
      <c r="C60" s="297"/>
      <c r="D60" s="295" t="s">
        <v>1219</v>
      </c>
      <c r="E60" s="295"/>
      <c r="F60" s="295"/>
      <c r="G60" s="295"/>
      <c r="H60" s="295"/>
      <c r="I60" s="295"/>
      <c r="J60" s="295"/>
      <c r="K60" s="293"/>
    </row>
    <row r="61" spans="2:11" s="1" customFormat="1" ht="15" customHeight="1">
      <c r="B61" s="291"/>
      <c r="C61" s="297"/>
      <c r="D61" s="295" t="s">
        <v>1220</v>
      </c>
      <c r="E61" s="295"/>
      <c r="F61" s="295"/>
      <c r="G61" s="295"/>
      <c r="H61" s="295"/>
      <c r="I61" s="295"/>
      <c r="J61" s="295"/>
      <c r="K61" s="293"/>
    </row>
    <row r="62" spans="2:11" s="1" customFormat="1" ht="15" customHeight="1">
      <c r="B62" s="291"/>
      <c r="C62" s="297"/>
      <c r="D62" s="300" t="s">
        <v>1221</v>
      </c>
      <c r="E62" s="300"/>
      <c r="F62" s="300"/>
      <c r="G62" s="300"/>
      <c r="H62" s="300"/>
      <c r="I62" s="300"/>
      <c r="J62" s="300"/>
      <c r="K62" s="293"/>
    </row>
    <row r="63" spans="2:11" s="1" customFormat="1" ht="15" customHeight="1">
      <c r="B63" s="291"/>
      <c r="C63" s="297"/>
      <c r="D63" s="295" t="s">
        <v>1222</v>
      </c>
      <c r="E63" s="295"/>
      <c r="F63" s="295"/>
      <c r="G63" s="295"/>
      <c r="H63" s="295"/>
      <c r="I63" s="295"/>
      <c r="J63" s="295"/>
      <c r="K63" s="293"/>
    </row>
    <row r="64" spans="2:11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pans="2:11" s="1" customFormat="1" ht="15" customHeight="1">
      <c r="B65" s="291"/>
      <c r="C65" s="297"/>
      <c r="D65" s="295" t="s">
        <v>1223</v>
      </c>
      <c r="E65" s="295"/>
      <c r="F65" s="295"/>
      <c r="G65" s="295"/>
      <c r="H65" s="295"/>
      <c r="I65" s="295"/>
      <c r="J65" s="295"/>
      <c r="K65" s="293"/>
    </row>
    <row r="66" spans="2:11" s="1" customFormat="1" ht="15" customHeight="1">
      <c r="B66" s="291"/>
      <c r="C66" s="297"/>
      <c r="D66" s="300" t="s">
        <v>1224</v>
      </c>
      <c r="E66" s="300"/>
      <c r="F66" s="300"/>
      <c r="G66" s="300"/>
      <c r="H66" s="300"/>
      <c r="I66" s="300"/>
      <c r="J66" s="300"/>
      <c r="K66" s="293"/>
    </row>
    <row r="67" spans="2:11" s="1" customFormat="1" ht="15" customHeight="1">
      <c r="B67" s="291"/>
      <c r="C67" s="297"/>
      <c r="D67" s="295" t="s">
        <v>1225</v>
      </c>
      <c r="E67" s="295"/>
      <c r="F67" s="295"/>
      <c r="G67" s="295"/>
      <c r="H67" s="295"/>
      <c r="I67" s="295"/>
      <c r="J67" s="295"/>
      <c r="K67" s="293"/>
    </row>
    <row r="68" spans="2:11" s="1" customFormat="1" ht="15" customHeight="1">
      <c r="B68" s="291"/>
      <c r="C68" s="297"/>
      <c r="D68" s="295" t="s">
        <v>1226</v>
      </c>
      <c r="E68" s="295"/>
      <c r="F68" s="295"/>
      <c r="G68" s="295"/>
      <c r="H68" s="295"/>
      <c r="I68" s="295"/>
      <c r="J68" s="295"/>
      <c r="K68" s="293"/>
    </row>
    <row r="69" spans="2:11" s="1" customFormat="1" ht="15" customHeight="1">
      <c r="B69" s="291"/>
      <c r="C69" s="297"/>
      <c r="D69" s="295" t="s">
        <v>1227</v>
      </c>
      <c r="E69" s="295"/>
      <c r="F69" s="295"/>
      <c r="G69" s="295"/>
      <c r="H69" s="295"/>
      <c r="I69" s="295"/>
      <c r="J69" s="295"/>
      <c r="K69" s="293"/>
    </row>
    <row r="70" spans="2:11" s="1" customFormat="1" ht="15" customHeight="1">
      <c r="B70" s="291"/>
      <c r="C70" s="297"/>
      <c r="D70" s="295" t="s">
        <v>1228</v>
      </c>
      <c r="E70" s="295"/>
      <c r="F70" s="295"/>
      <c r="G70" s="295"/>
      <c r="H70" s="295"/>
      <c r="I70" s="295"/>
      <c r="J70" s="295"/>
      <c r="K70" s="293"/>
    </row>
    <row r="71" spans="2:1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pans="2:11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pans="2:11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pans="2:11" s="1" customFormat="1" ht="45" customHeight="1">
      <c r="B75" s="310"/>
      <c r="C75" s="311" t="s">
        <v>1229</v>
      </c>
      <c r="D75" s="311"/>
      <c r="E75" s="311"/>
      <c r="F75" s="311"/>
      <c r="G75" s="311"/>
      <c r="H75" s="311"/>
      <c r="I75" s="311"/>
      <c r="J75" s="311"/>
      <c r="K75" s="312"/>
    </row>
    <row r="76" spans="2:11" s="1" customFormat="1" ht="17.25" customHeight="1">
      <c r="B76" s="310"/>
      <c r="C76" s="313" t="s">
        <v>1230</v>
      </c>
      <c r="D76" s="313"/>
      <c r="E76" s="313"/>
      <c r="F76" s="313" t="s">
        <v>1231</v>
      </c>
      <c r="G76" s="314"/>
      <c r="H76" s="313" t="s">
        <v>59</v>
      </c>
      <c r="I76" s="313" t="s">
        <v>62</v>
      </c>
      <c r="J76" s="313" t="s">
        <v>1232</v>
      </c>
      <c r="K76" s="312"/>
    </row>
    <row r="77" spans="2:11" s="1" customFormat="1" ht="17.25" customHeight="1">
      <c r="B77" s="310"/>
      <c r="C77" s="315" t="s">
        <v>1233</v>
      </c>
      <c r="D77" s="315"/>
      <c r="E77" s="315"/>
      <c r="F77" s="316" t="s">
        <v>1234</v>
      </c>
      <c r="G77" s="317"/>
      <c r="H77" s="315"/>
      <c r="I77" s="315"/>
      <c r="J77" s="315" t="s">
        <v>1235</v>
      </c>
      <c r="K77" s="312"/>
    </row>
    <row r="78" spans="2:11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pans="2:11" s="1" customFormat="1" ht="15" customHeight="1">
      <c r="B79" s="310"/>
      <c r="C79" s="298" t="s">
        <v>58</v>
      </c>
      <c r="D79" s="320"/>
      <c r="E79" s="320"/>
      <c r="F79" s="321" t="s">
        <v>1236</v>
      </c>
      <c r="G79" s="322"/>
      <c r="H79" s="298" t="s">
        <v>1237</v>
      </c>
      <c r="I79" s="298" t="s">
        <v>1238</v>
      </c>
      <c r="J79" s="298">
        <v>20</v>
      </c>
      <c r="K79" s="312"/>
    </row>
    <row r="80" spans="2:11" s="1" customFormat="1" ht="15" customHeight="1">
      <c r="B80" s="310"/>
      <c r="C80" s="298" t="s">
        <v>1239</v>
      </c>
      <c r="D80" s="298"/>
      <c r="E80" s="298"/>
      <c r="F80" s="321" t="s">
        <v>1236</v>
      </c>
      <c r="G80" s="322"/>
      <c r="H80" s="298" t="s">
        <v>1240</v>
      </c>
      <c r="I80" s="298" t="s">
        <v>1238</v>
      </c>
      <c r="J80" s="298">
        <v>120</v>
      </c>
      <c r="K80" s="312"/>
    </row>
    <row r="81" spans="2:11" s="1" customFormat="1" ht="15" customHeight="1">
      <c r="B81" s="323"/>
      <c r="C81" s="298" t="s">
        <v>1241</v>
      </c>
      <c r="D81" s="298"/>
      <c r="E81" s="298"/>
      <c r="F81" s="321" t="s">
        <v>1242</v>
      </c>
      <c r="G81" s="322"/>
      <c r="H81" s="298" t="s">
        <v>1243</v>
      </c>
      <c r="I81" s="298" t="s">
        <v>1238</v>
      </c>
      <c r="J81" s="298">
        <v>50</v>
      </c>
      <c r="K81" s="312"/>
    </row>
    <row r="82" spans="2:11" s="1" customFormat="1" ht="15" customHeight="1">
      <c r="B82" s="323"/>
      <c r="C82" s="298" t="s">
        <v>1244</v>
      </c>
      <c r="D82" s="298"/>
      <c r="E82" s="298"/>
      <c r="F82" s="321" t="s">
        <v>1236</v>
      </c>
      <c r="G82" s="322"/>
      <c r="H82" s="298" t="s">
        <v>1245</v>
      </c>
      <c r="I82" s="298" t="s">
        <v>1246</v>
      </c>
      <c r="J82" s="298"/>
      <c r="K82" s="312"/>
    </row>
    <row r="83" spans="2:11" s="1" customFormat="1" ht="15" customHeight="1">
      <c r="B83" s="323"/>
      <c r="C83" s="324" t="s">
        <v>1247</v>
      </c>
      <c r="D83" s="324"/>
      <c r="E83" s="324"/>
      <c r="F83" s="325" t="s">
        <v>1242</v>
      </c>
      <c r="G83" s="324"/>
      <c r="H83" s="324" t="s">
        <v>1248</v>
      </c>
      <c r="I83" s="324" t="s">
        <v>1238</v>
      </c>
      <c r="J83" s="324">
        <v>15</v>
      </c>
      <c r="K83" s="312"/>
    </row>
    <row r="84" spans="2:11" s="1" customFormat="1" ht="15" customHeight="1">
      <c r="B84" s="323"/>
      <c r="C84" s="324" t="s">
        <v>1249</v>
      </c>
      <c r="D84" s="324"/>
      <c r="E84" s="324"/>
      <c r="F84" s="325" t="s">
        <v>1242</v>
      </c>
      <c r="G84" s="324"/>
      <c r="H84" s="324" t="s">
        <v>1250</v>
      </c>
      <c r="I84" s="324" t="s">
        <v>1238</v>
      </c>
      <c r="J84" s="324">
        <v>15</v>
      </c>
      <c r="K84" s="312"/>
    </row>
    <row r="85" spans="2:11" s="1" customFormat="1" ht="15" customHeight="1">
      <c r="B85" s="323"/>
      <c r="C85" s="324" t="s">
        <v>1251</v>
      </c>
      <c r="D85" s="324"/>
      <c r="E85" s="324"/>
      <c r="F85" s="325" t="s">
        <v>1242</v>
      </c>
      <c r="G85" s="324"/>
      <c r="H85" s="324" t="s">
        <v>1252</v>
      </c>
      <c r="I85" s="324" t="s">
        <v>1238</v>
      </c>
      <c r="J85" s="324">
        <v>20</v>
      </c>
      <c r="K85" s="312"/>
    </row>
    <row r="86" spans="2:11" s="1" customFormat="1" ht="15" customHeight="1">
      <c r="B86" s="323"/>
      <c r="C86" s="324" t="s">
        <v>1253</v>
      </c>
      <c r="D86" s="324"/>
      <c r="E86" s="324"/>
      <c r="F86" s="325" t="s">
        <v>1242</v>
      </c>
      <c r="G86" s="324"/>
      <c r="H86" s="324" t="s">
        <v>1254</v>
      </c>
      <c r="I86" s="324" t="s">
        <v>1238</v>
      </c>
      <c r="J86" s="324">
        <v>20</v>
      </c>
      <c r="K86" s="312"/>
    </row>
    <row r="87" spans="2:11" s="1" customFormat="1" ht="15" customHeight="1">
      <c r="B87" s="323"/>
      <c r="C87" s="298" t="s">
        <v>1255</v>
      </c>
      <c r="D87" s="298"/>
      <c r="E87" s="298"/>
      <c r="F87" s="321" t="s">
        <v>1242</v>
      </c>
      <c r="G87" s="322"/>
      <c r="H87" s="298" t="s">
        <v>1256</v>
      </c>
      <c r="I87" s="298" t="s">
        <v>1238</v>
      </c>
      <c r="J87" s="298">
        <v>50</v>
      </c>
      <c r="K87" s="312"/>
    </row>
    <row r="88" spans="2:11" s="1" customFormat="1" ht="15" customHeight="1">
      <c r="B88" s="323"/>
      <c r="C88" s="298" t="s">
        <v>1257</v>
      </c>
      <c r="D88" s="298"/>
      <c r="E88" s="298"/>
      <c r="F88" s="321" t="s">
        <v>1242</v>
      </c>
      <c r="G88" s="322"/>
      <c r="H88" s="298" t="s">
        <v>1258</v>
      </c>
      <c r="I88" s="298" t="s">
        <v>1238</v>
      </c>
      <c r="J88" s="298">
        <v>20</v>
      </c>
      <c r="K88" s="312"/>
    </row>
    <row r="89" spans="2:11" s="1" customFormat="1" ht="15" customHeight="1">
      <c r="B89" s="323"/>
      <c r="C89" s="298" t="s">
        <v>1259</v>
      </c>
      <c r="D89" s="298"/>
      <c r="E89" s="298"/>
      <c r="F89" s="321" t="s">
        <v>1242</v>
      </c>
      <c r="G89" s="322"/>
      <c r="H89" s="298" t="s">
        <v>1260</v>
      </c>
      <c r="I89" s="298" t="s">
        <v>1238</v>
      </c>
      <c r="J89" s="298">
        <v>20</v>
      </c>
      <c r="K89" s="312"/>
    </row>
    <row r="90" spans="2:11" s="1" customFormat="1" ht="15" customHeight="1">
      <c r="B90" s="323"/>
      <c r="C90" s="298" t="s">
        <v>1261</v>
      </c>
      <c r="D90" s="298"/>
      <c r="E90" s="298"/>
      <c r="F90" s="321" t="s">
        <v>1242</v>
      </c>
      <c r="G90" s="322"/>
      <c r="H90" s="298" t="s">
        <v>1262</v>
      </c>
      <c r="I90" s="298" t="s">
        <v>1238</v>
      </c>
      <c r="J90" s="298">
        <v>50</v>
      </c>
      <c r="K90" s="312"/>
    </row>
    <row r="91" spans="2:11" s="1" customFormat="1" ht="15" customHeight="1">
      <c r="B91" s="323"/>
      <c r="C91" s="298" t="s">
        <v>1263</v>
      </c>
      <c r="D91" s="298"/>
      <c r="E91" s="298"/>
      <c r="F91" s="321" t="s">
        <v>1242</v>
      </c>
      <c r="G91" s="322"/>
      <c r="H91" s="298" t="s">
        <v>1263</v>
      </c>
      <c r="I91" s="298" t="s">
        <v>1238</v>
      </c>
      <c r="J91" s="298">
        <v>50</v>
      </c>
      <c r="K91" s="312"/>
    </row>
    <row r="92" spans="2:11" s="1" customFormat="1" ht="15" customHeight="1">
      <c r="B92" s="323"/>
      <c r="C92" s="298" t="s">
        <v>1264</v>
      </c>
      <c r="D92" s="298"/>
      <c r="E92" s="298"/>
      <c r="F92" s="321" t="s">
        <v>1242</v>
      </c>
      <c r="G92" s="322"/>
      <c r="H92" s="298" t="s">
        <v>1265</v>
      </c>
      <c r="I92" s="298" t="s">
        <v>1238</v>
      </c>
      <c r="J92" s="298">
        <v>255</v>
      </c>
      <c r="K92" s="312"/>
    </row>
    <row r="93" spans="2:11" s="1" customFormat="1" ht="15" customHeight="1">
      <c r="B93" s="323"/>
      <c r="C93" s="298" t="s">
        <v>1266</v>
      </c>
      <c r="D93" s="298"/>
      <c r="E93" s="298"/>
      <c r="F93" s="321" t="s">
        <v>1236</v>
      </c>
      <c r="G93" s="322"/>
      <c r="H93" s="298" t="s">
        <v>1267</v>
      </c>
      <c r="I93" s="298" t="s">
        <v>1268</v>
      </c>
      <c r="J93" s="298"/>
      <c r="K93" s="312"/>
    </row>
    <row r="94" spans="2:11" s="1" customFormat="1" ht="15" customHeight="1">
      <c r="B94" s="323"/>
      <c r="C94" s="298" t="s">
        <v>1269</v>
      </c>
      <c r="D94" s="298"/>
      <c r="E94" s="298"/>
      <c r="F94" s="321" t="s">
        <v>1236</v>
      </c>
      <c r="G94" s="322"/>
      <c r="H94" s="298" t="s">
        <v>1270</v>
      </c>
      <c r="I94" s="298" t="s">
        <v>1271</v>
      </c>
      <c r="J94" s="298"/>
      <c r="K94" s="312"/>
    </row>
    <row r="95" spans="2:11" s="1" customFormat="1" ht="15" customHeight="1">
      <c r="B95" s="323"/>
      <c r="C95" s="298" t="s">
        <v>1272</v>
      </c>
      <c r="D95" s="298"/>
      <c r="E95" s="298"/>
      <c r="F95" s="321" t="s">
        <v>1236</v>
      </c>
      <c r="G95" s="322"/>
      <c r="H95" s="298" t="s">
        <v>1272</v>
      </c>
      <c r="I95" s="298" t="s">
        <v>1271</v>
      </c>
      <c r="J95" s="298"/>
      <c r="K95" s="312"/>
    </row>
    <row r="96" spans="2:11" s="1" customFormat="1" ht="15" customHeight="1">
      <c r="B96" s="323"/>
      <c r="C96" s="298" t="s">
        <v>43</v>
      </c>
      <c r="D96" s="298"/>
      <c r="E96" s="298"/>
      <c r="F96" s="321" t="s">
        <v>1236</v>
      </c>
      <c r="G96" s="322"/>
      <c r="H96" s="298" t="s">
        <v>1273</v>
      </c>
      <c r="I96" s="298" t="s">
        <v>1271</v>
      </c>
      <c r="J96" s="298"/>
      <c r="K96" s="312"/>
    </row>
    <row r="97" spans="2:11" s="1" customFormat="1" ht="15" customHeight="1">
      <c r="B97" s="323"/>
      <c r="C97" s="298" t="s">
        <v>53</v>
      </c>
      <c r="D97" s="298"/>
      <c r="E97" s="298"/>
      <c r="F97" s="321" t="s">
        <v>1236</v>
      </c>
      <c r="G97" s="322"/>
      <c r="H97" s="298" t="s">
        <v>1274</v>
      </c>
      <c r="I97" s="298" t="s">
        <v>1271</v>
      </c>
      <c r="J97" s="298"/>
      <c r="K97" s="312"/>
    </row>
    <row r="98" spans="2:11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pans="2:11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pans="2:11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pans="2:1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pans="2:11" s="1" customFormat="1" ht="45" customHeight="1">
      <c r="B102" s="310"/>
      <c r="C102" s="311" t="s">
        <v>1275</v>
      </c>
      <c r="D102" s="311"/>
      <c r="E102" s="311"/>
      <c r="F102" s="311"/>
      <c r="G102" s="311"/>
      <c r="H102" s="311"/>
      <c r="I102" s="311"/>
      <c r="J102" s="311"/>
      <c r="K102" s="312"/>
    </row>
    <row r="103" spans="2:11" s="1" customFormat="1" ht="17.25" customHeight="1">
      <c r="B103" s="310"/>
      <c r="C103" s="313" t="s">
        <v>1230</v>
      </c>
      <c r="D103" s="313"/>
      <c r="E103" s="313"/>
      <c r="F103" s="313" t="s">
        <v>1231</v>
      </c>
      <c r="G103" s="314"/>
      <c r="H103" s="313" t="s">
        <v>59</v>
      </c>
      <c r="I103" s="313" t="s">
        <v>62</v>
      </c>
      <c r="J103" s="313" t="s">
        <v>1232</v>
      </c>
      <c r="K103" s="312"/>
    </row>
    <row r="104" spans="2:11" s="1" customFormat="1" ht="17.25" customHeight="1">
      <c r="B104" s="310"/>
      <c r="C104" s="315" t="s">
        <v>1233</v>
      </c>
      <c r="D104" s="315"/>
      <c r="E104" s="315"/>
      <c r="F104" s="316" t="s">
        <v>1234</v>
      </c>
      <c r="G104" s="317"/>
      <c r="H104" s="315"/>
      <c r="I104" s="315"/>
      <c r="J104" s="315" t="s">
        <v>1235</v>
      </c>
      <c r="K104" s="312"/>
    </row>
    <row r="105" spans="2:11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pans="2:11" s="1" customFormat="1" ht="15" customHeight="1">
      <c r="B106" s="310"/>
      <c r="C106" s="298" t="s">
        <v>58</v>
      </c>
      <c r="D106" s="320"/>
      <c r="E106" s="320"/>
      <c r="F106" s="321" t="s">
        <v>1236</v>
      </c>
      <c r="G106" s="298"/>
      <c r="H106" s="298" t="s">
        <v>1276</v>
      </c>
      <c r="I106" s="298" t="s">
        <v>1238</v>
      </c>
      <c r="J106" s="298">
        <v>20</v>
      </c>
      <c r="K106" s="312"/>
    </row>
    <row r="107" spans="2:11" s="1" customFormat="1" ht="15" customHeight="1">
      <c r="B107" s="310"/>
      <c r="C107" s="298" t="s">
        <v>1239</v>
      </c>
      <c r="D107" s="298"/>
      <c r="E107" s="298"/>
      <c r="F107" s="321" t="s">
        <v>1236</v>
      </c>
      <c r="G107" s="298"/>
      <c r="H107" s="298" t="s">
        <v>1276</v>
      </c>
      <c r="I107" s="298" t="s">
        <v>1238</v>
      </c>
      <c r="J107" s="298">
        <v>120</v>
      </c>
      <c r="K107" s="312"/>
    </row>
    <row r="108" spans="2:11" s="1" customFormat="1" ht="15" customHeight="1">
      <c r="B108" s="323"/>
      <c r="C108" s="298" t="s">
        <v>1241</v>
      </c>
      <c r="D108" s="298"/>
      <c r="E108" s="298"/>
      <c r="F108" s="321" t="s">
        <v>1242</v>
      </c>
      <c r="G108" s="298"/>
      <c r="H108" s="298" t="s">
        <v>1276</v>
      </c>
      <c r="I108" s="298" t="s">
        <v>1238</v>
      </c>
      <c r="J108" s="298">
        <v>50</v>
      </c>
      <c r="K108" s="312"/>
    </row>
    <row r="109" spans="2:11" s="1" customFormat="1" ht="15" customHeight="1">
      <c r="B109" s="323"/>
      <c r="C109" s="298" t="s">
        <v>1244</v>
      </c>
      <c r="D109" s="298"/>
      <c r="E109" s="298"/>
      <c r="F109" s="321" t="s">
        <v>1236</v>
      </c>
      <c r="G109" s="298"/>
      <c r="H109" s="298" t="s">
        <v>1276</v>
      </c>
      <c r="I109" s="298" t="s">
        <v>1246</v>
      </c>
      <c r="J109" s="298"/>
      <c r="K109" s="312"/>
    </row>
    <row r="110" spans="2:11" s="1" customFormat="1" ht="15" customHeight="1">
      <c r="B110" s="323"/>
      <c r="C110" s="298" t="s">
        <v>1255</v>
      </c>
      <c r="D110" s="298"/>
      <c r="E110" s="298"/>
      <c r="F110" s="321" t="s">
        <v>1242</v>
      </c>
      <c r="G110" s="298"/>
      <c r="H110" s="298" t="s">
        <v>1276</v>
      </c>
      <c r="I110" s="298" t="s">
        <v>1238</v>
      </c>
      <c r="J110" s="298">
        <v>50</v>
      </c>
      <c r="K110" s="312"/>
    </row>
    <row r="111" spans="2:11" s="1" customFormat="1" ht="15" customHeight="1">
      <c r="B111" s="323"/>
      <c r="C111" s="298" t="s">
        <v>1263</v>
      </c>
      <c r="D111" s="298"/>
      <c r="E111" s="298"/>
      <c r="F111" s="321" t="s">
        <v>1242</v>
      </c>
      <c r="G111" s="298"/>
      <c r="H111" s="298" t="s">
        <v>1276</v>
      </c>
      <c r="I111" s="298" t="s">
        <v>1238</v>
      </c>
      <c r="J111" s="298">
        <v>50</v>
      </c>
      <c r="K111" s="312"/>
    </row>
    <row r="112" spans="2:11" s="1" customFormat="1" ht="15" customHeight="1">
      <c r="B112" s="323"/>
      <c r="C112" s="298" t="s">
        <v>1261</v>
      </c>
      <c r="D112" s="298"/>
      <c r="E112" s="298"/>
      <c r="F112" s="321" t="s">
        <v>1242</v>
      </c>
      <c r="G112" s="298"/>
      <c r="H112" s="298" t="s">
        <v>1276</v>
      </c>
      <c r="I112" s="298" t="s">
        <v>1238</v>
      </c>
      <c r="J112" s="298">
        <v>50</v>
      </c>
      <c r="K112" s="312"/>
    </row>
    <row r="113" spans="2:11" s="1" customFormat="1" ht="15" customHeight="1">
      <c r="B113" s="323"/>
      <c r="C113" s="298" t="s">
        <v>58</v>
      </c>
      <c r="D113" s="298"/>
      <c r="E113" s="298"/>
      <c r="F113" s="321" t="s">
        <v>1236</v>
      </c>
      <c r="G113" s="298"/>
      <c r="H113" s="298" t="s">
        <v>1277</v>
      </c>
      <c r="I113" s="298" t="s">
        <v>1238</v>
      </c>
      <c r="J113" s="298">
        <v>20</v>
      </c>
      <c r="K113" s="312"/>
    </row>
    <row r="114" spans="2:11" s="1" customFormat="1" ht="15" customHeight="1">
      <c r="B114" s="323"/>
      <c r="C114" s="298" t="s">
        <v>1278</v>
      </c>
      <c r="D114" s="298"/>
      <c r="E114" s="298"/>
      <c r="F114" s="321" t="s">
        <v>1236</v>
      </c>
      <c r="G114" s="298"/>
      <c r="H114" s="298" t="s">
        <v>1279</v>
      </c>
      <c r="I114" s="298" t="s">
        <v>1238</v>
      </c>
      <c r="J114" s="298">
        <v>120</v>
      </c>
      <c r="K114" s="312"/>
    </row>
    <row r="115" spans="2:11" s="1" customFormat="1" ht="15" customHeight="1">
      <c r="B115" s="323"/>
      <c r="C115" s="298" t="s">
        <v>43</v>
      </c>
      <c r="D115" s="298"/>
      <c r="E115" s="298"/>
      <c r="F115" s="321" t="s">
        <v>1236</v>
      </c>
      <c r="G115" s="298"/>
      <c r="H115" s="298" t="s">
        <v>1280</v>
      </c>
      <c r="I115" s="298" t="s">
        <v>1271</v>
      </c>
      <c r="J115" s="298"/>
      <c r="K115" s="312"/>
    </row>
    <row r="116" spans="2:11" s="1" customFormat="1" ht="15" customHeight="1">
      <c r="B116" s="323"/>
      <c r="C116" s="298" t="s">
        <v>53</v>
      </c>
      <c r="D116" s="298"/>
      <c r="E116" s="298"/>
      <c r="F116" s="321" t="s">
        <v>1236</v>
      </c>
      <c r="G116" s="298"/>
      <c r="H116" s="298" t="s">
        <v>1281</v>
      </c>
      <c r="I116" s="298" t="s">
        <v>1271</v>
      </c>
      <c r="J116" s="298"/>
      <c r="K116" s="312"/>
    </row>
    <row r="117" spans="2:11" s="1" customFormat="1" ht="15" customHeight="1">
      <c r="B117" s="323"/>
      <c r="C117" s="298" t="s">
        <v>62</v>
      </c>
      <c r="D117" s="298"/>
      <c r="E117" s="298"/>
      <c r="F117" s="321" t="s">
        <v>1236</v>
      </c>
      <c r="G117" s="298"/>
      <c r="H117" s="298" t="s">
        <v>1282</v>
      </c>
      <c r="I117" s="298" t="s">
        <v>1283</v>
      </c>
      <c r="J117" s="298"/>
      <c r="K117" s="312"/>
    </row>
    <row r="118" spans="2:11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pans="2:11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pans="2:11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pans="2:1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pans="2:11" s="1" customFormat="1" ht="45" customHeight="1">
      <c r="B122" s="339"/>
      <c r="C122" s="289" t="s">
        <v>1284</v>
      </c>
      <c r="D122" s="289"/>
      <c r="E122" s="289"/>
      <c r="F122" s="289"/>
      <c r="G122" s="289"/>
      <c r="H122" s="289"/>
      <c r="I122" s="289"/>
      <c r="J122" s="289"/>
      <c r="K122" s="340"/>
    </row>
    <row r="123" spans="2:11" s="1" customFormat="1" ht="17.25" customHeight="1">
      <c r="B123" s="341"/>
      <c r="C123" s="313" t="s">
        <v>1230</v>
      </c>
      <c r="D123" s="313"/>
      <c r="E123" s="313"/>
      <c r="F123" s="313" t="s">
        <v>1231</v>
      </c>
      <c r="G123" s="314"/>
      <c r="H123" s="313" t="s">
        <v>59</v>
      </c>
      <c r="I123" s="313" t="s">
        <v>62</v>
      </c>
      <c r="J123" s="313" t="s">
        <v>1232</v>
      </c>
      <c r="K123" s="342"/>
    </row>
    <row r="124" spans="2:11" s="1" customFormat="1" ht="17.25" customHeight="1">
      <c r="B124" s="341"/>
      <c r="C124" s="315" t="s">
        <v>1233</v>
      </c>
      <c r="D124" s="315"/>
      <c r="E124" s="315"/>
      <c r="F124" s="316" t="s">
        <v>1234</v>
      </c>
      <c r="G124" s="317"/>
      <c r="H124" s="315"/>
      <c r="I124" s="315"/>
      <c r="J124" s="315" t="s">
        <v>1235</v>
      </c>
      <c r="K124" s="342"/>
    </row>
    <row r="125" spans="2:11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pans="2:11" s="1" customFormat="1" ht="15" customHeight="1">
      <c r="B126" s="343"/>
      <c r="C126" s="298" t="s">
        <v>1239</v>
      </c>
      <c r="D126" s="320"/>
      <c r="E126" s="320"/>
      <c r="F126" s="321" t="s">
        <v>1236</v>
      </c>
      <c r="G126" s="298"/>
      <c r="H126" s="298" t="s">
        <v>1276</v>
      </c>
      <c r="I126" s="298" t="s">
        <v>1238</v>
      </c>
      <c r="J126" s="298">
        <v>120</v>
      </c>
      <c r="K126" s="346"/>
    </row>
    <row r="127" spans="2:11" s="1" customFormat="1" ht="15" customHeight="1">
      <c r="B127" s="343"/>
      <c r="C127" s="298" t="s">
        <v>1285</v>
      </c>
      <c r="D127" s="298"/>
      <c r="E127" s="298"/>
      <c r="F127" s="321" t="s">
        <v>1236</v>
      </c>
      <c r="G127" s="298"/>
      <c r="H127" s="298" t="s">
        <v>1286</v>
      </c>
      <c r="I127" s="298" t="s">
        <v>1238</v>
      </c>
      <c r="J127" s="298" t="s">
        <v>1287</v>
      </c>
      <c r="K127" s="346"/>
    </row>
    <row r="128" spans="2:11" s="1" customFormat="1" ht="15" customHeight="1">
      <c r="B128" s="343"/>
      <c r="C128" s="298" t="s">
        <v>1184</v>
      </c>
      <c r="D128" s="298"/>
      <c r="E128" s="298"/>
      <c r="F128" s="321" t="s">
        <v>1236</v>
      </c>
      <c r="G128" s="298"/>
      <c r="H128" s="298" t="s">
        <v>1288</v>
      </c>
      <c r="I128" s="298" t="s">
        <v>1238</v>
      </c>
      <c r="J128" s="298" t="s">
        <v>1287</v>
      </c>
      <c r="K128" s="346"/>
    </row>
    <row r="129" spans="2:11" s="1" customFormat="1" ht="15" customHeight="1">
      <c r="B129" s="343"/>
      <c r="C129" s="298" t="s">
        <v>1247</v>
      </c>
      <c r="D129" s="298"/>
      <c r="E129" s="298"/>
      <c r="F129" s="321" t="s">
        <v>1242</v>
      </c>
      <c r="G129" s="298"/>
      <c r="H129" s="298" t="s">
        <v>1248</v>
      </c>
      <c r="I129" s="298" t="s">
        <v>1238</v>
      </c>
      <c r="J129" s="298">
        <v>15</v>
      </c>
      <c r="K129" s="346"/>
    </row>
    <row r="130" spans="2:11" s="1" customFormat="1" ht="15" customHeight="1">
      <c r="B130" s="343"/>
      <c r="C130" s="324" t="s">
        <v>1249</v>
      </c>
      <c r="D130" s="324"/>
      <c r="E130" s="324"/>
      <c r="F130" s="325" t="s">
        <v>1242</v>
      </c>
      <c r="G130" s="324"/>
      <c r="H130" s="324" t="s">
        <v>1250</v>
      </c>
      <c r="I130" s="324" t="s">
        <v>1238</v>
      </c>
      <c r="J130" s="324">
        <v>15</v>
      </c>
      <c r="K130" s="346"/>
    </row>
    <row r="131" spans="2:11" s="1" customFormat="1" ht="15" customHeight="1">
      <c r="B131" s="343"/>
      <c r="C131" s="324" t="s">
        <v>1251</v>
      </c>
      <c r="D131" s="324"/>
      <c r="E131" s="324"/>
      <c r="F131" s="325" t="s">
        <v>1242</v>
      </c>
      <c r="G131" s="324"/>
      <c r="H131" s="324" t="s">
        <v>1252</v>
      </c>
      <c r="I131" s="324" t="s">
        <v>1238</v>
      </c>
      <c r="J131" s="324">
        <v>20</v>
      </c>
      <c r="K131" s="346"/>
    </row>
    <row r="132" spans="2:11" s="1" customFormat="1" ht="15" customHeight="1">
      <c r="B132" s="343"/>
      <c r="C132" s="324" t="s">
        <v>1253</v>
      </c>
      <c r="D132" s="324"/>
      <c r="E132" s="324"/>
      <c r="F132" s="325" t="s">
        <v>1242</v>
      </c>
      <c r="G132" s="324"/>
      <c r="H132" s="324" t="s">
        <v>1254</v>
      </c>
      <c r="I132" s="324" t="s">
        <v>1238</v>
      </c>
      <c r="J132" s="324">
        <v>20</v>
      </c>
      <c r="K132" s="346"/>
    </row>
    <row r="133" spans="2:11" s="1" customFormat="1" ht="15" customHeight="1">
      <c r="B133" s="343"/>
      <c r="C133" s="298" t="s">
        <v>1241</v>
      </c>
      <c r="D133" s="298"/>
      <c r="E133" s="298"/>
      <c r="F133" s="321" t="s">
        <v>1242</v>
      </c>
      <c r="G133" s="298"/>
      <c r="H133" s="298" t="s">
        <v>1276</v>
      </c>
      <c r="I133" s="298" t="s">
        <v>1238</v>
      </c>
      <c r="J133" s="298">
        <v>50</v>
      </c>
      <c r="K133" s="346"/>
    </row>
    <row r="134" spans="2:11" s="1" customFormat="1" ht="15" customHeight="1">
      <c r="B134" s="343"/>
      <c r="C134" s="298" t="s">
        <v>1255</v>
      </c>
      <c r="D134" s="298"/>
      <c r="E134" s="298"/>
      <c r="F134" s="321" t="s">
        <v>1242</v>
      </c>
      <c r="G134" s="298"/>
      <c r="H134" s="298" t="s">
        <v>1276</v>
      </c>
      <c r="I134" s="298" t="s">
        <v>1238</v>
      </c>
      <c r="J134" s="298">
        <v>50</v>
      </c>
      <c r="K134" s="346"/>
    </row>
    <row r="135" spans="2:11" s="1" customFormat="1" ht="15" customHeight="1">
      <c r="B135" s="343"/>
      <c r="C135" s="298" t="s">
        <v>1261</v>
      </c>
      <c r="D135" s="298"/>
      <c r="E135" s="298"/>
      <c r="F135" s="321" t="s">
        <v>1242</v>
      </c>
      <c r="G135" s="298"/>
      <c r="H135" s="298" t="s">
        <v>1276</v>
      </c>
      <c r="I135" s="298" t="s">
        <v>1238</v>
      </c>
      <c r="J135" s="298">
        <v>50</v>
      </c>
      <c r="K135" s="346"/>
    </row>
    <row r="136" spans="2:11" s="1" customFormat="1" ht="15" customHeight="1">
      <c r="B136" s="343"/>
      <c r="C136" s="298" t="s">
        <v>1263</v>
      </c>
      <c r="D136" s="298"/>
      <c r="E136" s="298"/>
      <c r="F136" s="321" t="s">
        <v>1242</v>
      </c>
      <c r="G136" s="298"/>
      <c r="H136" s="298" t="s">
        <v>1276</v>
      </c>
      <c r="I136" s="298" t="s">
        <v>1238</v>
      </c>
      <c r="J136" s="298">
        <v>50</v>
      </c>
      <c r="K136" s="346"/>
    </row>
    <row r="137" spans="2:11" s="1" customFormat="1" ht="15" customHeight="1">
      <c r="B137" s="343"/>
      <c r="C137" s="298" t="s">
        <v>1264</v>
      </c>
      <c r="D137" s="298"/>
      <c r="E137" s="298"/>
      <c r="F137" s="321" t="s">
        <v>1242</v>
      </c>
      <c r="G137" s="298"/>
      <c r="H137" s="298" t="s">
        <v>1289</v>
      </c>
      <c r="I137" s="298" t="s">
        <v>1238</v>
      </c>
      <c r="J137" s="298">
        <v>255</v>
      </c>
      <c r="K137" s="346"/>
    </row>
    <row r="138" spans="2:11" s="1" customFormat="1" ht="15" customHeight="1">
      <c r="B138" s="343"/>
      <c r="C138" s="298" t="s">
        <v>1266</v>
      </c>
      <c r="D138" s="298"/>
      <c r="E138" s="298"/>
      <c r="F138" s="321" t="s">
        <v>1236</v>
      </c>
      <c r="G138" s="298"/>
      <c r="H138" s="298" t="s">
        <v>1290</v>
      </c>
      <c r="I138" s="298" t="s">
        <v>1268</v>
      </c>
      <c r="J138" s="298"/>
      <c r="K138" s="346"/>
    </row>
    <row r="139" spans="2:11" s="1" customFormat="1" ht="15" customHeight="1">
      <c r="B139" s="343"/>
      <c r="C139" s="298" t="s">
        <v>1269</v>
      </c>
      <c r="D139" s="298"/>
      <c r="E139" s="298"/>
      <c r="F139" s="321" t="s">
        <v>1236</v>
      </c>
      <c r="G139" s="298"/>
      <c r="H139" s="298" t="s">
        <v>1291</v>
      </c>
      <c r="I139" s="298" t="s">
        <v>1271</v>
      </c>
      <c r="J139" s="298"/>
      <c r="K139" s="346"/>
    </row>
    <row r="140" spans="2:11" s="1" customFormat="1" ht="15" customHeight="1">
      <c r="B140" s="343"/>
      <c r="C140" s="298" t="s">
        <v>1272</v>
      </c>
      <c r="D140" s="298"/>
      <c r="E140" s="298"/>
      <c r="F140" s="321" t="s">
        <v>1236</v>
      </c>
      <c r="G140" s="298"/>
      <c r="H140" s="298" t="s">
        <v>1272</v>
      </c>
      <c r="I140" s="298" t="s">
        <v>1271</v>
      </c>
      <c r="J140" s="298"/>
      <c r="K140" s="346"/>
    </row>
    <row r="141" spans="2:11" s="1" customFormat="1" ht="15" customHeight="1">
      <c r="B141" s="343"/>
      <c r="C141" s="298" t="s">
        <v>43</v>
      </c>
      <c r="D141" s="298"/>
      <c r="E141" s="298"/>
      <c r="F141" s="321" t="s">
        <v>1236</v>
      </c>
      <c r="G141" s="298"/>
      <c r="H141" s="298" t="s">
        <v>1292</v>
      </c>
      <c r="I141" s="298" t="s">
        <v>1271</v>
      </c>
      <c r="J141" s="298"/>
      <c r="K141" s="346"/>
    </row>
    <row r="142" spans="2:11" s="1" customFormat="1" ht="15" customHeight="1">
      <c r="B142" s="343"/>
      <c r="C142" s="298" t="s">
        <v>1293</v>
      </c>
      <c r="D142" s="298"/>
      <c r="E142" s="298"/>
      <c r="F142" s="321" t="s">
        <v>1236</v>
      </c>
      <c r="G142" s="298"/>
      <c r="H142" s="298" t="s">
        <v>1294</v>
      </c>
      <c r="I142" s="298" t="s">
        <v>1271</v>
      </c>
      <c r="J142" s="298"/>
      <c r="K142" s="346"/>
    </row>
    <row r="143" spans="2:11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pans="2:11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pans="2:11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pans="2:11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pans="2:11" s="1" customFormat="1" ht="45" customHeight="1">
      <c r="B147" s="310"/>
      <c r="C147" s="311" t="s">
        <v>1295</v>
      </c>
      <c r="D147" s="311"/>
      <c r="E147" s="311"/>
      <c r="F147" s="311"/>
      <c r="G147" s="311"/>
      <c r="H147" s="311"/>
      <c r="I147" s="311"/>
      <c r="J147" s="311"/>
      <c r="K147" s="312"/>
    </row>
    <row r="148" spans="2:11" s="1" customFormat="1" ht="17.25" customHeight="1">
      <c r="B148" s="310"/>
      <c r="C148" s="313" t="s">
        <v>1230</v>
      </c>
      <c r="D148" s="313"/>
      <c r="E148" s="313"/>
      <c r="F148" s="313" t="s">
        <v>1231</v>
      </c>
      <c r="G148" s="314"/>
      <c r="H148" s="313" t="s">
        <v>59</v>
      </c>
      <c r="I148" s="313" t="s">
        <v>62</v>
      </c>
      <c r="J148" s="313" t="s">
        <v>1232</v>
      </c>
      <c r="K148" s="312"/>
    </row>
    <row r="149" spans="2:11" s="1" customFormat="1" ht="17.25" customHeight="1">
      <c r="B149" s="310"/>
      <c r="C149" s="315" t="s">
        <v>1233</v>
      </c>
      <c r="D149" s="315"/>
      <c r="E149" s="315"/>
      <c r="F149" s="316" t="s">
        <v>1234</v>
      </c>
      <c r="G149" s="317"/>
      <c r="H149" s="315"/>
      <c r="I149" s="315"/>
      <c r="J149" s="315" t="s">
        <v>1235</v>
      </c>
      <c r="K149" s="312"/>
    </row>
    <row r="150" spans="2:11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pans="2:11" s="1" customFormat="1" ht="15" customHeight="1">
      <c r="B151" s="323"/>
      <c r="C151" s="350" t="s">
        <v>1239</v>
      </c>
      <c r="D151" s="298"/>
      <c r="E151" s="298"/>
      <c r="F151" s="351" t="s">
        <v>1236</v>
      </c>
      <c r="G151" s="298"/>
      <c r="H151" s="350" t="s">
        <v>1276</v>
      </c>
      <c r="I151" s="350" t="s">
        <v>1238</v>
      </c>
      <c r="J151" s="350">
        <v>120</v>
      </c>
      <c r="K151" s="346"/>
    </row>
    <row r="152" spans="2:11" s="1" customFormat="1" ht="15" customHeight="1">
      <c r="B152" s="323"/>
      <c r="C152" s="350" t="s">
        <v>1285</v>
      </c>
      <c r="D152" s="298"/>
      <c r="E152" s="298"/>
      <c r="F152" s="351" t="s">
        <v>1236</v>
      </c>
      <c r="G152" s="298"/>
      <c r="H152" s="350" t="s">
        <v>1296</v>
      </c>
      <c r="I152" s="350" t="s">
        <v>1238</v>
      </c>
      <c r="J152" s="350" t="s">
        <v>1287</v>
      </c>
      <c r="K152" s="346"/>
    </row>
    <row r="153" spans="2:11" s="1" customFormat="1" ht="15" customHeight="1">
      <c r="B153" s="323"/>
      <c r="C153" s="350" t="s">
        <v>1184</v>
      </c>
      <c r="D153" s="298"/>
      <c r="E153" s="298"/>
      <c r="F153" s="351" t="s">
        <v>1236</v>
      </c>
      <c r="G153" s="298"/>
      <c r="H153" s="350" t="s">
        <v>1297</v>
      </c>
      <c r="I153" s="350" t="s">
        <v>1238</v>
      </c>
      <c r="J153" s="350" t="s">
        <v>1287</v>
      </c>
      <c r="K153" s="346"/>
    </row>
    <row r="154" spans="2:11" s="1" customFormat="1" ht="15" customHeight="1">
      <c r="B154" s="323"/>
      <c r="C154" s="350" t="s">
        <v>1241</v>
      </c>
      <c r="D154" s="298"/>
      <c r="E154" s="298"/>
      <c r="F154" s="351" t="s">
        <v>1242</v>
      </c>
      <c r="G154" s="298"/>
      <c r="H154" s="350" t="s">
        <v>1276</v>
      </c>
      <c r="I154" s="350" t="s">
        <v>1238</v>
      </c>
      <c r="J154" s="350">
        <v>50</v>
      </c>
      <c r="K154" s="346"/>
    </row>
    <row r="155" spans="2:11" s="1" customFormat="1" ht="15" customHeight="1">
      <c r="B155" s="323"/>
      <c r="C155" s="350" t="s">
        <v>1244</v>
      </c>
      <c r="D155" s="298"/>
      <c r="E155" s="298"/>
      <c r="F155" s="351" t="s">
        <v>1236</v>
      </c>
      <c r="G155" s="298"/>
      <c r="H155" s="350" t="s">
        <v>1276</v>
      </c>
      <c r="I155" s="350" t="s">
        <v>1246</v>
      </c>
      <c r="J155" s="350"/>
      <c r="K155" s="346"/>
    </row>
    <row r="156" spans="2:11" s="1" customFormat="1" ht="15" customHeight="1">
      <c r="B156" s="323"/>
      <c r="C156" s="350" t="s">
        <v>1255</v>
      </c>
      <c r="D156" s="298"/>
      <c r="E156" s="298"/>
      <c r="F156" s="351" t="s">
        <v>1242</v>
      </c>
      <c r="G156" s="298"/>
      <c r="H156" s="350" t="s">
        <v>1276</v>
      </c>
      <c r="I156" s="350" t="s">
        <v>1238</v>
      </c>
      <c r="J156" s="350">
        <v>50</v>
      </c>
      <c r="K156" s="346"/>
    </row>
    <row r="157" spans="2:11" s="1" customFormat="1" ht="15" customHeight="1">
      <c r="B157" s="323"/>
      <c r="C157" s="350" t="s">
        <v>1263</v>
      </c>
      <c r="D157" s="298"/>
      <c r="E157" s="298"/>
      <c r="F157" s="351" t="s">
        <v>1242</v>
      </c>
      <c r="G157" s="298"/>
      <c r="H157" s="350" t="s">
        <v>1276</v>
      </c>
      <c r="I157" s="350" t="s">
        <v>1238</v>
      </c>
      <c r="J157" s="350">
        <v>50</v>
      </c>
      <c r="K157" s="346"/>
    </row>
    <row r="158" spans="2:11" s="1" customFormat="1" ht="15" customHeight="1">
      <c r="B158" s="323"/>
      <c r="C158" s="350" t="s">
        <v>1261</v>
      </c>
      <c r="D158" s="298"/>
      <c r="E158" s="298"/>
      <c r="F158" s="351" t="s">
        <v>1242</v>
      </c>
      <c r="G158" s="298"/>
      <c r="H158" s="350" t="s">
        <v>1276</v>
      </c>
      <c r="I158" s="350" t="s">
        <v>1238</v>
      </c>
      <c r="J158" s="350">
        <v>50</v>
      </c>
      <c r="K158" s="346"/>
    </row>
    <row r="159" spans="2:11" s="1" customFormat="1" ht="15" customHeight="1">
      <c r="B159" s="323"/>
      <c r="C159" s="350" t="s">
        <v>94</v>
      </c>
      <c r="D159" s="298"/>
      <c r="E159" s="298"/>
      <c r="F159" s="351" t="s">
        <v>1236</v>
      </c>
      <c r="G159" s="298"/>
      <c r="H159" s="350" t="s">
        <v>1298</v>
      </c>
      <c r="I159" s="350" t="s">
        <v>1238</v>
      </c>
      <c r="J159" s="350" t="s">
        <v>1299</v>
      </c>
      <c r="K159" s="346"/>
    </row>
    <row r="160" spans="2:11" s="1" customFormat="1" ht="15" customHeight="1">
      <c r="B160" s="323"/>
      <c r="C160" s="350" t="s">
        <v>1300</v>
      </c>
      <c r="D160" s="298"/>
      <c r="E160" s="298"/>
      <c r="F160" s="351" t="s">
        <v>1236</v>
      </c>
      <c r="G160" s="298"/>
      <c r="H160" s="350" t="s">
        <v>1301</v>
      </c>
      <c r="I160" s="350" t="s">
        <v>1271</v>
      </c>
      <c r="J160" s="350"/>
      <c r="K160" s="346"/>
    </row>
    <row r="161" spans="2:1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pans="2:11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pans="2:11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pans="2:11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pans="2:11" s="1" customFormat="1" ht="45" customHeight="1">
      <c r="B165" s="288"/>
      <c r="C165" s="289" t="s">
        <v>1302</v>
      </c>
      <c r="D165" s="289"/>
      <c r="E165" s="289"/>
      <c r="F165" s="289"/>
      <c r="G165" s="289"/>
      <c r="H165" s="289"/>
      <c r="I165" s="289"/>
      <c r="J165" s="289"/>
      <c r="K165" s="290"/>
    </row>
    <row r="166" spans="2:11" s="1" customFormat="1" ht="17.25" customHeight="1">
      <c r="B166" s="288"/>
      <c r="C166" s="313" t="s">
        <v>1230</v>
      </c>
      <c r="D166" s="313"/>
      <c r="E166" s="313"/>
      <c r="F166" s="313" t="s">
        <v>1231</v>
      </c>
      <c r="G166" s="355"/>
      <c r="H166" s="356" t="s">
        <v>59</v>
      </c>
      <c r="I166" s="356" t="s">
        <v>62</v>
      </c>
      <c r="J166" s="313" t="s">
        <v>1232</v>
      </c>
      <c r="K166" s="290"/>
    </row>
    <row r="167" spans="2:11" s="1" customFormat="1" ht="17.25" customHeight="1">
      <c r="B167" s="291"/>
      <c r="C167" s="315" t="s">
        <v>1233</v>
      </c>
      <c r="D167" s="315"/>
      <c r="E167" s="315"/>
      <c r="F167" s="316" t="s">
        <v>1234</v>
      </c>
      <c r="G167" s="357"/>
      <c r="H167" s="358"/>
      <c r="I167" s="358"/>
      <c r="J167" s="315" t="s">
        <v>1235</v>
      </c>
      <c r="K167" s="293"/>
    </row>
    <row r="168" spans="2:11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pans="2:11" s="1" customFormat="1" ht="15" customHeight="1">
      <c r="B169" s="323"/>
      <c r="C169" s="298" t="s">
        <v>1239</v>
      </c>
      <c r="D169" s="298"/>
      <c r="E169" s="298"/>
      <c r="F169" s="321" t="s">
        <v>1236</v>
      </c>
      <c r="G169" s="298"/>
      <c r="H169" s="298" t="s">
        <v>1276</v>
      </c>
      <c r="I169" s="298" t="s">
        <v>1238</v>
      </c>
      <c r="J169" s="298">
        <v>120</v>
      </c>
      <c r="K169" s="346"/>
    </row>
    <row r="170" spans="2:11" s="1" customFormat="1" ht="15" customHeight="1">
      <c r="B170" s="323"/>
      <c r="C170" s="298" t="s">
        <v>1285</v>
      </c>
      <c r="D170" s="298"/>
      <c r="E170" s="298"/>
      <c r="F170" s="321" t="s">
        <v>1236</v>
      </c>
      <c r="G170" s="298"/>
      <c r="H170" s="298" t="s">
        <v>1286</v>
      </c>
      <c r="I170" s="298" t="s">
        <v>1238</v>
      </c>
      <c r="J170" s="298" t="s">
        <v>1287</v>
      </c>
      <c r="K170" s="346"/>
    </row>
    <row r="171" spans="2:11" s="1" customFormat="1" ht="15" customHeight="1">
      <c r="B171" s="323"/>
      <c r="C171" s="298" t="s">
        <v>1184</v>
      </c>
      <c r="D171" s="298"/>
      <c r="E171" s="298"/>
      <c r="F171" s="321" t="s">
        <v>1236</v>
      </c>
      <c r="G171" s="298"/>
      <c r="H171" s="298" t="s">
        <v>1303</v>
      </c>
      <c r="I171" s="298" t="s">
        <v>1238</v>
      </c>
      <c r="J171" s="298" t="s">
        <v>1287</v>
      </c>
      <c r="K171" s="346"/>
    </row>
    <row r="172" spans="2:11" s="1" customFormat="1" ht="15" customHeight="1">
      <c r="B172" s="323"/>
      <c r="C172" s="298" t="s">
        <v>1241</v>
      </c>
      <c r="D172" s="298"/>
      <c r="E172" s="298"/>
      <c r="F172" s="321" t="s">
        <v>1242</v>
      </c>
      <c r="G172" s="298"/>
      <c r="H172" s="298" t="s">
        <v>1303</v>
      </c>
      <c r="I172" s="298" t="s">
        <v>1238</v>
      </c>
      <c r="J172" s="298">
        <v>50</v>
      </c>
      <c r="K172" s="346"/>
    </row>
    <row r="173" spans="2:11" s="1" customFormat="1" ht="15" customHeight="1">
      <c r="B173" s="323"/>
      <c r="C173" s="298" t="s">
        <v>1244</v>
      </c>
      <c r="D173" s="298"/>
      <c r="E173" s="298"/>
      <c r="F173" s="321" t="s">
        <v>1236</v>
      </c>
      <c r="G173" s="298"/>
      <c r="H173" s="298" t="s">
        <v>1303</v>
      </c>
      <c r="I173" s="298" t="s">
        <v>1246</v>
      </c>
      <c r="J173" s="298"/>
      <c r="K173" s="346"/>
    </row>
    <row r="174" spans="2:11" s="1" customFormat="1" ht="15" customHeight="1">
      <c r="B174" s="323"/>
      <c r="C174" s="298" t="s">
        <v>1255</v>
      </c>
      <c r="D174" s="298"/>
      <c r="E174" s="298"/>
      <c r="F174" s="321" t="s">
        <v>1242</v>
      </c>
      <c r="G174" s="298"/>
      <c r="H174" s="298" t="s">
        <v>1303</v>
      </c>
      <c r="I174" s="298" t="s">
        <v>1238</v>
      </c>
      <c r="J174" s="298">
        <v>50</v>
      </c>
      <c r="K174" s="346"/>
    </row>
    <row r="175" spans="2:11" s="1" customFormat="1" ht="15" customHeight="1">
      <c r="B175" s="323"/>
      <c r="C175" s="298" t="s">
        <v>1263</v>
      </c>
      <c r="D175" s="298"/>
      <c r="E175" s="298"/>
      <c r="F175" s="321" t="s">
        <v>1242</v>
      </c>
      <c r="G175" s="298"/>
      <c r="H175" s="298" t="s">
        <v>1303</v>
      </c>
      <c r="I175" s="298" t="s">
        <v>1238</v>
      </c>
      <c r="J175" s="298">
        <v>50</v>
      </c>
      <c r="K175" s="346"/>
    </row>
    <row r="176" spans="2:11" s="1" customFormat="1" ht="15" customHeight="1">
      <c r="B176" s="323"/>
      <c r="C176" s="298" t="s">
        <v>1261</v>
      </c>
      <c r="D176" s="298"/>
      <c r="E176" s="298"/>
      <c r="F176" s="321" t="s">
        <v>1242</v>
      </c>
      <c r="G176" s="298"/>
      <c r="H176" s="298" t="s">
        <v>1303</v>
      </c>
      <c r="I176" s="298" t="s">
        <v>1238</v>
      </c>
      <c r="J176" s="298">
        <v>50</v>
      </c>
      <c r="K176" s="346"/>
    </row>
    <row r="177" spans="2:11" s="1" customFormat="1" ht="15" customHeight="1">
      <c r="B177" s="323"/>
      <c r="C177" s="298" t="s">
        <v>110</v>
      </c>
      <c r="D177" s="298"/>
      <c r="E177" s="298"/>
      <c r="F177" s="321" t="s">
        <v>1236</v>
      </c>
      <c r="G177" s="298"/>
      <c r="H177" s="298" t="s">
        <v>1304</v>
      </c>
      <c r="I177" s="298" t="s">
        <v>1305</v>
      </c>
      <c r="J177" s="298"/>
      <c r="K177" s="346"/>
    </row>
    <row r="178" spans="2:11" s="1" customFormat="1" ht="15" customHeight="1">
      <c r="B178" s="323"/>
      <c r="C178" s="298" t="s">
        <v>62</v>
      </c>
      <c r="D178" s="298"/>
      <c r="E178" s="298"/>
      <c r="F178" s="321" t="s">
        <v>1236</v>
      </c>
      <c r="G178" s="298"/>
      <c r="H178" s="298" t="s">
        <v>1306</v>
      </c>
      <c r="I178" s="298" t="s">
        <v>1307</v>
      </c>
      <c r="J178" s="298">
        <v>1</v>
      </c>
      <c r="K178" s="346"/>
    </row>
    <row r="179" spans="2:11" s="1" customFormat="1" ht="15" customHeight="1">
      <c r="B179" s="323"/>
      <c r="C179" s="298" t="s">
        <v>58</v>
      </c>
      <c r="D179" s="298"/>
      <c r="E179" s="298"/>
      <c r="F179" s="321" t="s">
        <v>1236</v>
      </c>
      <c r="G179" s="298"/>
      <c r="H179" s="298" t="s">
        <v>1308</v>
      </c>
      <c r="I179" s="298" t="s">
        <v>1238</v>
      </c>
      <c r="J179" s="298">
        <v>20</v>
      </c>
      <c r="K179" s="346"/>
    </row>
    <row r="180" spans="2:11" s="1" customFormat="1" ht="15" customHeight="1">
      <c r="B180" s="323"/>
      <c r="C180" s="298" t="s">
        <v>59</v>
      </c>
      <c r="D180" s="298"/>
      <c r="E180" s="298"/>
      <c r="F180" s="321" t="s">
        <v>1236</v>
      </c>
      <c r="G180" s="298"/>
      <c r="H180" s="298" t="s">
        <v>1309</v>
      </c>
      <c r="I180" s="298" t="s">
        <v>1238</v>
      </c>
      <c r="J180" s="298">
        <v>255</v>
      </c>
      <c r="K180" s="346"/>
    </row>
    <row r="181" spans="2:11" s="1" customFormat="1" ht="15" customHeight="1">
      <c r="B181" s="323"/>
      <c r="C181" s="298" t="s">
        <v>111</v>
      </c>
      <c r="D181" s="298"/>
      <c r="E181" s="298"/>
      <c r="F181" s="321" t="s">
        <v>1236</v>
      </c>
      <c r="G181" s="298"/>
      <c r="H181" s="298" t="s">
        <v>1200</v>
      </c>
      <c r="I181" s="298" t="s">
        <v>1238</v>
      </c>
      <c r="J181" s="298">
        <v>10</v>
      </c>
      <c r="K181" s="346"/>
    </row>
    <row r="182" spans="2:11" s="1" customFormat="1" ht="15" customHeight="1">
      <c r="B182" s="323"/>
      <c r="C182" s="298" t="s">
        <v>112</v>
      </c>
      <c r="D182" s="298"/>
      <c r="E182" s="298"/>
      <c r="F182" s="321" t="s">
        <v>1236</v>
      </c>
      <c r="G182" s="298"/>
      <c r="H182" s="298" t="s">
        <v>1310</v>
      </c>
      <c r="I182" s="298" t="s">
        <v>1271</v>
      </c>
      <c r="J182" s="298"/>
      <c r="K182" s="346"/>
    </row>
    <row r="183" spans="2:11" s="1" customFormat="1" ht="15" customHeight="1">
      <c r="B183" s="323"/>
      <c r="C183" s="298" t="s">
        <v>1311</v>
      </c>
      <c r="D183" s="298"/>
      <c r="E183" s="298"/>
      <c r="F183" s="321" t="s">
        <v>1236</v>
      </c>
      <c r="G183" s="298"/>
      <c r="H183" s="298" t="s">
        <v>1312</v>
      </c>
      <c r="I183" s="298" t="s">
        <v>1271</v>
      </c>
      <c r="J183" s="298"/>
      <c r="K183" s="346"/>
    </row>
    <row r="184" spans="2:11" s="1" customFormat="1" ht="15" customHeight="1">
      <c r="B184" s="323"/>
      <c r="C184" s="298" t="s">
        <v>1300</v>
      </c>
      <c r="D184" s="298"/>
      <c r="E184" s="298"/>
      <c r="F184" s="321" t="s">
        <v>1236</v>
      </c>
      <c r="G184" s="298"/>
      <c r="H184" s="298" t="s">
        <v>1313</v>
      </c>
      <c r="I184" s="298" t="s">
        <v>1271</v>
      </c>
      <c r="J184" s="298"/>
      <c r="K184" s="346"/>
    </row>
    <row r="185" spans="2:11" s="1" customFormat="1" ht="15" customHeight="1">
      <c r="B185" s="323"/>
      <c r="C185" s="298" t="s">
        <v>114</v>
      </c>
      <c r="D185" s="298"/>
      <c r="E185" s="298"/>
      <c r="F185" s="321" t="s">
        <v>1242</v>
      </c>
      <c r="G185" s="298"/>
      <c r="H185" s="298" t="s">
        <v>1314</v>
      </c>
      <c r="I185" s="298" t="s">
        <v>1238</v>
      </c>
      <c r="J185" s="298">
        <v>50</v>
      </c>
      <c r="K185" s="346"/>
    </row>
    <row r="186" spans="2:11" s="1" customFormat="1" ht="15" customHeight="1">
      <c r="B186" s="323"/>
      <c r="C186" s="298" t="s">
        <v>1315</v>
      </c>
      <c r="D186" s="298"/>
      <c r="E186" s="298"/>
      <c r="F186" s="321" t="s">
        <v>1242</v>
      </c>
      <c r="G186" s="298"/>
      <c r="H186" s="298" t="s">
        <v>1316</v>
      </c>
      <c r="I186" s="298" t="s">
        <v>1317</v>
      </c>
      <c r="J186" s="298"/>
      <c r="K186" s="346"/>
    </row>
    <row r="187" spans="2:11" s="1" customFormat="1" ht="15" customHeight="1">
      <c r="B187" s="323"/>
      <c r="C187" s="298" t="s">
        <v>1318</v>
      </c>
      <c r="D187" s="298"/>
      <c r="E187" s="298"/>
      <c r="F187" s="321" t="s">
        <v>1242</v>
      </c>
      <c r="G187" s="298"/>
      <c r="H187" s="298" t="s">
        <v>1319</v>
      </c>
      <c r="I187" s="298" t="s">
        <v>1317</v>
      </c>
      <c r="J187" s="298"/>
      <c r="K187" s="346"/>
    </row>
    <row r="188" spans="2:11" s="1" customFormat="1" ht="15" customHeight="1">
      <c r="B188" s="323"/>
      <c r="C188" s="298" t="s">
        <v>1320</v>
      </c>
      <c r="D188" s="298"/>
      <c r="E188" s="298"/>
      <c r="F188" s="321" t="s">
        <v>1242</v>
      </c>
      <c r="G188" s="298"/>
      <c r="H188" s="298" t="s">
        <v>1321</v>
      </c>
      <c r="I188" s="298" t="s">
        <v>1317</v>
      </c>
      <c r="J188" s="298"/>
      <c r="K188" s="346"/>
    </row>
    <row r="189" spans="2:11" s="1" customFormat="1" ht="15" customHeight="1">
      <c r="B189" s="323"/>
      <c r="C189" s="359" t="s">
        <v>1322</v>
      </c>
      <c r="D189" s="298"/>
      <c r="E189" s="298"/>
      <c r="F189" s="321" t="s">
        <v>1242</v>
      </c>
      <c r="G189" s="298"/>
      <c r="H189" s="298" t="s">
        <v>1323</v>
      </c>
      <c r="I189" s="298" t="s">
        <v>1324</v>
      </c>
      <c r="J189" s="360" t="s">
        <v>1325</v>
      </c>
      <c r="K189" s="346"/>
    </row>
    <row r="190" spans="2:11" s="1" customFormat="1" ht="15" customHeight="1">
      <c r="B190" s="323"/>
      <c r="C190" s="359" t="s">
        <v>47</v>
      </c>
      <c r="D190" s="298"/>
      <c r="E190" s="298"/>
      <c r="F190" s="321" t="s">
        <v>1236</v>
      </c>
      <c r="G190" s="298"/>
      <c r="H190" s="295" t="s">
        <v>1326</v>
      </c>
      <c r="I190" s="298" t="s">
        <v>1327</v>
      </c>
      <c r="J190" s="298"/>
      <c r="K190" s="346"/>
    </row>
    <row r="191" spans="2:11" s="1" customFormat="1" ht="15" customHeight="1">
      <c r="B191" s="323"/>
      <c r="C191" s="359" t="s">
        <v>1328</v>
      </c>
      <c r="D191" s="298"/>
      <c r="E191" s="298"/>
      <c r="F191" s="321" t="s">
        <v>1236</v>
      </c>
      <c r="G191" s="298"/>
      <c r="H191" s="298" t="s">
        <v>1329</v>
      </c>
      <c r="I191" s="298" t="s">
        <v>1271</v>
      </c>
      <c r="J191" s="298"/>
      <c r="K191" s="346"/>
    </row>
    <row r="192" spans="2:11" s="1" customFormat="1" ht="15" customHeight="1">
      <c r="B192" s="323"/>
      <c r="C192" s="359" t="s">
        <v>1330</v>
      </c>
      <c r="D192" s="298"/>
      <c r="E192" s="298"/>
      <c r="F192" s="321" t="s">
        <v>1236</v>
      </c>
      <c r="G192" s="298"/>
      <c r="H192" s="298" t="s">
        <v>1331</v>
      </c>
      <c r="I192" s="298" t="s">
        <v>1271</v>
      </c>
      <c r="J192" s="298"/>
      <c r="K192" s="346"/>
    </row>
    <row r="193" spans="2:11" s="1" customFormat="1" ht="15" customHeight="1">
      <c r="B193" s="323"/>
      <c r="C193" s="359" t="s">
        <v>1332</v>
      </c>
      <c r="D193" s="298"/>
      <c r="E193" s="298"/>
      <c r="F193" s="321" t="s">
        <v>1242</v>
      </c>
      <c r="G193" s="298"/>
      <c r="H193" s="298" t="s">
        <v>1333</v>
      </c>
      <c r="I193" s="298" t="s">
        <v>1271</v>
      </c>
      <c r="J193" s="298"/>
      <c r="K193" s="346"/>
    </row>
    <row r="194" spans="2:11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pans="2:11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pans="2:11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pans="2:11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pans="2:11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pans="2:11" s="1" customFormat="1" ht="21">
      <c r="B199" s="288"/>
      <c r="C199" s="289" t="s">
        <v>1334</v>
      </c>
      <c r="D199" s="289"/>
      <c r="E199" s="289"/>
      <c r="F199" s="289"/>
      <c r="G199" s="289"/>
      <c r="H199" s="289"/>
      <c r="I199" s="289"/>
      <c r="J199" s="289"/>
      <c r="K199" s="290"/>
    </row>
    <row r="200" spans="2:11" s="1" customFormat="1" ht="25.5" customHeight="1">
      <c r="B200" s="288"/>
      <c r="C200" s="362" t="s">
        <v>1335</v>
      </c>
      <c r="D200" s="362"/>
      <c r="E200" s="362"/>
      <c r="F200" s="362" t="s">
        <v>1336</v>
      </c>
      <c r="G200" s="363"/>
      <c r="H200" s="362" t="s">
        <v>1337</v>
      </c>
      <c r="I200" s="362"/>
      <c r="J200" s="362"/>
      <c r="K200" s="290"/>
    </row>
    <row r="201" spans="2:1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pans="2:11" s="1" customFormat="1" ht="15" customHeight="1">
      <c r="B202" s="323"/>
      <c r="C202" s="298" t="s">
        <v>1327</v>
      </c>
      <c r="D202" s="298"/>
      <c r="E202" s="298"/>
      <c r="F202" s="321" t="s">
        <v>48</v>
      </c>
      <c r="G202" s="298"/>
      <c r="H202" s="298" t="s">
        <v>1338</v>
      </c>
      <c r="I202" s="298"/>
      <c r="J202" s="298"/>
      <c r="K202" s="346"/>
    </row>
    <row r="203" spans="2:11" s="1" customFormat="1" ht="15" customHeight="1">
      <c r="B203" s="323"/>
      <c r="C203" s="298"/>
      <c r="D203" s="298"/>
      <c r="E203" s="298"/>
      <c r="F203" s="321" t="s">
        <v>49</v>
      </c>
      <c r="G203" s="298"/>
      <c r="H203" s="298" t="s">
        <v>1339</v>
      </c>
      <c r="I203" s="298"/>
      <c r="J203" s="298"/>
      <c r="K203" s="346"/>
    </row>
    <row r="204" spans="2:11" s="1" customFormat="1" ht="15" customHeight="1">
      <c r="B204" s="323"/>
      <c r="C204" s="298"/>
      <c r="D204" s="298"/>
      <c r="E204" s="298"/>
      <c r="F204" s="321" t="s">
        <v>52</v>
      </c>
      <c r="G204" s="298"/>
      <c r="H204" s="298" t="s">
        <v>1340</v>
      </c>
      <c r="I204" s="298"/>
      <c r="J204" s="298"/>
      <c r="K204" s="346"/>
    </row>
    <row r="205" spans="2:11" s="1" customFormat="1" ht="15" customHeight="1">
      <c r="B205" s="323"/>
      <c r="C205" s="298"/>
      <c r="D205" s="298"/>
      <c r="E205" s="298"/>
      <c r="F205" s="321" t="s">
        <v>50</v>
      </c>
      <c r="G205" s="298"/>
      <c r="H205" s="298" t="s">
        <v>1341</v>
      </c>
      <c r="I205" s="298"/>
      <c r="J205" s="298"/>
      <c r="K205" s="346"/>
    </row>
    <row r="206" spans="2:11" s="1" customFormat="1" ht="15" customHeight="1">
      <c r="B206" s="323"/>
      <c r="C206" s="298"/>
      <c r="D206" s="298"/>
      <c r="E206" s="298"/>
      <c r="F206" s="321" t="s">
        <v>51</v>
      </c>
      <c r="G206" s="298"/>
      <c r="H206" s="298" t="s">
        <v>1342</v>
      </c>
      <c r="I206" s="298"/>
      <c r="J206" s="298"/>
      <c r="K206" s="346"/>
    </row>
    <row r="207" spans="2:11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pans="2:11" s="1" customFormat="1" ht="15" customHeight="1">
      <c r="B208" s="323"/>
      <c r="C208" s="298" t="s">
        <v>1283</v>
      </c>
      <c r="D208" s="298"/>
      <c r="E208" s="298"/>
      <c r="F208" s="321" t="s">
        <v>84</v>
      </c>
      <c r="G208" s="298"/>
      <c r="H208" s="298" t="s">
        <v>1343</v>
      </c>
      <c r="I208" s="298"/>
      <c r="J208" s="298"/>
      <c r="K208" s="346"/>
    </row>
    <row r="209" spans="2:11" s="1" customFormat="1" ht="15" customHeight="1">
      <c r="B209" s="323"/>
      <c r="C209" s="298"/>
      <c r="D209" s="298"/>
      <c r="E209" s="298"/>
      <c r="F209" s="321" t="s">
        <v>1178</v>
      </c>
      <c r="G209" s="298"/>
      <c r="H209" s="298" t="s">
        <v>1179</v>
      </c>
      <c r="I209" s="298"/>
      <c r="J209" s="298"/>
      <c r="K209" s="346"/>
    </row>
    <row r="210" spans="2:11" s="1" customFormat="1" ht="15" customHeight="1">
      <c r="B210" s="323"/>
      <c r="C210" s="298"/>
      <c r="D210" s="298"/>
      <c r="E210" s="298"/>
      <c r="F210" s="321" t="s">
        <v>1176</v>
      </c>
      <c r="G210" s="298"/>
      <c r="H210" s="298" t="s">
        <v>1344</v>
      </c>
      <c r="I210" s="298"/>
      <c r="J210" s="298"/>
      <c r="K210" s="346"/>
    </row>
    <row r="211" spans="2:11" s="1" customFormat="1" ht="15" customHeight="1">
      <c r="B211" s="364"/>
      <c r="C211" s="298"/>
      <c r="D211" s="298"/>
      <c r="E211" s="298"/>
      <c r="F211" s="321" t="s">
        <v>1180</v>
      </c>
      <c r="G211" s="359"/>
      <c r="H211" s="350" t="s">
        <v>1181</v>
      </c>
      <c r="I211" s="350"/>
      <c r="J211" s="350"/>
      <c r="K211" s="365"/>
    </row>
    <row r="212" spans="2:11" s="1" customFormat="1" ht="15" customHeight="1">
      <c r="B212" s="364"/>
      <c r="C212" s="298"/>
      <c r="D212" s="298"/>
      <c r="E212" s="298"/>
      <c r="F212" s="321" t="s">
        <v>1182</v>
      </c>
      <c r="G212" s="359"/>
      <c r="H212" s="350" t="s">
        <v>1345</v>
      </c>
      <c r="I212" s="350"/>
      <c r="J212" s="350"/>
      <c r="K212" s="365"/>
    </row>
    <row r="213" spans="2:11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pans="2:11" s="1" customFormat="1" ht="15" customHeight="1">
      <c r="B214" s="364"/>
      <c r="C214" s="298" t="s">
        <v>1307</v>
      </c>
      <c r="D214" s="298"/>
      <c r="E214" s="298"/>
      <c r="F214" s="321">
        <v>1</v>
      </c>
      <c r="G214" s="359"/>
      <c r="H214" s="350" t="s">
        <v>1346</v>
      </c>
      <c r="I214" s="350"/>
      <c r="J214" s="350"/>
      <c r="K214" s="365"/>
    </row>
    <row r="215" spans="2:11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1347</v>
      </c>
      <c r="I215" s="350"/>
      <c r="J215" s="350"/>
      <c r="K215" s="365"/>
    </row>
    <row r="216" spans="2:11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1348</v>
      </c>
      <c r="I216" s="350"/>
      <c r="J216" s="350"/>
      <c r="K216" s="365"/>
    </row>
    <row r="217" spans="2:11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1349</v>
      </c>
      <c r="I217" s="350"/>
      <c r="J217" s="350"/>
      <c r="K217" s="365"/>
    </row>
    <row r="218" spans="2:11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Káťa</dc:creator>
  <cp:keywords/>
  <dc:description/>
  <cp:lastModifiedBy>Káťa</cp:lastModifiedBy>
  <dcterms:created xsi:type="dcterms:W3CDTF">2023-04-24T11:50:19Z</dcterms:created>
  <dcterms:modified xsi:type="dcterms:W3CDTF">2023-04-24T11:50:25Z</dcterms:modified>
  <cp:category/>
  <cp:version/>
  <cp:contentType/>
  <cp:contentStatus/>
</cp:coreProperties>
</file>