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client\X\PJ\Akce 2019\03 - PD - silnice a mosty\03 - II-191 Vrčeň - opěrná zeď\Rozpočty finál\"/>
    </mc:Choice>
  </mc:AlternateContent>
  <bookViews>
    <workbookView xWindow="0" yWindow="0" windowWidth="28800" windowHeight="12300"/>
  </bookViews>
  <sheets>
    <sheet name="Rekapitulace stavby" sheetId="1" r:id="rId1"/>
    <sheet name="SO 101 - Komunikace" sheetId="2" r:id="rId2"/>
    <sheet name="SO 102 - Komunikace-výměn..." sheetId="3" r:id="rId3"/>
    <sheet name="SO 201 - Opěrná zeď" sheetId="4" r:id="rId4"/>
    <sheet name="VRN - Vedlejší rozpočtové..." sheetId="5" r:id="rId5"/>
  </sheets>
  <definedNames>
    <definedName name="_xlnm._FilterDatabase" localSheetId="1" hidden="1">'SO 101 - Komunikace'!$C$123:$K$324</definedName>
    <definedName name="_xlnm._FilterDatabase" localSheetId="2" hidden="1">'SO 102 - Komunikace-výměn...'!$C$120:$K$196</definedName>
    <definedName name="_xlnm._FilterDatabase" localSheetId="3" hidden="1">'SO 201 - Opěrná zeď'!$C$121:$K$202</definedName>
    <definedName name="_xlnm._FilterDatabase" localSheetId="4" hidden="1">'VRN - Vedlejší rozpočtové...'!$C$116:$K$163</definedName>
    <definedName name="_xlnm.Print_Titles" localSheetId="0">'Rekapitulace stavby'!$92:$92</definedName>
    <definedName name="_xlnm.Print_Titles" localSheetId="1">'SO 101 - Komunikace'!$123:$123</definedName>
    <definedName name="_xlnm.Print_Titles" localSheetId="2">'SO 102 - Komunikace-výměn...'!$120:$120</definedName>
    <definedName name="_xlnm.Print_Titles" localSheetId="3">'SO 201 - Opěrná zeď'!$121:$121</definedName>
    <definedName name="_xlnm.Print_Titles" localSheetId="4">'VRN - Vedlejší rozpočtové...'!$116:$116</definedName>
    <definedName name="_xlnm.Print_Area" localSheetId="0">'Rekapitulace stavby'!$D$4:$AO$76,'Rekapitulace stavby'!$C$82:$AQ$99</definedName>
    <definedName name="_xlnm.Print_Area" localSheetId="1">'SO 101 - Komunikace'!$C$4:$J$76,'SO 101 - Komunikace'!$C$82:$J$105,'SO 101 - Komunikace'!$C$111:$K$324</definedName>
    <definedName name="_xlnm.Print_Area" localSheetId="2">'SO 102 - Komunikace-výměn...'!$C$4:$J$76,'SO 102 - Komunikace-výměn...'!$C$82:$J$102,'SO 102 - Komunikace-výměn...'!$C$108:$K$196</definedName>
    <definedName name="_xlnm.Print_Area" localSheetId="3">'SO 201 - Opěrná zeď'!$C$4:$J$76,'SO 201 - Opěrná zeď'!$C$82:$J$103,'SO 201 - Opěrná zeď'!$C$109:$K$202</definedName>
    <definedName name="_xlnm.Print_Area" localSheetId="4">'VRN - Vedlejší rozpočtové...'!$C$4:$J$76,'VRN - Vedlejší rozpočtové...'!$C$82:$J$98,'VRN - Vedlejší rozpočtové...'!$C$104:$K$163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34" i="5"/>
  <c r="BH134" i="5"/>
  <c r="BG134" i="5"/>
  <c r="BF134" i="5"/>
  <c r="T134" i="5"/>
  <c r="R134" i="5"/>
  <c r="P134" i="5"/>
  <c r="BI129" i="5"/>
  <c r="BH129" i="5"/>
  <c r="BG129" i="5"/>
  <c r="BF129" i="5"/>
  <c r="T129" i="5"/>
  <c r="R129" i="5"/>
  <c r="P129" i="5"/>
  <c r="BI124" i="5"/>
  <c r="BH124" i="5"/>
  <c r="BG124" i="5"/>
  <c r="BF124" i="5"/>
  <c r="T124" i="5"/>
  <c r="R124" i="5"/>
  <c r="P124" i="5"/>
  <c r="BI119" i="5"/>
  <c r="BH119" i="5"/>
  <c r="BG119" i="5"/>
  <c r="BF119" i="5"/>
  <c r="T119" i="5"/>
  <c r="R119" i="5"/>
  <c r="P119" i="5"/>
  <c r="J114" i="5"/>
  <c r="J113" i="5"/>
  <c r="F111" i="5"/>
  <c r="E109" i="5"/>
  <c r="J92" i="5"/>
  <c r="J91" i="5"/>
  <c r="F89" i="5"/>
  <c r="E87" i="5"/>
  <c r="J18" i="5"/>
  <c r="E18" i="5"/>
  <c r="F114" i="5"/>
  <c r="J17" i="5"/>
  <c r="J15" i="5"/>
  <c r="E15" i="5"/>
  <c r="F91" i="5"/>
  <c r="J14" i="5"/>
  <c r="J12" i="5"/>
  <c r="J111" i="5"/>
  <c r="E7" i="5"/>
  <c r="E107" i="5"/>
  <c r="J123" i="4"/>
  <c r="J97" i="4" s="1"/>
  <c r="J37" i="4"/>
  <c r="J36" i="4"/>
  <c r="AY97" i="1"/>
  <c r="J35" i="4"/>
  <c r="AX97" i="1"/>
  <c r="BI196" i="4"/>
  <c r="BH196" i="4"/>
  <c r="BG196" i="4"/>
  <c r="BF196" i="4"/>
  <c r="T196" i="4"/>
  <c r="T195" i="4"/>
  <c r="T194" i="4" s="1"/>
  <c r="R196" i="4"/>
  <c r="R195" i="4"/>
  <c r="R194" i="4"/>
  <c r="P196" i="4"/>
  <c r="P195" i="4" s="1"/>
  <c r="P194" i="4" s="1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3" i="4"/>
  <c r="BH143" i="4"/>
  <c r="BG143" i="4"/>
  <c r="BF143" i="4"/>
  <c r="T143" i="4"/>
  <c r="R143" i="4"/>
  <c r="P143" i="4"/>
  <c r="BI137" i="4"/>
  <c r="BH137" i="4"/>
  <c r="BG137" i="4"/>
  <c r="BF137" i="4"/>
  <c r="T137" i="4"/>
  <c r="R137" i="4"/>
  <c r="P137" i="4"/>
  <c r="BI130" i="4"/>
  <c r="BH130" i="4"/>
  <c r="BG130" i="4"/>
  <c r="BF130" i="4"/>
  <c r="T130" i="4"/>
  <c r="R130" i="4"/>
  <c r="P130" i="4"/>
  <c r="BI125" i="4"/>
  <c r="BH125" i="4"/>
  <c r="BG125" i="4"/>
  <c r="BF125" i="4"/>
  <c r="T125" i="4"/>
  <c r="R125" i="4"/>
  <c r="P125" i="4"/>
  <c r="J119" i="4"/>
  <c r="J118" i="4"/>
  <c r="F116" i="4"/>
  <c r="E114" i="4"/>
  <c r="J92" i="4"/>
  <c r="J91" i="4"/>
  <c r="F89" i="4"/>
  <c r="E87" i="4"/>
  <c r="J18" i="4"/>
  <c r="E18" i="4"/>
  <c r="F92" i="4"/>
  <c r="J17" i="4"/>
  <c r="J15" i="4"/>
  <c r="E15" i="4"/>
  <c r="F91" i="4" s="1"/>
  <c r="J14" i="4"/>
  <c r="J12" i="4"/>
  <c r="J116" i="4"/>
  <c r="E7" i="4"/>
  <c r="E85" i="4"/>
  <c r="J37" i="3"/>
  <c r="J36" i="3"/>
  <c r="AY96" i="1"/>
  <c r="J35" i="3"/>
  <c r="AX96" i="1"/>
  <c r="BI190" i="3"/>
  <c r="BH190" i="3"/>
  <c r="BG190" i="3"/>
  <c r="BF190" i="3"/>
  <c r="T190" i="3"/>
  <c r="T189" i="3" s="1"/>
  <c r="R190" i="3"/>
  <c r="R189" i="3"/>
  <c r="P190" i="3"/>
  <c r="P189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2" i="3"/>
  <c r="BH152" i="3"/>
  <c r="BG152" i="3"/>
  <c r="BF152" i="3"/>
  <c r="T152" i="3"/>
  <c r="R152" i="3"/>
  <c r="P152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J118" i="3"/>
  <c r="J117" i="3"/>
  <c r="F115" i="3"/>
  <c r="E113" i="3"/>
  <c r="J92" i="3"/>
  <c r="J91" i="3"/>
  <c r="F89" i="3"/>
  <c r="E87" i="3"/>
  <c r="J18" i="3"/>
  <c r="E18" i="3"/>
  <c r="F118" i="3"/>
  <c r="J17" i="3"/>
  <c r="J15" i="3"/>
  <c r="E15" i="3"/>
  <c r="F117" i="3" s="1"/>
  <c r="J14" i="3"/>
  <c r="J12" i="3"/>
  <c r="J115" i="3"/>
  <c r="E7" i="3"/>
  <c r="E111" i="3"/>
  <c r="J37" i="2"/>
  <c r="J36" i="2"/>
  <c r="AY95" i="1"/>
  <c r="J35" i="2"/>
  <c r="AX95" i="1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T310" i="2" s="1"/>
  <c r="R311" i="2"/>
  <c r="R310" i="2" s="1"/>
  <c r="P311" i="2"/>
  <c r="P310" i="2" s="1"/>
  <c r="BI305" i="2"/>
  <c r="BH305" i="2"/>
  <c r="BG305" i="2"/>
  <c r="BF305" i="2"/>
  <c r="T305" i="2"/>
  <c r="T304" i="2"/>
  <c r="R305" i="2"/>
  <c r="R304" i="2"/>
  <c r="P305" i="2"/>
  <c r="P304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89" i="2"/>
  <c r="BH289" i="2"/>
  <c r="BG289" i="2"/>
  <c r="BF289" i="2"/>
  <c r="T289" i="2"/>
  <c r="R289" i="2"/>
  <c r="P289" i="2"/>
  <c r="BI280" i="2"/>
  <c r="BH280" i="2"/>
  <c r="BG280" i="2"/>
  <c r="BF280" i="2"/>
  <c r="T280" i="2"/>
  <c r="R280" i="2"/>
  <c r="P280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18" i="2"/>
  <c r="BH218" i="2"/>
  <c r="BG218" i="2"/>
  <c r="BF218" i="2"/>
  <c r="T218" i="2"/>
  <c r="R218" i="2"/>
  <c r="P218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2" i="2"/>
  <c r="BH162" i="2"/>
  <c r="BG162" i="2"/>
  <c r="BF162" i="2"/>
  <c r="F34" i="2" s="1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J34" i="2" s="1"/>
  <c r="T132" i="2"/>
  <c r="R132" i="2"/>
  <c r="P132" i="2"/>
  <c r="BI127" i="2"/>
  <c r="F37" i="2" s="1"/>
  <c r="BH127" i="2"/>
  <c r="F36" i="2" s="1"/>
  <c r="BG127" i="2"/>
  <c r="F35" i="2" s="1"/>
  <c r="BF127" i="2"/>
  <c r="T127" i="2"/>
  <c r="R127" i="2"/>
  <c r="P127" i="2"/>
  <c r="J121" i="2"/>
  <c r="J120" i="2"/>
  <c r="F118" i="2"/>
  <c r="E116" i="2"/>
  <c r="J92" i="2"/>
  <c r="J91" i="2"/>
  <c r="F89" i="2"/>
  <c r="E87" i="2"/>
  <c r="J18" i="2"/>
  <c r="E18" i="2"/>
  <c r="F121" i="2"/>
  <c r="J17" i="2"/>
  <c r="J15" i="2"/>
  <c r="E15" i="2"/>
  <c r="F120" i="2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299" i="2"/>
  <c r="BK194" i="2"/>
  <c r="J132" i="2"/>
  <c r="BK305" i="2"/>
  <c r="J294" i="2"/>
  <c r="BK289" i="2"/>
  <c r="J177" i="2"/>
  <c r="J147" i="2"/>
  <c r="BK185" i="4"/>
  <c r="J189" i="4"/>
  <c r="BK177" i="4"/>
  <c r="J144" i="5"/>
  <c r="BK139" i="5"/>
  <c r="BK144" i="5"/>
  <c r="BK132" i="2"/>
  <c r="J232" i="2"/>
  <c r="BK162" i="2"/>
  <c r="AS94" i="1"/>
  <c r="BK139" i="3"/>
  <c r="BK172" i="3"/>
  <c r="J155" i="4"/>
  <c r="J125" i="4"/>
  <c r="BK163" i="5"/>
  <c r="J157" i="2"/>
  <c r="J127" i="2"/>
  <c r="BK152" i="2"/>
  <c r="J264" i="2"/>
  <c r="J137" i="2"/>
  <c r="BK157" i="2"/>
  <c r="BK237" i="2"/>
  <c r="J194" i="2"/>
  <c r="J142" i="2"/>
  <c r="J152" i="3"/>
  <c r="J172" i="3"/>
  <c r="BK134" i="3"/>
  <c r="J130" i="4"/>
  <c r="BK125" i="4"/>
  <c r="J129" i="5"/>
  <c r="BK189" i="2"/>
  <c r="BK177" i="2"/>
  <c r="J311" i="2"/>
  <c r="J218" i="2"/>
  <c r="J150" i="4"/>
  <c r="BK119" i="5"/>
  <c r="BK129" i="5"/>
  <c r="BK182" i="2"/>
  <c r="BK264" i="2"/>
  <c r="J196" i="4"/>
  <c r="J177" i="4"/>
  <c r="BK124" i="5"/>
  <c r="J189" i="2"/>
  <c r="BK155" i="4"/>
  <c r="J124" i="5"/>
  <c r="J237" i="2"/>
  <c r="BK200" i="2"/>
  <c r="BK311" i="2"/>
  <c r="J256" i="2"/>
  <c r="J167" i="2"/>
  <c r="J129" i="3"/>
  <c r="BK190" i="3"/>
  <c r="J184" i="3"/>
  <c r="BK167" i="3"/>
  <c r="BK189" i="4"/>
  <c r="BK137" i="4"/>
  <c r="J193" i="4"/>
  <c r="BK143" i="4"/>
  <c r="J137" i="4"/>
  <c r="BK173" i="4"/>
  <c r="BK159" i="5"/>
  <c r="J163" i="5"/>
  <c r="J119" i="5"/>
  <c r="BK294" i="2"/>
  <c r="J316" i="2"/>
  <c r="BK269" i="2"/>
  <c r="J269" i="2"/>
  <c r="BK142" i="2"/>
  <c r="J289" i="2"/>
  <c r="BK137" i="2"/>
  <c r="BK232" i="2"/>
  <c r="BK172" i="2"/>
  <c r="BK127" i="2"/>
  <c r="BK144" i="3"/>
  <c r="J162" i="3"/>
  <c r="BK148" i="4"/>
  <c r="J143" i="4"/>
  <c r="J169" i="4"/>
  <c r="BK193" i="4"/>
  <c r="J173" i="4"/>
  <c r="BK154" i="5"/>
  <c r="J154" i="5"/>
  <c r="J159" i="5"/>
  <c r="J206" i="2"/>
  <c r="BK124" i="3"/>
  <c r="BK162" i="3"/>
  <c r="BK179" i="3"/>
  <c r="J185" i="4"/>
  <c r="BK150" i="4"/>
  <c r="J149" i="5"/>
  <c r="J248" i="2"/>
  <c r="BK274" i="2"/>
  <c r="J182" i="2"/>
  <c r="J280" i="2"/>
  <c r="BK147" i="2"/>
  <c r="BK218" i="2"/>
  <c r="J162" i="2"/>
  <c r="BK130" i="4"/>
  <c r="BK196" i="4"/>
  <c r="BK149" i="5"/>
  <c r="J139" i="5"/>
  <c r="BK167" i="2"/>
  <c r="BK248" i="2"/>
  <c r="BK280" i="2"/>
  <c r="BK316" i="2"/>
  <c r="J299" i="2"/>
  <c r="BK206" i="2"/>
  <c r="J152" i="2"/>
  <c r="BK152" i="3"/>
  <c r="J124" i="3"/>
  <c r="J179" i="3"/>
  <c r="J167" i="3"/>
  <c r="J181" i="4"/>
  <c r="BK242" i="2"/>
  <c r="BK256" i="2"/>
  <c r="J200" i="2"/>
  <c r="J305" i="2"/>
  <c r="J242" i="2"/>
  <c r="J134" i="3"/>
  <c r="J139" i="3"/>
  <c r="BK184" i="3"/>
  <c r="J144" i="3"/>
  <c r="BK169" i="4"/>
  <c r="J274" i="2"/>
  <c r="J172" i="2"/>
  <c r="BK129" i="3"/>
  <c r="J190" i="3"/>
  <c r="BK181" i="4"/>
  <c r="J148" i="4"/>
  <c r="BK134" i="5"/>
  <c r="J134" i="5"/>
  <c r="R126" i="2" l="1"/>
  <c r="T279" i="2"/>
  <c r="T161" i="3"/>
  <c r="T160" i="3" s="1"/>
  <c r="T122" i="3" s="1"/>
  <c r="T121" i="3" s="1"/>
  <c r="P142" i="4"/>
  <c r="P124" i="4"/>
  <c r="BK126" i="2"/>
  <c r="J126" i="2" s="1"/>
  <c r="J98" i="2" s="1"/>
  <c r="BK123" i="3"/>
  <c r="BK122" i="3" s="1"/>
  <c r="J122" i="3" s="1"/>
  <c r="J97" i="3" s="1"/>
  <c r="BK142" i="4"/>
  <c r="BK124" i="4" s="1"/>
  <c r="J142" i="4"/>
  <c r="J99" i="4" s="1"/>
  <c r="R247" i="2"/>
  <c r="BK154" i="4"/>
  <c r="J154" i="4"/>
  <c r="J100" i="4"/>
  <c r="BK231" i="2"/>
  <c r="BK230" i="2" s="1"/>
  <c r="J230" i="2" s="1"/>
  <c r="J99" i="2" s="1"/>
  <c r="J231" i="2"/>
  <c r="J100" i="2"/>
  <c r="T123" i="3"/>
  <c r="P126" i="2"/>
  <c r="BK279" i="2"/>
  <c r="J279" i="2"/>
  <c r="J102" i="2" s="1"/>
  <c r="P123" i="3"/>
  <c r="BK161" i="3"/>
  <c r="J161" i="3"/>
  <c r="J100" i="3"/>
  <c r="T142" i="4"/>
  <c r="T124" i="4"/>
  <c r="T122" i="4" s="1"/>
  <c r="T247" i="2"/>
  <c r="T231" i="2"/>
  <c r="T230" i="2"/>
  <c r="R154" i="4"/>
  <c r="R279" i="2"/>
  <c r="P154" i="4"/>
  <c r="P122" i="4" s="1"/>
  <c r="AU97" i="1" s="1"/>
  <c r="R142" i="4"/>
  <c r="R124" i="4" s="1"/>
  <c r="R122" i="4" s="1"/>
  <c r="BK118" i="5"/>
  <c r="J118" i="5" s="1"/>
  <c r="J97" i="5" s="1"/>
  <c r="BK247" i="2"/>
  <c r="J247" i="2"/>
  <c r="J101" i="2"/>
  <c r="R161" i="3"/>
  <c r="R160" i="3"/>
  <c r="P231" i="2"/>
  <c r="P161" i="3"/>
  <c r="P160" i="3"/>
  <c r="T154" i="4"/>
  <c r="P247" i="2"/>
  <c r="R118" i="5"/>
  <c r="R117" i="5"/>
  <c r="R231" i="2"/>
  <c r="R230" i="2"/>
  <c r="R125" i="2" s="1"/>
  <c r="R124" i="2" s="1"/>
  <c r="R123" i="3"/>
  <c r="R122" i="3"/>
  <c r="R121" i="3" s="1"/>
  <c r="P118" i="5"/>
  <c r="P117" i="5"/>
  <c r="AU98" i="1"/>
  <c r="T126" i="2"/>
  <c r="T125" i="2" s="1"/>
  <c r="T124" i="2" s="1"/>
  <c r="P279" i="2"/>
  <c r="T118" i="5"/>
  <c r="T117" i="5"/>
  <c r="BK310" i="2"/>
  <c r="J310" i="2"/>
  <c r="J104" i="2"/>
  <c r="BK304" i="2"/>
  <c r="J304" i="2" s="1"/>
  <c r="J103" i="2" s="1"/>
  <c r="BK189" i="3"/>
  <c r="J189" i="3"/>
  <c r="J101" i="3"/>
  <c r="BK195" i="4"/>
  <c r="J195" i="4"/>
  <c r="J102" i="4"/>
  <c r="F113" i="5"/>
  <c r="J89" i="5"/>
  <c r="BE134" i="5"/>
  <c r="BK194" i="4"/>
  <c r="J194" i="4"/>
  <c r="J101" i="4" s="1"/>
  <c r="E85" i="5"/>
  <c r="BE144" i="5"/>
  <c r="BE154" i="5"/>
  <c r="BE149" i="5"/>
  <c r="BE163" i="5"/>
  <c r="BE129" i="5"/>
  <c r="BE159" i="5"/>
  <c r="F92" i="5"/>
  <c r="BE119" i="5"/>
  <c r="BE139" i="5"/>
  <c r="BE124" i="5"/>
  <c r="BK160" i="3"/>
  <c r="J160" i="3"/>
  <c r="J99" i="3" s="1"/>
  <c r="J89" i="4"/>
  <c r="BE137" i="4"/>
  <c r="F118" i="4"/>
  <c r="BE150" i="4"/>
  <c r="BE189" i="4"/>
  <c r="E112" i="4"/>
  <c r="BE125" i="4"/>
  <c r="BE169" i="4"/>
  <c r="BE181" i="4"/>
  <c r="BE196" i="4"/>
  <c r="BE143" i="4"/>
  <c r="BE130" i="4"/>
  <c r="BE177" i="4"/>
  <c r="BE193" i="4"/>
  <c r="BE148" i="4"/>
  <c r="BE155" i="4"/>
  <c r="F119" i="4"/>
  <c r="BE173" i="4"/>
  <c r="BE185" i="4"/>
  <c r="J89" i="3"/>
  <c r="BE124" i="3"/>
  <c r="E85" i="3"/>
  <c r="BE152" i="3"/>
  <c r="F91" i="3"/>
  <c r="BE129" i="3"/>
  <c r="BE172" i="3"/>
  <c r="F92" i="3"/>
  <c r="BE162" i="3"/>
  <c r="BE167" i="3"/>
  <c r="BE184" i="3"/>
  <c r="BE139" i="3"/>
  <c r="BE179" i="3"/>
  <c r="BE190" i="3"/>
  <c r="BE144" i="3"/>
  <c r="BE134" i="3"/>
  <c r="F92" i="2"/>
  <c r="J118" i="2"/>
  <c r="BE137" i="2"/>
  <c r="BE157" i="2"/>
  <c r="BE167" i="2"/>
  <c r="BE189" i="2"/>
  <c r="BB95" i="1"/>
  <c r="E114" i="2"/>
  <c r="BE152" i="2"/>
  <c r="BE177" i="2"/>
  <c r="BE194" i="2"/>
  <c r="BE206" i="2"/>
  <c r="BE237" i="2"/>
  <c r="BE316" i="2"/>
  <c r="BC95" i="1"/>
  <c r="BE280" i="2"/>
  <c r="BE142" i="2"/>
  <c r="BE172" i="2"/>
  <c r="BE182" i="2"/>
  <c r="BE200" i="2"/>
  <c r="BE248" i="2"/>
  <c r="BE264" i="2"/>
  <c r="BE274" i="2"/>
  <c r="BE305" i="2"/>
  <c r="BE311" i="2"/>
  <c r="BA95" i="1"/>
  <c r="F91" i="2"/>
  <c r="BE127" i="2"/>
  <c r="BE147" i="2"/>
  <c r="BE232" i="2"/>
  <c r="BE294" i="2"/>
  <c r="BE132" i="2"/>
  <c r="BE218" i="2"/>
  <c r="BE242" i="2"/>
  <c r="BE269" i="2"/>
  <c r="BE299" i="2"/>
  <c r="AW95" i="1"/>
  <c r="BE162" i="2"/>
  <c r="BE256" i="2"/>
  <c r="BE289" i="2"/>
  <c r="BD95" i="1"/>
  <c r="J34" i="3"/>
  <c r="AW96" i="1"/>
  <c r="F35" i="3"/>
  <c r="BB96" i="1"/>
  <c r="F35" i="4"/>
  <c r="BB97" i="1"/>
  <c r="J34" i="4"/>
  <c r="AW97" i="1"/>
  <c r="F37" i="3"/>
  <c r="BD96" i="1" s="1"/>
  <c r="F34" i="3"/>
  <c r="BA96" i="1" s="1"/>
  <c r="F35" i="5"/>
  <c r="BB98" i="1"/>
  <c r="F34" i="5"/>
  <c r="BA98" i="1"/>
  <c r="F37" i="5"/>
  <c r="BD98" i="1"/>
  <c r="J34" i="5"/>
  <c r="AW98" i="1"/>
  <c r="F34" i="4"/>
  <c r="BA97" i="1"/>
  <c r="F37" i="4"/>
  <c r="BD97" i="1"/>
  <c r="F36" i="4"/>
  <c r="BC97" i="1"/>
  <c r="F36" i="3"/>
  <c r="BC96" i="1"/>
  <c r="F36" i="5"/>
  <c r="BC98" i="1"/>
  <c r="BK122" i="4" l="1"/>
  <c r="J122" i="4" s="1"/>
  <c r="J30" i="4" s="1"/>
  <c r="J124" i="4"/>
  <c r="J98" i="4" s="1"/>
  <c r="J123" i="3"/>
  <c r="J98" i="3" s="1"/>
  <c r="P122" i="3"/>
  <c r="P121" i="3"/>
  <c r="AU96" i="1"/>
  <c r="P230" i="2"/>
  <c r="P125" i="2"/>
  <c r="P124" i="2" s="1"/>
  <c r="AU95" i="1" s="1"/>
  <c r="BK117" i="5"/>
  <c r="J117" i="5" s="1"/>
  <c r="J96" i="5" s="1"/>
  <c r="AG97" i="1"/>
  <c r="AN97" i="1" s="1"/>
  <c r="J96" i="4"/>
  <c r="BK121" i="3"/>
  <c r="J121" i="3" s="1"/>
  <c r="J30" i="3" s="1"/>
  <c r="AG96" i="1" s="1"/>
  <c r="BK125" i="2"/>
  <c r="J125" i="2"/>
  <c r="J97" i="2"/>
  <c r="J33" i="2"/>
  <c r="AV95" i="1" s="1"/>
  <c r="AT95" i="1" s="1"/>
  <c r="J33" i="3"/>
  <c r="AV96" i="1" s="1"/>
  <c r="AT96" i="1" s="1"/>
  <c r="J33" i="5"/>
  <c r="AV98" i="1" s="1"/>
  <c r="AT98" i="1" s="1"/>
  <c r="J33" i="4"/>
  <c r="AV97" i="1" s="1"/>
  <c r="AT97" i="1" s="1"/>
  <c r="BD94" i="1"/>
  <c r="W33" i="1"/>
  <c r="F33" i="2"/>
  <c r="AZ95" i="1" s="1"/>
  <c r="F33" i="3"/>
  <c r="AZ96" i="1" s="1"/>
  <c r="BA94" i="1"/>
  <c r="W30" i="1"/>
  <c r="F33" i="4"/>
  <c r="AZ97" i="1" s="1"/>
  <c r="BC94" i="1"/>
  <c r="W32" i="1"/>
  <c r="F33" i="5"/>
  <c r="AZ98" i="1" s="1"/>
  <c r="BB94" i="1"/>
  <c r="W31" i="1"/>
  <c r="AN96" i="1" l="1"/>
  <c r="J96" i="3"/>
  <c r="J39" i="4"/>
  <c r="BK124" i="2"/>
  <c r="J124" i="2"/>
  <c r="J39" i="3"/>
  <c r="AU94" i="1"/>
  <c r="J30" i="5"/>
  <c r="AG98" i="1"/>
  <c r="AZ94" i="1"/>
  <c r="W29" i="1"/>
  <c r="AW94" i="1"/>
  <c r="AK30" i="1"/>
  <c r="J30" i="2"/>
  <c r="AG95" i="1"/>
  <c r="AX94" i="1"/>
  <c r="AY94" i="1"/>
  <c r="J39" i="5" l="1"/>
  <c r="J39" i="2"/>
  <c r="J96" i="2"/>
  <c r="AN95" i="1"/>
  <c r="AN98" i="1"/>
  <c r="AG94" i="1"/>
  <c r="AK26" i="1"/>
  <c r="AV94" i="1"/>
  <c r="AK29" i="1"/>
  <c r="AK35" i="1"/>
  <c r="AT94" i="1" l="1"/>
  <c r="AN94" i="1" l="1"/>
</calcChain>
</file>

<file path=xl/sharedStrings.xml><?xml version="1.0" encoding="utf-8"?>
<sst xmlns="http://schemas.openxmlformats.org/spreadsheetml/2006/main" count="4353" uniqueCount="532">
  <si>
    <t>Export Komplet</t>
  </si>
  <si>
    <t/>
  </si>
  <si>
    <t>2.0</t>
  </si>
  <si>
    <t>False</t>
  </si>
  <si>
    <t>{fd7ec554-2290-4121-a05c-03cacc09a0f4}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</si>
  <si>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</si>
  <si>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</si>
  <si>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</si>
  <si>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</si>
  <si>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</si>
  <si>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</si>
  <si>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</si>
  <si>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</si>
  <si>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</si>
  <si>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23_P014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</si>
  <si>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</si>
  <si>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</si>
  <si>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II/191 VRČEŇ - OPĚRNÁ ZEĎ_2</t>
  </si>
  <si>
    <t>KSO:</t>
  </si>
  <si>
    <t>CC-CZ:</t>
  </si>
  <si>
    <t>Místo:</t>
  </si>
  <si>
    <t>Vrčeň</t>
  </si>
  <si>
    <t>Datum:</t>
  </si>
  <si>
    <t>8. 12. 2020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</si>
  <si>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</si>
  <si>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</si>
  <si>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</si>
  <si>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</si>
  <si>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</si>
  <si>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</si>
  <si>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</si>
  <si>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04349521</t>
  </si>
  <si>
    <t>U-PROJEKT DOS s.r.o.</t>
  </si>
  <si>
    <t>CZ04349521</t>
  </si>
  <si>
    <t>True</t>
  </si>
  <si>
    <t>Zpracovatel:</t>
  </si>
  <si>
    <t>06324827</t>
  </si>
  <si>
    <t>DRS stavební s.r.o., Pražákova 1008/69, 63900 Brno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</si>
  <si>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</si>
  <si>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</si>
  <si>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</si>
  <si>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</si>
  <si>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</si>
  <si>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</si>
  <si>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</si>
  <si>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</si>
  <si>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</si>
  <si>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</si>
  <si>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</si>
  <si>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</si>
  <si>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</si>
  <si>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</si>
  <si>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</si>
  <si>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</si>
  <si>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</si>
  <si>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</si>
  <si>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</si>
  <si>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</si>
  <si>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</si>
  <si>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</si>
  <si>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</si>
  <si>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</si>
  <si>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</si>
  <si>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</si>
  <si>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</si>
  <si>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</si>
  <si>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</si>
  <si>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</si>
  <si>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</si>
  <si>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</si>
  <si>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</si>
  <si>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</si>
  <si>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</si>
  <si>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</si>
  <si>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</si>
  <si>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</si>
  <si>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</si>
  <si>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</si>
  <si>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</si>
  <si>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</si>
  <si>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</si>
  <si>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</si>
  <si>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</si>
  <si>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</si>
  <si>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</si>
  <si>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</si>
  <si>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</si>
  <si>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</si>
  <si>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</si>
  <si>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{06271726-c831-48ab-9a97-ece82437b255}</t>
  </si>
  <si>
    <t>2</t>
  </si>
  <si>
    <t>SO 102</t>
  </si>
  <si>
    <t>Komunikace-výměna krytu vozovky</t>
  </si>
  <si>
    <t>{642e0be7-e91f-48af-aa27-ae2dec0af648}</t>
  </si>
  <si>
    <t>SO 201</t>
  </si>
  <si>
    <t>Opěrná zeď</t>
  </si>
  <si>
    <t>{88874603-b9df-48d6-9953-c6d4b97583eb}</t>
  </si>
  <si>
    <t>VRN</t>
  </si>
  <si>
    <t>Vedlejší rozpočtové náklady</t>
  </si>
  <si>
    <t>{c3342317-452b-4f29-91dc-b91f283f5e11}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</si>
  <si>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</si>
  <si>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</si>
  <si>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</si>
  <si>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</si>
  <si>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</si>
  <si>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</si>
  <si>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</si>
  <si>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</si>
  <si>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</si>
  <si>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přípravné a přidružené práce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</si>
  <si>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</si>
  <si>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</si>
  <si>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</si>
  <si>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</si>
  <si>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</si>
  <si>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</si>
  <si>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</si>
  <si>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</si>
  <si>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</si>
  <si>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</si>
  <si>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</si>
  <si>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</si>
  <si>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</si>
  <si>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</si>
  <si>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</si>
  <si>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</si>
  <si>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</si>
  <si>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</si>
  <si>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</si>
  <si>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</si>
  <si>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</si>
  <si>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</si>
  <si>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</si>
  <si>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</si>
  <si>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</si>
  <si>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113106134</t>
  </si>
  <si>
    <t>Rozebrání dlažeb ze zámkových dlaždic komunikací pro pěší strojně pl do 50 m2</t>
  </si>
  <si>
    <t>m2</t>
  </si>
  <si>
    <t>CS ÚRS 2023 01</t>
  </si>
  <si>
    <t>4</t>
  </si>
  <si>
    <t>1244614954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</si>
  <si>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</si>
  <si>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</si>
  <si>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VV</t>
  </si>
  <si>
    <t>rozebrání stávajícího povrchu ze zámkové dlažby</t>
  </si>
  <si>
    <t>18,95</t>
  </si>
  <si>
    <t>Součet</t>
  </si>
  <si>
    <t>113107222</t>
  </si>
  <si>
    <t>Odstranění podkladu z kameniva drceného tl přes 100 do 200 mm strojně pl přes 200 m2</t>
  </si>
  <si>
    <t>618962647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</si>
  <si>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</si>
  <si>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Odstranění stávajícího kameniva ve vjezdech</t>
  </si>
  <si>
    <t>54,55+19,9</t>
  </si>
  <si>
    <t>3</t>
  </si>
  <si>
    <t>113154264</t>
  </si>
  <si>
    <t>Frézování živičného krytu tl 100 mm pruh š přes 1 do 2 m pl přes 500 do 1000 m2 s překážkami v trase</t>
  </si>
  <si>
    <t>-850953123</t>
  </si>
  <si>
    <t>Frézování živičného podkladu nebo krytu s naložením na dopravní prostředek plochy přes 500 do 1 000 m2 s překážkami v trase pruhu šířky přes 1 m do 2 m, tloušťky vrstvy 100 mm</t>
  </si>
  <si>
    <t>proměnné frézování živičného krytu</t>
  </si>
  <si>
    <t>872,95+15,5</t>
  </si>
  <si>
    <t>113202111</t>
  </si>
  <si>
    <t>Vytrhání obrub krajníků obrubníků stojatých</t>
  </si>
  <si>
    <t>m</t>
  </si>
  <si>
    <t>2107557272</t>
  </si>
  <si>
    <t>Vytrhání obrub s vybouráním lože, s přemístěním hmot na skládku na vzdálenost do 3 m nebo s naložením na dopravní prostředek z krajníků nebo obrubníků stojatých</t>
  </si>
  <si>
    <t>vytrhání stávajících obrubníků</t>
  </si>
  <si>
    <t>52,86</t>
  </si>
  <si>
    <t>5</t>
  </si>
  <si>
    <t>121151113</t>
  </si>
  <si>
    <t>Sejmutí ornice plochy do 500 m2 tl vrstvy do 200 mm strojně</t>
  </si>
  <si>
    <t>-2129434072</t>
  </si>
  <si>
    <t>Sejmutí ornice strojně při souvislé ploše přes 100 do 500 m2, tl. vrstvy do 200 mm</t>
  </si>
  <si>
    <t>Ornice bude rozprostřena v místě stavby</t>
  </si>
  <si>
    <t>33+39,5</t>
  </si>
  <si>
    <t>6</t>
  </si>
  <si>
    <t>919735112</t>
  </si>
  <si>
    <t>Řezání stávajícího živičného krytu hl přes 50 do 100 mm</t>
  </si>
  <si>
    <t>449292680</t>
  </si>
  <si>
    <t>Řezání stávajícího živičného krytu nebo podkladu hloubky přes 50 do 100 mm</t>
  </si>
  <si>
    <t>Řezání stávajícího živičného krytu hl do 100 mm</t>
  </si>
  <si>
    <t>7,5+6,9+18,15</t>
  </si>
  <si>
    <t>7</t>
  </si>
  <si>
    <t>938909612</t>
  </si>
  <si>
    <t>Odstranění nánosu na krajnicích tl do 200 mm</t>
  </si>
  <si>
    <t>1539074447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</si>
  <si>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</si>
  <si>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odstranění stávajícího nánosu na krajnici</t>
  </si>
  <si>
    <t>31,58+9,9+3,85+50,59+8,1</t>
  </si>
  <si>
    <t>8</t>
  </si>
  <si>
    <t>132151101</t>
  </si>
  <si>
    <t>Hloubení rýh nezapažených š do 800 mm v hornině třídy těžitelnosti I skupiny 1 a 2 objem do 20 m3 strojně</t>
  </si>
  <si>
    <t>m3</t>
  </si>
  <si>
    <t>-396382348</t>
  </si>
  <si>
    <t>Hloubení nezapažených rýh šířky do 800 mm strojně s urovnáním dna do předepsaného profilu a spádu v hornině třídy těžitelnosti I skupiny 1 a 2 do 20 m3</t>
  </si>
  <si>
    <t>hloubení rýh pro obrubníky</t>
  </si>
  <si>
    <t>90,76*0,5*0,40</t>
  </si>
  <si>
    <t>9</t>
  </si>
  <si>
    <t>181351103</t>
  </si>
  <si>
    <t>Rozprostření ornice tl vrstvy do 200 mm pl přes 100 do 500 m2 v rovině nebo ve svahu do 1:5 strojně</t>
  </si>
  <si>
    <t>1181372072</t>
  </si>
  <si>
    <t>Rozprostření a urovnání ornice v rovině nebo ve svahu sklonu do 1:5 strojně při souvislé ploše přes 100 do 500 m2, tl. vrstvy do 200 mm</t>
  </si>
  <si>
    <t>Rozprostření ornice</t>
  </si>
  <si>
    <t>25,05+5,04+2,64</t>
  </si>
  <si>
    <t>10</t>
  </si>
  <si>
    <t>181411131</t>
  </si>
  <si>
    <t>Založení parkového trávníku výsevem pl do 1000 m2 v rovině a ve svahu do 1:5</t>
  </si>
  <si>
    <t>-797638152</t>
  </si>
  <si>
    <t>Založení trávníku na půdě předem připravené plochy do 1000 m2 výsevem včetně utažení parkového v rovině nebo na svahu do 1:5</t>
  </si>
  <si>
    <t>Založení parkového trávníku výsevem</t>
  </si>
  <si>
    <t>M</t>
  </si>
  <si>
    <t>00572470</t>
  </si>
  <si>
    <t>osivo směs travní univerzál</t>
  </si>
  <si>
    <t>kg</t>
  </si>
  <si>
    <t>-1453676910</t>
  </si>
  <si>
    <t>(25,05+5,04+2,64)/100*3,5</t>
  </si>
  <si>
    <t>12</t>
  </si>
  <si>
    <t>181152302</t>
  </si>
  <si>
    <t>Úprava pláně pro silnice a dálnice v zářezech se zhutněním</t>
  </si>
  <si>
    <t>-695617624</t>
  </si>
  <si>
    <t>Úprava pláně na stavbách silnic a dálnic strojně v zářezech mimo skalních se zhutněním</t>
  </si>
  <si>
    <t>úprava sjezdu</t>
  </si>
  <si>
    <t>68,05+55,2+14,35</t>
  </si>
  <si>
    <t>pod obrubníky</t>
  </si>
  <si>
    <t>90,76*0,5</t>
  </si>
  <si>
    <t>13</t>
  </si>
  <si>
    <t>171152101</t>
  </si>
  <si>
    <t>Uložení sypaniny z hornin soudržných do násypů zhutněných silnic a dálnic</t>
  </si>
  <si>
    <t>1288514296</t>
  </si>
  <si>
    <t>Uložení sypaniny do zhutněných násypů pro silnice, dálnice a letiště s rozprostřením sypaniny ve vrstvách, s hrubým urovnáním a uzavřením povrchu násypu z hornin soudržných</t>
  </si>
  <si>
    <t>dosypání kolem obrubníku</t>
  </si>
  <si>
    <t>90,76*0,015</t>
  </si>
  <si>
    <t>14</t>
  </si>
  <si>
    <t>162751117</t>
  </si>
  <si>
    <t>Vodorovné přemístění přes 9 000 do 10000 m výkopku/sypaniny z horniny třídy těžitelnosti I skupiny 1 až 3</t>
  </si>
  <si>
    <t>-232836608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</si>
  <si>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</si>
  <si>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bude fakturováno dle vážních lístků po odsouhlasení TDI</t>
  </si>
  <si>
    <t>odpad - zemina</t>
  </si>
  <si>
    <t>(18,152-1,361)*1,65</t>
  </si>
  <si>
    <t>162751119</t>
  </si>
  <si>
    <t>Příplatek k vodorovnému přemístění výkopku/sypaniny z horniny třídy těžitelnosti I skupiny 1 až 3 ZKD 1000 m přes 10000 m</t>
  </si>
  <si>
    <t>-1661577920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</si>
  <si>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</si>
  <si>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</t>
  </si>
  <si>
    <t>997221551</t>
  </si>
  <si>
    <t>Vodorovná doprava suti ze sypkých materiálů do 1 km</t>
  </si>
  <si>
    <t>t</t>
  </si>
  <si>
    <t>-1044932209</t>
  </si>
  <si>
    <t>Vodorovná doprava suti bez naložení, ale se složením a s hrubým urovnáním ze sypkých materiálů, na vzdálenost do 1 km</t>
  </si>
  <si>
    <t>odpad-asfalt</t>
  </si>
  <si>
    <t>227,443</t>
  </si>
  <si>
    <t>odpad - beton</t>
  </si>
  <si>
    <t>4,927+10,836</t>
  </si>
  <si>
    <t>odpad-zemina/kamenivo (nános)</t>
  </si>
  <si>
    <t>15,603</t>
  </si>
  <si>
    <t>odpad - kamenivo</t>
  </si>
  <si>
    <t>21,591</t>
  </si>
  <si>
    <t>17</t>
  </si>
  <si>
    <t>997221559</t>
  </si>
  <si>
    <t>Příplatek ZKD 1 km u vodorovné dopravy suti ze sypkých materiálů</t>
  </si>
  <si>
    <t>125076697</t>
  </si>
  <si>
    <t>Vodorovná doprava suti bez naložení, ale se složením a s hrubým urovnáním Příplatek k ceně za každý další i započatý 1 km přes 1 km</t>
  </si>
  <si>
    <t>227,443*19</t>
  </si>
  <si>
    <t>(4,927+10,836)*19</t>
  </si>
  <si>
    <t>15,603*19</t>
  </si>
  <si>
    <t>Komunikace pozemní</t>
  </si>
  <si>
    <t>56</t>
  </si>
  <si>
    <t>Podkladní vrstvy komunikací, letišť a ploch</t>
  </si>
  <si>
    <t>18</t>
  </si>
  <si>
    <t>564861111</t>
  </si>
  <si>
    <t>Podklad ze štěrkodrtě ŠD plochy přes 100 m2 tl 200 mm</t>
  </si>
  <si>
    <t>-1321240967</t>
  </si>
  <si>
    <t>Podklad ze štěrkodrti ŠD s rozprostřením a zhutněním plochy přes 100 m2, po zhutnění tl. 200 mm</t>
  </si>
  <si>
    <t>ŠDa</t>
  </si>
  <si>
    <t>53,44</t>
  </si>
  <si>
    <t>19</t>
  </si>
  <si>
    <t>564931412</t>
  </si>
  <si>
    <t>Podklad z asfaltového recyklátu plochy přes 100 m2 tl 100 mm</t>
  </si>
  <si>
    <t>-675858744</t>
  </si>
  <si>
    <t>Podklad nebo podsyp z asfaltového recyklátu s rozprostřením a zhutněním plochy přes 100 m2, po zhutnění tl. 100 mm</t>
  </si>
  <si>
    <t>úprava sjezdu, R-mat</t>
  </si>
  <si>
    <t>20</t>
  </si>
  <si>
    <t>569931132</t>
  </si>
  <si>
    <t>Zpevnění krajnic asfaltovým recyklátem tl 100 mm</t>
  </si>
  <si>
    <t>-1718396413</t>
  </si>
  <si>
    <t>Zpevnění krajnic nebo komunikací pro pěší s rozprostřením a zhutněním, po zhutnění asfaltovým recyklátem tl. 100 mm</t>
  </si>
  <si>
    <t>Dosypání a zhutnění krajnice</t>
  </si>
  <si>
    <t>57</t>
  </si>
  <si>
    <t>Kryty pozemních komunikací letišť a ploch z kameniva nebo živičné</t>
  </si>
  <si>
    <t>573231106</t>
  </si>
  <si>
    <t>Postřik živičný spojovací ze silniční emulze v množství 0,30 kg/m2</t>
  </si>
  <si>
    <t>809408563</t>
  </si>
  <si>
    <t>Postřik spojovací PS bez posypu kamenivem ze silniční emulze, v množství 0,30 kg/m2</t>
  </si>
  <si>
    <t>PS-EP pod ACO 11+</t>
  </si>
  <si>
    <t>819,26+53,45</t>
  </si>
  <si>
    <t>pod ACL 16+</t>
  </si>
  <si>
    <t>(819,26+53,45)*1,005</t>
  </si>
  <si>
    <t>22</t>
  </si>
  <si>
    <t>577144121</t>
  </si>
  <si>
    <t>Asfaltový beton vrstva obrusná ACO 11 (ABS) tř. I tl 50 mm š přes 3 m z nemodifikovaného asfaltu</t>
  </si>
  <si>
    <t>1246401529</t>
  </si>
  <si>
    <t>Asfaltový beton vrstva obrusná ACO 11 (ABS) s rozprostřením a se zhutněním z nemodifikovaného asfaltu v pruhu šířky přes 3 m tř. I, po zhutnění tl. 50 mm</t>
  </si>
  <si>
    <t>ACO 11+, tl. 50 mm</t>
  </si>
  <si>
    <t>komunikace</t>
  </si>
  <si>
    <t>23</t>
  </si>
  <si>
    <t>577145122</t>
  </si>
  <si>
    <t>Asfaltový beton vrstva ložní ACL 16 (ABH) tl 50 mm š přes 3 m z nemodifikovaného asfaltu</t>
  </si>
  <si>
    <t>959677923</t>
  </si>
  <si>
    <t>Asfaltový beton vrstva ložní ACL 16 (ABH) s rozprostřením a zhutněním z nemodifikovaného asfaltu v pruhu šířky přes 3 m, po zhutnění tl. 50 mm</t>
  </si>
  <si>
    <t>ACL 16+, tl. 50 mm</t>
  </si>
  <si>
    <t>24</t>
  </si>
  <si>
    <t>565156101</t>
  </si>
  <si>
    <t>Asfaltový beton vrstva podkladní ACP 22 (obalované kamenivo OKH) tl 70 mm š do 1,5 m</t>
  </si>
  <si>
    <t>2086210136</t>
  </si>
  <si>
    <t>Asfaltový beton vrstva podkladní ACP 22 (obalované kamenivo hrubozrnné - OKH) s rozprostřením a zhutněním v pruhu šířky do 1,5 m, po zhutnění tl. 70 mm</t>
  </si>
  <si>
    <t>ACP 22+, tl. 70 mm</t>
  </si>
  <si>
    <t>25</t>
  </si>
  <si>
    <t>919732211</t>
  </si>
  <si>
    <t>Styčná spára napojení nového živičného povrchu na stávající za tepla š 15 mm hl 25 mm s prořezáním</t>
  </si>
  <si>
    <t>-1348004858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</si>
  <si>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</si>
  <si>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napojení na stávající asfalt</t>
  </si>
  <si>
    <t>7,5+6,9+18,15+125,957</t>
  </si>
  <si>
    <t>59</t>
  </si>
  <si>
    <t>Kryty pozemních komunikací, letišť a ploch dlážděné</t>
  </si>
  <si>
    <t>26</t>
  </si>
  <si>
    <t>916131213</t>
  </si>
  <si>
    <t>Osazení silničního obrubníku betonového stojatého s boční opěrou do lože z betonu prostého</t>
  </si>
  <si>
    <t>-200705466</t>
  </si>
  <si>
    <t>Osazení silničního obrubníku betonového se zřízením lože, s vyplněním a zatřením spár cementovou maltou stojatého s boční opěrou z betonu prostého, do lože z betonu prostého</t>
  </si>
  <si>
    <t>obrubník betonový silniční 1000x150x250mm</t>
  </si>
  <si>
    <t>5,55+12,55+53,8</t>
  </si>
  <si>
    <t>obrubník betonový silniční přechodový 1000x150x150-250mm</t>
  </si>
  <si>
    <t>1+2+2+1</t>
  </si>
  <si>
    <t>obrubník betonový silniční nájezdový 1000x150x150mm</t>
  </si>
  <si>
    <t>8,6+4,26</t>
  </si>
  <si>
    <t>27</t>
  </si>
  <si>
    <t>59217031</t>
  </si>
  <si>
    <t>1510984665</t>
  </si>
  <si>
    <t>28</t>
  </si>
  <si>
    <t>59217030</t>
  </si>
  <si>
    <t>-1945586137</t>
  </si>
  <si>
    <t>29</t>
  </si>
  <si>
    <t>59217029</t>
  </si>
  <si>
    <t>-531198052</t>
  </si>
  <si>
    <t>Ostatní konstrukce a práce, bourání</t>
  </si>
  <si>
    <t>30</t>
  </si>
  <si>
    <t>911331141</t>
  </si>
  <si>
    <t>Svodidlo ocelové jednostranné zádržnosti H2 se zaberaněním sloupků ve vzdálenosti do 2 m</t>
  </si>
  <si>
    <t>1787515212</t>
  </si>
  <si>
    <t>Silniční svodidlo ocelové se zaberaněním sloupků jednostranné úroveň zádržnosti H2 vzdálenosti sloupků do 2 m</t>
  </si>
  <si>
    <t>Silniční ocelové svodidlo s úrovní zádržnosti H2</t>
  </si>
  <si>
    <t>46,2</t>
  </si>
  <si>
    <t>998</t>
  </si>
  <si>
    <t>Přesun hmot</t>
  </si>
  <si>
    <t>31</t>
  </si>
  <si>
    <t>998223011</t>
  </si>
  <si>
    <t>Přesun hmot pro pozemní komunikace s krytem dlážděným</t>
  </si>
  <si>
    <t>1466940013</t>
  </si>
  <si>
    <t>Přesun hmot pro pozemní komunikace s krytem dlážděným dopravní vzdálenost do 200 m jakékoliv délky objektu</t>
  </si>
  <si>
    <t>obrubník+beton</t>
  </si>
  <si>
    <t>14,104+5,752+0,394+0,621</t>
  </si>
  <si>
    <t>32</t>
  </si>
  <si>
    <t>998225111</t>
  </si>
  <si>
    <t>Přesun hmot pro pozemní komunikace s krytem z kamene, monolitickým betonovým nebo živičným</t>
  </si>
  <si>
    <t>-1776612835</t>
  </si>
  <si>
    <t>Přesun hmot pro komunikace s krytem z kameniva, monolitickým betonovým nebo živičným dopravní vzdálenost do 200 m jakékoliv délky objektu</t>
  </si>
  <si>
    <t>krajnice</t>
  </si>
  <si>
    <t>22,468</t>
  </si>
  <si>
    <t>asfalt+postřik</t>
  </si>
  <si>
    <t>0,585+130,997+113,721+9,867+0,096</t>
  </si>
  <si>
    <t>kamenivo, recyklát</t>
  </si>
  <si>
    <t>24,582+29,722</t>
  </si>
  <si>
    <t>SO 102 - Komunikace-výměna krytu vozovky</t>
  </si>
  <si>
    <t>113154334</t>
  </si>
  <si>
    <t>Frézování živičného krytu tl 100 mm pruh š přes 1 do 2 m pl přes 1000 do 10000 m2 bez překážek v trase</t>
  </si>
  <si>
    <t>1938972267</t>
  </si>
  <si>
    <t>Frézování živičného podkladu nebo krytu s naložením na dopravní prostředek plochy přes 1 000 do 10 000 m2 bez překážek v trase pruhu šířky přes 1 m do 2 m, tloušťky vrstvy 100 mm</t>
  </si>
  <si>
    <t>1202,06</t>
  </si>
  <si>
    <t>993686564</t>
  </si>
  <si>
    <t>6,88+6,8+7,95+20,36</t>
  </si>
  <si>
    <t>179225866</t>
  </si>
  <si>
    <t>20,94+30,43+11,19+75,42</t>
  </si>
  <si>
    <t>171201221</t>
  </si>
  <si>
    <t>Poplatek za uložení na skládce (skládkovné) zeminy a kamení kód odpadu 17 05 04</t>
  </si>
  <si>
    <t>-613580884</t>
  </si>
  <si>
    <t>Poplatek za uložení stavebního odpadu na skládce (skládkovné) zeminy a kamení zatříděného do Katalogu odpadů pod kódem 17 05 04</t>
  </si>
  <si>
    <t>20,697</t>
  </si>
  <si>
    <t>55908442</t>
  </si>
  <si>
    <t>307,727</t>
  </si>
  <si>
    <t>odpad-zemina/kamení (nános)</t>
  </si>
  <si>
    <t>-1244445037</t>
  </si>
  <si>
    <t>307,727*19</t>
  </si>
  <si>
    <t>20,697*19</t>
  </si>
  <si>
    <t>-1760503772</t>
  </si>
  <si>
    <t>11,2+75,42+20,94+30,44</t>
  </si>
  <si>
    <t>1428329151</t>
  </si>
  <si>
    <t>1202,0565</t>
  </si>
  <si>
    <t>338487194</t>
  </si>
  <si>
    <t>1202,0565*1,005</t>
  </si>
  <si>
    <t>1386020263</t>
  </si>
  <si>
    <t>1397166714</t>
  </si>
  <si>
    <t>6,88+6,8+7,95+20,36+189,873</t>
  </si>
  <si>
    <t>-2059098142</t>
  </si>
  <si>
    <t>29,808</t>
  </si>
  <si>
    <t>155,859+0,747+156,638+0,140</t>
  </si>
  <si>
    <t>SO 201 - Opěrná zeď</t>
  </si>
  <si>
    <t>11 - Zemní práce - přípravné a přidružené práce</t>
  </si>
  <si>
    <t xml:space="preserve">    2 - Zakládání</t>
  </si>
  <si>
    <t>3 - Svislé a kompletní konstrukce</t>
  </si>
  <si>
    <t>9 - Ostatní konstrukce a práce, bourání</t>
  </si>
  <si>
    <t>122251103</t>
  </si>
  <si>
    <t>Odkopávky a prokopávky nezapažené v hornině třídy těžitelnosti I skupiny 3 objem do 100 m3 strojně</t>
  </si>
  <si>
    <t>-719410146</t>
  </si>
  <si>
    <t>Odkopávky a prokopávky nezapažené strojně v hornině třídy těžitelnosti I skupiny 3 přes 50 do 100 m3</t>
  </si>
  <si>
    <t>odkop</t>
  </si>
  <si>
    <t>4,65*49,5</t>
  </si>
  <si>
    <t>174101101</t>
  </si>
  <si>
    <t>Zásyp jam, šachet rýh nebo kolem objektů sypaninou se zhutněním</t>
  </si>
  <si>
    <t>1546625557</t>
  </si>
  <si>
    <t>Zásyp sypaninou z jakékoliv horniny strojně s uložením výkopku ve vrstvách se zhutněním jam, šachet, rýh nebo kolem objektů v těchto vykopávkách</t>
  </si>
  <si>
    <t>zásyp líce</t>
  </si>
  <si>
    <t>4,51*23+1,55*26,5</t>
  </si>
  <si>
    <t>zásyp za opěrou</t>
  </si>
  <si>
    <t>1,86*49,5</t>
  </si>
  <si>
    <t>181102302</t>
  </si>
  <si>
    <t>-1624125727</t>
  </si>
  <si>
    <t>zhutnění pláně</t>
  </si>
  <si>
    <t>49,5*3,31</t>
  </si>
  <si>
    <t>Zakládání</t>
  </si>
  <si>
    <t>213141131</t>
  </si>
  <si>
    <t>Zřízení vrstvy z geotextilie ve sklonu přes 1:2 do 1:1 š do 3 m</t>
  </si>
  <si>
    <t>-833958449</t>
  </si>
  <si>
    <t>Zřízení vrstvy z geotextilie filtrační, separační, odvodňovací, ochranné, výztužné nebo protierozní ve sklonu přes 1:2 do 1:1, šířky do 3 m</t>
  </si>
  <si>
    <t>zřízení vrstvy z separační filtrační geotextilie</t>
  </si>
  <si>
    <t>(4*2+13*3+23*3,5+3,5*4,7+6*5+3,5*49,5)*1,2</t>
  </si>
  <si>
    <t>69311080</t>
  </si>
  <si>
    <t>geotextilie netkaná separační, ochranná, filtrační, drenážní PES 200g/m2</t>
  </si>
  <si>
    <t>-910620331</t>
  </si>
  <si>
    <t>213311113.R</t>
  </si>
  <si>
    <t>Polštáře zhutněné pod základy z kameniva drceného frakce 0 až 63 mm</t>
  </si>
  <si>
    <t>-132551570</t>
  </si>
  <si>
    <t>hutněný štěrkový polštář fr. 0-32, hutněno Edef2 = 45 Mpa</t>
  </si>
  <si>
    <t>0,49*49,5*1,35</t>
  </si>
  <si>
    <t>Svislé a kompletní konstrukce</t>
  </si>
  <si>
    <t>327215141</t>
  </si>
  <si>
    <t>Opěrná zeď z gabionů svařovaná síť s povrchovou úpravou galfan vyplněná lomovým kamenem</t>
  </si>
  <si>
    <t>760779984</t>
  </si>
  <si>
    <t>Opěrné zdi z drátokamenných gravitačních konstrukcí (gabionů) z lomového kamene neupraveného výplňového na sucho ze svařovaných panelů z ocelových sítí s povrchovou úpravou galfan</t>
  </si>
  <si>
    <t>Sloupky pro oplocení budou kotveny do napletené gabionové chráničky o rozměrech 0,4 x 0,4 x 0,5 m a obetonovány betonem C25/30n – XF2</t>
  </si>
  <si>
    <t>ÚSEK A</t>
  </si>
  <si>
    <t>4*1</t>
  </si>
  <si>
    <t>ÚSEK B</t>
  </si>
  <si>
    <t>13*2</t>
  </si>
  <si>
    <t>ÚSEK C</t>
  </si>
  <si>
    <t>13*2,5</t>
  </si>
  <si>
    <t>ÚSEK D</t>
  </si>
  <si>
    <t>3,5*3,9</t>
  </si>
  <si>
    <t>ÚSEK E</t>
  </si>
  <si>
    <t>6*4,5</t>
  </si>
  <si>
    <t>17115122R</t>
  </si>
  <si>
    <t>Tahové ocelové síťě do 2 m, aktivace a fixace pomocí ocelových skob a přesypání</t>
  </si>
  <si>
    <t>385184994</t>
  </si>
  <si>
    <t>Strmý svah ze zemin vyztužených geosyntetiky s pohledovou plochou sklonu 50-70° z ocelové sítě vyplněné kamenivem, výšky do 2 m</t>
  </si>
  <si>
    <t>6*2+6*1,5+4,5*1,5</t>
  </si>
  <si>
    <t>348401120</t>
  </si>
  <si>
    <t>Montáž oplocení ze strojového pletiva s napínacími dráty v do 1,6 m</t>
  </si>
  <si>
    <t>29283088</t>
  </si>
  <si>
    <t>Montáž oplocení z pletiva strojového s napínacími dráty do 1,6 m</t>
  </si>
  <si>
    <t>52,4</t>
  </si>
  <si>
    <t>31324771</t>
  </si>
  <si>
    <t>pletivo čtyřhranné Zn pletené 55x55/2,15mm v 1250mm</t>
  </si>
  <si>
    <t>-1563917524</t>
  </si>
  <si>
    <t>338171113</t>
  </si>
  <si>
    <t>Osazování sloupků a vzpěr plotových ocelových v do 2 m se zabetonováním</t>
  </si>
  <si>
    <t>kus</t>
  </si>
  <si>
    <t>-824405496</t>
  </si>
  <si>
    <t>Montáž sloupků a vzpěr plotových ocelových trubkových nebo profilovaných výšky do 2 m se zabetonováním do 0,08 m3 do připravených jamek</t>
  </si>
  <si>
    <t>26+2</t>
  </si>
  <si>
    <t>55342271</t>
  </si>
  <si>
    <t>vzpěra plotová Pz 1500/38x1,5mm</t>
  </si>
  <si>
    <t>1532569612</t>
  </si>
  <si>
    <t>55342240</t>
  </si>
  <si>
    <t>sloupek plotový Pz 1750/38x1,5mm</t>
  </si>
  <si>
    <t>-893863508</t>
  </si>
  <si>
    <t>313247770.R</t>
  </si>
  <si>
    <t>Příslušenství pro štyřhranné pletivo Zn (příchytky, napínáky, plastové čepičky)</t>
  </si>
  <si>
    <t>kpl</t>
  </si>
  <si>
    <t>529619098</t>
  </si>
  <si>
    <t>998152111</t>
  </si>
  <si>
    <t>Přesun hmot pro montované zdi a valy v do 12 m</t>
  </si>
  <si>
    <t>-252875586</t>
  </si>
  <si>
    <t>Přesun hmot pro zdi a valy samostatné montované z dílců železobetonových nebo z předpjatého betonu vodorovná dopravní vzdálenost do 50 m, pro zdi výšky do 12 m</t>
  </si>
  <si>
    <t>Oprná zeď z gabionů</t>
  </si>
  <si>
    <t>236,725</t>
  </si>
  <si>
    <t>Kamenivo fr. 0-32</t>
  </si>
  <si>
    <t>70,727</t>
  </si>
  <si>
    <t>VRN - Vedlejší rozpočtové náklady</t>
  </si>
  <si>
    <t>012103000</t>
  </si>
  <si>
    <t>Geodetické práce před výstavbou</t>
  </si>
  <si>
    <t>71137824</t>
  </si>
  <si>
    <t>012203000</t>
  </si>
  <si>
    <t>Geodetické práce při provádění stavby</t>
  </si>
  <si>
    <t>-1887183998</t>
  </si>
  <si>
    <t>012303000</t>
  </si>
  <si>
    <t>Geodetické práce po výstavbě</t>
  </si>
  <si>
    <t>-699912304</t>
  </si>
  <si>
    <t>Geodetické práce po výstavbě - geometrická plán+zaměření skutečného stavu</t>
  </si>
  <si>
    <t>013254000</t>
  </si>
  <si>
    <t>Dokumentace skutečného provedení stavby</t>
  </si>
  <si>
    <t>-675611177</t>
  </si>
  <si>
    <t>020001000</t>
  </si>
  <si>
    <t>Příprava staveniště</t>
  </si>
  <si>
    <t>723901614</t>
  </si>
  <si>
    <t>030001000</t>
  </si>
  <si>
    <t>Zařízení staveniště</t>
  </si>
  <si>
    <t>493486800</t>
  </si>
  <si>
    <t>043002000</t>
  </si>
  <si>
    <t>Zkoušky a ostatní měření</t>
  </si>
  <si>
    <t>1662182865</t>
  </si>
  <si>
    <t>043194000</t>
  </si>
  <si>
    <t>Ostatní zkoušky</t>
  </si>
  <si>
    <t>1024</t>
  </si>
  <si>
    <t>-919601968</t>
  </si>
  <si>
    <t>Ostatní zkoušky - rozbor zeminy</t>
  </si>
  <si>
    <t>DIO</t>
  </si>
  <si>
    <t>DIO - Dopravní značení na staveništii, dle SO 140</t>
  </si>
  <si>
    <t>-1834416463</t>
  </si>
  <si>
    <t>Dočasné dopravní značení na staveništi, dle SO 140</t>
  </si>
  <si>
    <t>VYT</t>
  </si>
  <si>
    <t>Vytyčení inženýrských sítí</t>
  </si>
  <si>
    <t>-2016158363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</si>
</sst>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1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20"/>
      <c r="BE5" s="22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20"/>
      <c r="BE6" s="22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3"/>
      <c r="BS8" s="17" t="s">
        <v>6</v>
      </c>
    </row>
    <row r="9" spans="1:74" s="1" customFormat="1" ht="14.45" customHeight="1">
      <c r="B9" s="20"/>
      <c r="AR9" s="20"/>
      <c r="BE9" s="22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3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3"/>
      <c r="BS11" s="17" t="s">
        <v>6</v>
      </c>
    </row>
    <row r="12" spans="1:74" s="1" customFormat="1" ht="6.95" customHeight="1">
      <c r="B12" s="20"/>
      <c r="AR12" s="20"/>
      <c r="BE12" s="223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3"/>
      <c r="BS13" s="17" t="s">
        <v>6</v>
      </c>
    </row>
    <row r="14" spans="1:74" ht="12.75">
      <c r="B14" s="20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27</v>
      </c>
      <c r="AN14" s="29" t="s">
        <v>29</v>
      </c>
      <c r="AR14" s="20"/>
      <c r="BE14" s="223"/>
      <c r="BS14" s="17" t="s">
        <v>6</v>
      </c>
    </row>
    <row r="15" spans="1:74" s="1" customFormat="1" ht="6.95" customHeight="1">
      <c r="B15" s="20"/>
      <c r="AR15" s="20"/>
      <c r="BE15" s="223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31</v>
      </c>
      <c r="AR16" s="20"/>
      <c r="BE16" s="223"/>
      <c r="BS16" s="17" t="s">
        <v>3</v>
      </c>
    </row>
    <row r="17" spans="1:71" s="1" customFormat="1" ht="18.399999999999999" customHeight="1">
      <c r="B17" s="20"/>
      <c r="E17" s="25" t="s">
        <v>32</v>
      </c>
      <c r="AK17" s="27" t="s">
        <v>27</v>
      </c>
      <c r="AN17" s="25" t="s">
        <v>33</v>
      </c>
      <c r="AR17" s="20"/>
      <c r="BE17" s="223"/>
      <c r="BS17" s="17" t="s">
        <v>34</v>
      </c>
    </row>
    <row r="18" spans="1:71" s="1" customFormat="1" ht="6.95" customHeight="1">
      <c r="B18" s="20"/>
      <c r="AR18" s="20"/>
      <c r="BE18" s="223"/>
      <c r="BS18" s="17" t="s">
        <v>6</v>
      </c>
    </row>
    <row r="19" spans="1:71" s="1" customFormat="1" ht="12" customHeight="1">
      <c r="B19" s="20"/>
      <c r="D19" s="27" t="s">
        <v>35</v>
      </c>
      <c r="AK19" s="27" t="s">
        <v>25</v>
      </c>
      <c r="AN19" s="25" t="s">
        <v>36</v>
      </c>
      <c r="AR19" s="20"/>
      <c r="BE19" s="223"/>
      <c r="BS19" s="17" t="s">
        <v>6</v>
      </c>
    </row>
    <row r="20" spans="1:71" s="1" customFormat="1" ht="18.399999999999999" customHeight="1">
      <c r="B20" s="20"/>
      <c r="E20" s="25" t="s">
        <v>37</v>
      </c>
      <c r="AK20" s="27" t="s">
        <v>27</v>
      </c>
      <c r="AN20" s="25" t="s">
        <v>38</v>
      </c>
      <c r="AR20" s="20"/>
      <c r="BE20" s="223"/>
      <c r="BS20" s="17" t="s">
        <v>34</v>
      </c>
    </row>
    <row r="21" spans="1:71" s="1" customFormat="1" ht="6.95" customHeight="1">
      <c r="B21" s="20"/>
      <c r="AR21" s="20"/>
      <c r="BE21" s="223"/>
    </row>
    <row r="22" spans="1:71" s="1" customFormat="1" ht="12" customHeight="1">
      <c r="B22" s="20"/>
      <c r="D22" s="27" t="s">
        <v>39</v>
      </c>
      <c r="AR22" s="20"/>
      <c r="BE22" s="223"/>
    </row>
    <row r="23" spans="1:71" s="1" customFormat="1" ht="16.5" customHeight="1">
      <c r="B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0"/>
      <c r="BE23" s="223"/>
    </row>
    <row r="24" spans="1:71" s="1" customFormat="1" ht="6.95" customHeight="1">
      <c r="B24" s="20"/>
      <c r="AR24" s="20"/>
      <c r="BE24" s="22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3"/>
    </row>
    <row r="26" spans="1:71" s="2" customFormat="1" ht="25.9" customHeight="1">
      <c r="A26" s="32"/>
      <c r="B26" s="33"/>
      <c r="C26" s="32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2"/>
      <c r="AQ26" s="32"/>
      <c r="AR26" s="33"/>
      <c r="BE26" s="22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3" t="s">
        <v>41</v>
      </c>
      <c r="M28" s="233"/>
      <c r="N28" s="233"/>
      <c r="O28" s="233"/>
      <c r="P28" s="233"/>
      <c r="Q28" s="32"/>
      <c r="R28" s="32"/>
      <c r="S28" s="32"/>
      <c r="T28" s="32"/>
      <c r="U28" s="32"/>
      <c r="V28" s="32"/>
      <c r="W28" s="233" t="s">
        <v>42</v>
      </c>
      <c r="X28" s="233"/>
      <c r="Y28" s="233"/>
      <c r="Z28" s="233"/>
      <c r="AA28" s="233"/>
      <c r="AB28" s="233"/>
      <c r="AC28" s="233"/>
      <c r="AD28" s="233"/>
      <c r="AE28" s="233"/>
      <c r="AF28" s="32"/>
      <c r="AG28" s="32"/>
      <c r="AH28" s="32"/>
      <c r="AI28" s="32"/>
      <c r="AJ28" s="32"/>
      <c r="AK28" s="233" t="s">
        <v>43</v>
      </c>
      <c r="AL28" s="233"/>
      <c r="AM28" s="233"/>
      <c r="AN28" s="233"/>
      <c r="AO28" s="233"/>
      <c r="AP28" s="32"/>
      <c r="AQ28" s="32"/>
      <c r="AR28" s="33"/>
      <c r="BE28" s="223"/>
    </row>
    <row r="29" spans="1:71" s="3" customFormat="1" ht="14.45" customHeight="1">
      <c r="B29" s="37"/>
      <c r="D29" s="27" t="s">
        <v>44</v>
      </c>
      <c r="F29" s="27" t="s">
        <v>45</v>
      </c>
      <c r="L29" s="236">
        <v>0.21</v>
      </c>
      <c r="M29" s="235"/>
      <c r="N29" s="235"/>
      <c r="O29" s="235"/>
      <c r="P29" s="235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ROUND(AV94, 2)</f>
        <v>0</v>
      </c>
      <c r="AL29" s="235"/>
      <c r="AM29" s="235"/>
      <c r="AN29" s="235"/>
      <c r="AO29" s="235"/>
      <c r="AR29" s="37"/>
      <c r="BE29" s="224"/>
    </row>
    <row r="30" spans="1:71" s="3" customFormat="1" ht="14.45" customHeight="1">
      <c r="B30" s="37"/>
      <c r="F30" s="27" t="s">
        <v>46</v>
      </c>
      <c r="L30" s="236">
        <v>0.15</v>
      </c>
      <c r="M30" s="235"/>
      <c r="N30" s="235"/>
      <c r="O30" s="235"/>
      <c r="P30" s="235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ROUND(AW94, 2)</f>
        <v>0</v>
      </c>
      <c r="AL30" s="235"/>
      <c r="AM30" s="235"/>
      <c r="AN30" s="235"/>
      <c r="AO30" s="235"/>
      <c r="AR30" s="37"/>
      <c r="BE30" s="224"/>
    </row>
    <row r="31" spans="1:71" s="3" customFormat="1" ht="14.45" hidden="1" customHeight="1">
      <c r="B31" s="37"/>
      <c r="F31" s="27" t="s">
        <v>47</v>
      </c>
      <c r="L31" s="236">
        <v>0.21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7"/>
      <c r="BE31" s="224"/>
    </row>
    <row r="32" spans="1:71" s="3" customFormat="1" ht="14.45" hidden="1" customHeight="1">
      <c r="B32" s="37"/>
      <c r="F32" s="27" t="s">
        <v>48</v>
      </c>
      <c r="L32" s="236">
        <v>0.15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7"/>
      <c r="BE32" s="224"/>
    </row>
    <row r="33" spans="1:57" s="3" customFormat="1" ht="14.45" hidden="1" customHeight="1">
      <c r="B33" s="37"/>
      <c r="F33" s="27" t="s">
        <v>49</v>
      </c>
      <c r="L33" s="236">
        <v>0</v>
      </c>
      <c r="M33" s="235"/>
      <c r="N33" s="235"/>
      <c r="O33" s="235"/>
      <c r="P33" s="235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37"/>
      <c r="BE33" s="22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3"/>
    </row>
    <row r="35" spans="1:57" s="2" customFormat="1" ht="25.9" customHeight="1">
      <c r="A35" s="32"/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240" t="s">
        <v>52</v>
      </c>
      <c r="Y35" s="238"/>
      <c r="Z35" s="238"/>
      <c r="AA35" s="238"/>
      <c r="AB35" s="238"/>
      <c r="AC35" s="40"/>
      <c r="AD35" s="40"/>
      <c r="AE35" s="40"/>
      <c r="AF35" s="40"/>
      <c r="AG35" s="40"/>
      <c r="AH35" s="40"/>
      <c r="AI35" s="40"/>
      <c r="AJ35" s="40"/>
      <c r="AK35" s="237">
        <f>SUM(AK26:AK33)</f>
        <v>0</v>
      </c>
      <c r="AL35" s="238"/>
      <c r="AM35" s="238"/>
      <c r="AN35" s="238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54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55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56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55</v>
      </c>
      <c r="AI60" s="35"/>
      <c r="AJ60" s="35"/>
      <c r="AK60" s="35"/>
      <c r="AL60" s="35"/>
      <c r="AM60" s="45" t="s">
        <v>56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57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58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56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55</v>
      </c>
      <c r="AI75" s="35"/>
      <c r="AJ75" s="35"/>
      <c r="AK75" s="35"/>
      <c r="AL75" s="35"/>
      <c r="AM75" s="45" t="s">
        <v>56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59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23_P014</v>
      </c>
      <c r="AR84" s="51"/>
    </row>
    <row r="85" spans="1:91" s="5" customFormat="1" ht="36.950000000000003" customHeight="1">
      <c r="B85" s="52"/>
      <c r="C85" s="53" t="s">
        <v>16</v>
      </c>
      <c r="L85" s="203" t="str">
        <f>K6</f>
        <v>II/191 VRČEŇ - OPĚRNÁ ZEĎ_2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Vrčeň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5" t="str">
        <f>IF(AN8= "","",AN8)</f>
        <v>8. 12. 2020</v>
      </c>
      <c r="AN87" s="20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06" t="str">
        <f>IF(E17="","",E17)</f>
        <v>U-PROJEKT DOS s.r.o.</v>
      </c>
      <c r="AN89" s="207"/>
      <c r="AO89" s="207"/>
      <c r="AP89" s="207"/>
      <c r="AQ89" s="32"/>
      <c r="AR89" s="33"/>
      <c r="AS89" s="208" t="s">
        <v>60</v>
      </c>
      <c r="AT89" s="20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40.15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35</v>
      </c>
      <c r="AJ90" s="32"/>
      <c r="AK90" s="32"/>
      <c r="AL90" s="32"/>
      <c r="AM90" s="206" t="str">
        <f>IF(E20="","",E20)</f>
        <v>DRS stavební s.r.o., Pražákova 1008/69, 63900 Brno</v>
      </c>
      <c r="AN90" s="207"/>
      <c r="AO90" s="207"/>
      <c r="AP90" s="207"/>
      <c r="AQ90" s="32"/>
      <c r="AR90" s="33"/>
      <c r="AS90" s="210"/>
      <c r="AT90" s="21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0"/>
      <c r="AT91" s="21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2" t="s">
        <v>61</v>
      </c>
      <c r="D92" s="213"/>
      <c r="E92" s="213"/>
      <c r="F92" s="213"/>
      <c r="G92" s="213"/>
      <c r="H92" s="60"/>
      <c r="I92" s="215" t="s">
        <v>62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4" t="s">
        <v>63</v>
      </c>
      <c r="AH92" s="213"/>
      <c r="AI92" s="213"/>
      <c r="AJ92" s="213"/>
      <c r="AK92" s="213"/>
      <c r="AL92" s="213"/>
      <c r="AM92" s="213"/>
      <c r="AN92" s="215" t="s">
        <v>64</v>
      </c>
      <c r="AO92" s="213"/>
      <c r="AP92" s="216"/>
      <c r="AQ92" s="61" t="s">
        <v>65</v>
      </c>
      <c r="AR92" s="33"/>
      <c r="AS92" s="62" t="s">
        <v>66</v>
      </c>
      <c r="AT92" s="63" t="s">
        <v>67</v>
      </c>
      <c r="AU92" s="63" t="s">
        <v>68</v>
      </c>
      <c r="AV92" s="63" t="s">
        <v>69</v>
      </c>
      <c r="AW92" s="63" t="s">
        <v>70</v>
      </c>
      <c r="AX92" s="63" t="s">
        <v>71</v>
      </c>
      <c r="AY92" s="63" t="s">
        <v>72</v>
      </c>
      <c r="AZ92" s="63" t="s">
        <v>73</v>
      </c>
      <c r="BA92" s="63" t="s">
        <v>74</v>
      </c>
      <c r="BB92" s="63" t="s">
        <v>75</v>
      </c>
      <c r="BC92" s="63" t="s">
        <v>76</v>
      </c>
      <c r="BD92" s="64" t="s">
        <v>77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78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0">
        <f>ROUND(SUM(AG95:AG98),2)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79</v>
      </c>
      <c r="BT94" s="77" t="s">
        <v>80</v>
      </c>
      <c r="BU94" s="78" t="s">
        <v>81</v>
      </c>
      <c r="BV94" s="77" t="s">
        <v>82</v>
      </c>
      <c r="BW94" s="77" t="s">
        <v>4</v>
      </c>
      <c r="BX94" s="77" t="s">
        <v>83</v>
      </c>
      <c r="CL94" s="77" t="s">
        <v>1</v>
      </c>
    </row>
    <row r="95" spans="1:91" s="7" customFormat="1" ht="16.5" customHeight="1">
      <c r="A95" s="79" t="s">
        <v>84</v>
      </c>
      <c r="B95" s="80"/>
      <c r="C95" s="81"/>
      <c r="D95" s="217" t="s">
        <v>85</v>
      </c>
      <c r="E95" s="217"/>
      <c r="F95" s="217"/>
      <c r="G95" s="217"/>
      <c r="H95" s="217"/>
      <c r="I95" s="82"/>
      <c r="J95" s="217" t="s">
        <v>86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8">
        <f>'SO 101 - Komunikace'!J30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3" t="s">
        <v>87</v>
      </c>
      <c r="AR95" s="80"/>
      <c r="AS95" s="84">
        <v>0</v>
      </c>
      <c r="AT95" s="85">
        <f>ROUND(SUM(AV95:AW95),2)</f>
        <v>0</v>
      </c>
      <c r="AU95" s="86">
        <f>'SO 101 - Komunikace'!P124</f>
        <v>0</v>
      </c>
      <c r="AV95" s="85">
        <f>'SO 101 - Komunikace'!J33</f>
        <v>0</v>
      </c>
      <c r="AW95" s="85">
        <f>'SO 101 - Komunikace'!J34</f>
        <v>0</v>
      </c>
      <c r="AX95" s="85">
        <f>'SO 101 - Komunikace'!J35</f>
        <v>0</v>
      </c>
      <c r="AY95" s="85">
        <f>'SO 101 - Komunikace'!J36</f>
        <v>0</v>
      </c>
      <c r="AZ95" s="85">
        <f>'SO 101 - Komunikace'!F33</f>
        <v>0</v>
      </c>
      <c r="BA95" s="85">
        <f>'SO 101 - Komunikace'!F34</f>
        <v>0</v>
      </c>
      <c r="BB95" s="85">
        <f>'SO 101 - Komunikace'!F35</f>
        <v>0</v>
      </c>
      <c r="BC95" s="85">
        <f>'SO 101 - Komunikace'!F36</f>
        <v>0</v>
      </c>
      <c r="BD95" s="87">
        <f>'SO 101 - Komunikace'!F37</f>
        <v>0</v>
      </c>
      <c r="BT95" s="88" t="s">
        <v>88</v>
      </c>
      <c r="BV95" s="88" t="s">
        <v>82</v>
      </c>
      <c r="BW95" s="88" t="s">
        <v>89</v>
      </c>
      <c r="BX95" s="88" t="s">
        <v>4</v>
      </c>
      <c r="CL95" s="88" t="s">
        <v>1</v>
      </c>
      <c r="CM95" s="88" t="s">
        <v>90</v>
      </c>
    </row>
    <row r="96" spans="1:91" s="7" customFormat="1" ht="16.5" customHeight="1">
      <c r="A96" s="79" t="s">
        <v>84</v>
      </c>
      <c r="B96" s="80"/>
      <c r="C96" s="81"/>
      <c r="D96" s="217" t="s">
        <v>91</v>
      </c>
      <c r="E96" s="217"/>
      <c r="F96" s="217"/>
      <c r="G96" s="217"/>
      <c r="H96" s="217"/>
      <c r="I96" s="82"/>
      <c r="J96" s="217" t="s">
        <v>92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8">
        <f>'SO 102 - Komunikace-výměn...'!J30</f>
        <v>0</v>
      </c>
      <c r="AH96" s="219"/>
      <c r="AI96" s="219"/>
      <c r="AJ96" s="219"/>
      <c r="AK96" s="219"/>
      <c r="AL96" s="219"/>
      <c r="AM96" s="219"/>
      <c r="AN96" s="218">
        <f>SUM(AG96,AT96)</f>
        <v>0</v>
      </c>
      <c r="AO96" s="219"/>
      <c r="AP96" s="219"/>
      <c r="AQ96" s="83" t="s">
        <v>87</v>
      </c>
      <c r="AR96" s="80"/>
      <c r="AS96" s="84">
        <v>0</v>
      </c>
      <c r="AT96" s="85">
        <f>ROUND(SUM(AV96:AW96),2)</f>
        <v>0</v>
      </c>
      <c r="AU96" s="86">
        <f>'SO 102 - Komunikace-výměn...'!P121</f>
        <v>0</v>
      </c>
      <c r="AV96" s="85">
        <f>'SO 102 - Komunikace-výměn...'!J33</f>
        <v>0</v>
      </c>
      <c r="AW96" s="85">
        <f>'SO 102 - Komunikace-výměn...'!J34</f>
        <v>0</v>
      </c>
      <c r="AX96" s="85">
        <f>'SO 102 - Komunikace-výměn...'!J35</f>
        <v>0</v>
      </c>
      <c r="AY96" s="85">
        <f>'SO 102 - Komunikace-výměn...'!J36</f>
        <v>0</v>
      </c>
      <c r="AZ96" s="85">
        <f>'SO 102 - Komunikace-výměn...'!F33</f>
        <v>0</v>
      </c>
      <c r="BA96" s="85">
        <f>'SO 102 - Komunikace-výměn...'!F34</f>
        <v>0</v>
      </c>
      <c r="BB96" s="85">
        <f>'SO 102 - Komunikace-výměn...'!F35</f>
        <v>0</v>
      </c>
      <c r="BC96" s="85">
        <f>'SO 102 - Komunikace-výměn...'!F36</f>
        <v>0</v>
      </c>
      <c r="BD96" s="87">
        <f>'SO 102 - Komunikace-výměn...'!F37</f>
        <v>0</v>
      </c>
      <c r="BT96" s="88" t="s">
        <v>88</v>
      </c>
      <c r="BV96" s="88" t="s">
        <v>82</v>
      </c>
      <c r="BW96" s="88" t="s">
        <v>93</v>
      </c>
      <c r="BX96" s="88" t="s">
        <v>4</v>
      </c>
      <c r="CL96" s="88" t="s">
        <v>1</v>
      </c>
      <c r="CM96" s="88" t="s">
        <v>90</v>
      </c>
    </row>
    <row r="97" spans="1:91" s="7" customFormat="1" ht="16.5" customHeight="1">
      <c r="A97" s="79" t="s">
        <v>84</v>
      </c>
      <c r="B97" s="80"/>
      <c r="C97" s="81"/>
      <c r="D97" s="217" t="s">
        <v>94</v>
      </c>
      <c r="E97" s="217"/>
      <c r="F97" s="217"/>
      <c r="G97" s="217"/>
      <c r="H97" s="217"/>
      <c r="I97" s="82"/>
      <c r="J97" s="217" t="s">
        <v>95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8">
        <f>'SO 201 - Opěrná zeď'!J30</f>
        <v>0</v>
      </c>
      <c r="AH97" s="219"/>
      <c r="AI97" s="219"/>
      <c r="AJ97" s="219"/>
      <c r="AK97" s="219"/>
      <c r="AL97" s="219"/>
      <c r="AM97" s="219"/>
      <c r="AN97" s="218">
        <f>SUM(AG97,AT97)</f>
        <v>0</v>
      </c>
      <c r="AO97" s="219"/>
      <c r="AP97" s="219"/>
      <c r="AQ97" s="83" t="s">
        <v>87</v>
      </c>
      <c r="AR97" s="80"/>
      <c r="AS97" s="84">
        <v>0</v>
      </c>
      <c r="AT97" s="85">
        <f>ROUND(SUM(AV97:AW97),2)</f>
        <v>0</v>
      </c>
      <c r="AU97" s="86">
        <f>'SO 201 - Opěrná zeď'!P122</f>
        <v>0</v>
      </c>
      <c r="AV97" s="85">
        <f>'SO 201 - Opěrná zeď'!J33</f>
        <v>0</v>
      </c>
      <c r="AW97" s="85">
        <f>'SO 201 - Opěrná zeď'!J34</f>
        <v>0</v>
      </c>
      <c r="AX97" s="85">
        <f>'SO 201 - Opěrná zeď'!J35</f>
        <v>0</v>
      </c>
      <c r="AY97" s="85">
        <f>'SO 201 - Opěrná zeď'!J36</f>
        <v>0</v>
      </c>
      <c r="AZ97" s="85">
        <f>'SO 201 - Opěrná zeď'!F33</f>
        <v>0</v>
      </c>
      <c r="BA97" s="85">
        <f>'SO 201 - Opěrná zeď'!F34</f>
        <v>0</v>
      </c>
      <c r="BB97" s="85">
        <f>'SO 201 - Opěrná zeď'!F35</f>
        <v>0</v>
      </c>
      <c r="BC97" s="85">
        <f>'SO 201 - Opěrná zeď'!F36</f>
        <v>0</v>
      </c>
      <c r="BD97" s="87">
        <f>'SO 201 - Opěrná zeď'!F37</f>
        <v>0</v>
      </c>
      <c r="BT97" s="88" t="s">
        <v>88</v>
      </c>
      <c r="BV97" s="88" t="s">
        <v>82</v>
      </c>
      <c r="BW97" s="88" t="s">
        <v>96</v>
      </c>
      <c r="BX97" s="88" t="s">
        <v>4</v>
      </c>
      <c r="CL97" s="88" t="s">
        <v>1</v>
      </c>
      <c r="CM97" s="88" t="s">
        <v>90</v>
      </c>
    </row>
    <row r="98" spans="1:91" s="7" customFormat="1" ht="16.5" customHeight="1">
      <c r="A98" s="79" t="s">
        <v>84</v>
      </c>
      <c r="B98" s="80"/>
      <c r="C98" s="81"/>
      <c r="D98" s="217" t="s">
        <v>97</v>
      </c>
      <c r="E98" s="217"/>
      <c r="F98" s="217"/>
      <c r="G98" s="217"/>
      <c r="H98" s="217"/>
      <c r="I98" s="82"/>
      <c r="J98" s="217" t="s">
        <v>98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8">
        <f>'VRN - Vedlejší rozpočtové...'!J30</f>
        <v>0</v>
      </c>
      <c r="AH98" s="219"/>
      <c r="AI98" s="219"/>
      <c r="AJ98" s="219"/>
      <c r="AK98" s="219"/>
      <c r="AL98" s="219"/>
      <c r="AM98" s="219"/>
      <c r="AN98" s="218">
        <f>SUM(AG98,AT98)</f>
        <v>0</v>
      </c>
      <c r="AO98" s="219"/>
      <c r="AP98" s="219"/>
      <c r="AQ98" s="83" t="s">
        <v>87</v>
      </c>
      <c r="AR98" s="80"/>
      <c r="AS98" s="89">
        <v>0</v>
      </c>
      <c r="AT98" s="90">
        <f>ROUND(SUM(AV98:AW98),2)</f>
        <v>0</v>
      </c>
      <c r="AU98" s="91">
        <f>'VRN - Vedlejší rozpočtové...'!P117</f>
        <v>0</v>
      </c>
      <c r="AV98" s="90">
        <f>'VRN - Vedlejší rozpočtové...'!J33</f>
        <v>0</v>
      </c>
      <c r="AW98" s="90">
        <f>'VRN - Vedlejší rozpočtové...'!J34</f>
        <v>0</v>
      </c>
      <c r="AX98" s="90">
        <f>'VRN - Vedlejší rozpočtové...'!J35</f>
        <v>0</v>
      </c>
      <c r="AY98" s="90">
        <f>'VRN - Vedlejší rozpočtové...'!J36</f>
        <v>0</v>
      </c>
      <c r="AZ98" s="90">
        <f>'VRN - Vedlejší rozpočtové...'!F33</f>
        <v>0</v>
      </c>
      <c r="BA98" s="90">
        <f>'VRN - Vedlejší rozpočtové...'!F34</f>
        <v>0</v>
      </c>
      <c r="BB98" s="90">
        <f>'VRN - Vedlejší rozpočtové...'!F35</f>
        <v>0</v>
      </c>
      <c r="BC98" s="90">
        <f>'VRN - Vedlejší rozpočtové...'!F36</f>
        <v>0</v>
      </c>
      <c r="BD98" s="92">
        <f>'VRN - Vedlejší rozpočtové...'!F37</f>
        <v>0</v>
      </c>
      <c r="BT98" s="88" t="s">
        <v>88</v>
      </c>
      <c r="BV98" s="88" t="s">
        <v>82</v>
      </c>
      <c r="BW98" s="88" t="s">
        <v>99</v>
      </c>
      <c r="BX98" s="88" t="s">
        <v>4</v>
      </c>
      <c r="CL98" s="88" t="s">
        <v>1</v>
      </c>
      <c r="CM98" s="88" t="s">
        <v>90</v>
      </c>
    </row>
    <row r="99" spans="1:91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101 - Komunikace'!C2" display="/"/>
    <hyperlink ref="A96" location="'SO 102 - Komunikace-výměn...'!C2" display="/"/>
    <hyperlink ref="A97" location="'SO 201 - Opěrná zeď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100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II/191 VRČEŇ - OPĚRNÁ ZEĎ_2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101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3" t="s">
        <v>102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8. 12. 2020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25"/>
      <c r="G18" s="225"/>
      <c r="H18" s="22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31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27" t="s">
        <v>27</v>
      </c>
      <c r="J21" s="25" t="s">
        <v>33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27" t="s">
        <v>25</v>
      </c>
      <c r="J23" s="25" t="s">
        <v>36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37</v>
      </c>
      <c r="F24" s="32"/>
      <c r="G24" s="32"/>
      <c r="H24" s="32"/>
      <c r="I24" s="27" t="s">
        <v>27</v>
      </c>
      <c r="J24" s="25" t="s">
        <v>38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39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0" t="s">
        <v>1</v>
      </c>
      <c r="F27" s="230"/>
      <c r="G27" s="230"/>
      <c r="H27" s="23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40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 t="s">
        <v>41</v>
      </c>
      <c r="J32" s="36" t="s">
        <v>43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44</v>
      </c>
      <c r="E33" s="27" t="s">
        <v>45</v>
      </c>
      <c r="F33" s="99">
        <f>ROUND((SUM(BE124:BE324)),  2)</f>
        <v>0</v>
      </c>
      <c r="G33" s="32"/>
      <c r="H33" s="32"/>
      <c r="I33" s="100">
        <v>0.21</v>
      </c>
      <c r="J33" s="99">
        <f>ROUND(((SUM(BE124:BE324))*I33),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46</v>
      </c>
      <c r="F34" s="99">
        <f>ROUND((SUM(BF124:BF324)),  2)</f>
        <v>0</v>
      </c>
      <c r="G34" s="32"/>
      <c r="H34" s="32"/>
      <c r="I34" s="100">
        <v>0.15</v>
      </c>
      <c r="J34" s="99">
        <f>ROUND(((SUM(BF124:BF324))*I34),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47</v>
      </c>
      <c r="F35" s="99">
        <f>ROUND((SUM(BG124:BG324)),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48</v>
      </c>
      <c r="F36" s="99">
        <f>ROUND((SUM(BH124:BH324)),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49</v>
      </c>
      <c r="F37" s="99">
        <f>ROUND((SUM(BI124:BI324)),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50</v>
      </c>
      <c r="E39" s="60"/>
      <c r="F39" s="60"/>
      <c r="G39" s="103" t="s">
        <v>51</v>
      </c>
      <c r="H39" s="104" t="s">
        <v>52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07" t="s">
        <v>56</v>
      </c>
      <c r="G61" s="45" t="s">
        <v>55</v>
      </c>
      <c r="H61" s="35"/>
      <c r="I61" s="35"/>
      <c r="J61" s="108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07" t="s">
        <v>56</v>
      </c>
      <c r="G76" s="45" t="s">
        <v>55</v>
      </c>
      <c r="H76" s="35"/>
      <c r="I76" s="35"/>
      <c r="J76" s="108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II/191 VRČEŇ - OPĚRNÁ ZEĎ_2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3" t="str">
        <f>E9</f>
        <v>SO 101 - Komunikace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Vrčeň</v>
      </c>
      <c r="G89" s="32"/>
      <c r="H89" s="32"/>
      <c r="I89" s="27" t="s">
        <v>22</v>
      </c>
      <c r="J89" s="55" t="str">
        <f>IF(J12="","",J12)</f>
        <v>8. 12. 2020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>U-PROJEKT DOS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40.1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35</v>
      </c>
      <c r="J92" s="30" t="str">
        <f>E24</f>
        <v>DRS stavební s.r.o., Pražákova 1008/69, 63900 Brno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104</v>
      </c>
      <c r="D94" s="101"/>
      <c r="E94" s="101"/>
      <c r="F94" s="101"/>
      <c r="G94" s="101"/>
      <c r="H94" s="101"/>
      <c r="I94" s="101"/>
      <c r="J94" s="110" t="s">
        <v>105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106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107</v>
      </c>
    </row>
    <row r="97" spans="1:31" s="9" customFormat="1" ht="24.95" customHeight="1">
      <c r="B97" s="112"/>
      <c r="D97" s="113" t="s">
        <v>108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899999999999999" customHeight="1">
      <c r="B98" s="116"/>
      <c r="D98" s="117" t="s">
        <v>109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899999999999999" customHeight="1">
      <c r="B99" s="116"/>
      <c r="D99" s="117" t="s">
        <v>110</v>
      </c>
      <c r="E99" s="118"/>
      <c r="F99" s="118"/>
      <c r="G99" s="118"/>
      <c r="H99" s="118"/>
      <c r="I99" s="118"/>
      <c r="J99" s="119">
        <f>J230</f>
        <v>0</v>
      </c>
      <c r="L99" s="116"/>
    </row>
    <row r="100" spans="1:31" s="10" customFormat="1" ht="14.85" customHeight="1">
      <c r="B100" s="116"/>
      <c r="D100" s="117" t="s">
        <v>111</v>
      </c>
      <c r="E100" s="118"/>
      <c r="F100" s="118"/>
      <c r="G100" s="118"/>
      <c r="H100" s="118"/>
      <c r="I100" s="118"/>
      <c r="J100" s="119">
        <f>J231</f>
        <v>0</v>
      </c>
      <c r="L100" s="116"/>
    </row>
    <row r="101" spans="1:31" s="10" customFormat="1" ht="14.85" customHeight="1">
      <c r="B101" s="116"/>
      <c r="D101" s="117" t="s">
        <v>112</v>
      </c>
      <c r="E101" s="118"/>
      <c r="F101" s="118"/>
      <c r="G101" s="118"/>
      <c r="H101" s="118"/>
      <c r="I101" s="118"/>
      <c r="J101" s="119">
        <f>J247</f>
        <v>0</v>
      </c>
      <c r="L101" s="116"/>
    </row>
    <row r="102" spans="1:31" s="10" customFormat="1" ht="14.85" customHeight="1">
      <c r="B102" s="116"/>
      <c r="D102" s="117" t="s">
        <v>113</v>
      </c>
      <c r="E102" s="118"/>
      <c r="F102" s="118"/>
      <c r="G102" s="118"/>
      <c r="H102" s="118"/>
      <c r="I102" s="118"/>
      <c r="J102" s="119">
        <f>J279</f>
        <v>0</v>
      </c>
      <c r="L102" s="116"/>
    </row>
    <row r="103" spans="1:31" s="10" customFormat="1" ht="19.899999999999999" customHeight="1">
      <c r="B103" s="116"/>
      <c r="D103" s="117" t="s">
        <v>114</v>
      </c>
      <c r="E103" s="118"/>
      <c r="F103" s="118"/>
      <c r="G103" s="118"/>
      <c r="H103" s="118"/>
      <c r="I103" s="118"/>
      <c r="J103" s="119">
        <f>J304</f>
        <v>0</v>
      </c>
      <c r="L103" s="116"/>
    </row>
    <row r="104" spans="1:31" s="10" customFormat="1" ht="19.899999999999999" customHeight="1">
      <c r="B104" s="116"/>
      <c r="D104" s="117" t="s">
        <v>115</v>
      </c>
      <c r="E104" s="118"/>
      <c r="F104" s="118"/>
      <c r="G104" s="118"/>
      <c r="H104" s="118"/>
      <c r="I104" s="118"/>
      <c r="J104" s="119">
        <f>J310</f>
        <v>0</v>
      </c>
      <c r="L104" s="116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2" t="str">
        <f>E7</f>
        <v>II/191 VRČEŇ - OPĚRNÁ ZEĎ_2</v>
      </c>
      <c r="F114" s="243"/>
      <c r="G114" s="243"/>
      <c r="H114" s="24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101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03" t="str">
        <f>E9</f>
        <v>SO 101 - Komunikace</v>
      </c>
      <c r="F116" s="244"/>
      <c r="G116" s="244"/>
      <c r="H116" s="244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>Vrčeň</v>
      </c>
      <c r="G118" s="32"/>
      <c r="H118" s="32"/>
      <c r="I118" s="27" t="s">
        <v>22</v>
      </c>
      <c r="J118" s="55" t="str">
        <f>IF(J12="","",J12)</f>
        <v>8. 12. 2020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24</v>
      </c>
      <c r="D120" s="32"/>
      <c r="E120" s="32"/>
      <c r="F120" s="25" t="str">
        <f>E15</f>
        <v xml:space="preserve"> </v>
      </c>
      <c r="G120" s="32"/>
      <c r="H120" s="32"/>
      <c r="I120" s="27" t="s">
        <v>30</v>
      </c>
      <c r="J120" s="30" t="str">
        <f>E21</f>
        <v>U-PROJEKT DOS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40.15" customHeight="1">
      <c r="A121" s="32"/>
      <c r="B121" s="33"/>
      <c r="C121" s="27" t="s">
        <v>28</v>
      </c>
      <c r="D121" s="32"/>
      <c r="E121" s="32"/>
      <c r="F121" s="25" t="str">
        <f>IF(E18="","",E18)</f>
        <v>Vyplň údaj</v>
      </c>
      <c r="G121" s="32"/>
      <c r="H121" s="32"/>
      <c r="I121" s="27" t="s">
        <v>35</v>
      </c>
      <c r="J121" s="30" t="str">
        <f>E24</f>
        <v>DRS stavební s.r.o., Pražákova 1008/69, 63900 Brno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0"/>
      <c r="B123" s="121"/>
      <c r="C123" s="122" t="s">
        <v>117</v>
      </c>
      <c r="D123" s="123" t="s">
        <v>65</v>
      </c>
      <c r="E123" s="123" t="s">
        <v>61</v>
      </c>
      <c r="F123" s="123" t="s">
        <v>62</v>
      </c>
      <c r="G123" s="123" t="s">
        <v>118</v>
      </c>
      <c r="H123" s="123" t="s">
        <v>119</v>
      </c>
      <c r="I123" s="123" t="s">
        <v>120</v>
      </c>
      <c r="J123" s="123" t="s">
        <v>105</v>
      </c>
      <c r="K123" s="124" t="s">
        <v>121</v>
      </c>
      <c r="L123" s="125"/>
      <c r="M123" s="62" t="s">
        <v>1</v>
      </c>
      <c r="N123" s="63" t="s">
        <v>44</v>
      </c>
      <c r="O123" s="63" t="s">
        <v>122</v>
      </c>
      <c r="P123" s="63" t="s">
        <v>123</v>
      </c>
      <c r="Q123" s="63" t="s">
        <v>124</v>
      </c>
      <c r="R123" s="63" t="s">
        <v>125</v>
      </c>
      <c r="S123" s="63" t="s">
        <v>126</v>
      </c>
      <c r="T123" s="64" t="s">
        <v>127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" customHeight="1">
      <c r="A124" s="32"/>
      <c r="B124" s="33"/>
      <c r="C124" s="69" t="s">
        <v>128</v>
      </c>
      <c r="D124" s="32"/>
      <c r="E124" s="32"/>
      <c r="F124" s="32"/>
      <c r="G124" s="32"/>
      <c r="H124" s="32"/>
      <c r="I124" s="32"/>
      <c r="J124" s="126">
        <f>BK124</f>
        <v>0</v>
      </c>
      <c r="K124" s="32"/>
      <c r="L124" s="33"/>
      <c r="M124" s="65"/>
      <c r="N124" s="56"/>
      <c r="O124" s="66"/>
      <c r="P124" s="127">
        <f>P125</f>
        <v>0</v>
      </c>
      <c r="Q124" s="66"/>
      <c r="R124" s="127">
        <f>R125</f>
        <v>176.57153064739103</v>
      </c>
      <c r="S124" s="66"/>
      <c r="T124" s="128">
        <f>T125</f>
        <v>267.91033999999996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79</v>
      </c>
      <c r="AU124" s="17" t="s">
        <v>107</v>
      </c>
      <c r="BK124" s="129">
        <f>BK125</f>
        <v>0</v>
      </c>
    </row>
    <row r="125" spans="1:65" s="12" customFormat="1" ht="25.9" customHeight="1">
      <c r="B125" s="130"/>
      <c r="D125" s="131" t="s">
        <v>79</v>
      </c>
      <c r="E125" s="132" t="s">
        <v>129</v>
      </c>
      <c r="F125" s="132" t="s">
        <v>130</v>
      </c>
      <c r="I125" s="133"/>
      <c r="J125" s="134">
        <f>BK125</f>
        <v>0</v>
      </c>
      <c r="L125" s="130"/>
      <c r="M125" s="135"/>
      <c r="N125" s="136"/>
      <c r="O125" s="136"/>
      <c r="P125" s="137">
        <f>P126+P230+P304+P310</f>
        <v>0</v>
      </c>
      <c r="Q125" s="136"/>
      <c r="R125" s="137">
        <f>R126+R230+R304+R310</f>
        <v>176.57153064739103</v>
      </c>
      <c r="S125" s="136"/>
      <c r="T125" s="138">
        <f>T126+T230+T304+T310</f>
        <v>267.91033999999996</v>
      </c>
      <c r="AR125" s="131" t="s">
        <v>88</v>
      </c>
      <c r="AT125" s="139" t="s">
        <v>79</v>
      </c>
      <c r="AU125" s="139" t="s">
        <v>80</v>
      </c>
      <c r="AY125" s="131" t="s">
        <v>131</v>
      </c>
      <c r="BK125" s="140">
        <f>BK126+BK230+BK304+BK310</f>
        <v>0</v>
      </c>
    </row>
    <row r="126" spans="1:65" s="12" customFormat="1" ht="22.9" customHeight="1">
      <c r="B126" s="130"/>
      <c r="D126" s="131" t="s">
        <v>79</v>
      </c>
      <c r="E126" s="141" t="s">
        <v>132</v>
      </c>
      <c r="F126" s="141" t="s">
        <v>133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SUM(P127:P229)</f>
        <v>0</v>
      </c>
      <c r="Q126" s="136"/>
      <c r="R126" s="137">
        <f>SUM(R127:R229)</f>
        <v>0.14048185125000001</v>
      </c>
      <c r="S126" s="136"/>
      <c r="T126" s="138">
        <f>SUM(T127:T229)</f>
        <v>267.91033999999996</v>
      </c>
      <c r="AR126" s="131" t="s">
        <v>88</v>
      </c>
      <c r="AT126" s="139" t="s">
        <v>79</v>
      </c>
      <c r="AU126" s="139" t="s">
        <v>88</v>
      </c>
      <c r="AY126" s="131" t="s">
        <v>131</v>
      </c>
      <c r="BK126" s="140">
        <f>SUM(BK127:BK229)</f>
        <v>0</v>
      </c>
    </row>
    <row r="127" spans="1:65" s="2" customFormat="1" ht="24.2" customHeight="1">
      <c r="A127" s="32"/>
      <c r="B127" s="143"/>
      <c r="C127" s="144" t="s">
        <v>88</v>
      </c>
      <c r="D127" s="144" t="s">
        <v>134</v>
      </c>
      <c r="E127" s="145" t="s">
        <v>135</v>
      </c>
      <c r="F127" s="146" t="s">
        <v>136</v>
      </c>
      <c r="G127" s="147" t="s">
        <v>137</v>
      </c>
      <c r="H127" s="148">
        <v>18.95</v>
      </c>
      <c r="I127" s="149"/>
      <c r="J127" s="150">
        <f>ROUND(I127*H127,2)</f>
        <v>0</v>
      </c>
      <c r="K127" s="146" t="s">
        <v>138</v>
      </c>
      <c r="L127" s="33"/>
      <c r="M127" s="151" t="s">
        <v>1</v>
      </c>
      <c r="N127" s="152" t="s">
        <v>45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0.26</v>
      </c>
      <c r="T127" s="154">
        <f>S127*H127</f>
        <v>4.9269999999999996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139</v>
      </c>
      <c r="AT127" s="155" t="s">
        <v>134</v>
      </c>
      <c r="AU127" s="155" t="s">
        <v>90</v>
      </c>
      <c r="AY127" s="17" t="s">
        <v>131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88</v>
      </c>
      <c r="BK127" s="156">
        <f>ROUND(I127*H127,2)</f>
        <v>0</v>
      </c>
      <c r="BL127" s="17" t="s">
        <v>139</v>
      </c>
      <c r="BM127" s="155" t="s">
        <v>140</v>
      </c>
    </row>
    <row r="128" spans="1:65" s="2" customFormat="1" ht="39">
      <c r="A128" s="32"/>
      <c r="B128" s="33"/>
      <c r="C128" s="32"/>
      <c r="D128" s="157" t="s">
        <v>141</v>
      </c>
      <c r="E128" s="32"/>
      <c r="F128" s="158" t="s">
        <v>142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141</v>
      </c>
      <c r="AU128" s="17" t="s">
        <v>90</v>
      </c>
    </row>
    <row r="129" spans="1:65" s="13" customFormat="1" ht="11.25">
      <c r="B129" s="162"/>
      <c r="D129" s="157" t="s">
        <v>143</v>
      </c>
      <c r="E129" s="163" t="s">
        <v>1</v>
      </c>
      <c r="F129" s="164" t="s">
        <v>144</v>
      </c>
      <c r="H129" s="163" t="s">
        <v>1</v>
      </c>
      <c r="I129" s="165"/>
      <c r="L129" s="162"/>
      <c r="M129" s="166"/>
      <c r="N129" s="167"/>
      <c r="O129" s="167"/>
      <c r="P129" s="167"/>
      <c r="Q129" s="167"/>
      <c r="R129" s="167"/>
      <c r="S129" s="167"/>
      <c r="T129" s="168"/>
      <c r="AT129" s="163" t="s">
        <v>143</v>
      </c>
      <c r="AU129" s="163" t="s">
        <v>90</v>
      </c>
      <c r="AV129" s="13" t="s">
        <v>88</v>
      </c>
      <c r="AW129" s="13" t="s">
        <v>34</v>
      </c>
      <c r="AX129" s="13" t="s">
        <v>80</v>
      </c>
      <c r="AY129" s="163" t="s">
        <v>131</v>
      </c>
    </row>
    <row r="130" spans="1:65" s="14" customFormat="1" ht="11.25">
      <c r="B130" s="169"/>
      <c r="D130" s="157" t="s">
        <v>143</v>
      </c>
      <c r="E130" s="170" t="s">
        <v>1</v>
      </c>
      <c r="F130" s="171" t="s">
        <v>145</v>
      </c>
      <c r="H130" s="172">
        <v>18.95</v>
      </c>
      <c r="I130" s="173"/>
      <c r="L130" s="169"/>
      <c r="M130" s="174"/>
      <c r="N130" s="175"/>
      <c r="O130" s="175"/>
      <c r="P130" s="175"/>
      <c r="Q130" s="175"/>
      <c r="R130" s="175"/>
      <c r="S130" s="175"/>
      <c r="T130" s="176"/>
      <c r="AT130" s="170" t="s">
        <v>143</v>
      </c>
      <c r="AU130" s="170" t="s">
        <v>90</v>
      </c>
      <c r="AV130" s="14" t="s">
        <v>90</v>
      </c>
      <c r="AW130" s="14" t="s">
        <v>34</v>
      </c>
      <c r="AX130" s="14" t="s">
        <v>80</v>
      </c>
      <c r="AY130" s="170" t="s">
        <v>131</v>
      </c>
    </row>
    <row r="131" spans="1:65" s="15" customFormat="1" ht="11.25">
      <c r="B131" s="177"/>
      <c r="D131" s="157" t="s">
        <v>143</v>
      </c>
      <c r="E131" s="178" t="s">
        <v>1</v>
      </c>
      <c r="F131" s="179" t="s">
        <v>146</v>
      </c>
      <c r="H131" s="180">
        <v>18.95</v>
      </c>
      <c r="I131" s="181"/>
      <c r="L131" s="177"/>
      <c r="M131" s="182"/>
      <c r="N131" s="183"/>
      <c r="O131" s="183"/>
      <c r="P131" s="183"/>
      <c r="Q131" s="183"/>
      <c r="R131" s="183"/>
      <c r="S131" s="183"/>
      <c r="T131" s="184"/>
      <c r="AT131" s="178" t="s">
        <v>143</v>
      </c>
      <c r="AU131" s="178" t="s">
        <v>90</v>
      </c>
      <c r="AV131" s="15" t="s">
        <v>139</v>
      </c>
      <c r="AW131" s="15" t="s">
        <v>34</v>
      </c>
      <c r="AX131" s="15" t="s">
        <v>88</v>
      </c>
      <c r="AY131" s="178" t="s">
        <v>131</v>
      </c>
    </row>
    <row r="132" spans="1:65" s="2" customFormat="1" ht="24.2" customHeight="1">
      <c r="A132" s="32"/>
      <c r="B132" s="143"/>
      <c r="C132" s="144" t="s">
        <v>90</v>
      </c>
      <c r="D132" s="144" t="s">
        <v>134</v>
      </c>
      <c r="E132" s="145" t="s">
        <v>147</v>
      </c>
      <c r="F132" s="146" t="s">
        <v>148</v>
      </c>
      <c r="G132" s="147" t="s">
        <v>137</v>
      </c>
      <c r="H132" s="148">
        <v>74.45</v>
      </c>
      <c r="I132" s="149"/>
      <c r="J132" s="150">
        <f>ROUND(I132*H132,2)</f>
        <v>0</v>
      </c>
      <c r="K132" s="146" t="s">
        <v>138</v>
      </c>
      <c r="L132" s="33"/>
      <c r="M132" s="151" t="s">
        <v>1</v>
      </c>
      <c r="N132" s="152" t="s">
        <v>45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0.28999999999999998</v>
      </c>
      <c r="T132" s="154">
        <f>S132*H132</f>
        <v>21.590499999999999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139</v>
      </c>
      <c r="AT132" s="155" t="s">
        <v>134</v>
      </c>
      <c r="AU132" s="155" t="s">
        <v>90</v>
      </c>
      <c r="AY132" s="17" t="s">
        <v>131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88</v>
      </c>
      <c r="BK132" s="156">
        <f>ROUND(I132*H132,2)</f>
        <v>0</v>
      </c>
      <c r="BL132" s="17" t="s">
        <v>139</v>
      </c>
      <c r="BM132" s="155" t="s">
        <v>149</v>
      </c>
    </row>
    <row r="133" spans="1:65" s="2" customFormat="1" ht="39">
      <c r="A133" s="32"/>
      <c r="B133" s="33"/>
      <c r="C133" s="32"/>
      <c r="D133" s="157" t="s">
        <v>141</v>
      </c>
      <c r="E133" s="32"/>
      <c r="F133" s="158" t="s">
        <v>150</v>
      </c>
      <c r="G133" s="32"/>
      <c r="H133" s="32"/>
      <c r="I133" s="159"/>
      <c r="J133" s="32"/>
      <c r="K133" s="32"/>
      <c r="L133" s="33"/>
      <c r="M133" s="160"/>
      <c r="N133" s="161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141</v>
      </c>
      <c r="AU133" s="17" t="s">
        <v>90</v>
      </c>
    </row>
    <row r="134" spans="1:65" s="13" customFormat="1" ht="11.25">
      <c r="B134" s="162"/>
      <c r="D134" s="157" t="s">
        <v>143</v>
      </c>
      <c r="E134" s="163" t="s">
        <v>1</v>
      </c>
      <c r="F134" s="164" t="s">
        <v>151</v>
      </c>
      <c r="H134" s="163" t="s">
        <v>1</v>
      </c>
      <c r="I134" s="165"/>
      <c r="L134" s="162"/>
      <c r="M134" s="166"/>
      <c r="N134" s="167"/>
      <c r="O134" s="167"/>
      <c r="P134" s="167"/>
      <c r="Q134" s="167"/>
      <c r="R134" s="167"/>
      <c r="S134" s="167"/>
      <c r="T134" s="168"/>
      <c r="AT134" s="163" t="s">
        <v>143</v>
      </c>
      <c r="AU134" s="163" t="s">
        <v>90</v>
      </c>
      <c r="AV134" s="13" t="s">
        <v>88</v>
      </c>
      <c r="AW134" s="13" t="s">
        <v>34</v>
      </c>
      <c r="AX134" s="13" t="s">
        <v>80</v>
      </c>
      <c r="AY134" s="163" t="s">
        <v>131</v>
      </c>
    </row>
    <row r="135" spans="1:65" s="14" customFormat="1" ht="11.25">
      <c r="B135" s="169"/>
      <c r="D135" s="157" t="s">
        <v>143</v>
      </c>
      <c r="E135" s="170" t="s">
        <v>1</v>
      </c>
      <c r="F135" s="171" t="s">
        <v>152</v>
      </c>
      <c r="H135" s="172">
        <v>74.45</v>
      </c>
      <c r="I135" s="173"/>
      <c r="L135" s="169"/>
      <c r="M135" s="174"/>
      <c r="N135" s="175"/>
      <c r="O135" s="175"/>
      <c r="P135" s="175"/>
      <c r="Q135" s="175"/>
      <c r="R135" s="175"/>
      <c r="S135" s="175"/>
      <c r="T135" s="176"/>
      <c r="AT135" s="170" t="s">
        <v>143</v>
      </c>
      <c r="AU135" s="170" t="s">
        <v>90</v>
      </c>
      <c r="AV135" s="14" t="s">
        <v>90</v>
      </c>
      <c r="AW135" s="14" t="s">
        <v>34</v>
      </c>
      <c r="AX135" s="14" t="s">
        <v>80</v>
      </c>
      <c r="AY135" s="170" t="s">
        <v>131</v>
      </c>
    </row>
    <row r="136" spans="1:65" s="15" customFormat="1" ht="11.25">
      <c r="B136" s="177"/>
      <c r="D136" s="157" t="s">
        <v>143</v>
      </c>
      <c r="E136" s="178" t="s">
        <v>1</v>
      </c>
      <c r="F136" s="179" t="s">
        <v>146</v>
      </c>
      <c r="H136" s="180">
        <v>74.45</v>
      </c>
      <c r="I136" s="181"/>
      <c r="L136" s="177"/>
      <c r="M136" s="182"/>
      <c r="N136" s="183"/>
      <c r="O136" s="183"/>
      <c r="P136" s="183"/>
      <c r="Q136" s="183"/>
      <c r="R136" s="183"/>
      <c r="S136" s="183"/>
      <c r="T136" s="184"/>
      <c r="AT136" s="178" t="s">
        <v>143</v>
      </c>
      <c r="AU136" s="178" t="s">
        <v>90</v>
      </c>
      <c r="AV136" s="15" t="s">
        <v>139</v>
      </c>
      <c r="AW136" s="15" t="s">
        <v>34</v>
      </c>
      <c r="AX136" s="15" t="s">
        <v>88</v>
      </c>
      <c r="AY136" s="178" t="s">
        <v>131</v>
      </c>
    </row>
    <row r="137" spans="1:65" s="2" customFormat="1" ht="33" customHeight="1">
      <c r="A137" s="32"/>
      <c r="B137" s="143"/>
      <c r="C137" s="144" t="s">
        <v>153</v>
      </c>
      <c r="D137" s="144" t="s">
        <v>134</v>
      </c>
      <c r="E137" s="145" t="s">
        <v>154</v>
      </c>
      <c r="F137" s="146" t="s">
        <v>155</v>
      </c>
      <c r="G137" s="147" t="s">
        <v>137</v>
      </c>
      <c r="H137" s="148">
        <v>888.45</v>
      </c>
      <c r="I137" s="149"/>
      <c r="J137" s="150">
        <f>ROUND(I137*H137,2)</f>
        <v>0</v>
      </c>
      <c r="K137" s="146" t="s">
        <v>138</v>
      </c>
      <c r="L137" s="33"/>
      <c r="M137" s="151" t="s">
        <v>1</v>
      </c>
      <c r="N137" s="152" t="s">
        <v>45</v>
      </c>
      <c r="O137" s="58"/>
      <c r="P137" s="153">
        <f>O137*H137</f>
        <v>0</v>
      </c>
      <c r="Q137" s="153">
        <v>1.5677000000000001E-4</v>
      </c>
      <c r="R137" s="153">
        <f>Q137*H137</f>
        <v>0.13928230650000001</v>
      </c>
      <c r="S137" s="153">
        <v>0.23</v>
      </c>
      <c r="T137" s="154">
        <f>S137*H137</f>
        <v>204.34350000000001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139</v>
      </c>
      <c r="AT137" s="155" t="s">
        <v>134</v>
      </c>
      <c r="AU137" s="155" t="s">
        <v>90</v>
      </c>
      <c r="AY137" s="17" t="s">
        <v>131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88</v>
      </c>
      <c r="BK137" s="156">
        <f>ROUND(I137*H137,2)</f>
        <v>0</v>
      </c>
      <c r="BL137" s="17" t="s">
        <v>139</v>
      </c>
      <c r="BM137" s="155" t="s">
        <v>156</v>
      </c>
    </row>
    <row r="138" spans="1:65" s="2" customFormat="1" ht="29.25">
      <c r="A138" s="32"/>
      <c r="B138" s="33"/>
      <c r="C138" s="32"/>
      <c r="D138" s="157" t="s">
        <v>141</v>
      </c>
      <c r="E138" s="32"/>
      <c r="F138" s="158" t="s">
        <v>157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141</v>
      </c>
      <c r="AU138" s="17" t="s">
        <v>90</v>
      </c>
    </row>
    <row r="139" spans="1:65" s="13" customFormat="1" ht="11.25">
      <c r="B139" s="162"/>
      <c r="D139" s="157" t="s">
        <v>143</v>
      </c>
      <c r="E139" s="163" t="s">
        <v>1</v>
      </c>
      <c r="F139" s="164" t="s">
        <v>158</v>
      </c>
      <c r="H139" s="163" t="s">
        <v>1</v>
      </c>
      <c r="I139" s="165"/>
      <c r="L139" s="162"/>
      <c r="M139" s="166"/>
      <c r="N139" s="167"/>
      <c r="O139" s="167"/>
      <c r="P139" s="167"/>
      <c r="Q139" s="167"/>
      <c r="R139" s="167"/>
      <c r="S139" s="167"/>
      <c r="T139" s="168"/>
      <c r="AT139" s="163" t="s">
        <v>143</v>
      </c>
      <c r="AU139" s="163" t="s">
        <v>90</v>
      </c>
      <c r="AV139" s="13" t="s">
        <v>88</v>
      </c>
      <c r="AW139" s="13" t="s">
        <v>34</v>
      </c>
      <c r="AX139" s="13" t="s">
        <v>80</v>
      </c>
      <c r="AY139" s="163" t="s">
        <v>131</v>
      </c>
    </row>
    <row r="140" spans="1:65" s="14" customFormat="1" ht="11.25">
      <c r="B140" s="169"/>
      <c r="D140" s="157" t="s">
        <v>143</v>
      </c>
      <c r="E140" s="170" t="s">
        <v>1</v>
      </c>
      <c r="F140" s="171" t="s">
        <v>159</v>
      </c>
      <c r="H140" s="172">
        <v>888.45</v>
      </c>
      <c r="I140" s="173"/>
      <c r="L140" s="169"/>
      <c r="M140" s="174"/>
      <c r="N140" s="175"/>
      <c r="O140" s="175"/>
      <c r="P140" s="175"/>
      <c r="Q140" s="175"/>
      <c r="R140" s="175"/>
      <c r="S140" s="175"/>
      <c r="T140" s="176"/>
      <c r="AT140" s="170" t="s">
        <v>143</v>
      </c>
      <c r="AU140" s="170" t="s">
        <v>90</v>
      </c>
      <c r="AV140" s="14" t="s">
        <v>90</v>
      </c>
      <c r="AW140" s="14" t="s">
        <v>34</v>
      </c>
      <c r="AX140" s="14" t="s">
        <v>80</v>
      </c>
      <c r="AY140" s="170" t="s">
        <v>131</v>
      </c>
    </row>
    <row r="141" spans="1:65" s="15" customFormat="1" ht="11.25">
      <c r="B141" s="177"/>
      <c r="D141" s="157" t="s">
        <v>143</v>
      </c>
      <c r="E141" s="178" t="s">
        <v>1</v>
      </c>
      <c r="F141" s="179" t="s">
        <v>146</v>
      </c>
      <c r="H141" s="180">
        <v>888.45</v>
      </c>
      <c r="I141" s="181"/>
      <c r="L141" s="177"/>
      <c r="M141" s="182"/>
      <c r="N141" s="183"/>
      <c r="O141" s="183"/>
      <c r="P141" s="183"/>
      <c r="Q141" s="183"/>
      <c r="R141" s="183"/>
      <c r="S141" s="183"/>
      <c r="T141" s="184"/>
      <c r="AT141" s="178" t="s">
        <v>143</v>
      </c>
      <c r="AU141" s="178" t="s">
        <v>90</v>
      </c>
      <c r="AV141" s="15" t="s">
        <v>139</v>
      </c>
      <c r="AW141" s="15" t="s">
        <v>34</v>
      </c>
      <c r="AX141" s="15" t="s">
        <v>88</v>
      </c>
      <c r="AY141" s="178" t="s">
        <v>131</v>
      </c>
    </row>
    <row r="142" spans="1:65" s="2" customFormat="1" ht="16.5" customHeight="1">
      <c r="A142" s="32"/>
      <c r="B142" s="143"/>
      <c r="C142" s="144" t="s">
        <v>139</v>
      </c>
      <c r="D142" s="144" t="s">
        <v>134</v>
      </c>
      <c r="E142" s="145" t="s">
        <v>160</v>
      </c>
      <c r="F142" s="146" t="s">
        <v>161</v>
      </c>
      <c r="G142" s="147" t="s">
        <v>162</v>
      </c>
      <c r="H142" s="148">
        <v>52.86</v>
      </c>
      <c r="I142" s="149"/>
      <c r="J142" s="150">
        <f>ROUND(I142*H142,2)</f>
        <v>0</v>
      </c>
      <c r="K142" s="146" t="s">
        <v>138</v>
      </c>
      <c r="L142" s="33"/>
      <c r="M142" s="151" t="s">
        <v>1</v>
      </c>
      <c r="N142" s="152" t="s">
        <v>45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0.20499999999999999</v>
      </c>
      <c r="T142" s="154">
        <f>S142*H142</f>
        <v>10.8363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139</v>
      </c>
      <c r="AT142" s="155" t="s">
        <v>134</v>
      </c>
      <c r="AU142" s="155" t="s">
        <v>90</v>
      </c>
      <c r="AY142" s="17" t="s">
        <v>131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88</v>
      </c>
      <c r="BK142" s="156">
        <f>ROUND(I142*H142,2)</f>
        <v>0</v>
      </c>
      <c r="BL142" s="17" t="s">
        <v>139</v>
      </c>
      <c r="BM142" s="155" t="s">
        <v>163</v>
      </c>
    </row>
    <row r="143" spans="1:65" s="2" customFormat="1" ht="29.25">
      <c r="A143" s="32"/>
      <c r="B143" s="33"/>
      <c r="C143" s="32"/>
      <c r="D143" s="157" t="s">
        <v>141</v>
      </c>
      <c r="E143" s="32"/>
      <c r="F143" s="158" t="s">
        <v>164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141</v>
      </c>
      <c r="AU143" s="17" t="s">
        <v>90</v>
      </c>
    </row>
    <row r="144" spans="1:65" s="13" customFormat="1" ht="11.25">
      <c r="B144" s="162"/>
      <c r="D144" s="157" t="s">
        <v>143</v>
      </c>
      <c r="E144" s="163" t="s">
        <v>1</v>
      </c>
      <c r="F144" s="164" t="s">
        <v>165</v>
      </c>
      <c r="H144" s="163" t="s">
        <v>1</v>
      </c>
      <c r="I144" s="165"/>
      <c r="L144" s="162"/>
      <c r="M144" s="166"/>
      <c r="N144" s="167"/>
      <c r="O144" s="167"/>
      <c r="P144" s="167"/>
      <c r="Q144" s="167"/>
      <c r="R144" s="167"/>
      <c r="S144" s="167"/>
      <c r="T144" s="168"/>
      <c r="AT144" s="163" t="s">
        <v>143</v>
      </c>
      <c r="AU144" s="163" t="s">
        <v>90</v>
      </c>
      <c r="AV144" s="13" t="s">
        <v>88</v>
      </c>
      <c r="AW144" s="13" t="s">
        <v>34</v>
      </c>
      <c r="AX144" s="13" t="s">
        <v>80</v>
      </c>
      <c r="AY144" s="163" t="s">
        <v>131</v>
      </c>
    </row>
    <row r="145" spans="1:65" s="14" customFormat="1" ht="11.25">
      <c r="B145" s="169"/>
      <c r="D145" s="157" t="s">
        <v>143</v>
      </c>
      <c r="E145" s="170" t="s">
        <v>1</v>
      </c>
      <c r="F145" s="171" t="s">
        <v>166</v>
      </c>
      <c r="H145" s="172">
        <v>52.86</v>
      </c>
      <c r="I145" s="173"/>
      <c r="L145" s="169"/>
      <c r="M145" s="174"/>
      <c r="N145" s="175"/>
      <c r="O145" s="175"/>
      <c r="P145" s="175"/>
      <c r="Q145" s="175"/>
      <c r="R145" s="175"/>
      <c r="S145" s="175"/>
      <c r="T145" s="176"/>
      <c r="AT145" s="170" t="s">
        <v>143</v>
      </c>
      <c r="AU145" s="170" t="s">
        <v>90</v>
      </c>
      <c r="AV145" s="14" t="s">
        <v>90</v>
      </c>
      <c r="AW145" s="14" t="s">
        <v>34</v>
      </c>
      <c r="AX145" s="14" t="s">
        <v>80</v>
      </c>
      <c r="AY145" s="170" t="s">
        <v>131</v>
      </c>
    </row>
    <row r="146" spans="1:65" s="15" customFormat="1" ht="11.25">
      <c r="B146" s="177"/>
      <c r="D146" s="157" t="s">
        <v>143</v>
      </c>
      <c r="E146" s="178" t="s">
        <v>1</v>
      </c>
      <c r="F146" s="179" t="s">
        <v>146</v>
      </c>
      <c r="H146" s="180">
        <v>52.86</v>
      </c>
      <c r="I146" s="181"/>
      <c r="L146" s="177"/>
      <c r="M146" s="182"/>
      <c r="N146" s="183"/>
      <c r="O146" s="183"/>
      <c r="P146" s="183"/>
      <c r="Q146" s="183"/>
      <c r="R146" s="183"/>
      <c r="S146" s="183"/>
      <c r="T146" s="184"/>
      <c r="AT146" s="178" t="s">
        <v>143</v>
      </c>
      <c r="AU146" s="178" t="s">
        <v>90</v>
      </c>
      <c r="AV146" s="15" t="s">
        <v>139</v>
      </c>
      <c r="AW146" s="15" t="s">
        <v>34</v>
      </c>
      <c r="AX146" s="15" t="s">
        <v>88</v>
      </c>
      <c r="AY146" s="178" t="s">
        <v>131</v>
      </c>
    </row>
    <row r="147" spans="1:65" s="2" customFormat="1" ht="24.2" customHeight="1">
      <c r="A147" s="32"/>
      <c r="B147" s="143"/>
      <c r="C147" s="144" t="s">
        <v>167</v>
      </c>
      <c r="D147" s="144" t="s">
        <v>134</v>
      </c>
      <c r="E147" s="145" t="s">
        <v>168</v>
      </c>
      <c r="F147" s="146" t="s">
        <v>169</v>
      </c>
      <c r="G147" s="147" t="s">
        <v>137</v>
      </c>
      <c r="H147" s="148">
        <v>72.5</v>
      </c>
      <c r="I147" s="149"/>
      <c r="J147" s="150">
        <f>ROUND(I147*H147,2)</f>
        <v>0</v>
      </c>
      <c r="K147" s="146" t="s">
        <v>138</v>
      </c>
      <c r="L147" s="33"/>
      <c r="M147" s="151" t="s">
        <v>1</v>
      </c>
      <c r="N147" s="152" t="s">
        <v>45</v>
      </c>
      <c r="O147" s="58"/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139</v>
      </c>
      <c r="AT147" s="155" t="s">
        <v>134</v>
      </c>
      <c r="AU147" s="155" t="s">
        <v>90</v>
      </c>
      <c r="AY147" s="17" t="s">
        <v>131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88</v>
      </c>
      <c r="BK147" s="156">
        <f>ROUND(I147*H147,2)</f>
        <v>0</v>
      </c>
      <c r="BL147" s="17" t="s">
        <v>139</v>
      </c>
      <c r="BM147" s="155" t="s">
        <v>170</v>
      </c>
    </row>
    <row r="148" spans="1:65" s="2" customFormat="1" ht="19.5">
      <c r="A148" s="32"/>
      <c r="B148" s="33"/>
      <c r="C148" s="32"/>
      <c r="D148" s="157" t="s">
        <v>141</v>
      </c>
      <c r="E148" s="32"/>
      <c r="F148" s="158" t="s">
        <v>171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141</v>
      </c>
      <c r="AU148" s="17" t="s">
        <v>90</v>
      </c>
    </row>
    <row r="149" spans="1:65" s="13" customFormat="1" ht="11.25">
      <c r="B149" s="162"/>
      <c r="D149" s="157" t="s">
        <v>143</v>
      </c>
      <c r="E149" s="163" t="s">
        <v>1</v>
      </c>
      <c r="F149" s="164" t="s">
        <v>172</v>
      </c>
      <c r="H149" s="163" t="s">
        <v>1</v>
      </c>
      <c r="I149" s="165"/>
      <c r="L149" s="162"/>
      <c r="M149" s="166"/>
      <c r="N149" s="167"/>
      <c r="O149" s="167"/>
      <c r="P149" s="167"/>
      <c r="Q149" s="167"/>
      <c r="R149" s="167"/>
      <c r="S149" s="167"/>
      <c r="T149" s="168"/>
      <c r="AT149" s="163" t="s">
        <v>143</v>
      </c>
      <c r="AU149" s="163" t="s">
        <v>90</v>
      </c>
      <c r="AV149" s="13" t="s">
        <v>88</v>
      </c>
      <c r="AW149" s="13" t="s">
        <v>34</v>
      </c>
      <c r="AX149" s="13" t="s">
        <v>80</v>
      </c>
      <c r="AY149" s="163" t="s">
        <v>131</v>
      </c>
    </row>
    <row r="150" spans="1:65" s="14" customFormat="1" ht="11.25">
      <c r="B150" s="169"/>
      <c r="D150" s="157" t="s">
        <v>143</v>
      </c>
      <c r="E150" s="170" t="s">
        <v>1</v>
      </c>
      <c r="F150" s="171" t="s">
        <v>173</v>
      </c>
      <c r="H150" s="172">
        <v>72.5</v>
      </c>
      <c r="I150" s="173"/>
      <c r="L150" s="169"/>
      <c r="M150" s="174"/>
      <c r="N150" s="175"/>
      <c r="O150" s="175"/>
      <c r="P150" s="175"/>
      <c r="Q150" s="175"/>
      <c r="R150" s="175"/>
      <c r="S150" s="175"/>
      <c r="T150" s="176"/>
      <c r="AT150" s="170" t="s">
        <v>143</v>
      </c>
      <c r="AU150" s="170" t="s">
        <v>90</v>
      </c>
      <c r="AV150" s="14" t="s">
        <v>90</v>
      </c>
      <c r="AW150" s="14" t="s">
        <v>34</v>
      </c>
      <c r="AX150" s="14" t="s">
        <v>80</v>
      </c>
      <c r="AY150" s="170" t="s">
        <v>131</v>
      </c>
    </row>
    <row r="151" spans="1:65" s="15" customFormat="1" ht="11.25">
      <c r="B151" s="177"/>
      <c r="D151" s="157" t="s">
        <v>143</v>
      </c>
      <c r="E151" s="178" t="s">
        <v>1</v>
      </c>
      <c r="F151" s="179" t="s">
        <v>146</v>
      </c>
      <c r="H151" s="180">
        <v>72.5</v>
      </c>
      <c r="I151" s="181"/>
      <c r="L151" s="177"/>
      <c r="M151" s="182"/>
      <c r="N151" s="183"/>
      <c r="O151" s="183"/>
      <c r="P151" s="183"/>
      <c r="Q151" s="183"/>
      <c r="R151" s="183"/>
      <c r="S151" s="183"/>
      <c r="T151" s="184"/>
      <c r="AT151" s="178" t="s">
        <v>143</v>
      </c>
      <c r="AU151" s="178" t="s">
        <v>90</v>
      </c>
      <c r="AV151" s="15" t="s">
        <v>139</v>
      </c>
      <c r="AW151" s="15" t="s">
        <v>34</v>
      </c>
      <c r="AX151" s="15" t="s">
        <v>88</v>
      </c>
      <c r="AY151" s="178" t="s">
        <v>131</v>
      </c>
    </row>
    <row r="152" spans="1:65" s="2" customFormat="1" ht="24.2" customHeight="1">
      <c r="A152" s="32"/>
      <c r="B152" s="143"/>
      <c r="C152" s="144" t="s">
        <v>174</v>
      </c>
      <c r="D152" s="144" t="s">
        <v>134</v>
      </c>
      <c r="E152" s="145" t="s">
        <v>175</v>
      </c>
      <c r="F152" s="146" t="s">
        <v>176</v>
      </c>
      <c r="G152" s="147" t="s">
        <v>162</v>
      </c>
      <c r="H152" s="148">
        <v>32.549999999999997</v>
      </c>
      <c r="I152" s="149"/>
      <c r="J152" s="150">
        <f>ROUND(I152*H152,2)</f>
        <v>0</v>
      </c>
      <c r="K152" s="146" t="s">
        <v>138</v>
      </c>
      <c r="L152" s="33"/>
      <c r="M152" s="151" t="s">
        <v>1</v>
      </c>
      <c r="N152" s="152" t="s">
        <v>45</v>
      </c>
      <c r="O152" s="58"/>
      <c r="P152" s="153">
        <f>O152*H152</f>
        <v>0</v>
      </c>
      <c r="Q152" s="153">
        <v>1.6449999999999999E-6</v>
      </c>
      <c r="R152" s="153">
        <f>Q152*H152</f>
        <v>5.3544749999999992E-5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139</v>
      </c>
      <c r="AT152" s="155" t="s">
        <v>134</v>
      </c>
      <c r="AU152" s="155" t="s">
        <v>90</v>
      </c>
      <c r="AY152" s="17" t="s">
        <v>131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88</v>
      </c>
      <c r="BK152" s="156">
        <f>ROUND(I152*H152,2)</f>
        <v>0</v>
      </c>
      <c r="BL152" s="17" t="s">
        <v>139</v>
      </c>
      <c r="BM152" s="155" t="s">
        <v>177</v>
      </c>
    </row>
    <row r="153" spans="1:65" s="2" customFormat="1" ht="19.5">
      <c r="A153" s="32"/>
      <c r="B153" s="33"/>
      <c r="C153" s="32"/>
      <c r="D153" s="157" t="s">
        <v>141</v>
      </c>
      <c r="E153" s="32"/>
      <c r="F153" s="158" t="s">
        <v>178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141</v>
      </c>
      <c r="AU153" s="17" t="s">
        <v>90</v>
      </c>
    </row>
    <row r="154" spans="1:65" s="13" customFormat="1" ht="11.25">
      <c r="B154" s="162"/>
      <c r="D154" s="157" t="s">
        <v>143</v>
      </c>
      <c r="E154" s="163" t="s">
        <v>1</v>
      </c>
      <c r="F154" s="164" t="s">
        <v>179</v>
      </c>
      <c r="H154" s="163" t="s">
        <v>1</v>
      </c>
      <c r="I154" s="165"/>
      <c r="L154" s="162"/>
      <c r="M154" s="166"/>
      <c r="N154" s="167"/>
      <c r="O154" s="167"/>
      <c r="P154" s="167"/>
      <c r="Q154" s="167"/>
      <c r="R154" s="167"/>
      <c r="S154" s="167"/>
      <c r="T154" s="168"/>
      <c r="AT154" s="163" t="s">
        <v>143</v>
      </c>
      <c r="AU154" s="163" t="s">
        <v>90</v>
      </c>
      <c r="AV154" s="13" t="s">
        <v>88</v>
      </c>
      <c r="AW154" s="13" t="s">
        <v>34</v>
      </c>
      <c r="AX154" s="13" t="s">
        <v>80</v>
      </c>
      <c r="AY154" s="163" t="s">
        <v>131</v>
      </c>
    </row>
    <row r="155" spans="1:65" s="14" customFormat="1" ht="11.25">
      <c r="B155" s="169"/>
      <c r="D155" s="157" t="s">
        <v>143</v>
      </c>
      <c r="E155" s="170" t="s">
        <v>1</v>
      </c>
      <c r="F155" s="171" t="s">
        <v>180</v>
      </c>
      <c r="H155" s="172">
        <v>32.549999999999997</v>
      </c>
      <c r="I155" s="173"/>
      <c r="L155" s="169"/>
      <c r="M155" s="174"/>
      <c r="N155" s="175"/>
      <c r="O155" s="175"/>
      <c r="P155" s="175"/>
      <c r="Q155" s="175"/>
      <c r="R155" s="175"/>
      <c r="S155" s="175"/>
      <c r="T155" s="176"/>
      <c r="AT155" s="170" t="s">
        <v>143</v>
      </c>
      <c r="AU155" s="170" t="s">
        <v>90</v>
      </c>
      <c r="AV155" s="14" t="s">
        <v>90</v>
      </c>
      <c r="AW155" s="14" t="s">
        <v>34</v>
      </c>
      <c r="AX155" s="14" t="s">
        <v>80</v>
      </c>
      <c r="AY155" s="170" t="s">
        <v>131</v>
      </c>
    </row>
    <row r="156" spans="1:65" s="15" customFormat="1" ht="11.25">
      <c r="B156" s="177"/>
      <c r="D156" s="157" t="s">
        <v>143</v>
      </c>
      <c r="E156" s="178" t="s">
        <v>1</v>
      </c>
      <c r="F156" s="179" t="s">
        <v>146</v>
      </c>
      <c r="H156" s="180">
        <v>32.549999999999997</v>
      </c>
      <c r="I156" s="181"/>
      <c r="L156" s="177"/>
      <c r="M156" s="182"/>
      <c r="N156" s="183"/>
      <c r="O156" s="183"/>
      <c r="P156" s="183"/>
      <c r="Q156" s="183"/>
      <c r="R156" s="183"/>
      <c r="S156" s="183"/>
      <c r="T156" s="184"/>
      <c r="AT156" s="178" t="s">
        <v>143</v>
      </c>
      <c r="AU156" s="178" t="s">
        <v>90</v>
      </c>
      <c r="AV156" s="15" t="s">
        <v>139</v>
      </c>
      <c r="AW156" s="15" t="s">
        <v>34</v>
      </c>
      <c r="AX156" s="15" t="s">
        <v>88</v>
      </c>
      <c r="AY156" s="178" t="s">
        <v>131</v>
      </c>
    </row>
    <row r="157" spans="1:65" s="2" customFormat="1" ht="16.5" customHeight="1">
      <c r="A157" s="32"/>
      <c r="B157" s="143"/>
      <c r="C157" s="144" t="s">
        <v>181</v>
      </c>
      <c r="D157" s="144" t="s">
        <v>134</v>
      </c>
      <c r="E157" s="145" t="s">
        <v>182</v>
      </c>
      <c r="F157" s="146" t="s">
        <v>183</v>
      </c>
      <c r="G157" s="147" t="s">
        <v>137</v>
      </c>
      <c r="H157" s="148">
        <v>104.02</v>
      </c>
      <c r="I157" s="149"/>
      <c r="J157" s="150">
        <f>ROUND(I157*H157,2)</f>
        <v>0</v>
      </c>
      <c r="K157" s="146" t="s">
        <v>138</v>
      </c>
      <c r="L157" s="33"/>
      <c r="M157" s="151" t="s">
        <v>1</v>
      </c>
      <c r="N157" s="152" t="s">
        <v>45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0.252</v>
      </c>
      <c r="T157" s="154">
        <f>S157*H157</f>
        <v>26.213039999999999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139</v>
      </c>
      <c r="AT157" s="155" t="s">
        <v>134</v>
      </c>
      <c r="AU157" s="155" t="s">
        <v>90</v>
      </c>
      <c r="AY157" s="17" t="s">
        <v>131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88</v>
      </c>
      <c r="BK157" s="156">
        <f>ROUND(I157*H157,2)</f>
        <v>0</v>
      </c>
      <c r="BL157" s="17" t="s">
        <v>139</v>
      </c>
      <c r="BM157" s="155" t="s">
        <v>184</v>
      </c>
    </row>
    <row r="158" spans="1:65" s="2" customFormat="1" ht="39">
      <c r="A158" s="32"/>
      <c r="B158" s="33"/>
      <c r="C158" s="32"/>
      <c r="D158" s="157" t="s">
        <v>141</v>
      </c>
      <c r="E158" s="32"/>
      <c r="F158" s="158" t="s">
        <v>185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141</v>
      </c>
      <c r="AU158" s="17" t="s">
        <v>90</v>
      </c>
    </row>
    <row r="159" spans="1:65" s="13" customFormat="1" ht="11.25">
      <c r="B159" s="162"/>
      <c r="D159" s="157" t="s">
        <v>143</v>
      </c>
      <c r="E159" s="163" t="s">
        <v>1</v>
      </c>
      <c r="F159" s="164" t="s">
        <v>186</v>
      </c>
      <c r="H159" s="163" t="s">
        <v>1</v>
      </c>
      <c r="I159" s="165"/>
      <c r="L159" s="162"/>
      <c r="M159" s="166"/>
      <c r="N159" s="167"/>
      <c r="O159" s="167"/>
      <c r="P159" s="167"/>
      <c r="Q159" s="167"/>
      <c r="R159" s="167"/>
      <c r="S159" s="167"/>
      <c r="T159" s="168"/>
      <c r="AT159" s="163" t="s">
        <v>143</v>
      </c>
      <c r="AU159" s="163" t="s">
        <v>90</v>
      </c>
      <c r="AV159" s="13" t="s">
        <v>88</v>
      </c>
      <c r="AW159" s="13" t="s">
        <v>34</v>
      </c>
      <c r="AX159" s="13" t="s">
        <v>80</v>
      </c>
      <c r="AY159" s="163" t="s">
        <v>131</v>
      </c>
    </row>
    <row r="160" spans="1:65" s="14" customFormat="1" ht="11.25">
      <c r="B160" s="169"/>
      <c r="D160" s="157" t="s">
        <v>143</v>
      </c>
      <c r="E160" s="170" t="s">
        <v>1</v>
      </c>
      <c r="F160" s="171" t="s">
        <v>187</v>
      </c>
      <c r="H160" s="172">
        <v>104.02</v>
      </c>
      <c r="I160" s="173"/>
      <c r="L160" s="169"/>
      <c r="M160" s="174"/>
      <c r="N160" s="175"/>
      <c r="O160" s="175"/>
      <c r="P160" s="175"/>
      <c r="Q160" s="175"/>
      <c r="R160" s="175"/>
      <c r="S160" s="175"/>
      <c r="T160" s="176"/>
      <c r="AT160" s="170" t="s">
        <v>143</v>
      </c>
      <c r="AU160" s="170" t="s">
        <v>90</v>
      </c>
      <c r="AV160" s="14" t="s">
        <v>90</v>
      </c>
      <c r="AW160" s="14" t="s">
        <v>34</v>
      </c>
      <c r="AX160" s="14" t="s">
        <v>80</v>
      </c>
      <c r="AY160" s="170" t="s">
        <v>131</v>
      </c>
    </row>
    <row r="161" spans="1:65" s="15" customFormat="1" ht="11.25">
      <c r="B161" s="177"/>
      <c r="D161" s="157" t="s">
        <v>143</v>
      </c>
      <c r="E161" s="178" t="s">
        <v>1</v>
      </c>
      <c r="F161" s="179" t="s">
        <v>146</v>
      </c>
      <c r="H161" s="180">
        <v>104.02</v>
      </c>
      <c r="I161" s="181"/>
      <c r="L161" s="177"/>
      <c r="M161" s="182"/>
      <c r="N161" s="183"/>
      <c r="O161" s="183"/>
      <c r="P161" s="183"/>
      <c r="Q161" s="183"/>
      <c r="R161" s="183"/>
      <c r="S161" s="183"/>
      <c r="T161" s="184"/>
      <c r="AT161" s="178" t="s">
        <v>143</v>
      </c>
      <c r="AU161" s="178" t="s">
        <v>90</v>
      </c>
      <c r="AV161" s="15" t="s">
        <v>139</v>
      </c>
      <c r="AW161" s="15" t="s">
        <v>34</v>
      </c>
      <c r="AX161" s="15" t="s">
        <v>88</v>
      </c>
      <c r="AY161" s="178" t="s">
        <v>131</v>
      </c>
    </row>
    <row r="162" spans="1:65" s="2" customFormat="1" ht="33" customHeight="1">
      <c r="A162" s="32"/>
      <c r="B162" s="143"/>
      <c r="C162" s="144" t="s">
        <v>188</v>
      </c>
      <c r="D162" s="144" t="s">
        <v>134</v>
      </c>
      <c r="E162" s="145" t="s">
        <v>189</v>
      </c>
      <c r="F162" s="146" t="s">
        <v>190</v>
      </c>
      <c r="G162" s="147" t="s">
        <v>191</v>
      </c>
      <c r="H162" s="148">
        <v>18.152000000000001</v>
      </c>
      <c r="I162" s="149"/>
      <c r="J162" s="150">
        <f>ROUND(I162*H162,2)</f>
        <v>0</v>
      </c>
      <c r="K162" s="146" t="s">
        <v>138</v>
      </c>
      <c r="L162" s="33"/>
      <c r="M162" s="151" t="s">
        <v>1</v>
      </c>
      <c r="N162" s="152" t="s">
        <v>45</v>
      </c>
      <c r="O162" s="58"/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139</v>
      </c>
      <c r="AT162" s="155" t="s">
        <v>134</v>
      </c>
      <c r="AU162" s="155" t="s">
        <v>90</v>
      </c>
      <c r="AY162" s="17" t="s">
        <v>131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88</v>
      </c>
      <c r="BK162" s="156">
        <f>ROUND(I162*H162,2)</f>
        <v>0</v>
      </c>
      <c r="BL162" s="17" t="s">
        <v>139</v>
      </c>
      <c r="BM162" s="155" t="s">
        <v>192</v>
      </c>
    </row>
    <row r="163" spans="1:65" s="2" customFormat="1" ht="29.25">
      <c r="A163" s="32"/>
      <c r="B163" s="33"/>
      <c r="C163" s="32"/>
      <c r="D163" s="157" t="s">
        <v>141</v>
      </c>
      <c r="E163" s="32"/>
      <c r="F163" s="158" t="s">
        <v>193</v>
      </c>
      <c r="G163" s="32"/>
      <c r="H163" s="32"/>
      <c r="I163" s="159"/>
      <c r="J163" s="32"/>
      <c r="K163" s="32"/>
      <c r="L163" s="33"/>
      <c r="M163" s="160"/>
      <c r="N163" s="161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141</v>
      </c>
      <c r="AU163" s="17" t="s">
        <v>90</v>
      </c>
    </row>
    <row r="164" spans="1:65" s="13" customFormat="1" ht="11.25">
      <c r="B164" s="162"/>
      <c r="D164" s="157" t="s">
        <v>143</v>
      </c>
      <c r="E164" s="163" t="s">
        <v>1</v>
      </c>
      <c r="F164" s="164" t="s">
        <v>194</v>
      </c>
      <c r="H164" s="163" t="s">
        <v>1</v>
      </c>
      <c r="I164" s="165"/>
      <c r="L164" s="162"/>
      <c r="M164" s="166"/>
      <c r="N164" s="167"/>
      <c r="O164" s="167"/>
      <c r="P164" s="167"/>
      <c r="Q164" s="167"/>
      <c r="R164" s="167"/>
      <c r="S164" s="167"/>
      <c r="T164" s="168"/>
      <c r="AT164" s="163" t="s">
        <v>143</v>
      </c>
      <c r="AU164" s="163" t="s">
        <v>90</v>
      </c>
      <c r="AV164" s="13" t="s">
        <v>88</v>
      </c>
      <c r="AW164" s="13" t="s">
        <v>34</v>
      </c>
      <c r="AX164" s="13" t="s">
        <v>80</v>
      </c>
      <c r="AY164" s="163" t="s">
        <v>131</v>
      </c>
    </row>
    <row r="165" spans="1:65" s="14" customFormat="1" ht="11.25">
      <c r="B165" s="169"/>
      <c r="D165" s="157" t="s">
        <v>143</v>
      </c>
      <c r="E165" s="170" t="s">
        <v>1</v>
      </c>
      <c r="F165" s="171" t="s">
        <v>195</v>
      </c>
      <c r="H165" s="172">
        <v>18.152000000000001</v>
      </c>
      <c r="I165" s="173"/>
      <c r="L165" s="169"/>
      <c r="M165" s="174"/>
      <c r="N165" s="175"/>
      <c r="O165" s="175"/>
      <c r="P165" s="175"/>
      <c r="Q165" s="175"/>
      <c r="R165" s="175"/>
      <c r="S165" s="175"/>
      <c r="T165" s="176"/>
      <c r="AT165" s="170" t="s">
        <v>143</v>
      </c>
      <c r="AU165" s="170" t="s">
        <v>90</v>
      </c>
      <c r="AV165" s="14" t="s">
        <v>90</v>
      </c>
      <c r="AW165" s="14" t="s">
        <v>34</v>
      </c>
      <c r="AX165" s="14" t="s">
        <v>80</v>
      </c>
      <c r="AY165" s="170" t="s">
        <v>131</v>
      </c>
    </row>
    <row r="166" spans="1:65" s="15" customFormat="1" ht="11.25">
      <c r="B166" s="177"/>
      <c r="D166" s="157" t="s">
        <v>143</v>
      </c>
      <c r="E166" s="178" t="s">
        <v>1</v>
      </c>
      <c r="F166" s="179" t="s">
        <v>146</v>
      </c>
      <c r="H166" s="180">
        <v>18.152000000000001</v>
      </c>
      <c r="I166" s="181"/>
      <c r="L166" s="177"/>
      <c r="M166" s="182"/>
      <c r="N166" s="183"/>
      <c r="O166" s="183"/>
      <c r="P166" s="183"/>
      <c r="Q166" s="183"/>
      <c r="R166" s="183"/>
      <c r="S166" s="183"/>
      <c r="T166" s="184"/>
      <c r="AT166" s="178" t="s">
        <v>143</v>
      </c>
      <c r="AU166" s="178" t="s">
        <v>90</v>
      </c>
      <c r="AV166" s="15" t="s">
        <v>139</v>
      </c>
      <c r="AW166" s="15" t="s">
        <v>34</v>
      </c>
      <c r="AX166" s="15" t="s">
        <v>88</v>
      </c>
      <c r="AY166" s="178" t="s">
        <v>131</v>
      </c>
    </row>
    <row r="167" spans="1:65" s="2" customFormat="1" ht="33" customHeight="1">
      <c r="A167" s="32"/>
      <c r="B167" s="143"/>
      <c r="C167" s="144" t="s">
        <v>196</v>
      </c>
      <c r="D167" s="144" t="s">
        <v>134</v>
      </c>
      <c r="E167" s="145" t="s">
        <v>197</v>
      </c>
      <c r="F167" s="146" t="s">
        <v>198</v>
      </c>
      <c r="G167" s="147" t="s">
        <v>137</v>
      </c>
      <c r="H167" s="148">
        <v>32.729999999999997</v>
      </c>
      <c r="I167" s="149"/>
      <c r="J167" s="150">
        <f>ROUND(I167*H167,2)</f>
        <v>0</v>
      </c>
      <c r="K167" s="146" t="s">
        <v>138</v>
      </c>
      <c r="L167" s="33"/>
      <c r="M167" s="151" t="s">
        <v>1</v>
      </c>
      <c r="N167" s="152" t="s">
        <v>45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139</v>
      </c>
      <c r="AT167" s="155" t="s">
        <v>134</v>
      </c>
      <c r="AU167" s="155" t="s">
        <v>90</v>
      </c>
      <c r="AY167" s="17" t="s">
        <v>131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88</v>
      </c>
      <c r="BK167" s="156">
        <f>ROUND(I167*H167,2)</f>
        <v>0</v>
      </c>
      <c r="BL167" s="17" t="s">
        <v>139</v>
      </c>
      <c r="BM167" s="155" t="s">
        <v>199</v>
      </c>
    </row>
    <row r="168" spans="1:65" s="2" customFormat="1" ht="29.25">
      <c r="A168" s="32"/>
      <c r="B168" s="33"/>
      <c r="C168" s="32"/>
      <c r="D168" s="157" t="s">
        <v>141</v>
      </c>
      <c r="E168" s="32"/>
      <c r="F168" s="158" t="s">
        <v>200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141</v>
      </c>
      <c r="AU168" s="17" t="s">
        <v>90</v>
      </c>
    </row>
    <row r="169" spans="1:65" s="13" customFormat="1" ht="11.25">
      <c r="B169" s="162"/>
      <c r="D169" s="157" t="s">
        <v>143</v>
      </c>
      <c r="E169" s="163" t="s">
        <v>1</v>
      </c>
      <c r="F169" s="164" t="s">
        <v>201</v>
      </c>
      <c r="H169" s="163" t="s">
        <v>1</v>
      </c>
      <c r="I169" s="165"/>
      <c r="L169" s="162"/>
      <c r="M169" s="166"/>
      <c r="N169" s="167"/>
      <c r="O169" s="167"/>
      <c r="P169" s="167"/>
      <c r="Q169" s="167"/>
      <c r="R169" s="167"/>
      <c r="S169" s="167"/>
      <c r="T169" s="168"/>
      <c r="AT169" s="163" t="s">
        <v>143</v>
      </c>
      <c r="AU169" s="163" t="s">
        <v>90</v>
      </c>
      <c r="AV169" s="13" t="s">
        <v>88</v>
      </c>
      <c r="AW169" s="13" t="s">
        <v>34</v>
      </c>
      <c r="AX169" s="13" t="s">
        <v>80</v>
      </c>
      <c r="AY169" s="163" t="s">
        <v>131</v>
      </c>
    </row>
    <row r="170" spans="1:65" s="14" customFormat="1" ht="11.25">
      <c r="B170" s="169"/>
      <c r="D170" s="157" t="s">
        <v>143</v>
      </c>
      <c r="E170" s="170" t="s">
        <v>1</v>
      </c>
      <c r="F170" s="171" t="s">
        <v>202</v>
      </c>
      <c r="H170" s="172">
        <v>32.729999999999997</v>
      </c>
      <c r="I170" s="173"/>
      <c r="L170" s="169"/>
      <c r="M170" s="174"/>
      <c r="N170" s="175"/>
      <c r="O170" s="175"/>
      <c r="P170" s="175"/>
      <c r="Q170" s="175"/>
      <c r="R170" s="175"/>
      <c r="S170" s="175"/>
      <c r="T170" s="176"/>
      <c r="AT170" s="170" t="s">
        <v>143</v>
      </c>
      <c r="AU170" s="170" t="s">
        <v>90</v>
      </c>
      <c r="AV170" s="14" t="s">
        <v>90</v>
      </c>
      <c r="AW170" s="14" t="s">
        <v>34</v>
      </c>
      <c r="AX170" s="14" t="s">
        <v>80</v>
      </c>
      <c r="AY170" s="170" t="s">
        <v>131</v>
      </c>
    </row>
    <row r="171" spans="1:65" s="15" customFormat="1" ht="11.25">
      <c r="B171" s="177"/>
      <c r="D171" s="157" t="s">
        <v>143</v>
      </c>
      <c r="E171" s="178" t="s">
        <v>1</v>
      </c>
      <c r="F171" s="179" t="s">
        <v>146</v>
      </c>
      <c r="H171" s="180">
        <v>32.729999999999997</v>
      </c>
      <c r="I171" s="181"/>
      <c r="L171" s="177"/>
      <c r="M171" s="182"/>
      <c r="N171" s="183"/>
      <c r="O171" s="183"/>
      <c r="P171" s="183"/>
      <c r="Q171" s="183"/>
      <c r="R171" s="183"/>
      <c r="S171" s="183"/>
      <c r="T171" s="184"/>
      <c r="AT171" s="178" t="s">
        <v>143</v>
      </c>
      <c r="AU171" s="178" t="s">
        <v>90</v>
      </c>
      <c r="AV171" s="15" t="s">
        <v>139</v>
      </c>
      <c r="AW171" s="15" t="s">
        <v>34</v>
      </c>
      <c r="AX171" s="15" t="s">
        <v>88</v>
      </c>
      <c r="AY171" s="178" t="s">
        <v>131</v>
      </c>
    </row>
    <row r="172" spans="1:65" s="2" customFormat="1" ht="24.2" customHeight="1">
      <c r="A172" s="32"/>
      <c r="B172" s="143"/>
      <c r="C172" s="144" t="s">
        <v>203</v>
      </c>
      <c r="D172" s="144" t="s">
        <v>134</v>
      </c>
      <c r="E172" s="145" t="s">
        <v>204</v>
      </c>
      <c r="F172" s="146" t="s">
        <v>205</v>
      </c>
      <c r="G172" s="147" t="s">
        <v>137</v>
      </c>
      <c r="H172" s="148">
        <v>32.729999999999997</v>
      </c>
      <c r="I172" s="149"/>
      <c r="J172" s="150">
        <f>ROUND(I172*H172,2)</f>
        <v>0</v>
      </c>
      <c r="K172" s="146" t="s">
        <v>138</v>
      </c>
      <c r="L172" s="33"/>
      <c r="M172" s="151" t="s">
        <v>1</v>
      </c>
      <c r="N172" s="152" t="s">
        <v>45</v>
      </c>
      <c r="O172" s="58"/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5" t="s">
        <v>139</v>
      </c>
      <c r="AT172" s="155" t="s">
        <v>134</v>
      </c>
      <c r="AU172" s="155" t="s">
        <v>90</v>
      </c>
      <c r="AY172" s="17" t="s">
        <v>131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7" t="s">
        <v>88</v>
      </c>
      <c r="BK172" s="156">
        <f>ROUND(I172*H172,2)</f>
        <v>0</v>
      </c>
      <c r="BL172" s="17" t="s">
        <v>139</v>
      </c>
      <c r="BM172" s="155" t="s">
        <v>206</v>
      </c>
    </row>
    <row r="173" spans="1:65" s="2" customFormat="1" ht="19.5">
      <c r="A173" s="32"/>
      <c r="B173" s="33"/>
      <c r="C173" s="32"/>
      <c r="D173" s="157" t="s">
        <v>141</v>
      </c>
      <c r="E173" s="32"/>
      <c r="F173" s="158" t="s">
        <v>207</v>
      </c>
      <c r="G173" s="32"/>
      <c r="H173" s="32"/>
      <c r="I173" s="159"/>
      <c r="J173" s="32"/>
      <c r="K173" s="32"/>
      <c r="L173" s="33"/>
      <c r="M173" s="160"/>
      <c r="N173" s="161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141</v>
      </c>
      <c r="AU173" s="17" t="s">
        <v>90</v>
      </c>
    </row>
    <row r="174" spans="1:65" s="13" customFormat="1" ht="11.25">
      <c r="B174" s="162"/>
      <c r="D174" s="157" t="s">
        <v>143</v>
      </c>
      <c r="E174" s="163" t="s">
        <v>1</v>
      </c>
      <c r="F174" s="164" t="s">
        <v>208</v>
      </c>
      <c r="H174" s="163" t="s">
        <v>1</v>
      </c>
      <c r="I174" s="165"/>
      <c r="L174" s="162"/>
      <c r="M174" s="166"/>
      <c r="N174" s="167"/>
      <c r="O174" s="167"/>
      <c r="P174" s="167"/>
      <c r="Q174" s="167"/>
      <c r="R174" s="167"/>
      <c r="S174" s="167"/>
      <c r="T174" s="168"/>
      <c r="AT174" s="163" t="s">
        <v>143</v>
      </c>
      <c r="AU174" s="163" t="s">
        <v>90</v>
      </c>
      <c r="AV174" s="13" t="s">
        <v>88</v>
      </c>
      <c r="AW174" s="13" t="s">
        <v>34</v>
      </c>
      <c r="AX174" s="13" t="s">
        <v>80</v>
      </c>
      <c r="AY174" s="163" t="s">
        <v>131</v>
      </c>
    </row>
    <row r="175" spans="1:65" s="14" customFormat="1" ht="11.25">
      <c r="B175" s="169"/>
      <c r="D175" s="157" t="s">
        <v>143</v>
      </c>
      <c r="E175" s="170" t="s">
        <v>1</v>
      </c>
      <c r="F175" s="171" t="s">
        <v>202</v>
      </c>
      <c r="H175" s="172">
        <v>32.729999999999997</v>
      </c>
      <c r="I175" s="173"/>
      <c r="L175" s="169"/>
      <c r="M175" s="174"/>
      <c r="N175" s="175"/>
      <c r="O175" s="175"/>
      <c r="P175" s="175"/>
      <c r="Q175" s="175"/>
      <c r="R175" s="175"/>
      <c r="S175" s="175"/>
      <c r="T175" s="176"/>
      <c r="AT175" s="170" t="s">
        <v>143</v>
      </c>
      <c r="AU175" s="170" t="s">
        <v>90</v>
      </c>
      <c r="AV175" s="14" t="s">
        <v>90</v>
      </c>
      <c r="AW175" s="14" t="s">
        <v>34</v>
      </c>
      <c r="AX175" s="14" t="s">
        <v>80</v>
      </c>
      <c r="AY175" s="170" t="s">
        <v>131</v>
      </c>
    </row>
    <row r="176" spans="1:65" s="15" customFormat="1" ht="11.25">
      <c r="B176" s="177"/>
      <c r="D176" s="157" t="s">
        <v>143</v>
      </c>
      <c r="E176" s="178" t="s">
        <v>1</v>
      </c>
      <c r="F176" s="179" t="s">
        <v>146</v>
      </c>
      <c r="H176" s="180">
        <v>32.729999999999997</v>
      </c>
      <c r="I176" s="181"/>
      <c r="L176" s="177"/>
      <c r="M176" s="182"/>
      <c r="N176" s="183"/>
      <c r="O176" s="183"/>
      <c r="P176" s="183"/>
      <c r="Q176" s="183"/>
      <c r="R176" s="183"/>
      <c r="S176" s="183"/>
      <c r="T176" s="184"/>
      <c r="AT176" s="178" t="s">
        <v>143</v>
      </c>
      <c r="AU176" s="178" t="s">
        <v>90</v>
      </c>
      <c r="AV176" s="15" t="s">
        <v>139</v>
      </c>
      <c r="AW176" s="15" t="s">
        <v>34</v>
      </c>
      <c r="AX176" s="15" t="s">
        <v>88</v>
      </c>
      <c r="AY176" s="178" t="s">
        <v>131</v>
      </c>
    </row>
    <row r="177" spans="1:65" s="2" customFormat="1" ht="16.5" customHeight="1">
      <c r="A177" s="32"/>
      <c r="B177" s="143"/>
      <c r="C177" s="185" t="s">
        <v>132</v>
      </c>
      <c r="D177" s="185" t="s">
        <v>209</v>
      </c>
      <c r="E177" s="186" t="s">
        <v>210</v>
      </c>
      <c r="F177" s="187" t="s">
        <v>211</v>
      </c>
      <c r="G177" s="188" t="s">
        <v>212</v>
      </c>
      <c r="H177" s="189">
        <v>1.1459999999999999</v>
      </c>
      <c r="I177" s="190"/>
      <c r="J177" s="191">
        <f>ROUND(I177*H177,2)</f>
        <v>0</v>
      </c>
      <c r="K177" s="187" t="s">
        <v>138</v>
      </c>
      <c r="L177" s="192"/>
      <c r="M177" s="193" t="s">
        <v>1</v>
      </c>
      <c r="N177" s="194" t="s">
        <v>45</v>
      </c>
      <c r="O177" s="58"/>
      <c r="P177" s="153">
        <f>O177*H177</f>
        <v>0</v>
      </c>
      <c r="Q177" s="153">
        <v>1E-3</v>
      </c>
      <c r="R177" s="153">
        <f>Q177*H177</f>
        <v>1.1459999999999999E-3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188</v>
      </c>
      <c r="AT177" s="155" t="s">
        <v>209</v>
      </c>
      <c r="AU177" s="155" t="s">
        <v>90</v>
      </c>
      <c r="AY177" s="17" t="s">
        <v>131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88</v>
      </c>
      <c r="BK177" s="156">
        <f>ROUND(I177*H177,2)</f>
        <v>0</v>
      </c>
      <c r="BL177" s="17" t="s">
        <v>139</v>
      </c>
      <c r="BM177" s="155" t="s">
        <v>213</v>
      </c>
    </row>
    <row r="178" spans="1:65" s="2" customFormat="1" ht="11.25">
      <c r="A178" s="32"/>
      <c r="B178" s="33"/>
      <c r="C178" s="32"/>
      <c r="D178" s="157" t="s">
        <v>141</v>
      </c>
      <c r="E178" s="32"/>
      <c r="F178" s="158" t="s">
        <v>211</v>
      </c>
      <c r="G178" s="32"/>
      <c r="H178" s="32"/>
      <c r="I178" s="159"/>
      <c r="J178" s="32"/>
      <c r="K178" s="32"/>
      <c r="L178" s="33"/>
      <c r="M178" s="160"/>
      <c r="N178" s="161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141</v>
      </c>
      <c r="AU178" s="17" t="s">
        <v>90</v>
      </c>
    </row>
    <row r="179" spans="1:65" s="13" customFormat="1" ht="11.25">
      <c r="B179" s="162"/>
      <c r="D179" s="157" t="s">
        <v>143</v>
      </c>
      <c r="E179" s="163" t="s">
        <v>1</v>
      </c>
      <c r="F179" s="164" t="s">
        <v>211</v>
      </c>
      <c r="H179" s="163" t="s">
        <v>1</v>
      </c>
      <c r="I179" s="165"/>
      <c r="L179" s="162"/>
      <c r="M179" s="166"/>
      <c r="N179" s="167"/>
      <c r="O179" s="167"/>
      <c r="P179" s="167"/>
      <c r="Q179" s="167"/>
      <c r="R179" s="167"/>
      <c r="S179" s="167"/>
      <c r="T179" s="168"/>
      <c r="AT179" s="163" t="s">
        <v>143</v>
      </c>
      <c r="AU179" s="163" t="s">
        <v>90</v>
      </c>
      <c r="AV179" s="13" t="s">
        <v>88</v>
      </c>
      <c r="AW179" s="13" t="s">
        <v>34</v>
      </c>
      <c r="AX179" s="13" t="s">
        <v>80</v>
      </c>
      <c r="AY179" s="163" t="s">
        <v>131</v>
      </c>
    </row>
    <row r="180" spans="1:65" s="14" customFormat="1" ht="11.25">
      <c r="B180" s="169"/>
      <c r="D180" s="157" t="s">
        <v>143</v>
      </c>
      <c r="E180" s="170" t="s">
        <v>1</v>
      </c>
      <c r="F180" s="171" t="s">
        <v>214</v>
      </c>
      <c r="H180" s="172">
        <v>1.1459999999999999</v>
      </c>
      <c r="I180" s="173"/>
      <c r="L180" s="169"/>
      <c r="M180" s="174"/>
      <c r="N180" s="175"/>
      <c r="O180" s="175"/>
      <c r="P180" s="175"/>
      <c r="Q180" s="175"/>
      <c r="R180" s="175"/>
      <c r="S180" s="175"/>
      <c r="T180" s="176"/>
      <c r="AT180" s="170" t="s">
        <v>143</v>
      </c>
      <c r="AU180" s="170" t="s">
        <v>90</v>
      </c>
      <c r="AV180" s="14" t="s">
        <v>90</v>
      </c>
      <c r="AW180" s="14" t="s">
        <v>34</v>
      </c>
      <c r="AX180" s="14" t="s">
        <v>80</v>
      </c>
      <c r="AY180" s="170" t="s">
        <v>131</v>
      </c>
    </row>
    <row r="181" spans="1:65" s="15" customFormat="1" ht="11.25">
      <c r="B181" s="177"/>
      <c r="D181" s="157" t="s">
        <v>143</v>
      </c>
      <c r="E181" s="178" t="s">
        <v>1</v>
      </c>
      <c r="F181" s="179" t="s">
        <v>146</v>
      </c>
      <c r="H181" s="180">
        <v>1.1459999999999999</v>
      </c>
      <c r="I181" s="181"/>
      <c r="L181" s="177"/>
      <c r="M181" s="182"/>
      <c r="N181" s="183"/>
      <c r="O181" s="183"/>
      <c r="P181" s="183"/>
      <c r="Q181" s="183"/>
      <c r="R181" s="183"/>
      <c r="S181" s="183"/>
      <c r="T181" s="184"/>
      <c r="AT181" s="178" t="s">
        <v>143</v>
      </c>
      <c r="AU181" s="178" t="s">
        <v>90</v>
      </c>
      <c r="AV181" s="15" t="s">
        <v>139</v>
      </c>
      <c r="AW181" s="15" t="s">
        <v>34</v>
      </c>
      <c r="AX181" s="15" t="s">
        <v>88</v>
      </c>
      <c r="AY181" s="178" t="s">
        <v>131</v>
      </c>
    </row>
    <row r="182" spans="1:65" s="2" customFormat="1" ht="24.2" customHeight="1">
      <c r="A182" s="32"/>
      <c r="B182" s="143"/>
      <c r="C182" s="144" t="s">
        <v>215</v>
      </c>
      <c r="D182" s="144" t="s">
        <v>134</v>
      </c>
      <c r="E182" s="145" t="s">
        <v>216</v>
      </c>
      <c r="F182" s="146" t="s">
        <v>217</v>
      </c>
      <c r="G182" s="147" t="s">
        <v>137</v>
      </c>
      <c r="H182" s="148">
        <v>182.98</v>
      </c>
      <c r="I182" s="149"/>
      <c r="J182" s="150">
        <f>ROUND(I182*H182,2)</f>
        <v>0</v>
      </c>
      <c r="K182" s="146" t="s">
        <v>138</v>
      </c>
      <c r="L182" s="33"/>
      <c r="M182" s="151" t="s">
        <v>1</v>
      </c>
      <c r="N182" s="152" t="s">
        <v>45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139</v>
      </c>
      <c r="AT182" s="155" t="s">
        <v>134</v>
      </c>
      <c r="AU182" s="155" t="s">
        <v>90</v>
      </c>
      <c r="AY182" s="17" t="s">
        <v>131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88</v>
      </c>
      <c r="BK182" s="156">
        <f>ROUND(I182*H182,2)</f>
        <v>0</v>
      </c>
      <c r="BL182" s="17" t="s">
        <v>139</v>
      </c>
      <c r="BM182" s="155" t="s">
        <v>218</v>
      </c>
    </row>
    <row r="183" spans="1:65" s="2" customFormat="1" ht="19.5">
      <c r="A183" s="32"/>
      <c r="B183" s="33"/>
      <c r="C183" s="32"/>
      <c r="D183" s="157" t="s">
        <v>141</v>
      </c>
      <c r="E183" s="32"/>
      <c r="F183" s="158" t="s">
        <v>219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141</v>
      </c>
      <c r="AU183" s="17" t="s">
        <v>90</v>
      </c>
    </row>
    <row r="184" spans="1:65" s="13" customFormat="1" ht="11.25">
      <c r="B184" s="162"/>
      <c r="D184" s="157" t="s">
        <v>143</v>
      </c>
      <c r="E184" s="163" t="s">
        <v>1</v>
      </c>
      <c r="F184" s="164" t="s">
        <v>220</v>
      </c>
      <c r="H184" s="163" t="s">
        <v>1</v>
      </c>
      <c r="I184" s="165"/>
      <c r="L184" s="162"/>
      <c r="M184" s="166"/>
      <c r="N184" s="167"/>
      <c r="O184" s="167"/>
      <c r="P184" s="167"/>
      <c r="Q184" s="167"/>
      <c r="R184" s="167"/>
      <c r="S184" s="167"/>
      <c r="T184" s="168"/>
      <c r="AT184" s="163" t="s">
        <v>143</v>
      </c>
      <c r="AU184" s="163" t="s">
        <v>90</v>
      </c>
      <c r="AV184" s="13" t="s">
        <v>88</v>
      </c>
      <c r="AW184" s="13" t="s">
        <v>34</v>
      </c>
      <c r="AX184" s="13" t="s">
        <v>80</v>
      </c>
      <c r="AY184" s="163" t="s">
        <v>131</v>
      </c>
    </row>
    <row r="185" spans="1:65" s="14" customFormat="1" ht="11.25">
      <c r="B185" s="169"/>
      <c r="D185" s="157" t="s">
        <v>143</v>
      </c>
      <c r="E185" s="170" t="s">
        <v>1</v>
      </c>
      <c r="F185" s="171" t="s">
        <v>221</v>
      </c>
      <c r="H185" s="172">
        <v>137.6</v>
      </c>
      <c r="I185" s="173"/>
      <c r="L185" s="169"/>
      <c r="M185" s="174"/>
      <c r="N185" s="175"/>
      <c r="O185" s="175"/>
      <c r="P185" s="175"/>
      <c r="Q185" s="175"/>
      <c r="R185" s="175"/>
      <c r="S185" s="175"/>
      <c r="T185" s="176"/>
      <c r="AT185" s="170" t="s">
        <v>143</v>
      </c>
      <c r="AU185" s="170" t="s">
        <v>90</v>
      </c>
      <c r="AV185" s="14" t="s">
        <v>90</v>
      </c>
      <c r="AW185" s="14" t="s">
        <v>34</v>
      </c>
      <c r="AX185" s="14" t="s">
        <v>80</v>
      </c>
      <c r="AY185" s="170" t="s">
        <v>131</v>
      </c>
    </row>
    <row r="186" spans="1:65" s="13" customFormat="1" ht="11.25">
      <c r="B186" s="162"/>
      <c r="D186" s="157" t="s">
        <v>143</v>
      </c>
      <c r="E186" s="163" t="s">
        <v>1</v>
      </c>
      <c r="F186" s="164" t="s">
        <v>222</v>
      </c>
      <c r="H186" s="163" t="s">
        <v>1</v>
      </c>
      <c r="I186" s="165"/>
      <c r="L186" s="162"/>
      <c r="M186" s="166"/>
      <c r="N186" s="167"/>
      <c r="O186" s="167"/>
      <c r="P186" s="167"/>
      <c r="Q186" s="167"/>
      <c r="R186" s="167"/>
      <c r="S186" s="167"/>
      <c r="T186" s="168"/>
      <c r="AT186" s="163" t="s">
        <v>143</v>
      </c>
      <c r="AU186" s="163" t="s">
        <v>90</v>
      </c>
      <c r="AV186" s="13" t="s">
        <v>88</v>
      </c>
      <c r="AW186" s="13" t="s">
        <v>34</v>
      </c>
      <c r="AX186" s="13" t="s">
        <v>80</v>
      </c>
      <c r="AY186" s="163" t="s">
        <v>131</v>
      </c>
    </row>
    <row r="187" spans="1:65" s="14" customFormat="1" ht="11.25">
      <c r="B187" s="169"/>
      <c r="D187" s="157" t="s">
        <v>143</v>
      </c>
      <c r="E187" s="170" t="s">
        <v>1</v>
      </c>
      <c r="F187" s="171" t="s">
        <v>223</v>
      </c>
      <c r="H187" s="172">
        <v>45.38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0" t="s">
        <v>143</v>
      </c>
      <c r="AU187" s="170" t="s">
        <v>90</v>
      </c>
      <c r="AV187" s="14" t="s">
        <v>90</v>
      </c>
      <c r="AW187" s="14" t="s">
        <v>34</v>
      </c>
      <c r="AX187" s="14" t="s">
        <v>80</v>
      </c>
      <c r="AY187" s="170" t="s">
        <v>131</v>
      </c>
    </row>
    <row r="188" spans="1:65" s="15" customFormat="1" ht="11.25">
      <c r="B188" s="177"/>
      <c r="D188" s="157" t="s">
        <v>143</v>
      </c>
      <c r="E188" s="178" t="s">
        <v>1</v>
      </c>
      <c r="F188" s="179" t="s">
        <v>146</v>
      </c>
      <c r="H188" s="180">
        <v>182.98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143</v>
      </c>
      <c r="AU188" s="178" t="s">
        <v>90</v>
      </c>
      <c r="AV188" s="15" t="s">
        <v>139</v>
      </c>
      <c r="AW188" s="15" t="s">
        <v>34</v>
      </c>
      <c r="AX188" s="15" t="s">
        <v>88</v>
      </c>
      <c r="AY188" s="178" t="s">
        <v>131</v>
      </c>
    </row>
    <row r="189" spans="1:65" s="2" customFormat="1" ht="24.2" customHeight="1">
      <c r="A189" s="32"/>
      <c r="B189" s="143"/>
      <c r="C189" s="144" t="s">
        <v>224</v>
      </c>
      <c r="D189" s="144" t="s">
        <v>134</v>
      </c>
      <c r="E189" s="145" t="s">
        <v>225</v>
      </c>
      <c r="F189" s="146" t="s">
        <v>226</v>
      </c>
      <c r="G189" s="147" t="s">
        <v>191</v>
      </c>
      <c r="H189" s="148">
        <v>1.361</v>
      </c>
      <c r="I189" s="149"/>
      <c r="J189" s="150">
        <f>ROUND(I189*H189,2)</f>
        <v>0</v>
      </c>
      <c r="K189" s="146" t="s">
        <v>138</v>
      </c>
      <c r="L189" s="33"/>
      <c r="M189" s="151" t="s">
        <v>1</v>
      </c>
      <c r="N189" s="152" t="s">
        <v>45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139</v>
      </c>
      <c r="AT189" s="155" t="s">
        <v>134</v>
      </c>
      <c r="AU189" s="155" t="s">
        <v>90</v>
      </c>
      <c r="AY189" s="17" t="s">
        <v>131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88</v>
      </c>
      <c r="BK189" s="156">
        <f>ROUND(I189*H189,2)</f>
        <v>0</v>
      </c>
      <c r="BL189" s="17" t="s">
        <v>139</v>
      </c>
      <c r="BM189" s="155" t="s">
        <v>227</v>
      </c>
    </row>
    <row r="190" spans="1:65" s="2" customFormat="1" ht="29.25">
      <c r="A190" s="32"/>
      <c r="B190" s="33"/>
      <c r="C190" s="32"/>
      <c r="D190" s="157" t="s">
        <v>141</v>
      </c>
      <c r="E190" s="32"/>
      <c r="F190" s="158" t="s">
        <v>228</v>
      </c>
      <c r="G190" s="32"/>
      <c r="H190" s="32"/>
      <c r="I190" s="159"/>
      <c r="J190" s="32"/>
      <c r="K190" s="32"/>
      <c r="L190" s="33"/>
      <c r="M190" s="160"/>
      <c r="N190" s="161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141</v>
      </c>
      <c r="AU190" s="17" t="s">
        <v>90</v>
      </c>
    </row>
    <row r="191" spans="1:65" s="13" customFormat="1" ht="11.25">
      <c r="B191" s="162"/>
      <c r="D191" s="157" t="s">
        <v>143</v>
      </c>
      <c r="E191" s="163" t="s">
        <v>1</v>
      </c>
      <c r="F191" s="164" t="s">
        <v>229</v>
      </c>
      <c r="H191" s="163" t="s">
        <v>1</v>
      </c>
      <c r="I191" s="165"/>
      <c r="L191" s="162"/>
      <c r="M191" s="166"/>
      <c r="N191" s="167"/>
      <c r="O191" s="167"/>
      <c r="P191" s="167"/>
      <c r="Q191" s="167"/>
      <c r="R191" s="167"/>
      <c r="S191" s="167"/>
      <c r="T191" s="168"/>
      <c r="AT191" s="163" t="s">
        <v>143</v>
      </c>
      <c r="AU191" s="163" t="s">
        <v>90</v>
      </c>
      <c r="AV191" s="13" t="s">
        <v>88</v>
      </c>
      <c r="AW191" s="13" t="s">
        <v>34</v>
      </c>
      <c r="AX191" s="13" t="s">
        <v>80</v>
      </c>
      <c r="AY191" s="163" t="s">
        <v>131</v>
      </c>
    </row>
    <row r="192" spans="1:65" s="14" customFormat="1" ht="11.25">
      <c r="B192" s="169"/>
      <c r="D192" s="157" t="s">
        <v>143</v>
      </c>
      <c r="E192" s="170" t="s">
        <v>1</v>
      </c>
      <c r="F192" s="171" t="s">
        <v>230</v>
      </c>
      <c r="H192" s="172">
        <v>1.361</v>
      </c>
      <c r="I192" s="173"/>
      <c r="L192" s="169"/>
      <c r="M192" s="174"/>
      <c r="N192" s="175"/>
      <c r="O192" s="175"/>
      <c r="P192" s="175"/>
      <c r="Q192" s="175"/>
      <c r="R192" s="175"/>
      <c r="S192" s="175"/>
      <c r="T192" s="176"/>
      <c r="AT192" s="170" t="s">
        <v>143</v>
      </c>
      <c r="AU192" s="170" t="s">
        <v>90</v>
      </c>
      <c r="AV192" s="14" t="s">
        <v>90</v>
      </c>
      <c r="AW192" s="14" t="s">
        <v>34</v>
      </c>
      <c r="AX192" s="14" t="s">
        <v>80</v>
      </c>
      <c r="AY192" s="170" t="s">
        <v>131</v>
      </c>
    </row>
    <row r="193" spans="1:65" s="15" customFormat="1" ht="11.25">
      <c r="B193" s="177"/>
      <c r="D193" s="157" t="s">
        <v>143</v>
      </c>
      <c r="E193" s="178" t="s">
        <v>1</v>
      </c>
      <c r="F193" s="179" t="s">
        <v>146</v>
      </c>
      <c r="H193" s="180">
        <v>1.361</v>
      </c>
      <c r="I193" s="181"/>
      <c r="L193" s="177"/>
      <c r="M193" s="182"/>
      <c r="N193" s="183"/>
      <c r="O193" s="183"/>
      <c r="P193" s="183"/>
      <c r="Q193" s="183"/>
      <c r="R193" s="183"/>
      <c r="S193" s="183"/>
      <c r="T193" s="184"/>
      <c r="AT193" s="178" t="s">
        <v>143</v>
      </c>
      <c r="AU193" s="178" t="s">
        <v>90</v>
      </c>
      <c r="AV193" s="15" t="s">
        <v>139</v>
      </c>
      <c r="AW193" s="15" t="s">
        <v>34</v>
      </c>
      <c r="AX193" s="15" t="s">
        <v>88</v>
      </c>
      <c r="AY193" s="178" t="s">
        <v>131</v>
      </c>
    </row>
    <row r="194" spans="1:65" s="2" customFormat="1" ht="37.9" customHeight="1">
      <c r="A194" s="32"/>
      <c r="B194" s="143"/>
      <c r="C194" s="144" t="s">
        <v>231</v>
      </c>
      <c r="D194" s="144" t="s">
        <v>134</v>
      </c>
      <c r="E194" s="145" t="s">
        <v>232</v>
      </c>
      <c r="F194" s="146" t="s">
        <v>233</v>
      </c>
      <c r="G194" s="147" t="s">
        <v>191</v>
      </c>
      <c r="H194" s="148">
        <v>27.704999999999998</v>
      </c>
      <c r="I194" s="149"/>
      <c r="J194" s="150">
        <f>ROUND(I194*H194,2)</f>
        <v>0</v>
      </c>
      <c r="K194" s="146" t="s">
        <v>138</v>
      </c>
      <c r="L194" s="33"/>
      <c r="M194" s="151" t="s">
        <v>1</v>
      </c>
      <c r="N194" s="152" t="s">
        <v>45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139</v>
      </c>
      <c r="AT194" s="155" t="s">
        <v>134</v>
      </c>
      <c r="AU194" s="155" t="s">
        <v>90</v>
      </c>
      <c r="AY194" s="17" t="s">
        <v>131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88</v>
      </c>
      <c r="BK194" s="156">
        <f>ROUND(I194*H194,2)</f>
        <v>0</v>
      </c>
      <c r="BL194" s="17" t="s">
        <v>139</v>
      </c>
      <c r="BM194" s="155" t="s">
        <v>234</v>
      </c>
    </row>
    <row r="195" spans="1:65" s="2" customFormat="1" ht="39">
      <c r="A195" s="32"/>
      <c r="B195" s="33"/>
      <c r="C195" s="32"/>
      <c r="D195" s="157" t="s">
        <v>141</v>
      </c>
      <c r="E195" s="32"/>
      <c r="F195" s="158" t="s">
        <v>235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141</v>
      </c>
      <c r="AU195" s="17" t="s">
        <v>90</v>
      </c>
    </row>
    <row r="196" spans="1:65" s="13" customFormat="1" ht="11.25">
      <c r="B196" s="162"/>
      <c r="D196" s="157" t="s">
        <v>143</v>
      </c>
      <c r="E196" s="163" t="s">
        <v>1</v>
      </c>
      <c r="F196" s="164" t="s">
        <v>236</v>
      </c>
      <c r="H196" s="163" t="s">
        <v>1</v>
      </c>
      <c r="I196" s="165"/>
      <c r="L196" s="162"/>
      <c r="M196" s="166"/>
      <c r="N196" s="167"/>
      <c r="O196" s="167"/>
      <c r="P196" s="167"/>
      <c r="Q196" s="167"/>
      <c r="R196" s="167"/>
      <c r="S196" s="167"/>
      <c r="T196" s="168"/>
      <c r="AT196" s="163" t="s">
        <v>143</v>
      </c>
      <c r="AU196" s="163" t="s">
        <v>90</v>
      </c>
      <c r="AV196" s="13" t="s">
        <v>88</v>
      </c>
      <c r="AW196" s="13" t="s">
        <v>34</v>
      </c>
      <c r="AX196" s="13" t="s">
        <v>80</v>
      </c>
      <c r="AY196" s="163" t="s">
        <v>131</v>
      </c>
    </row>
    <row r="197" spans="1:65" s="13" customFormat="1" ht="11.25">
      <c r="B197" s="162"/>
      <c r="D197" s="157" t="s">
        <v>143</v>
      </c>
      <c r="E197" s="163" t="s">
        <v>1</v>
      </c>
      <c r="F197" s="164" t="s">
        <v>237</v>
      </c>
      <c r="H197" s="163" t="s">
        <v>1</v>
      </c>
      <c r="I197" s="165"/>
      <c r="L197" s="162"/>
      <c r="M197" s="166"/>
      <c r="N197" s="167"/>
      <c r="O197" s="167"/>
      <c r="P197" s="167"/>
      <c r="Q197" s="167"/>
      <c r="R197" s="167"/>
      <c r="S197" s="167"/>
      <c r="T197" s="168"/>
      <c r="AT197" s="163" t="s">
        <v>143</v>
      </c>
      <c r="AU197" s="163" t="s">
        <v>90</v>
      </c>
      <c r="AV197" s="13" t="s">
        <v>88</v>
      </c>
      <c r="AW197" s="13" t="s">
        <v>34</v>
      </c>
      <c r="AX197" s="13" t="s">
        <v>80</v>
      </c>
      <c r="AY197" s="163" t="s">
        <v>131</v>
      </c>
    </row>
    <row r="198" spans="1:65" s="14" customFormat="1" ht="11.25">
      <c r="B198" s="169"/>
      <c r="D198" s="157" t="s">
        <v>143</v>
      </c>
      <c r="E198" s="170" t="s">
        <v>1</v>
      </c>
      <c r="F198" s="171" t="s">
        <v>238</v>
      </c>
      <c r="H198" s="172">
        <v>27.704999999999998</v>
      </c>
      <c r="I198" s="173"/>
      <c r="L198" s="169"/>
      <c r="M198" s="174"/>
      <c r="N198" s="175"/>
      <c r="O198" s="175"/>
      <c r="P198" s="175"/>
      <c r="Q198" s="175"/>
      <c r="R198" s="175"/>
      <c r="S198" s="175"/>
      <c r="T198" s="176"/>
      <c r="AT198" s="170" t="s">
        <v>143</v>
      </c>
      <c r="AU198" s="170" t="s">
        <v>90</v>
      </c>
      <c r="AV198" s="14" t="s">
        <v>90</v>
      </c>
      <c r="AW198" s="14" t="s">
        <v>34</v>
      </c>
      <c r="AX198" s="14" t="s">
        <v>80</v>
      </c>
      <c r="AY198" s="170" t="s">
        <v>131</v>
      </c>
    </row>
    <row r="199" spans="1:65" s="15" customFormat="1" ht="11.25">
      <c r="B199" s="177"/>
      <c r="D199" s="157" t="s">
        <v>143</v>
      </c>
      <c r="E199" s="178" t="s">
        <v>1</v>
      </c>
      <c r="F199" s="179" t="s">
        <v>146</v>
      </c>
      <c r="H199" s="180">
        <v>27.704999999999998</v>
      </c>
      <c r="I199" s="181"/>
      <c r="L199" s="177"/>
      <c r="M199" s="182"/>
      <c r="N199" s="183"/>
      <c r="O199" s="183"/>
      <c r="P199" s="183"/>
      <c r="Q199" s="183"/>
      <c r="R199" s="183"/>
      <c r="S199" s="183"/>
      <c r="T199" s="184"/>
      <c r="AT199" s="178" t="s">
        <v>143</v>
      </c>
      <c r="AU199" s="178" t="s">
        <v>90</v>
      </c>
      <c r="AV199" s="15" t="s">
        <v>139</v>
      </c>
      <c r="AW199" s="15" t="s">
        <v>34</v>
      </c>
      <c r="AX199" s="15" t="s">
        <v>88</v>
      </c>
      <c r="AY199" s="178" t="s">
        <v>131</v>
      </c>
    </row>
    <row r="200" spans="1:65" s="2" customFormat="1" ht="37.9" customHeight="1">
      <c r="A200" s="32"/>
      <c r="B200" s="143"/>
      <c r="C200" s="144" t="s">
        <v>8</v>
      </c>
      <c r="D200" s="144" t="s">
        <v>134</v>
      </c>
      <c r="E200" s="145" t="s">
        <v>239</v>
      </c>
      <c r="F200" s="146" t="s">
        <v>240</v>
      </c>
      <c r="G200" s="147" t="s">
        <v>191</v>
      </c>
      <c r="H200" s="148">
        <v>27.704999999999998</v>
      </c>
      <c r="I200" s="149"/>
      <c r="J200" s="150">
        <f>ROUND(I200*H200,2)</f>
        <v>0</v>
      </c>
      <c r="K200" s="146" t="s">
        <v>138</v>
      </c>
      <c r="L200" s="33"/>
      <c r="M200" s="151" t="s">
        <v>1</v>
      </c>
      <c r="N200" s="152" t="s">
        <v>45</v>
      </c>
      <c r="O200" s="58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139</v>
      </c>
      <c r="AT200" s="155" t="s">
        <v>134</v>
      </c>
      <c r="AU200" s="155" t="s">
        <v>90</v>
      </c>
      <c r="AY200" s="17" t="s">
        <v>131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88</v>
      </c>
      <c r="BK200" s="156">
        <f>ROUND(I200*H200,2)</f>
        <v>0</v>
      </c>
      <c r="BL200" s="17" t="s">
        <v>139</v>
      </c>
      <c r="BM200" s="155" t="s">
        <v>241</v>
      </c>
    </row>
    <row r="201" spans="1:65" s="2" customFormat="1" ht="48.75">
      <c r="A201" s="32"/>
      <c r="B201" s="33"/>
      <c r="C201" s="32"/>
      <c r="D201" s="157" t="s">
        <v>141</v>
      </c>
      <c r="E201" s="32"/>
      <c r="F201" s="158" t="s">
        <v>242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141</v>
      </c>
      <c r="AU201" s="17" t="s">
        <v>90</v>
      </c>
    </row>
    <row r="202" spans="1:65" s="13" customFormat="1" ht="11.25">
      <c r="B202" s="162"/>
      <c r="D202" s="157" t="s">
        <v>143</v>
      </c>
      <c r="E202" s="163" t="s">
        <v>1</v>
      </c>
      <c r="F202" s="164" t="s">
        <v>236</v>
      </c>
      <c r="H202" s="163" t="s">
        <v>1</v>
      </c>
      <c r="I202" s="165"/>
      <c r="L202" s="162"/>
      <c r="M202" s="166"/>
      <c r="N202" s="167"/>
      <c r="O202" s="167"/>
      <c r="P202" s="167"/>
      <c r="Q202" s="167"/>
      <c r="R202" s="167"/>
      <c r="S202" s="167"/>
      <c r="T202" s="168"/>
      <c r="AT202" s="163" t="s">
        <v>143</v>
      </c>
      <c r="AU202" s="163" t="s">
        <v>90</v>
      </c>
      <c r="AV202" s="13" t="s">
        <v>88</v>
      </c>
      <c r="AW202" s="13" t="s">
        <v>34</v>
      </c>
      <c r="AX202" s="13" t="s">
        <v>80</v>
      </c>
      <c r="AY202" s="163" t="s">
        <v>131</v>
      </c>
    </row>
    <row r="203" spans="1:65" s="13" customFormat="1" ht="11.25">
      <c r="B203" s="162"/>
      <c r="D203" s="157" t="s">
        <v>143</v>
      </c>
      <c r="E203" s="163" t="s">
        <v>1</v>
      </c>
      <c r="F203" s="164" t="s">
        <v>237</v>
      </c>
      <c r="H203" s="163" t="s">
        <v>1</v>
      </c>
      <c r="I203" s="165"/>
      <c r="L203" s="162"/>
      <c r="M203" s="166"/>
      <c r="N203" s="167"/>
      <c r="O203" s="167"/>
      <c r="P203" s="167"/>
      <c r="Q203" s="167"/>
      <c r="R203" s="167"/>
      <c r="S203" s="167"/>
      <c r="T203" s="168"/>
      <c r="AT203" s="163" t="s">
        <v>143</v>
      </c>
      <c r="AU203" s="163" t="s">
        <v>90</v>
      </c>
      <c r="AV203" s="13" t="s">
        <v>88</v>
      </c>
      <c r="AW203" s="13" t="s">
        <v>34</v>
      </c>
      <c r="AX203" s="13" t="s">
        <v>80</v>
      </c>
      <c r="AY203" s="163" t="s">
        <v>131</v>
      </c>
    </row>
    <row r="204" spans="1:65" s="14" customFormat="1" ht="11.25">
      <c r="B204" s="169"/>
      <c r="D204" s="157" t="s">
        <v>143</v>
      </c>
      <c r="E204" s="170" t="s">
        <v>1</v>
      </c>
      <c r="F204" s="171" t="s">
        <v>238</v>
      </c>
      <c r="H204" s="172">
        <v>27.704999999999998</v>
      </c>
      <c r="I204" s="173"/>
      <c r="L204" s="169"/>
      <c r="M204" s="174"/>
      <c r="N204" s="175"/>
      <c r="O204" s="175"/>
      <c r="P204" s="175"/>
      <c r="Q204" s="175"/>
      <c r="R204" s="175"/>
      <c r="S204" s="175"/>
      <c r="T204" s="176"/>
      <c r="AT204" s="170" t="s">
        <v>143</v>
      </c>
      <c r="AU204" s="170" t="s">
        <v>90</v>
      </c>
      <c r="AV204" s="14" t="s">
        <v>90</v>
      </c>
      <c r="AW204" s="14" t="s">
        <v>34</v>
      </c>
      <c r="AX204" s="14" t="s">
        <v>80</v>
      </c>
      <c r="AY204" s="170" t="s">
        <v>131</v>
      </c>
    </row>
    <row r="205" spans="1:65" s="15" customFormat="1" ht="11.25">
      <c r="B205" s="177"/>
      <c r="D205" s="157" t="s">
        <v>143</v>
      </c>
      <c r="E205" s="178" t="s">
        <v>1</v>
      </c>
      <c r="F205" s="179" t="s">
        <v>146</v>
      </c>
      <c r="H205" s="180">
        <v>27.704999999999998</v>
      </c>
      <c r="I205" s="181"/>
      <c r="L205" s="177"/>
      <c r="M205" s="182"/>
      <c r="N205" s="183"/>
      <c r="O205" s="183"/>
      <c r="P205" s="183"/>
      <c r="Q205" s="183"/>
      <c r="R205" s="183"/>
      <c r="S205" s="183"/>
      <c r="T205" s="184"/>
      <c r="AT205" s="178" t="s">
        <v>143</v>
      </c>
      <c r="AU205" s="178" t="s">
        <v>90</v>
      </c>
      <c r="AV205" s="15" t="s">
        <v>139</v>
      </c>
      <c r="AW205" s="15" t="s">
        <v>34</v>
      </c>
      <c r="AX205" s="15" t="s">
        <v>88</v>
      </c>
      <c r="AY205" s="178" t="s">
        <v>131</v>
      </c>
    </row>
    <row r="206" spans="1:65" s="2" customFormat="1" ht="21.75" customHeight="1">
      <c r="A206" s="32"/>
      <c r="B206" s="143"/>
      <c r="C206" s="144" t="s">
        <v>243</v>
      </c>
      <c r="D206" s="144" t="s">
        <v>134</v>
      </c>
      <c r="E206" s="145" t="s">
        <v>244</v>
      </c>
      <c r="F206" s="146" t="s">
        <v>245</v>
      </c>
      <c r="G206" s="147" t="s">
        <v>246</v>
      </c>
      <c r="H206" s="148">
        <v>280.39999999999998</v>
      </c>
      <c r="I206" s="149"/>
      <c r="J206" s="150">
        <f>ROUND(I206*H206,2)</f>
        <v>0</v>
      </c>
      <c r="K206" s="146" t="s">
        <v>138</v>
      </c>
      <c r="L206" s="33"/>
      <c r="M206" s="151" t="s">
        <v>1</v>
      </c>
      <c r="N206" s="152" t="s">
        <v>45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139</v>
      </c>
      <c r="AT206" s="155" t="s">
        <v>134</v>
      </c>
      <c r="AU206" s="155" t="s">
        <v>90</v>
      </c>
      <c r="AY206" s="17" t="s">
        <v>131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88</v>
      </c>
      <c r="BK206" s="156">
        <f>ROUND(I206*H206,2)</f>
        <v>0</v>
      </c>
      <c r="BL206" s="17" t="s">
        <v>139</v>
      </c>
      <c r="BM206" s="155" t="s">
        <v>247</v>
      </c>
    </row>
    <row r="207" spans="1:65" s="2" customFormat="1" ht="19.5">
      <c r="A207" s="32"/>
      <c r="B207" s="33"/>
      <c r="C207" s="32"/>
      <c r="D207" s="157" t="s">
        <v>141</v>
      </c>
      <c r="E207" s="32"/>
      <c r="F207" s="158" t="s">
        <v>248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141</v>
      </c>
      <c r="AU207" s="17" t="s">
        <v>90</v>
      </c>
    </row>
    <row r="208" spans="1:65" s="13" customFormat="1" ht="11.25">
      <c r="B208" s="162"/>
      <c r="D208" s="157" t="s">
        <v>143</v>
      </c>
      <c r="E208" s="163" t="s">
        <v>1</v>
      </c>
      <c r="F208" s="164" t="s">
        <v>236</v>
      </c>
      <c r="H208" s="163" t="s">
        <v>1</v>
      </c>
      <c r="I208" s="165"/>
      <c r="L208" s="162"/>
      <c r="M208" s="166"/>
      <c r="N208" s="167"/>
      <c r="O208" s="167"/>
      <c r="P208" s="167"/>
      <c r="Q208" s="167"/>
      <c r="R208" s="167"/>
      <c r="S208" s="167"/>
      <c r="T208" s="168"/>
      <c r="AT208" s="163" t="s">
        <v>143</v>
      </c>
      <c r="AU208" s="163" t="s">
        <v>90</v>
      </c>
      <c r="AV208" s="13" t="s">
        <v>88</v>
      </c>
      <c r="AW208" s="13" t="s">
        <v>34</v>
      </c>
      <c r="AX208" s="13" t="s">
        <v>80</v>
      </c>
      <c r="AY208" s="163" t="s">
        <v>131</v>
      </c>
    </row>
    <row r="209" spans="1:65" s="13" customFormat="1" ht="11.25">
      <c r="B209" s="162"/>
      <c r="D209" s="157" t="s">
        <v>143</v>
      </c>
      <c r="E209" s="163" t="s">
        <v>1</v>
      </c>
      <c r="F209" s="164" t="s">
        <v>249</v>
      </c>
      <c r="H209" s="163" t="s">
        <v>1</v>
      </c>
      <c r="I209" s="165"/>
      <c r="L209" s="162"/>
      <c r="M209" s="166"/>
      <c r="N209" s="167"/>
      <c r="O209" s="167"/>
      <c r="P209" s="167"/>
      <c r="Q209" s="167"/>
      <c r="R209" s="167"/>
      <c r="S209" s="167"/>
      <c r="T209" s="168"/>
      <c r="AT209" s="163" t="s">
        <v>143</v>
      </c>
      <c r="AU209" s="163" t="s">
        <v>90</v>
      </c>
      <c r="AV209" s="13" t="s">
        <v>88</v>
      </c>
      <c r="AW209" s="13" t="s">
        <v>34</v>
      </c>
      <c r="AX209" s="13" t="s">
        <v>80</v>
      </c>
      <c r="AY209" s="163" t="s">
        <v>131</v>
      </c>
    </row>
    <row r="210" spans="1:65" s="14" customFormat="1" ht="11.25">
      <c r="B210" s="169"/>
      <c r="D210" s="157" t="s">
        <v>143</v>
      </c>
      <c r="E210" s="170" t="s">
        <v>1</v>
      </c>
      <c r="F210" s="171" t="s">
        <v>250</v>
      </c>
      <c r="H210" s="172">
        <v>227.44300000000001</v>
      </c>
      <c r="I210" s="173"/>
      <c r="L210" s="169"/>
      <c r="M210" s="174"/>
      <c r="N210" s="175"/>
      <c r="O210" s="175"/>
      <c r="P210" s="175"/>
      <c r="Q210" s="175"/>
      <c r="R210" s="175"/>
      <c r="S210" s="175"/>
      <c r="T210" s="176"/>
      <c r="AT210" s="170" t="s">
        <v>143</v>
      </c>
      <c r="AU210" s="170" t="s">
        <v>90</v>
      </c>
      <c r="AV210" s="14" t="s">
        <v>90</v>
      </c>
      <c r="AW210" s="14" t="s">
        <v>34</v>
      </c>
      <c r="AX210" s="14" t="s">
        <v>80</v>
      </c>
      <c r="AY210" s="170" t="s">
        <v>131</v>
      </c>
    </row>
    <row r="211" spans="1:65" s="13" customFormat="1" ht="11.25">
      <c r="B211" s="162"/>
      <c r="D211" s="157" t="s">
        <v>143</v>
      </c>
      <c r="E211" s="163" t="s">
        <v>1</v>
      </c>
      <c r="F211" s="164" t="s">
        <v>251</v>
      </c>
      <c r="H211" s="163" t="s">
        <v>1</v>
      </c>
      <c r="I211" s="165"/>
      <c r="L211" s="162"/>
      <c r="M211" s="166"/>
      <c r="N211" s="167"/>
      <c r="O211" s="167"/>
      <c r="P211" s="167"/>
      <c r="Q211" s="167"/>
      <c r="R211" s="167"/>
      <c r="S211" s="167"/>
      <c r="T211" s="168"/>
      <c r="AT211" s="163" t="s">
        <v>143</v>
      </c>
      <c r="AU211" s="163" t="s">
        <v>90</v>
      </c>
      <c r="AV211" s="13" t="s">
        <v>88</v>
      </c>
      <c r="AW211" s="13" t="s">
        <v>34</v>
      </c>
      <c r="AX211" s="13" t="s">
        <v>80</v>
      </c>
      <c r="AY211" s="163" t="s">
        <v>131</v>
      </c>
    </row>
    <row r="212" spans="1:65" s="14" customFormat="1" ht="11.25">
      <c r="B212" s="169"/>
      <c r="D212" s="157" t="s">
        <v>143</v>
      </c>
      <c r="E212" s="170" t="s">
        <v>1</v>
      </c>
      <c r="F212" s="171" t="s">
        <v>252</v>
      </c>
      <c r="H212" s="172">
        <v>15.763</v>
      </c>
      <c r="I212" s="173"/>
      <c r="L212" s="169"/>
      <c r="M212" s="174"/>
      <c r="N212" s="175"/>
      <c r="O212" s="175"/>
      <c r="P212" s="175"/>
      <c r="Q212" s="175"/>
      <c r="R212" s="175"/>
      <c r="S212" s="175"/>
      <c r="T212" s="176"/>
      <c r="AT212" s="170" t="s">
        <v>143</v>
      </c>
      <c r="AU212" s="170" t="s">
        <v>90</v>
      </c>
      <c r="AV212" s="14" t="s">
        <v>90</v>
      </c>
      <c r="AW212" s="14" t="s">
        <v>34</v>
      </c>
      <c r="AX212" s="14" t="s">
        <v>80</v>
      </c>
      <c r="AY212" s="170" t="s">
        <v>131</v>
      </c>
    </row>
    <row r="213" spans="1:65" s="13" customFormat="1" ht="11.25">
      <c r="B213" s="162"/>
      <c r="D213" s="157" t="s">
        <v>143</v>
      </c>
      <c r="E213" s="163" t="s">
        <v>1</v>
      </c>
      <c r="F213" s="164" t="s">
        <v>253</v>
      </c>
      <c r="H213" s="163" t="s">
        <v>1</v>
      </c>
      <c r="I213" s="165"/>
      <c r="L213" s="162"/>
      <c r="M213" s="166"/>
      <c r="N213" s="167"/>
      <c r="O213" s="167"/>
      <c r="P213" s="167"/>
      <c r="Q213" s="167"/>
      <c r="R213" s="167"/>
      <c r="S213" s="167"/>
      <c r="T213" s="168"/>
      <c r="AT213" s="163" t="s">
        <v>143</v>
      </c>
      <c r="AU213" s="163" t="s">
        <v>90</v>
      </c>
      <c r="AV213" s="13" t="s">
        <v>88</v>
      </c>
      <c r="AW213" s="13" t="s">
        <v>34</v>
      </c>
      <c r="AX213" s="13" t="s">
        <v>80</v>
      </c>
      <c r="AY213" s="163" t="s">
        <v>131</v>
      </c>
    </row>
    <row r="214" spans="1:65" s="14" customFormat="1" ht="11.25">
      <c r="B214" s="169"/>
      <c r="D214" s="157" t="s">
        <v>143</v>
      </c>
      <c r="E214" s="170" t="s">
        <v>1</v>
      </c>
      <c r="F214" s="171" t="s">
        <v>254</v>
      </c>
      <c r="H214" s="172">
        <v>15.603</v>
      </c>
      <c r="I214" s="173"/>
      <c r="L214" s="169"/>
      <c r="M214" s="174"/>
      <c r="N214" s="175"/>
      <c r="O214" s="175"/>
      <c r="P214" s="175"/>
      <c r="Q214" s="175"/>
      <c r="R214" s="175"/>
      <c r="S214" s="175"/>
      <c r="T214" s="176"/>
      <c r="AT214" s="170" t="s">
        <v>143</v>
      </c>
      <c r="AU214" s="170" t="s">
        <v>90</v>
      </c>
      <c r="AV214" s="14" t="s">
        <v>90</v>
      </c>
      <c r="AW214" s="14" t="s">
        <v>34</v>
      </c>
      <c r="AX214" s="14" t="s">
        <v>80</v>
      </c>
      <c r="AY214" s="170" t="s">
        <v>131</v>
      </c>
    </row>
    <row r="215" spans="1:65" s="13" customFormat="1" ht="11.25">
      <c r="B215" s="162"/>
      <c r="D215" s="157" t="s">
        <v>143</v>
      </c>
      <c r="E215" s="163" t="s">
        <v>1</v>
      </c>
      <c r="F215" s="164" t="s">
        <v>255</v>
      </c>
      <c r="H215" s="163" t="s">
        <v>1</v>
      </c>
      <c r="I215" s="165"/>
      <c r="L215" s="162"/>
      <c r="M215" s="166"/>
      <c r="N215" s="167"/>
      <c r="O215" s="167"/>
      <c r="P215" s="167"/>
      <c r="Q215" s="167"/>
      <c r="R215" s="167"/>
      <c r="S215" s="167"/>
      <c r="T215" s="168"/>
      <c r="AT215" s="163" t="s">
        <v>143</v>
      </c>
      <c r="AU215" s="163" t="s">
        <v>90</v>
      </c>
      <c r="AV215" s="13" t="s">
        <v>88</v>
      </c>
      <c r="AW215" s="13" t="s">
        <v>34</v>
      </c>
      <c r="AX215" s="13" t="s">
        <v>80</v>
      </c>
      <c r="AY215" s="163" t="s">
        <v>131</v>
      </c>
    </row>
    <row r="216" spans="1:65" s="14" customFormat="1" ht="11.25">
      <c r="B216" s="169"/>
      <c r="D216" s="157" t="s">
        <v>143</v>
      </c>
      <c r="E216" s="170" t="s">
        <v>1</v>
      </c>
      <c r="F216" s="171" t="s">
        <v>256</v>
      </c>
      <c r="H216" s="172">
        <v>21.591000000000001</v>
      </c>
      <c r="I216" s="173"/>
      <c r="L216" s="169"/>
      <c r="M216" s="174"/>
      <c r="N216" s="175"/>
      <c r="O216" s="175"/>
      <c r="P216" s="175"/>
      <c r="Q216" s="175"/>
      <c r="R216" s="175"/>
      <c r="S216" s="175"/>
      <c r="T216" s="176"/>
      <c r="AT216" s="170" t="s">
        <v>143</v>
      </c>
      <c r="AU216" s="170" t="s">
        <v>90</v>
      </c>
      <c r="AV216" s="14" t="s">
        <v>90</v>
      </c>
      <c r="AW216" s="14" t="s">
        <v>34</v>
      </c>
      <c r="AX216" s="14" t="s">
        <v>80</v>
      </c>
      <c r="AY216" s="170" t="s">
        <v>131</v>
      </c>
    </row>
    <row r="217" spans="1:65" s="15" customFormat="1" ht="11.25">
      <c r="B217" s="177"/>
      <c r="D217" s="157" t="s">
        <v>143</v>
      </c>
      <c r="E217" s="178" t="s">
        <v>1</v>
      </c>
      <c r="F217" s="179" t="s">
        <v>146</v>
      </c>
      <c r="H217" s="180">
        <v>280.40000000000003</v>
      </c>
      <c r="I217" s="181"/>
      <c r="L217" s="177"/>
      <c r="M217" s="182"/>
      <c r="N217" s="183"/>
      <c r="O217" s="183"/>
      <c r="P217" s="183"/>
      <c r="Q217" s="183"/>
      <c r="R217" s="183"/>
      <c r="S217" s="183"/>
      <c r="T217" s="184"/>
      <c r="AT217" s="178" t="s">
        <v>143</v>
      </c>
      <c r="AU217" s="178" t="s">
        <v>90</v>
      </c>
      <c r="AV217" s="15" t="s">
        <v>139</v>
      </c>
      <c r="AW217" s="15" t="s">
        <v>34</v>
      </c>
      <c r="AX217" s="15" t="s">
        <v>88</v>
      </c>
      <c r="AY217" s="178" t="s">
        <v>131</v>
      </c>
    </row>
    <row r="218" spans="1:65" s="2" customFormat="1" ht="24.2" customHeight="1">
      <c r="A218" s="32"/>
      <c r="B218" s="143"/>
      <c r="C218" s="144" t="s">
        <v>257</v>
      </c>
      <c r="D218" s="144" t="s">
        <v>134</v>
      </c>
      <c r="E218" s="145" t="s">
        <v>258</v>
      </c>
      <c r="F218" s="146" t="s">
        <v>259</v>
      </c>
      <c r="G218" s="147" t="s">
        <v>246</v>
      </c>
      <c r="H218" s="148">
        <v>4938.9620000000004</v>
      </c>
      <c r="I218" s="149"/>
      <c r="J218" s="150">
        <f>ROUND(I218*H218,2)</f>
        <v>0</v>
      </c>
      <c r="K218" s="146" t="s">
        <v>138</v>
      </c>
      <c r="L218" s="33"/>
      <c r="M218" s="151" t="s">
        <v>1</v>
      </c>
      <c r="N218" s="152" t="s">
        <v>45</v>
      </c>
      <c r="O218" s="58"/>
      <c r="P218" s="153">
        <f>O218*H218</f>
        <v>0</v>
      </c>
      <c r="Q218" s="153">
        <v>0</v>
      </c>
      <c r="R218" s="153">
        <f>Q218*H218</f>
        <v>0</v>
      </c>
      <c r="S218" s="153">
        <v>0</v>
      </c>
      <c r="T218" s="154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5" t="s">
        <v>139</v>
      </c>
      <c r="AT218" s="155" t="s">
        <v>134</v>
      </c>
      <c r="AU218" s="155" t="s">
        <v>90</v>
      </c>
      <c r="AY218" s="17" t="s">
        <v>131</v>
      </c>
      <c r="BE218" s="156">
        <f>IF(N218="základní",J218,0)</f>
        <v>0</v>
      </c>
      <c r="BF218" s="156">
        <f>IF(N218="snížená",J218,0)</f>
        <v>0</v>
      </c>
      <c r="BG218" s="156">
        <f>IF(N218="zákl. přenesená",J218,0)</f>
        <v>0</v>
      </c>
      <c r="BH218" s="156">
        <f>IF(N218="sníž. přenesená",J218,0)</f>
        <v>0</v>
      </c>
      <c r="BI218" s="156">
        <f>IF(N218="nulová",J218,0)</f>
        <v>0</v>
      </c>
      <c r="BJ218" s="17" t="s">
        <v>88</v>
      </c>
      <c r="BK218" s="156">
        <f>ROUND(I218*H218,2)</f>
        <v>0</v>
      </c>
      <c r="BL218" s="17" t="s">
        <v>139</v>
      </c>
      <c r="BM218" s="155" t="s">
        <v>260</v>
      </c>
    </row>
    <row r="219" spans="1:65" s="2" customFormat="1" ht="29.25">
      <c r="A219" s="32"/>
      <c r="B219" s="33"/>
      <c r="C219" s="32"/>
      <c r="D219" s="157" t="s">
        <v>141</v>
      </c>
      <c r="E219" s="32"/>
      <c r="F219" s="158" t="s">
        <v>261</v>
      </c>
      <c r="G219" s="32"/>
      <c r="H219" s="32"/>
      <c r="I219" s="159"/>
      <c r="J219" s="32"/>
      <c r="K219" s="32"/>
      <c r="L219" s="33"/>
      <c r="M219" s="160"/>
      <c r="N219" s="161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141</v>
      </c>
      <c r="AU219" s="17" t="s">
        <v>90</v>
      </c>
    </row>
    <row r="220" spans="1:65" s="13" customFormat="1" ht="11.25">
      <c r="B220" s="162"/>
      <c r="D220" s="157" t="s">
        <v>143</v>
      </c>
      <c r="E220" s="163" t="s">
        <v>1</v>
      </c>
      <c r="F220" s="164" t="s">
        <v>236</v>
      </c>
      <c r="H220" s="163" t="s">
        <v>1</v>
      </c>
      <c r="I220" s="165"/>
      <c r="L220" s="162"/>
      <c r="M220" s="166"/>
      <c r="N220" s="167"/>
      <c r="O220" s="167"/>
      <c r="P220" s="167"/>
      <c r="Q220" s="167"/>
      <c r="R220" s="167"/>
      <c r="S220" s="167"/>
      <c r="T220" s="168"/>
      <c r="AT220" s="163" t="s">
        <v>143</v>
      </c>
      <c r="AU220" s="163" t="s">
        <v>90</v>
      </c>
      <c r="AV220" s="13" t="s">
        <v>88</v>
      </c>
      <c r="AW220" s="13" t="s">
        <v>34</v>
      </c>
      <c r="AX220" s="13" t="s">
        <v>80</v>
      </c>
      <c r="AY220" s="163" t="s">
        <v>131</v>
      </c>
    </row>
    <row r="221" spans="1:65" s="13" customFormat="1" ht="11.25">
      <c r="B221" s="162"/>
      <c r="D221" s="157" t="s">
        <v>143</v>
      </c>
      <c r="E221" s="163" t="s">
        <v>1</v>
      </c>
      <c r="F221" s="164" t="s">
        <v>249</v>
      </c>
      <c r="H221" s="163" t="s">
        <v>1</v>
      </c>
      <c r="I221" s="165"/>
      <c r="L221" s="162"/>
      <c r="M221" s="166"/>
      <c r="N221" s="167"/>
      <c r="O221" s="167"/>
      <c r="P221" s="167"/>
      <c r="Q221" s="167"/>
      <c r="R221" s="167"/>
      <c r="S221" s="167"/>
      <c r="T221" s="168"/>
      <c r="AT221" s="163" t="s">
        <v>143</v>
      </c>
      <c r="AU221" s="163" t="s">
        <v>90</v>
      </c>
      <c r="AV221" s="13" t="s">
        <v>88</v>
      </c>
      <c r="AW221" s="13" t="s">
        <v>34</v>
      </c>
      <c r="AX221" s="13" t="s">
        <v>80</v>
      </c>
      <c r="AY221" s="163" t="s">
        <v>131</v>
      </c>
    </row>
    <row r="222" spans="1:65" s="14" customFormat="1" ht="11.25">
      <c r="B222" s="169"/>
      <c r="D222" s="157" t="s">
        <v>143</v>
      </c>
      <c r="E222" s="170" t="s">
        <v>1</v>
      </c>
      <c r="F222" s="171" t="s">
        <v>262</v>
      </c>
      <c r="H222" s="172">
        <v>4321.4170000000004</v>
      </c>
      <c r="I222" s="173"/>
      <c r="L222" s="169"/>
      <c r="M222" s="174"/>
      <c r="N222" s="175"/>
      <c r="O222" s="175"/>
      <c r="P222" s="175"/>
      <c r="Q222" s="175"/>
      <c r="R222" s="175"/>
      <c r="S222" s="175"/>
      <c r="T222" s="176"/>
      <c r="AT222" s="170" t="s">
        <v>143</v>
      </c>
      <c r="AU222" s="170" t="s">
        <v>90</v>
      </c>
      <c r="AV222" s="14" t="s">
        <v>90</v>
      </c>
      <c r="AW222" s="14" t="s">
        <v>34</v>
      </c>
      <c r="AX222" s="14" t="s">
        <v>80</v>
      </c>
      <c r="AY222" s="170" t="s">
        <v>131</v>
      </c>
    </row>
    <row r="223" spans="1:65" s="13" customFormat="1" ht="11.25">
      <c r="B223" s="162"/>
      <c r="D223" s="157" t="s">
        <v>143</v>
      </c>
      <c r="E223" s="163" t="s">
        <v>1</v>
      </c>
      <c r="F223" s="164" t="s">
        <v>251</v>
      </c>
      <c r="H223" s="163" t="s">
        <v>1</v>
      </c>
      <c r="I223" s="165"/>
      <c r="L223" s="162"/>
      <c r="M223" s="166"/>
      <c r="N223" s="167"/>
      <c r="O223" s="167"/>
      <c r="P223" s="167"/>
      <c r="Q223" s="167"/>
      <c r="R223" s="167"/>
      <c r="S223" s="167"/>
      <c r="T223" s="168"/>
      <c r="AT223" s="163" t="s">
        <v>143</v>
      </c>
      <c r="AU223" s="163" t="s">
        <v>90</v>
      </c>
      <c r="AV223" s="13" t="s">
        <v>88</v>
      </c>
      <c r="AW223" s="13" t="s">
        <v>34</v>
      </c>
      <c r="AX223" s="13" t="s">
        <v>80</v>
      </c>
      <c r="AY223" s="163" t="s">
        <v>131</v>
      </c>
    </row>
    <row r="224" spans="1:65" s="14" customFormat="1" ht="11.25">
      <c r="B224" s="169"/>
      <c r="D224" s="157" t="s">
        <v>143</v>
      </c>
      <c r="E224" s="170" t="s">
        <v>1</v>
      </c>
      <c r="F224" s="171" t="s">
        <v>263</v>
      </c>
      <c r="H224" s="172">
        <v>299.49700000000001</v>
      </c>
      <c r="I224" s="173"/>
      <c r="L224" s="169"/>
      <c r="M224" s="174"/>
      <c r="N224" s="175"/>
      <c r="O224" s="175"/>
      <c r="P224" s="175"/>
      <c r="Q224" s="175"/>
      <c r="R224" s="175"/>
      <c r="S224" s="175"/>
      <c r="T224" s="176"/>
      <c r="AT224" s="170" t="s">
        <v>143</v>
      </c>
      <c r="AU224" s="170" t="s">
        <v>90</v>
      </c>
      <c r="AV224" s="14" t="s">
        <v>90</v>
      </c>
      <c r="AW224" s="14" t="s">
        <v>34</v>
      </c>
      <c r="AX224" s="14" t="s">
        <v>80</v>
      </c>
      <c r="AY224" s="170" t="s">
        <v>131</v>
      </c>
    </row>
    <row r="225" spans="1:65" s="13" customFormat="1" ht="11.25">
      <c r="B225" s="162"/>
      <c r="D225" s="157" t="s">
        <v>143</v>
      </c>
      <c r="E225" s="163" t="s">
        <v>1</v>
      </c>
      <c r="F225" s="164" t="s">
        <v>253</v>
      </c>
      <c r="H225" s="163" t="s">
        <v>1</v>
      </c>
      <c r="I225" s="165"/>
      <c r="L225" s="162"/>
      <c r="M225" s="166"/>
      <c r="N225" s="167"/>
      <c r="O225" s="167"/>
      <c r="P225" s="167"/>
      <c r="Q225" s="167"/>
      <c r="R225" s="167"/>
      <c r="S225" s="167"/>
      <c r="T225" s="168"/>
      <c r="AT225" s="163" t="s">
        <v>143</v>
      </c>
      <c r="AU225" s="163" t="s">
        <v>90</v>
      </c>
      <c r="AV225" s="13" t="s">
        <v>88</v>
      </c>
      <c r="AW225" s="13" t="s">
        <v>34</v>
      </c>
      <c r="AX225" s="13" t="s">
        <v>80</v>
      </c>
      <c r="AY225" s="163" t="s">
        <v>131</v>
      </c>
    </row>
    <row r="226" spans="1:65" s="14" customFormat="1" ht="11.25">
      <c r="B226" s="169"/>
      <c r="D226" s="157" t="s">
        <v>143</v>
      </c>
      <c r="E226" s="170" t="s">
        <v>1</v>
      </c>
      <c r="F226" s="171" t="s">
        <v>264</v>
      </c>
      <c r="H226" s="172">
        <v>296.45699999999999</v>
      </c>
      <c r="I226" s="173"/>
      <c r="L226" s="169"/>
      <c r="M226" s="174"/>
      <c r="N226" s="175"/>
      <c r="O226" s="175"/>
      <c r="P226" s="175"/>
      <c r="Q226" s="175"/>
      <c r="R226" s="175"/>
      <c r="S226" s="175"/>
      <c r="T226" s="176"/>
      <c r="AT226" s="170" t="s">
        <v>143</v>
      </c>
      <c r="AU226" s="170" t="s">
        <v>90</v>
      </c>
      <c r="AV226" s="14" t="s">
        <v>90</v>
      </c>
      <c r="AW226" s="14" t="s">
        <v>34</v>
      </c>
      <c r="AX226" s="14" t="s">
        <v>80</v>
      </c>
      <c r="AY226" s="170" t="s">
        <v>131</v>
      </c>
    </row>
    <row r="227" spans="1:65" s="13" customFormat="1" ht="11.25">
      <c r="B227" s="162"/>
      <c r="D227" s="157" t="s">
        <v>143</v>
      </c>
      <c r="E227" s="163" t="s">
        <v>1</v>
      </c>
      <c r="F227" s="164" t="s">
        <v>255</v>
      </c>
      <c r="H227" s="163" t="s">
        <v>1</v>
      </c>
      <c r="I227" s="165"/>
      <c r="L227" s="162"/>
      <c r="M227" s="166"/>
      <c r="N227" s="167"/>
      <c r="O227" s="167"/>
      <c r="P227" s="167"/>
      <c r="Q227" s="167"/>
      <c r="R227" s="167"/>
      <c r="S227" s="167"/>
      <c r="T227" s="168"/>
      <c r="AT227" s="163" t="s">
        <v>143</v>
      </c>
      <c r="AU227" s="163" t="s">
        <v>90</v>
      </c>
      <c r="AV227" s="13" t="s">
        <v>88</v>
      </c>
      <c r="AW227" s="13" t="s">
        <v>34</v>
      </c>
      <c r="AX227" s="13" t="s">
        <v>80</v>
      </c>
      <c r="AY227" s="163" t="s">
        <v>131</v>
      </c>
    </row>
    <row r="228" spans="1:65" s="14" customFormat="1" ht="11.25">
      <c r="B228" s="169"/>
      <c r="D228" s="157" t="s">
        <v>143</v>
      </c>
      <c r="E228" s="170" t="s">
        <v>1</v>
      </c>
      <c r="F228" s="171" t="s">
        <v>256</v>
      </c>
      <c r="H228" s="172">
        <v>21.591000000000001</v>
      </c>
      <c r="I228" s="173"/>
      <c r="L228" s="169"/>
      <c r="M228" s="174"/>
      <c r="N228" s="175"/>
      <c r="O228" s="175"/>
      <c r="P228" s="175"/>
      <c r="Q228" s="175"/>
      <c r="R228" s="175"/>
      <c r="S228" s="175"/>
      <c r="T228" s="176"/>
      <c r="AT228" s="170" t="s">
        <v>143</v>
      </c>
      <c r="AU228" s="170" t="s">
        <v>90</v>
      </c>
      <c r="AV228" s="14" t="s">
        <v>90</v>
      </c>
      <c r="AW228" s="14" t="s">
        <v>34</v>
      </c>
      <c r="AX228" s="14" t="s">
        <v>80</v>
      </c>
      <c r="AY228" s="170" t="s">
        <v>131</v>
      </c>
    </row>
    <row r="229" spans="1:65" s="15" customFormat="1" ht="11.25">
      <c r="B229" s="177"/>
      <c r="D229" s="157" t="s">
        <v>143</v>
      </c>
      <c r="E229" s="178" t="s">
        <v>1</v>
      </c>
      <c r="F229" s="179" t="s">
        <v>146</v>
      </c>
      <c r="H229" s="180">
        <v>4938.9620000000014</v>
      </c>
      <c r="I229" s="181"/>
      <c r="L229" s="177"/>
      <c r="M229" s="182"/>
      <c r="N229" s="183"/>
      <c r="O229" s="183"/>
      <c r="P229" s="183"/>
      <c r="Q229" s="183"/>
      <c r="R229" s="183"/>
      <c r="S229" s="183"/>
      <c r="T229" s="184"/>
      <c r="AT229" s="178" t="s">
        <v>143</v>
      </c>
      <c r="AU229" s="178" t="s">
        <v>90</v>
      </c>
      <c r="AV229" s="15" t="s">
        <v>139</v>
      </c>
      <c r="AW229" s="15" t="s">
        <v>34</v>
      </c>
      <c r="AX229" s="15" t="s">
        <v>88</v>
      </c>
      <c r="AY229" s="178" t="s">
        <v>131</v>
      </c>
    </row>
    <row r="230" spans="1:65" s="12" customFormat="1" ht="22.9" customHeight="1">
      <c r="B230" s="130"/>
      <c r="D230" s="131" t="s">
        <v>79</v>
      </c>
      <c r="E230" s="141" t="s">
        <v>167</v>
      </c>
      <c r="F230" s="141" t="s">
        <v>265</v>
      </c>
      <c r="I230" s="133"/>
      <c r="J230" s="142">
        <f>BK230</f>
        <v>0</v>
      </c>
      <c r="L230" s="130"/>
      <c r="M230" s="135"/>
      <c r="N230" s="136"/>
      <c r="O230" s="136"/>
      <c r="P230" s="137">
        <f>P231+P247+P279</f>
        <v>0</v>
      </c>
      <c r="Q230" s="136"/>
      <c r="R230" s="137">
        <f>R231+R247+R279</f>
        <v>175.01732879614102</v>
      </c>
      <c r="S230" s="136"/>
      <c r="T230" s="138">
        <f>T231+T247+T279</f>
        <v>0</v>
      </c>
      <c r="AR230" s="131" t="s">
        <v>88</v>
      </c>
      <c r="AT230" s="139" t="s">
        <v>79</v>
      </c>
      <c r="AU230" s="139" t="s">
        <v>88</v>
      </c>
      <c r="AY230" s="131" t="s">
        <v>131</v>
      </c>
      <c r="BK230" s="140">
        <f>BK231+BK247+BK279</f>
        <v>0</v>
      </c>
    </row>
    <row r="231" spans="1:65" s="12" customFormat="1" ht="20.85" customHeight="1">
      <c r="B231" s="130"/>
      <c r="D231" s="131" t="s">
        <v>79</v>
      </c>
      <c r="E231" s="141" t="s">
        <v>266</v>
      </c>
      <c r="F231" s="141" t="s">
        <v>267</v>
      </c>
      <c r="I231" s="133"/>
      <c r="J231" s="142">
        <f>BK231</f>
        <v>0</v>
      </c>
      <c r="L231" s="130"/>
      <c r="M231" s="135"/>
      <c r="N231" s="136"/>
      <c r="O231" s="136"/>
      <c r="P231" s="137">
        <f>SUM(P232:P246)</f>
        <v>0</v>
      </c>
      <c r="Q231" s="136"/>
      <c r="R231" s="137">
        <f>SUM(R232:R246)</f>
        <v>22.468319999999999</v>
      </c>
      <c r="S231" s="136"/>
      <c r="T231" s="138">
        <f>SUM(T232:T246)</f>
        <v>0</v>
      </c>
      <c r="AR231" s="131" t="s">
        <v>88</v>
      </c>
      <c r="AT231" s="139" t="s">
        <v>79</v>
      </c>
      <c r="AU231" s="139" t="s">
        <v>90</v>
      </c>
      <c r="AY231" s="131" t="s">
        <v>131</v>
      </c>
      <c r="BK231" s="140">
        <f>SUM(BK232:BK246)</f>
        <v>0</v>
      </c>
    </row>
    <row r="232" spans="1:65" s="2" customFormat="1" ht="24.2" customHeight="1">
      <c r="A232" s="32"/>
      <c r="B232" s="143"/>
      <c r="C232" s="144" t="s">
        <v>268</v>
      </c>
      <c r="D232" s="144" t="s">
        <v>134</v>
      </c>
      <c r="E232" s="145" t="s">
        <v>269</v>
      </c>
      <c r="F232" s="146" t="s">
        <v>270</v>
      </c>
      <c r="G232" s="147" t="s">
        <v>137</v>
      </c>
      <c r="H232" s="148">
        <v>53.44</v>
      </c>
      <c r="I232" s="149"/>
      <c r="J232" s="150">
        <f>ROUND(I232*H232,2)</f>
        <v>0</v>
      </c>
      <c r="K232" s="146" t="s">
        <v>138</v>
      </c>
      <c r="L232" s="33"/>
      <c r="M232" s="151" t="s">
        <v>1</v>
      </c>
      <c r="N232" s="152" t="s">
        <v>45</v>
      </c>
      <c r="O232" s="58"/>
      <c r="P232" s="153">
        <f>O232*H232</f>
        <v>0</v>
      </c>
      <c r="Q232" s="153">
        <v>0</v>
      </c>
      <c r="R232" s="153">
        <f>Q232*H232</f>
        <v>0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139</v>
      </c>
      <c r="AT232" s="155" t="s">
        <v>134</v>
      </c>
      <c r="AU232" s="155" t="s">
        <v>153</v>
      </c>
      <c r="AY232" s="17" t="s">
        <v>131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88</v>
      </c>
      <c r="BK232" s="156">
        <f>ROUND(I232*H232,2)</f>
        <v>0</v>
      </c>
      <c r="BL232" s="17" t="s">
        <v>139</v>
      </c>
      <c r="BM232" s="155" t="s">
        <v>271</v>
      </c>
    </row>
    <row r="233" spans="1:65" s="2" customFormat="1" ht="19.5">
      <c r="A233" s="32"/>
      <c r="B233" s="33"/>
      <c r="C233" s="32"/>
      <c r="D233" s="157" t="s">
        <v>141</v>
      </c>
      <c r="E233" s="32"/>
      <c r="F233" s="158" t="s">
        <v>272</v>
      </c>
      <c r="G233" s="32"/>
      <c r="H233" s="32"/>
      <c r="I233" s="159"/>
      <c r="J233" s="32"/>
      <c r="K233" s="32"/>
      <c r="L233" s="33"/>
      <c r="M233" s="160"/>
      <c r="N233" s="161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141</v>
      </c>
      <c r="AU233" s="17" t="s">
        <v>153</v>
      </c>
    </row>
    <row r="234" spans="1:65" s="13" customFormat="1" ht="11.25">
      <c r="B234" s="162"/>
      <c r="D234" s="157" t="s">
        <v>143</v>
      </c>
      <c r="E234" s="163" t="s">
        <v>1</v>
      </c>
      <c r="F234" s="164" t="s">
        <v>273</v>
      </c>
      <c r="H234" s="163" t="s">
        <v>1</v>
      </c>
      <c r="I234" s="165"/>
      <c r="L234" s="162"/>
      <c r="M234" s="166"/>
      <c r="N234" s="167"/>
      <c r="O234" s="167"/>
      <c r="P234" s="167"/>
      <c r="Q234" s="167"/>
      <c r="R234" s="167"/>
      <c r="S234" s="167"/>
      <c r="T234" s="168"/>
      <c r="AT234" s="163" t="s">
        <v>143</v>
      </c>
      <c r="AU234" s="163" t="s">
        <v>153</v>
      </c>
      <c r="AV234" s="13" t="s">
        <v>88</v>
      </c>
      <c r="AW234" s="13" t="s">
        <v>34</v>
      </c>
      <c r="AX234" s="13" t="s">
        <v>80</v>
      </c>
      <c r="AY234" s="163" t="s">
        <v>131</v>
      </c>
    </row>
    <row r="235" spans="1:65" s="14" customFormat="1" ht="11.25">
      <c r="B235" s="169"/>
      <c r="D235" s="157" t="s">
        <v>143</v>
      </c>
      <c r="E235" s="170" t="s">
        <v>1</v>
      </c>
      <c r="F235" s="171" t="s">
        <v>274</v>
      </c>
      <c r="H235" s="172">
        <v>53.44</v>
      </c>
      <c r="I235" s="173"/>
      <c r="L235" s="169"/>
      <c r="M235" s="174"/>
      <c r="N235" s="175"/>
      <c r="O235" s="175"/>
      <c r="P235" s="175"/>
      <c r="Q235" s="175"/>
      <c r="R235" s="175"/>
      <c r="S235" s="175"/>
      <c r="T235" s="176"/>
      <c r="AT235" s="170" t="s">
        <v>143</v>
      </c>
      <c r="AU235" s="170" t="s">
        <v>153</v>
      </c>
      <c r="AV235" s="14" t="s">
        <v>90</v>
      </c>
      <c r="AW235" s="14" t="s">
        <v>34</v>
      </c>
      <c r="AX235" s="14" t="s">
        <v>80</v>
      </c>
      <c r="AY235" s="170" t="s">
        <v>131</v>
      </c>
    </row>
    <row r="236" spans="1:65" s="15" customFormat="1" ht="11.25">
      <c r="B236" s="177"/>
      <c r="D236" s="157" t="s">
        <v>143</v>
      </c>
      <c r="E236" s="178" t="s">
        <v>1</v>
      </c>
      <c r="F236" s="179" t="s">
        <v>146</v>
      </c>
      <c r="H236" s="180">
        <v>53.44</v>
      </c>
      <c r="I236" s="181"/>
      <c r="L236" s="177"/>
      <c r="M236" s="182"/>
      <c r="N236" s="183"/>
      <c r="O236" s="183"/>
      <c r="P236" s="183"/>
      <c r="Q236" s="183"/>
      <c r="R236" s="183"/>
      <c r="S236" s="183"/>
      <c r="T236" s="184"/>
      <c r="AT236" s="178" t="s">
        <v>143</v>
      </c>
      <c r="AU236" s="178" t="s">
        <v>153</v>
      </c>
      <c r="AV236" s="15" t="s">
        <v>139</v>
      </c>
      <c r="AW236" s="15" t="s">
        <v>34</v>
      </c>
      <c r="AX236" s="15" t="s">
        <v>88</v>
      </c>
      <c r="AY236" s="178" t="s">
        <v>131</v>
      </c>
    </row>
    <row r="237" spans="1:65" s="2" customFormat="1" ht="24.2" customHeight="1">
      <c r="A237" s="32"/>
      <c r="B237" s="143"/>
      <c r="C237" s="144" t="s">
        <v>275</v>
      </c>
      <c r="D237" s="144" t="s">
        <v>134</v>
      </c>
      <c r="E237" s="145" t="s">
        <v>276</v>
      </c>
      <c r="F237" s="146" t="s">
        <v>277</v>
      </c>
      <c r="G237" s="147" t="s">
        <v>137</v>
      </c>
      <c r="H237" s="148">
        <v>137.6</v>
      </c>
      <c r="I237" s="149"/>
      <c r="J237" s="150">
        <f>ROUND(I237*H237,2)</f>
        <v>0</v>
      </c>
      <c r="K237" s="146" t="s">
        <v>138</v>
      </c>
      <c r="L237" s="33"/>
      <c r="M237" s="151" t="s">
        <v>1</v>
      </c>
      <c r="N237" s="152" t="s">
        <v>45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139</v>
      </c>
      <c r="AT237" s="155" t="s">
        <v>134</v>
      </c>
      <c r="AU237" s="155" t="s">
        <v>153</v>
      </c>
      <c r="AY237" s="17" t="s">
        <v>131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88</v>
      </c>
      <c r="BK237" s="156">
        <f>ROUND(I237*H237,2)</f>
        <v>0</v>
      </c>
      <c r="BL237" s="17" t="s">
        <v>139</v>
      </c>
      <c r="BM237" s="155" t="s">
        <v>278</v>
      </c>
    </row>
    <row r="238" spans="1:65" s="2" customFormat="1" ht="19.5">
      <c r="A238" s="32"/>
      <c r="B238" s="33"/>
      <c r="C238" s="32"/>
      <c r="D238" s="157" t="s">
        <v>141</v>
      </c>
      <c r="E238" s="32"/>
      <c r="F238" s="158" t="s">
        <v>279</v>
      </c>
      <c r="G238" s="32"/>
      <c r="H238" s="32"/>
      <c r="I238" s="159"/>
      <c r="J238" s="32"/>
      <c r="K238" s="32"/>
      <c r="L238" s="33"/>
      <c r="M238" s="160"/>
      <c r="N238" s="161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141</v>
      </c>
      <c r="AU238" s="17" t="s">
        <v>153</v>
      </c>
    </row>
    <row r="239" spans="1:65" s="13" customFormat="1" ht="11.25">
      <c r="B239" s="162"/>
      <c r="D239" s="157" t="s">
        <v>143</v>
      </c>
      <c r="E239" s="163" t="s">
        <v>1</v>
      </c>
      <c r="F239" s="164" t="s">
        <v>280</v>
      </c>
      <c r="H239" s="163" t="s">
        <v>1</v>
      </c>
      <c r="I239" s="165"/>
      <c r="L239" s="162"/>
      <c r="M239" s="166"/>
      <c r="N239" s="167"/>
      <c r="O239" s="167"/>
      <c r="P239" s="167"/>
      <c r="Q239" s="167"/>
      <c r="R239" s="167"/>
      <c r="S239" s="167"/>
      <c r="T239" s="168"/>
      <c r="AT239" s="163" t="s">
        <v>143</v>
      </c>
      <c r="AU239" s="163" t="s">
        <v>153</v>
      </c>
      <c r="AV239" s="13" t="s">
        <v>88</v>
      </c>
      <c r="AW239" s="13" t="s">
        <v>34</v>
      </c>
      <c r="AX239" s="13" t="s">
        <v>80</v>
      </c>
      <c r="AY239" s="163" t="s">
        <v>131</v>
      </c>
    </row>
    <row r="240" spans="1:65" s="14" customFormat="1" ht="11.25">
      <c r="B240" s="169"/>
      <c r="D240" s="157" t="s">
        <v>143</v>
      </c>
      <c r="E240" s="170" t="s">
        <v>1</v>
      </c>
      <c r="F240" s="171" t="s">
        <v>221</v>
      </c>
      <c r="H240" s="172">
        <v>137.6</v>
      </c>
      <c r="I240" s="173"/>
      <c r="L240" s="169"/>
      <c r="M240" s="174"/>
      <c r="N240" s="175"/>
      <c r="O240" s="175"/>
      <c r="P240" s="175"/>
      <c r="Q240" s="175"/>
      <c r="R240" s="175"/>
      <c r="S240" s="175"/>
      <c r="T240" s="176"/>
      <c r="AT240" s="170" t="s">
        <v>143</v>
      </c>
      <c r="AU240" s="170" t="s">
        <v>153</v>
      </c>
      <c r="AV240" s="14" t="s">
        <v>90</v>
      </c>
      <c r="AW240" s="14" t="s">
        <v>34</v>
      </c>
      <c r="AX240" s="14" t="s">
        <v>80</v>
      </c>
      <c r="AY240" s="170" t="s">
        <v>131</v>
      </c>
    </row>
    <row r="241" spans="1:65" s="15" customFormat="1" ht="11.25">
      <c r="B241" s="177"/>
      <c r="D241" s="157" t="s">
        <v>143</v>
      </c>
      <c r="E241" s="178" t="s">
        <v>1</v>
      </c>
      <c r="F241" s="179" t="s">
        <v>146</v>
      </c>
      <c r="H241" s="180">
        <v>137.6</v>
      </c>
      <c r="I241" s="181"/>
      <c r="L241" s="177"/>
      <c r="M241" s="182"/>
      <c r="N241" s="183"/>
      <c r="O241" s="183"/>
      <c r="P241" s="183"/>
      <c r="Q241" s="183"/>
      <c r="R241" s="183"/>
      <c r="S241" s="183"/>
      <c r="T241" s="184"/>
      <c r="AT241" s="178" t="s">
        <v>143</v>
      </c>
      <c r="AU241" s="178" t="s">
        <v>153</v>
      </c>
      <c r="AV241" s="15" t="s">
        <v>139</v>
      </c>
      <c r="AW241" s="15" t="s">
        <v>34</v>
      </c>
      <c r="AX241" s="15" t="s">
        <v>88</v>
      </c>
      <c r="AY241" s="178" t="s">
        <v>131</v>
      </c>
    </row>
    <row r="242" spans="1:65" s="2" customFormat="1" ht="21.75" customHeight="1">
      <c r="A242" s="32"/>
      <c r="B242" s="143"/>
      <c r="C242" s="144" t="s">
        <v>281</v>
      </c>
      <c r="D242" s="144" t="s">
        <v>134</v>
      </c>
      <c r="E242" s="145" t="s">
        <v>282</v>
      </c>
      <c r="F242" s="146" t="s">
        <v>283</v>
      </c>
      <c r="G242" s="147" t="s">
        <v>137</v>
      </c>
      <c r="H242" s="148">
        <v>104.02</v>
      </c>
      <c r="I242" s="149"/>
      <c r="J242" s="150">
        <f>ROUND(I242*H242,2)</f>
        <v>0</v>
      </c>
      <c r="K242" s="146" t="s">
        <v>138</v>
      </c>
      <c r="L242" s="33"/>
      <c r="M242" s="151" t="s">
        <v>1</v>
      </c>
      <c r="N242" s="152" t="s">
        <v>45</v>
      </c>
      <c r="O242" s="58"/>
      <c r="P242" s="153">
        <f>O242*H242</f>
        <v>0</v>
      </c>
      <c r="Q242" s="153">
        <v>0.216</v>
      </c>
      <c r="R242" s="153">
        <f>Q242*H242</f>
        <v>22.468319999999999</v>
      </c>
      <c r="S242" s="153">
        <v>0</v>
      </c>
      <c r="T242" s="154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5" t="s">
        <v>139</v>
      </c>
      <c r="AT242" s="155" t="s">
        <v>134</v>
      </c>
      <c r="AU242" s="155" t="s">
        <v>153</v>
      </c>
      <c r="AY242" s="17" t="s">
        <v>131</v>
      </c>
      <c r="BE242" s="156">
        <f>IF(N242="základní",J242,0)</f>
        <v>0</v>
      </c>
      <c r="BF242" s="156">
        <f>IF(N242="snížená",J242,0)</f>
        <v>0</v>
      </c>
      <c r="BG242" s="156">
        <f>IF(N242="zákl. přenesená",J242,0)</f>
        <v>0</v>
      </c>
      <c r="BH242" s="156">
        <f>IF(N242="sníž. přenesená",J242,0)</f>
        <v>0</v>
      </c>
      <c r="BI242" s="156">
        <f>IF(N242="nulová",J242,0)</f>
        <v>0</v>
      </c>
      <c r="BJ242" s="17" t="s">
        <v>88</v>
      </c>
      <c r="BK242" s="156">
        <f>ROUND(I242*H242,2)</f>
        <v>0</v>
      </c>
      <c r="BL242" s="17" t="s">
        <v>139</v>
      </c>
      <c r="BM242" s="155" t="s">
        <v>284</v>
      </c>
    </row>
    <row r="243" spans="1:65" s="2" customFormat="1" ht="19.5">
      <c r="A243" s="32"/>
      <c r="B243" s="33"/>
      <c r="C243" s="32"/>
      <c r="D243" s="157" t="s">
        <v>141</v>
      </c>
      <c r="E243" s="32"/>
      <c r="F243" s="158" t="s">
        <v>285</v>
      </c>
      <c r="G243" s="32"/>
      <c r="H243" s="32"/>
      <c r="I243" s="159"/>
      <c r="J243" s="32"/>
      <c r="K243" s="32"/>
      <c r="L243" s="33"/>
      <c r="M243" s="160"/>
      <c r="N243" s="161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141</v>
      </c>
      <c r="AU243" s="17" t="s">
        <v>153</v>
      </c>
    </row>
    <row r="244" spans="1:65" s="13" customFormat="1" ht="11.25">
      <c r="B244" s="162"/>
      <c r="D244" s="157" t="s">
        <v>143</v>
      </c>
      <c r="E244" s="163" t="s">
        <v>1</v>
      </c>
      <c r="F244" s="164" t="s">
        <v>286</v>
      </c>
      <c r="H244" s="163" t="s">
        <v>1</v>
      </c>
      <c r="I244" s="165"/>
      <c r="L244" s="162"/>
      <c r="M244" s="166"/>
      <c r="N244" s="167"/>
      <c r="O244" s="167"/>
      <c r="P244" s="167"/>
      <c r="Q244" s="167"/>
      <c r="R244" s="167"/>
      <c r="S244" s="167"/>
      <c r="T244" s="168"/>
      <c r="AT244" s="163" t="s">
        <v>143</v>
      </c>
      <c r="AU244" s="163" t="s">
        <v>153</v>
      </c>
      <c r="AV244" s="13" t="s">
        <v>88</v>
      </c>
      <c r="AW244" s="13" t="s">
        <v>34</v>
      </c>
      <c r="AX244" s="13" t="s">
        <v>80</v>
      </c>
      <c r="AY244" s="163" t="s">
        <v>131</v>
      </c>
    </row>
    <row r="245" spans="1:65" s="14" customFormat="1" ht="11.25">
      <c r="B245" s="169"/>
      <c r="D245" s="157" t="s">
        <v>143</v>
      </c>
      <c r="E245" s="170" t="s">
        <v>1</v>
      </c>
      <c r="F245" s="171" t="s">
        <v>187</v>
      </c>
      <c r="H245" s="172">
        <v>104.02</v>
      </c>
      <c r="I245" s="173"/>
      <c r="L245" s="169"/>
      <c r="M245" s="174"/>
      <c r="N245" s="175"/>
      <c r="O245" s="175"/>
      <c r="P245" s="175"/>
      <c r="Q245" s="175"/>
      <c r="R245" s="175"/>
      <c r="S245" s="175"/>
      <c r="T245" s="176"/>
      <c r="AT245" s="170" t="s">
        <v>143</v>
      </c>
      <c r="AU245" s="170" t="s">
        <v>153</v>
      </c>
      <c r="AV245" s="14" t="s">
        <v>90</v>
      </c>
      <c r="AW245" s="14" t="s">
        <v>34</v>
      </c>
      <c r="AX245" s="14" t="s">
        <v>80</v>
      </c>
      <c r="AY245" s="170" t="s">
        <v>131</v>
      </c>
    </row>
    <row r="246" spans="1:65" s="15" customFormat="1" ht="11.25">
      <c r="B246" s="177"/>
      <c r="D246" s="157" t="s">
        <v>143</v>
      </c>
      <c r="E246" s="178" t="s">
        <v>1</v>
      </c>
      <c r="F246" s="179" t="s">
        <v>146</v>
      </c>
      <c r="H246" s="180">
        <v>104.02</v>
      </c>
      <c r="I246" s="181"/>
      <c r="L246" s="177"/>
      <c r="M246" s="182"/>
      <c r="N246" s="183"/>
      <c r="O246" s="183"/>
      <c r="P246" s="183"/>
      <c r="Q246" s="183"/>
      <c r="R246" s="183"/>
      <c r="S246" s="183"/>
      <c r="T246" s="184"/>
      <c r="AT246" s="178" t="s">
        <v>143</v>
      </c>
      <c r="AU246" s="178" t="s">
        <v>153</v>
      </c>
      <c r="AV246" s="15" t="s">
        <v>139</v>
      </c>
      <c r="AW246" s="15" t="s">
        <v>34</v>
      </c>
      <c r="AX246" s="15" t="s">
        <v>88</v>
      </c>
      <c r="AY246" s="178" t="s">
        <v>131</v>
      </c>
    </row>
    <row r="247" spans="1:65" s="12" customFormat="1" ht="20.85" customHeight="1">
      <c r="B247" s="130"/>
      <c r="D247" s="131" t="s">
        <v>79</v>
      </c>
      <c r="E247" s="141" t="s">
        <v>287</v>
      </c>
      <c r="F247" s="141" t="s">
        <v>288</v>
      </c>
      <c r="I247" s="133"/>
      <c r="J247" s="142">
        <f>BK247</f>
        <v>0</v>
      </c>
      <c r="L247" s="130"/>
      <c r="M247" s="135"/>
      <c r="N247" s="136"/>
      <c r="O247" s="136"/>
      <c r="P247" s="137">
        <f>SUM(P248:P278)</f>
        <v>0</v>
      </c>
      <c r="Q247" s="136"/>
      <c r="R247" s="137">
        <f>SUM(R248:R278)</f>
        <v>131.677790360941</v>
      </c>
      <c r="S247" s="136"/>
      <c r="T247" s="138">
        <f>SUM(T248:T278)</f>
        <v>0</v>
      </c>
      <c r="AR247" s="131" t="s">
        <v>88</v>
      </c>
      <c r="AT247" s="139" t="s">
        <v>79</v>
      </c>
      <c r="AU247" s="139" t="s">
        <v>90</v>
      </c>
      <c r="AY247" s="131" t="s">
        <v>131</v>
      </c>
      <c r="BK247" s="140">
        <f>SUM(BK248:BK278)</f>
        <v>0</v>
      </c>
    </row>
    <row r="248" spans="1:65" s="2" customFormat="1" ht="24.2" customHeight="1">
      <c r="A248" s="32"/>
      <c r="B248" s="143"/>
      <c r="C248" s="144" t="s">
        <v>7</v>
      </c>
      <c r="D248" s="144" t="s">
        <v>134</v>
      </c>
      <c r="E248" s="145" t="s">
        <v>289</v>
      </c>
      <c r="F248" s="146" t="s">
        <v>290</v>
      </c>
      <c r="G248" s="147" t="s">
        <v>137</v>
      </c>
      <c r="H248" s="148">
        <v>1887.384</v>
      </c>
      <c r="I248" s="149"/>
      <c r="J248" s="150">
        <f>ROUND(I248*H248,2)</f>
        <v>0</v>
      </c>
      <c r="K248" s="146" t="s">
        <v>138</v>
      </c>
      <c r="L248" s="33"/>
      <c r="M248" s="151" t="s">
        <v>1</v>
      </c>
      <c r="N248" s="152" t="s">
        <v>45</v>
      </c>
      <c r="O248" s="58"/>
      <c r="P248" s="153">
        <f>O248*H248</f>
        <v>0</v>
      </c>
      <c r="Q248" s="153">
        <v>3.1E-4</v>
      </c>
      <c r="R248" s="153">
        <f>Q248*H248</f>
        <v>0.58508903999999995</v>
      </c>
      <c r="S248" s="153">
        <v>0</v>
      </c>
      <c r="T248" s="154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5" t="s">
        <v>139</v>
      </c>
      <c r="AT248" s="155" t="s">
        <v>134</v>
      </c>
      <c r="AU248" s="155" t="s">
        <v>153</v>
      </c>
      <c r="AY248" s="17" t="s">
        <v>131</v>
      </c>
      <c r="BE248" s="156">
        <f>IF(N248="základní",J248,0)</f>
        <v>0</v>
      </c>
      <c r="BF248" s="156">
        <f>IF(N248="snížená",J248,0)</f>
        <v>0</v>
      </c>
      <c r="BG248" s="156">
        <f>IF(N248="zákl. přenesená",J248,0)</f>
        <v>0</v>
      </c>
      <c r="BH248" s="156">
        <f>IF(N248="sníž. přenesená",J248,0)</f>
        <v>0</v>
      </c>
      <c r="BI248" s="156">
        <f>IF(N248="nulová",J248,0)</f>
        <v>0</v>
      </c>
      <c r="BJ248" s="17" t="s">
        <v>88</v>
      </c>
      <c r="BK248" s="156">
        <f>ROUND(I248*H248,2)</f>
        <v>0</v>
      </c>
      <c r="BL248" s="17" t="s">
        <v>139</v>
      </c>
      <c r="BM248" s="155" t="s">
        <v>291</v>
      </c>
    </row>
    <row r="249" spans="1:65" s="2" customFormat="1" ht="19.5">
      <c r="A249" s="32"/>
      <c r="B249" s="33"/>
      <c r="C249" s="32"/>
      <c r="D249" s="157" t="s">
        <v>141</v>
      </c>
      <c r="E249" s="32"/>
      <c r="F249" s="158" t="s">
        <v>292</v>
      </c>
      <c r="G249" s="32"/>
      <c r="H249" s="32"/>
      <c r="I249" s="159"/>
      <c r="J249" s="32"/>
      <c r="K249" s="32"/>
      <c r="L249" s="33"/>
      <c r="M249" s="160"/>
      <c r="N249" s="161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141</v>
      </c>
      <c r="AU249" s="17" t="s">
        <v>153</v>
      </c>
    </row>
    <row r="250" spans="1:65" s="13" customFormat="1" ht="11.25">
      <c r="B250" s="162"/>
      <c r="D250" s="157" t="s">
        <v>143</v>
      </c>
      <c r="E250" s="163" t="s">
        <v>1</v>
      </c>
      <c r="F250" s="164" t="s">
        <v>293</v>
      </c>
      <c r="H250" s="163" t="s">
        <v>1</v>
      </c>
      <c r="I250" s="165"/>
      <c r="L250" s="162"/>
      <c r="M250" s="166"/>
      <c r="N250" s="167"/>
      <c r="O250" s="167"/>
      <c r="P250" s="167"/>
      <c r="Q250" s="167"/>
      <c r="R250" s="167"/>
      <c r="S250" s="167"/>
      <c r="T250" s="168"/>
      <c r="AT250" s="163" t="s">
        <v>143</v>
      </c>
      <c r="AU250" s="163" t="s">
        <v>153</v>
      </c>
      <c r="AV250" s="13" t="s">
        <v>88</v>
      </c>
      <c r="AW250" s="13" t="s">
        <v>34</v>
      </c>
      <c r="AX250" s="13" t="s">
        <v>80</v>
      </c>
      <c r="AY250" s="163" t="s">
        <v>131</v>
      </c>
    </row>
    <row r="251" spans="1:65" s="14" customFormat="1" ht="11.25">
      <c r="B251" s="169"/>
      <c r="D251" s="157" t="s">
        <v>143</v>
      </c>
      <c r="E251" s="170" t="s">
        <v>1</v>
      </c>
      <c r="F251" s="171" t="s">
        <v>294</v>
      </c>
      <c r="H251" s="172">
        <v>872.71</v>
      </c>
      <c r="I251" s="173"/>
      <c r="L251" s="169"/>
      <c r="M251" s="174"/>
      <c r="N251" s="175"/>
      <c r="O251" s="175"/>
      <c r="P251" s="175"/>
      <c r="Q251" s="175"/>
      <c r="R251" s="175"/>
      <c r="S251" s="175"/>
      <c r="T251" s="176"/>
      <c r="AT251" s="170" t="s">
        <v>143</v>
      </c>
      <c r="AU251" s="170" t="s">
        <v>153</v>
      </c>
      <c r="AV251" s="14" t="s">
        <v>90</v>
      </c>
      <c r="AW251" s="14" t="s">
        <v>34</v>
      </c>
      <c r="AX251" s="14" t="s">
        <v>80</v>
      </c>
      <c r="AY251" s="170" t="s">
        <v>131</v>
      </c>
    </row>
    <row r="252" spans="1:65" s="14" customFormat="1" ht="11.25">
      <c r="B252" s="169"/>
      <c r="D252" s="157" t="s">
        <v>143</v>
      </c>
      <c r="E252" s="170" t="s">
        <v>1</v>
      </c>
      <c r="F252" s="171" t="s">
        <v>221</v>
      </c>
      <c r="H252" s="172">
        <v>137.6</v>
      </c>
      <c r="I252" s="173"/>
      <c r="L252" s="169"/>
      <c r="M252" s="174"/>
      <c r="N252" s="175"/>
      <c r="O252" s="175"/>
      <c r="P252" s="175"/>
      <c r="Q252" s="175"/>
      <c r="R252" s="175"/>
      <c r="S252" s="175"/>
      <c r="T252" s="176"/>
      <c r="AT252" s="170" t="s">
        <v>143</v>
      </c>
      <c r="AU252" s="170" t="s">
        <v>153</v>
      </c>
      <c r="AV252" s="14" t="s">
        <v>90</v>
      </c>
      <c r="AW252" s="14" t="s">
        <v>34</v>
      </c>
      <c r="AX252" s="14" t="s">
        <v>80</v>
      </c>
      <c r="AY252" s="170" t="s">
        <v>131</v>
      </c>
    </row>
    <row r="253" spans="1:65" s="13" customFormat="1" ht="11.25">
      <c r="B253" s="162"/>
      <c r="D253" s="157" t="s">
        <v>143</v>
      </c>
      <c r="E253" s="163" t="s">
        <v>1</v>
      </c>
      <c r="F253" s="164" t="s">
        <v>295</v>
      </c>
      <c r="H253" s="163" t="s">
        <v>1</v>
      </c>
      <c r="I253" s="165"/>
      <c r="L253" s="162"/>
      <c r="M253" s="166"/>
      <c r="N253" s="167"/>
      <c r="O253" s="167"/>
      <c r="P253" s="167"/>
      <c r="Q253" s="167"/>
      <c r="R253" s="167"/>
      <c r="S253" s="167"/>
      <c r="T253" s="168"/>
      <c r="AT253" s="163" t="s">
        <v>143</v>
      </c>
      <c r="AU253" s="163" t="s">
        <v>153</v>
      </c>
      <c r="AV253" s="13" t="s">
        <v>88</v>
      </c>
      <c r="AW253" s="13" t="s">
        <v>34</v>
      </c>
      <c r="AX253" s="13" t="s">
        <v>80</v>
      </c>
      <c r="AY253" s="163" t="s">
        <v>131</v>
      </c>
    </row>
    <row r="254" spans="1:65" s="14" customFormat="1" ht="11.25">
      <c r="B254" s="169"/>
      <c r="D254" s="157" t="s">
        <v>143</v>
      </c>
      <c r="E254" s="170" t="s">
        <v>1</v>
      </c>
      <c r="F254" s="171" t="s">
        <v>296</v>
      </c>
      <c r="H254" s="172">
        <v>877.07399999999996</v>
      </c>
      <c r="I254" s="173"/>
      <c r="L254" s="169"/>
      <c r="M254" s="174"/>
      <c r="N254" s="175"/>
      <c r="O254" s="175"/>
      <c r="P254" s="175"/>
      <c r="Q254" s="175"/>
      <c r="R254" s="175"/>
      <c r="S254" s="175"/>
      <c r="T254" s="176"/>
      <c r="AT254" s="170" t="s">
        <v>143</v>
      </c>
      <c r="AU254" s="170" t="s">
        <v>153</v>
      </c>
      <c r="AV254" s="14" t="s">
        <v>90</v>
      </c>
      <c r="AW254" s="14" t="s">
        <v>34</v>
      </c>
      <c r="AX254" s="14" t="s">
        <v>80</v>
      </c>
      <c r="AY254" s="170" t="s">
        <v>131</v>
      </c>
    </row>
    <row r="255" spans="1:65" s="15" customFormat="1" ht="11.25">
      <c r="B255" s="177"/>
      <c r="D255" s="157" t="s">
        <v>143</v>
      </c>
      <c r="E255" s="178" t="s">
        <v>1</v>
      </c>
      <c r="F255" s="179" t="s">
        <v>146</v>
      </c>
      <c r="H255" s="180">
        <v>1887.384</v>
      </c>
      <c r="I255" s="181"/>
      <c r="L255" s="177"/>
      <c r="M255" s="182"/>
      <c r="N255" s="183"/>
      <c r="O255" s="183"/>
      <c r="P255" s="183"/>
      <c r="Q255" s="183"/>
      <c r="R255" s="183"/>
      <c r="S255" s="183"/>
      <c r="T255" s="184"/>
      <c r="AT255" s="178" t="s">
        <v>143</v>
      </c>
      <c r="AU255" s="178" t="s">
        <v>153</v>
      </c>
      <c r="AV255" s="15" t="s">
        <v>139</v>
      </c>
      <c r="AW255" s="15" t="s">
        <v>34</v>
      </c>
      <c r="AX255" s="15" t="s">
        <v>88</v>
      </c>
      <c r="AY255" s="178" t="s">
        <v>131</v>
      </c>
    </row>
    <row r="256" spans="1:65" s="2" customFormat="1" ht="33" customHeight="1">
      <c r="A256" s="32"/>
      <c r="B256" s="143"/>
      <c r="C256" s="144" t="s">
        <v>297</v>
      </c>
      <c r="D256" s="144" t="s">
        <v>134</v>
      </c>
      <c r="E256" s="145" t="s">
        <v>298</v>
      </c>
      <c r="F256" s="146" t="s">
        <v>299</v>
      </c>
      <c r="G256" s="147" t="s">
        <v>137</v>
      </c>
      <c r="H256" s="148">
        <v>1010.31</v>
      </c>
      <c r="I256" s="149"/>
      <c r="J256" s="150">
        <f>ROUND(I256*H256,2)</f>
        <v>0</v>
      </c>
      <c r="K256" s="146" t="s">
        <v>138</v>
      </c>
      <c r="L256" s="33"/>
      <c r="M256" s="151" t="s">
        <v>1</v>
      </c>
      <c r="N256" s="152" t="s">
        <v>45</v>
      </c>
      <c r="O256" s="58"/>
      <c r="P256" s="153">
        <f>O256*H256</f>
        <v>0</v>
      </c>
      <c r="Q256" s="153">
        <v>0.12966</v>
      </c>
      <c r="R256" s="153">
        <f>Q256*H256</f>
        <v>130.99679459999999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139</v>
      </c>
      <c r="AT256" s="155" t="s">
        <v>134</v>
      </c>
      <c r="AU256" s="155" t="s">
        <v>153</v>
      </c>
      <c r="AY256" s="17" t="s">
        <v>131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88</v>
      </c>
      <c r="BK256" s="156">
        <f>ROUND(I256*H256,2)</f>
        <v>0</v>
      </c>
      <c r="BL256" s="17" t="s">
        <v>139</v>
      </c>
      <c r="BM256" s="155" t="s">
        <v>300</v>
      </c>
    </row>
    <row r="257" spans="1:65" s="2" customFormat="1" ht="29.25">
      <c r="A257" s="32"/>
      <c r="B257" s="33"/>
      <c r="C257" s="32"/>
      <c r="D257" s="157" t="s">
        <v>141</v>
      </c>
      <c r="E257" s="32"/>
      <c r="F257" s="158" t="s">
        <v>301</v>
      </c>
      <c r="G257" s="32"/>
      <c r="H257" s="32"/>
      <c r="I257" s="159"/>
      <c r="J257" s="32"/>
      <c r="K257" s="32"/>
      <c r="L257" s="33"/>
      <c r="M257" s="160"/>
      <c r="N257" s="161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141</v>
      </c>
      <c r="AU257" s="17" t="s">
        <v>153</v>
      </c>
    </row>
    <row r="258" spans="1:65" s="13" customFormat="1" ht="11.25">
      <c r="B258" s="162"/>
      <c r="D258" s="157" t="s">
        <v>143</v>
      </c>
      <c r="E258" s="163" t="s">
        <v>1</v>
      </c>
      <c r="F258" s="164" t="s">
        <v>302</v>
      </c>
      <c r="H258" s="163" t="s">
        <v>1</v>
      </c>
      <c r="I258" s="165"/>
      <c r="L258" s="162"/>
      <c r="M258" s="166"/>
      <c r="N258" s="167"/>
      <c r="O258" s="167"/>
      <c r="P258" s="167"/>
      <c r="Q258" s="167"/>
      <c r="R258" s="167"/>
      <c r="S258" s="167"/>
      <c r="T258" s="168"/>
      <c r="AT258" s="163" t="s">
        <v>143</v>
      </c>
      <c r="AU258" s="163" t="s">
        <v>153</v>
      </c>
      <c r="AV258" s="13" t="s">
        <v>88</v>
      </c>
      <c r="AW258" s="13" t="s">
        <v>34</v>
      </c>
      <c r="AX258" s="13" t="s">
        <v>80</v>
      </c>
      <c r="AY258" s="163" t="s">
        <v>131</v>
      </c>
    </row>
    <row r="259" spans="1:65" s="13" customFormat="1" ht="11.25">
      <c r="B259" s="162"/>
      <c r="D259" s="157" t="s">
        <v>143</v>
      </c>
      <c r="E259" s="163" t="s">
        <v>1</v>
      </c>
      <c r="F259" s="164" t="s">
        <v>303</v>
      </c>
      <c r="H259" s="163" t="s">
        <v>1</v>
      </c>
      <c r="I259" s="165"/>
      <c r="L259" s="162"/>
      <c r="M259" s="166"/>
      <c r="N259" s="167"/>
      <c r="O259" s="167"/>
      <c r="P259" s="167"/>
      <c r="Q259" s="167"/>
      <c r="R259" s="167"/>
      <c r="S259" s="167"/>
      <c r="T259" s="168"/>
      <c r="AT259" s="163" t="s">
        <v>143</v>
      </c>
      <c r="AU259" s="163" t="s">
        <v>153</v>
      </c>
      <c r="AV259" s="13" t="s">
        <v>88</v>
      </c>
      <c r="AW259" s="13" t="s">
        <v>34</v>
      </c>
      <c r="AX259" s="13" t="s">
        <v>80</v>
      </c>
      <c r="AY259" s="163" t="s">
        <v>131</v>
      </c>
    </row>
    <row r="260" spans="1:65" s="14" customFormat="1" ht="11.25">
      <c r="B260" s="169"/>
      <c r="D260" s="157" t="s">
        <v>143</v>
      </c>
      <c r="E260" s="170" t="s">
        <v>1</v>
      </c>
      <c r="F260" s="171" t="s">
        <v>294</v>
      </c>
      <c r="H260" s="172">
        <v>872.71</v>
      </c>
      <c r="I260" s="173"/>
      <c r="L260" s="169"/>
      <c r="M260" s="174"/>
      <c r="N260" s="175"/>
      <c r="O260" s="175"/>
      <c r="P260" s="175"/>
      <c r="Q260" s="175"/>
      <c r="R260" s="175"/>
      <c r="S260" s="175"/>
      <c r="T260" s="176"/>
      <c r="AT260" s="170" t="s">
        <v>143</v>
      </c>
      <c r="AU260" s="170" t="s">
        <v>153</v>
      </c>
      <c r="AV260" s="14" t="s">
        <v>90</v>
      </c>
      <c r="AW260" s="14" t="s">
        <v>34</v>
      </c>
      <c r="AX260" s="14" t="s">
        <v>80</v>
      </c>
      <c r="AY260" s="170" t="s">
        <v>131</v>
      </c>
    </row>
    <row r="261" spans="1:65" s="13" customFormat="1" ht="11.25">
      <c r="B261" s="162"/>
      <c r="D261" s="157" t="s">
        <v>143</v>
      </c>
      <c r="E261" s="163" t="s">
        <v>1</v>
      </c>
      <c r="F261" s="164" t="s">
        <v>220</v>
      </c>
      <c r="H261" s="163" t="s">
        <v>1</v>
      </c>
      <c r="I261" s="165"/>
      <c r="L261" s="162"/>
      <c r="M261" s="166"/>
      <c r="N261" s="167"/>
      <c r="O261" s="167"/>
      <c r="P261" s="167"/>
      <c r="Q261" s="167"/>
      <c r="R261" s="167"/>
      <c r="S261" s="167"/>
      <c r="T261" s="168"/>
      <c r="AT261" s="163" t="s">
        <v>143</v>
      </c>
      <c r="AU261" s="163" t="s">
        <v>153</v>
      </c>
      <c r="AV261" s="13" t="s">
        <v>88</v>
      </c>
      <c r="AW261" s="13" t="s">
        <v>34</v>
      </c>
      <c r="AX261" s="13" t="s">
        <v>80</v>
      </c>
      <c r="AY261" s="163" t="s">
        <v>131</v>
      </c>
    </row>
    <row r="262" spans="1:65" s="14" customFormat="1" ht="11.25">
      <c r="B262" s="169"/>
      <c r="D262" s="157" t="s">
        <v>143</v>
      </c>
      <c r="E262" s="170" t="s">
        <v>1</v>
      </c>
      <c r="F262" s="171" t="s">
        <v>221</v>
      </c>
      <c r="H262" s="172">
        <v>137.6</v>
      </c>
      <c r="I262" s="173"/>
      <c r="L262" s="169"/>
      <c r="M262" s="174"/>
      <c r="N262" s="175"/>
      <c r="O262" s="175"/>
      <c r="P262" s="175"/>
      <c r="Q262" s="175"/>
      <c r="R262" s="175"/>
      <c r="S262" s="175"/>
      <c r="T262" s="176"/>
      <c r="AT262" s="170" t="s">
        <v>143</v>
      </c>
      <c r="AU262" s="170" t="s">
        <v>153</v>
      </c>
      <c r="AV262" s="14" t="s">
        <v>90</v>
      </c>
      <c r="AW262" s="14" t="s">
        <v>34</v>
      </c>
      <c r="AX262" s="14" t="s">
        <v>80</v>
      </c>
      <c r="AY262" s="170" t="s">
        <v>131</v>
      </c>
    </row>
    <row r="263" spans="1:65" s="15" customFormat="1" ht="11.25">
      <c r="B263" s="177"/>
      <c r="D263" s="157" t="s">
        <v>143</v>
      </c>
      <c r="E263" s="178" t="s">
        <v>1</v>
      </c>
      <c r="F263" s="179" t="s">
        <v>146</v>
      </c>
      <c r="H263" s="180">
        <v>1010.3100000000001</v>
      </c>
      <c r="I263" s="181"/>
      <c r="L263" s="177"/>
      <c r="M263" s="182"/>
      <c r="N263" s="183"/>
      <c r="O263" s="183"/>
      <c r="P263" s="183"/>
      <c r="Q263" s="183"/>
      <c r="R263" s="183"/>
      <c r="S263" s="183"/>
      <c r="T263" s="184"/>
      <c r="AT263" s="178" t="s">
        <v>143</v>
      </c>
      <c r="AU263" s="178" t="s">
        <v>153</v>
      </c>
      <c r="AV263" s="15" t="s">
        <v>139</v>
      </c>
      <c r="AW263" s="15" t="s">
        <v>34</v>
      </c>
      <c r="AX263" s="15" t="s">
        <v>88</v>
      </c>
      <c r="AY263" s="178" t="s">
        <v>131</v>
      </c>
    </row>
    <row r="264" spans="1:65" s="2" customFormat="1" ht="24.2" customHeight="1">
      <c r="A264" s="32"/>
      <c r="B264" s="143"/>
      <c r="C264" s="144" t="s">
        <v>304</v>
      </c>
      <c r="D264" s="144" t="s">
        <v>134</v>
      </c>
      <c r="E264" s="145" t="s">
        <v>305</v>
      </c>
      <c r="F264" s="146" t="s">
        <v>306</v>
      </c>
      <c r="G264" s="147" t="s">
        <v>137</v>
      </c>
      <c r="H264" s="148">
        <v>877.07399999999996</v>
      </c>
      <c r="I264" s="149"/>
      <c r="J264" s="150">
        <f>ROUND(I264*H264,2)</f>
        <v>0</v>
      </c>
      <c r="K264" s="146" t="s">
        <v>138</v>
      </c>
      <c r="L264" s="33"/>
      <c r="M264" s="151" t="s">
        <v>1</v>
      </c>
      <c r="N264" s="152" t="s">
        <v>45</v>
      </c>
      <c r="O264" s="58"/>
      <c r="P264" s="153">
        <f>O264*H264</f>
        <v>0</v>
      </c>
      <c r="Q264" s="153">
        <v>0</v>
      </c>
      <c r="R264" s="153">
        <f>Q264*H264</f>
        <v>0</v>
      </c>
      <c r="S264" s="153">
        <v>0</v>
      </c>
      <c r="T264" s="154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5" t="s">
        <v>139</v>
      </c>
      <c r="AT264" s="155" t="s">
        <v>134</v>
      </c>
      <c r="AU264" s="155" t="s">
        <v>153</v>
      </c>
      <c r="AY264" s="17" t="s">
        <v>131</v>
      </c>
      <c r="BE264" s="156">
        <f>IF(N264="základní",J264,0)</f>
        <v>0</v>
      </c>
      <c r="BF264" s="156">
        <f>IF(N264="snížená",J264,0)</f>
        <v>0</v>
      </c>
      <c r="BG264" s="156">
        <f>IF(N264="zákl. přenesená",J264,0)</f>
        <v>0</v>
      </c>
      <c r="BH264" s="156">
        <f>IF(N264="sníž. přenesená",J264,0)</f>
        <v>0</v>
      </c>
      <c r="BI264" s="156">
        <f>IF(N264="nulová",J264,0)</f>
        <v>0</v>
      </c>
      <c r="BJ264" s="17" t="s">
        <v>88</v>
      </c>
      <c r="BK264" s="156">
        <f>ROUND(I264*H264,2)</f>
        <v>0</v>
      </c>
      <c r="BL264" s="17" t="s">
        <v>139</v>
      </c>
      <c r="BM264" s="155" t="s">
        <v>307</v>
      </c>
    </row>
    <row r="265" spans="1:65" s="2" customFormat="1" ht="29.25">
      <c r="A265" s="32"/>
      <c r="B265" s="33"/>
      <c r="C265" s="32"/>
      <c r="D265" s="157" t="s">
        <v>141</v>
      </c>
      <c r="E265" s="32"/>
      <c r="F265" s="158" t="s">
        <v>308</v>
      </c>
      <c r="G265" s="32"/>
      <c r="H265" s="32"/>
      <c r="I265" s="159"/>
      <c r="J265" s="32"/>
      <c r="K265" s="32"/>
      <c r="L265" s="33"/>
      <c r="M265" s="160"/>
      <c r="N265" s="161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141</v>
      </c>
      <c r="AU265" s="17" t="s">
        <v>153</v>
      </c>
    </row>
    <row r="266" spans="1:65" s="13" customFormat="1" ht="11.25">
      <c r="B266" s="162"/>
      <c r="D266" s="157" t="s">
        <v>143</v>
      </c>
      <c r="E266" s="163" t="s">
        <v>1</v>
      </c>
      <c r="F266" s="164" t="s">
        <v>309</v>
      </c>
      <c r="H266" s="163" t="s">
        <v>1</v>
      </c>
      <c r="I266" s="165"/>
      <c r="L266" s="162"/>
      <c r="M266" s="166"/>
      <c r="N266" s="167"/>
      <c r="O266" s="167"/>
      <c r="P266" s="167"/>
      <c r="Q266" s="167"/>
      <c r="R266" s="167"/>
      <c r="S266" s="167"/>
      <c r="T266" s="168"/>
      <c r="AT266" s="163" t="s">
        <v>143</v>
      </c>
      <c r="AU266" s="163" t="s">
        <v>153</v>
      </c>
      <c r="AV266" s="13" t="s">
        <v>88</v>
      </c>
      <c r="AW266" s="13" t="s">
        <v>34</v>
      </c>
      <c r="AX266" s="13" t="s">
        <v>80</v>
      </c>
      <c r="AY266" s="163" t="s">
        <v>131</v>
      </c>
    </row>
    <row r="267" spans="1:65" s="14" customFormat="1" ht="11.25">
      <c r="B267" s="169"/>
      <c r="D267" s="157" t="s">
        <v>143</v>
      </c>
      <c r="E267" s="170" t="s">
        <v>1</v>
      </c>
      <c r="F267" s="171" t="s">
        <v>296</v>
      </c>
      <c r="H267" s="172">
        <v>877.07399999999996</v>
      </c>
      <c r="I267" s="173"/>
      <c r="L267" s="169"/>
      <c r="M267" s="174"/>
      <c r="N267" s="175"/>
      <c r="O267" s="175"/>
      <c r="P267" s="175"/>
      <c r="Q267" s="175"/>
      <c r="R267" s="175"/>
      <c r="S267" s="175"/>
      <c r="T267" s="176"/>
      <c r="AT267" s="170" t="s">
        <v>143</v>
      </c>
      <c r="AU267" s="170" t="s">
        <v>153</v>
      </c>
      <c r="AV267" s="14" t="s">
        <v>90</v>
      </c>
      <c r="AW267" s="14" t="s">
        <v>34</v>
      </c>
      <c r="AX267" s="14" t="s">
        <v>80</v>
      </c>
      <c r="AY267" s="170" t="s">
        <v>131</v>
      </c>
    </row>
    <row r="268" spans="1:65" s="15" customFormat="1" ht="11.25">
      <c r="B268" s="177"/>
      <c r="D268" s="157" t="s">
        <v>143</v>
      </c>
      <c r="E268" s="178" t="s">
        <v>1</v>
      </c>
      <c r="F268" s="179" t="s">
        <v>146</v>
      </c>
      <c r="H268" s="180">
        <v>877.07399999999996</v>
      </c>
      <c r="I268" s="181"/>
      <c r="L268" s="177"/>
      <c r="M268" s="182"/>
      <c r="N268" s="183"/>
      <c r="O268" s="183"/>
      <c r="P268" s="183"/>
      <c r="Q268" s="183"/>
      <c r="R268" s="183"/>
      <c r="S268" s="183"/>
      <c r="T268" s="184"/>
      <c r="AT268" s="178" t="s">
        <v>143</v>
      </c>
      <c r="AU268" s="178" t="s">
        <v>153</v>
      </c>
      <c r="AV268" s="15" t="s">
        <v>139</v>
      </c>
      <c r="AW268" s="15" t="s">
        <v>34</v>
      </c>
      <c r="AX268" s="15" t="s">
        <v>88</v>
      </c>
      <c r="AY268" s="178" t="s">
        <v>131</v>
      </c>
    </row>
    <row r="269" spans="1:65" s="2" customFormat="1" ht="33" customHeight="1">
      <c r="A269" s="32"/>
      <c r="B269" s="143"/>
      <c r="C269" s="144" t="s">
        <v>310</v>
      </c>
      <c r="D269" s="144" t="s">
        <v>134</v>
      </c>
      <c r="E269" s="145" t="s">
        <v>311</v>
      </c>
      <c r="F269" s="146" t="s">
        <v>312</v>
      </c>
      <c r="G269" s="147" t="s">
        <v>137</v>
      </c>
      <c r="H269" s="148">
        <v>53.44</v>
      </c>
      <c r="I269" s="149"/>
      <c r="J269" s="150">
        <f>ROUND(I269*H269,2)</f>
        <v>0</v>
      </c>
      <c r="K269" s="146" t="s">
        <v>138</v>
      </c>
      <c r="L269" s="33"/>
      <c r="M269" s="151" t="s">
        <v>1</v>
      </c>
      <c r="N269" s="152" t="s">
        <v>45</v>
      </c>
      <c r="O269" s="58"/>
      <c r="P269" s="153">
        <f>O269*H269</f>
        <v>0</v>
      </c>
      <c r="Q269" s="153">
        <v>0</v>
      </c>
      <c r="R269" s="153">
        <f>Q269*H269</f>
        <v>0</v>
      </c>
      <c r="S269" s="153">
        <v>0</v>
      </c>
      <c r="T269" s="154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5" t="s">
        <v>139</v>
      </c>
      <c r="AT269" s="155" t="s">
        <v>134</v>
      </c>
      <c r="AU269" s="155" t="s">
        <v>153</v>
      </c>
      <c r="AY269" s="17" t="s">
        <v>131</v>
      </c>
      <c r="BE269" s="156">
        <f>IF(N269="základní",J269,0)</f>
        <v>0</v>
      </c>
      <c r="BF269" s="156">
        <f>IF(N269="snížená",J269,0)</f>
        <v>0</v>
      </c>
      <c r="BG269" s="156">
        <f>IF(N269="zákl. přenesená",J269,0)</f>
        <v>0</v>
      </c>
      <c r="BH269" s="156">
        <f>IF(N269="sníž. přenesená",J269,0)</f>
        <v>0</v>
      </c>
      <c r="BI269" s="156">
        <f>IF(N269="nulová",J269,0)</f>
        <v>0</v>
      </c>
      <c r="BJ269" s="17" t="s">
        <v>88</v>
      </c>
      <c r="BK269" s="156">
        <f>ROUND(I269*H269,2)</f>
        <v>0</v>
      </c>
      <c r="BL269" s="17" t="s">
        <v>139</v>
      </c>
      <c r="BM269" s="155" t="s">
        <v>313</v>
      </c>
    </row>
    <row r="270" spans="1:65" s="2" customFormat="1" ht="29.25">
      <c r="A270" s="32"/>
      <c r="B270" s="33"/>
      <c r="C270" s="32"/>
      <c r="D270" s="157" t="s">
        <v>141</v>
      </c>
      <c r="E270" s="32"/>
      <c r="F270" s="158" t="s">
        <v>314</v>
      </c>
      <c r="G270" s="32"/>
      <c r="H270" s="32"/>
      <c r="I270" s="159"/>
      <c r="J270" s="32"/>
      <c r="K270" s="32"/>
      <c r="L270" s="33"/>
      <c r="M270" s="160"/>
      <c r="N270" s="161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141</v>
      </c>
      <c r="AU270" s="17" t="s">
        <v>153</v>
      </c>
    </row>
    <row r="271" spans="1:65" s="13" customFormat="1" ht="11.25">
      <c r="B271" s="162"/>
      <c r="D271" s="157" t="s">
        <v>143</v>
      </c>
      <c r="E271" s="163" t="s">
        <v>1</v>
      </c>
      <c r="F271" s="164" t="s">
        <v>315</v>
      </c>
      <c r="H271" s="163" t="s">
        <v>1</v>
      </c>
      <c r="I271" s="165"/>
      <c r="L271" s="162"/>
      <c r="M271" s="166"/>
      <c r="N271" s="167"/>
      <c r="O271" s="167"/>
      <c r="P271" s="167"/>
      <c r="Q271" s="167"/>
      <c r="R271" s="167"/>
      <c r="S271" s="167"/>
      <c r="T271" s="168"/>
      <c r="AT271" s="163" t="s">
        <v>143</v>
      </c>
      <c r="AU271" s="163" t="s">
        <v>153</v>
      </c>
      <c r="AV271" s="13" t="s">
        <v>88</v>
      </c>
      <c r="AW271" s="13" t="s">
        <v>34</v>
      </c>
      <c r="AX271" s="13" t="s">
        <v>80</v>
      </c>
      <c r="AY271" s="163" t="s">
        <v>131</v>
      </c>
    </row>
    <row r="272" spans="1:65" s="14" customFormat="1" ht="11.25">
      <c r="B272" s="169"/>
      <c r="D272" s="157" t="s">
        <v>143</v>
      </c>
      <c r="E272" s="170" t="s">
        <v>1</v>
      </c>
      <c r="F272" s="171" t="s">
        <v>274</v>
      </c>
      <c r="H272" s="172">
        <v>53.44</v>
      </c>
      <c r="I272" s="173"/>
      <c r="L272" s="169"/>
      <c r="M272" s="174"/>
      <c r="N272" s="175"/>
      <c r="O272" s="175"/>
      <c r="P272" s="175"/>
      <c r="Q272" s="175"/>
      <c r="R272" s="175"/>
      <c r="S272" s="175"/>
      <c r="T272" s="176"/>
      <c r="AT272" s="170" t="s">
        <v>143</v>
      </c>
      <c r="AU272" s="170" t="s">
        <v>153</v>
      </c>
      <c r="AV272" s="14" t="s">
        <v>90</v>
      </c>
      <c r="AW272" s="14" t="s">
        <v>34</v>
      </c>
      <c r="AX272" s="14" t="s">
        <v>80</v>
      </c>
      <c r="AY272" s="170" t="s">
        <v>131</v>
      </c>
    </row>
    <row r="273" spans="1:65" s="15" customFormat="1" ht="11.25">
      <c r="B273" s="177"/>
      <c r="D273" s="157" t="s">
        <v>143</v>
      </c>
      <c r="E273" s="178" t="s">
        <v>1</v>
      </c>
      <c r="F273" s="179" t="s">
        <v>146</v>
      </c>
      <c r="H273" s="180">
        <v>53.44</v>
      </c>
      <c r="I273" s="181"/>
      <c r="L273" s="177"/>
      <c r="M273" s="182"/>
      <c r="N273" s="183"/>
      <c r="O273" s="183"/>
      <c r="P273" s="183"/>
      <c r="Q273" s="183"/>
      <c r="R273" s="183"/>
      <c r="S273" s="183"/>
      <c r="T273" s="184"/>
      <c r="AT273" s="178" t="s">
        <v>143</v>
      </c>
      <c r="AU273" s="178" t="s">
        <v>153</v>
      </c>
      <c r="AV273" s="15" t="s">
        <v>139</v>
      </c>
      <c r="AW273" s="15" t="s">
        <v>34</v>
      </c>
      <c r="AX273" s="15" t="s">
        <v>88</v>
      </c>
      <c r="AY273" s="178" t="s">
        <v>131</v>
      </c>
    </row>
    <row r="274" spans="1:65" s="2" customFormat="1" ht="33" customHeight="1">
      <c r="A274" s="32"/>
      <c r="B274" s="143"/>
      <c r="C274" s="144" t="s">
        <v>316</v>
      </c>
      <c r="D274" s="144" t="s">
        <v>134</v>
      </c>
      <c r="E274" s="145" t="s">
        <v>317</v>
      </c>
      <c r="F274" s="146" t="s">
        <v>318</v>
      </c>
      <c r="G274" s="147" t="s">
        <v>162</v>
      </c>
      <c r="H274" s="148">
        <v>158.50700000000001</v>
      </c>
      <c r="I274" s="149"/>
      <c r="J274" s="150">
        <f>ROUND(I274*H274,2)</f>
        <v>0</v>
      </c>
      <c r="K274" s="146" t="s">
        <v>138</v>
      </c>
      <c r="L274" s="33"/>
      <c r="M274" s="151" t="s">
        <v>1</v>
      </c>
      <c r="N274" s="152" t="s">
        <v>45</v>
      </c>
      <c r="O274" s="58"/>
      <c r="P274" s="153">
        <f>O274*H274</f>
        <v>0</v>
      </c>
      <c r="Q274" s="153">
        <v>6.0506299999999998E-4</v>
      </c>
      <c r="R274" s="153">
        <f>Q274*H274</f>
        <v>9.5906720941000001E-2</v>
      </c>
      <c r="S274" s="153">
        <v>0</v>
      </c>
      <c r="T274" s="154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5" t="s">
        <v>139</v>
      </c>
      <c r="AT274" s="155" t="s">
        <v>134</v>
      </c>
      <c r="AU274" s="155" t="s">
        <v>153</v>
      </c>
      <c r="AY274" s="17" t="s">
        <v>131</v>
      </c>
      <c r="BE274" s="156">
        <f>IF(N274="základní",J274,0)</f>
        <v>0</v>
      </c>
      <c r="BF274" s="156">
        <f>IF(N274="snížená",J274,0)</f>
        <v>0</v>
      </c>
      <c r="BG274" s="156">
        <f>IF(N274="zákl. přenesená",J274,0)</f>
        <v>0</v>
      </c>
      <c r="BH274" s="156">
        <f>IF(N274="sníž. přenesená",J274,0)</f>
        <v>0</v>
      </c>
      <c r="BI274" s="156">
        <f>IF(N274="nulová",J274,0)</f>
        <v>0</v>
      </c>
      <c r="BJ274" s="17" t="s">
        <v>88</v>
      </c>
      <c r="BK274" s="156">
        <f>ROUND(I274*H274,2)</f>
        <v>0</v>
      </c>
      <c r="BL274" s="17" t="s">
        <v>139</v>
      </c>
      <c r="BM274" s="155" t="s">
        <v>319</v>
      </c>
    </row>
    <row r="275" spans="1:65" s="2" customFormat="1" ht="39">
      <c r="A275" s="32"/>
      <c r="B275" s="33"/>
      <c r="C275" s="32"/>
      <c r="D275" s="157" t="s">
        <v>141</v>
      </c>
      <c r="E275" s="32"/>
      <c r="F275" s="158" t="s">
        <v>320</v>
      </c>
      <c r="G275" s="32"/>
      <c r="H275" s="32"/>
      <c r="I275" s="159"/>
      <c r="J275" s="32"/>
      <c r="K275" s="32"/>
      <c r="L275" s="33"/>
      <c r="M275" s="160"/>
      <c r="N275" s="161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141</v>
      </c>
      <c r="AU275" s="17" t="s">
        <v>153</v>
      </c>
    </row>
    <row r="276" spans="1:65" s="13" customFormat="1" ht="11.25">
      <c r="B276" s="162"/>
      <c r="D276" s="157" t="s">
        <v>143</v>
      </c>
      <c r="E276" s="163" t="s">
        <v>1</v>
      </c>
      <c r="F276" s="164" t="s">
        <v>321</v>
      </c>
      <c r="H276" s="163" t="s">
        <v>1</v>
      </c>
      <c r="I276" s="165"/>
      <c r="L276" s="162"/>
      <c r="M276" s="166"/>
      <c r="N276" s="167"/>
      <c r="O276" s="167"/>
      <c r="P276" s="167"/>
      <c r="Q276" s="167"/>
      <c r="R276" s="167"/>
      <c r="S276" s="167"/>
      <c r="T276" s="168"/>
      <c r="AT276" s="163" t="s">
        <v>143</v>
      </c>
      <c r="AU276" s="163" t="s">
        <v>153</v>
      </c>
      <c r="AV276" s="13" t="s">
        <v>88</v>
      </c>
      <c r="AW276" s="13" t="s">
        <v>34</v>
      </c>
      <c r="AX276" s="13" t="s">
        <v>80</v>
      </c>
      <c r="AY276" s="163" t="s">
        <v>131</v>
      </c>
    </row>
    <row r="277" spans="1:65" s="14" customFormat="1" ht="11.25">
      <c r="B277" s="169"/>
      <c r="D277" s="157" t="s">
        <v>143</v>
      </c>
      <c r="E277" s="170" t="s">
        <v>1</v>
      </c>
      <c r="F277" s="171" t="s">
        <v>322</v>
      </c>
      <c r="H277" s="172">
        <v>158.50700000000001</v>
      </c>
      <c r="I277" s="173"/>
      <c r="L277" s="169"/>
      <c r="M277" s="174"/>
      <c r="N277" s="175"/>
      <c r="O277" s="175"/>
      <c r="P277" s="175"/>
      <c r="Q277" s="175"/>
      <c r="R277" s="175"/>
      <c r="S277" s="175"/>
      <c r="T277" s="176"/>
      <c r="AT277" s="170" t="s">
        <v>143</v>
      </c>
      <c r="AU277" s="170" t="s">
        <v>153</v>
      </c>
      <c r="AV277" s="14" t="s">
        <v>90</v>
      </c>
      <c r="AW277" s="14" t="s">
        <v>34</v>
      </c>
      <c r="AX277" s="14" t="s">
        <v>80</v>
      </c>
      <c r="AY277" s="170" t="s">
        <v>131</v>
      </c>
    </row>
    <row r="278" spans="1:65" s="15" customFormat="1" ht="11.25">
      <c r="B278" s="177"/>
      <c r="D278" s="157" t="s">
        <v>143</v>
      </c>
      <c r="E278" s="178" t="s">
        <v>1</v>
      </c>
      <c r="F278" s="179" t="s">
        <v>146</v>
      </c>
      <c r="H278" s="180">
        <v>158.50700000000001</v>
      </c>
      <c r="I278" s="181"/>
      <c r="L278" s="177"/>
      <c r="M278" s="182"/>
      <c r="N278" s="183"/>
      <c r="O278" s="183"/>
      <c r="P278" s="183"/>
      <c r="Q278" s="183"/>
      <c r="R278" s="183"/>
      <c r="S278" s="183"/>
      <c r="T278" s="184"/>
      <c r="AT278" s="178" t="s">
        <v>143</v>
      </c>
      <c r="AU278" s="178" t="s">
        <v>153</v>
      </c>
      <c r="AV278" s="15" t="s">
        <v>139</v>
      </c>
      <c r="AW278" s="15" t="s">
        <v>34</v>
      </c>
      <c r="AX278" s="15" t="s">
        <v>88</v>
      </c>
      <c r="AY278" s="178" t="s">
        <v>131</v>
      </c>
    </row>
    <row r="279" spans="1:65" s="12" customFormat="1" ht="20.85" customHeight="1">
      <c r="B279" s="130"/>
      <c r="D279" s="131" t="s">
        <v>79</v>
      </c>
      <c r="E279" s="141" t="s">
        <v>323</v>
      </c>
      <c r="F279" s="141" t="s">
        <v>324</v>
      </c>
      <c r="I279" s="133"/>
      <c r="J279" s="142">
        <f>BK279</f>
        <v>0</v>
      </c>
      <c r="L279" s="130"/>
      <c r="M279" s="135"/>
      <c r="N279" s="136"/>
      <c r="O279" s="136"/>
      <c r="P279" s="137">
        <f>SUM(P280:P303)</f>
        <v>0</v>
      </c>
      <c r="Q279" s="136"/>
      <c r="R279" s="137">
        <f>SUM(R280:R303)</f>
        <v>20.871218435200003</v>
      </c>
      <c r="S279" s="136"/>
      <c r="T279" s="138">
        <f>SUM(T280:T303)</f>
        <v>0</v>
      </c>
      <c r="AR279" s="131" t="s">
        <v>88</v>
      </c>
      <c r="AT279" s="139" t="s">
        <v>79</v>
      </c>
      <c r="AU279" s="139" t="s">
        <v>90</v>
      </c>
      <c r="AY279" s="131" t="s">
        <v>131</v>
      </c>
      <c r="BK279" s="140">
        <f>SUM(BK280:BK303)</f>
        <v>0</v>
      </c>
    </row>
    <row r="280" spans="1:65" s="2" customFormat="1" ht="33" customHeight="1">
      <c r="A280" s="32"/>
      <c r="B280" s="143"/>
      <c r="C280" s="144" t="s">
        <v>325</v>
      </c>
      <c r="D280" s="144" t="s">
        <v>134</v>
      </c>
      <c r="E280" s="145" t="s">
        <v>326</v>
      </c>
      <c r="F280" s="146" t="s">
        <v>327</v>
      </c>
      <c r="G280" s="147" t="s">
        <v>162</v>
      </c>
      <c r="H280" s="148">
        <v>90.76</v>
      </c>
      <c r="I280" s="149"/>
      <c r="J280" s="150">
        <f>ROUND(I280*H280,2)</f>
        <v>0</v>
      </c>
      <c r="K280" s="146" t="s">
        <v>138</v>
      </c>
      <c r="L280" s="33"/>
      <c r="M280" s="151" t="s">
        <v>1</v>
      </c>
      <c r="N280" s="152" t="s">
        <v>45</v>
      </c>
      <c r="O280" s="58"/>
      <c r="P280" s="153">
        <f>O280*H280</f>
        <v>0</v>
      </c>
      <c r="Q280" s="153">
        <v>0.15539952000000001</v>
      </c>
      <c r="R280" s="153">
        <f>Q280*H280</f>
        <v>14.104060435200003</v>
      </c>
      <c r="S280" s="153">
        <v>0</v>
      </c>
      <c r="T280" s="154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5" t="s">
        <v>139</v>
      </c>
      <c r="AT280" s="155" t="s">
        <v>134</v>
      </c>
      <c r="AU280" s="155" t="s">
        <v>153</v>
      </c>
      <c r="AY280" s="17" t="s">
        <v>131</v>
      </c>
      <c r="BE280" s="156">
        <f>IF(N280="základní",J280,0)</f>
        <v>0</v>
      </c>
      <c r="BF280" s="156">
        <f>IF(N280="snížená",J280,0)</f>
        <v>0</v>
      </c>
      <c r="BG280" s="156">
        <f>IF(N280="zákl. přenesená",J280,0)</f>
        <v>0</v>
      </c>
      <c r="BH280" s="156">
        <f>IF(N280="sníž. přenesená",J280,0)</f>
        <v>0</v>
      </c>
      <c r="BI280" s="156">
        <f>IF(N280="nulová",J280,0)</f>
        <v>0</v>
      </c>
      <c r="BJ280" s="17" t="s">
        <v>88</v>
      </c>
      <c r="BK280" s="156">
        <f>ROUND(I280*H280,2)</f>
        <v>0</v>
      </c>
      <c r="BL280" s="17" t="s">
        <v>139</v>
      </c>
      <c r="BM280" s="155" t="s">
        <v>328</v>
      </c>
    </row>
    <row r="281" spans="1:65" s="2" customFormat="1" ht="29.25">
      <c r="A281" s="32"/>
      <c r="B281" s="33"/>
      <c r="C281" s="32"/>
      <c r="D281" s="157" t="s">
        <v>141</v>
      </c>
      <c r="E281" s="32"/>
      <c r="F281" s="158" t="s">
        <v>329</v>
      </c>
      <c r="G281" s="32"/>
      <c r="H281" s="32"/>
      <c r="I281" s="159"/>
      <c r="J281" s="32"/>
      <c r="K281" s="32"/>
      <c r="L281" s="33"/>
      <c r="M281" s="160"/>
      <c r="N281" s="161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141</v>
      </c>
      <c r="AU281" s="17" t="s">
        <v>153</v>
      </c>
    </row>
    <row r="282" spans="1:65" s="13" customFormat="1" ht="11.25">
      <c r="B282" s="162"/>
      <c r="D282" s="157" t="s">
        <v>143</v>
      </c>
      <c r="E282" s="163" t="s">
        <v>1</v>
      </c>
      <c r="F282" s="164" t="s">
        <v>330</v>
      </c>
      <c r="H282" s="163" t="s">
        <v>1</v>
      </c>
      <c r="I282" s="165"/>
      <c r="L282" s="162"/>
      <c r="M282" s="166"/>
      <c r="N282" s="167"/>
      <c r="O282" s="167"/>
      <c r="P282" s="167"/>
      <c r="Q282" s="167"/>
      <c r="R282" s="167"/>
      <c r="S282" s="167"/>
      <c r="T282" s="168"/>
      <c r="AT282" s="163" t="s">
        <v>143</v>
      </c>
      <c r="AU282" s="163" t="s">
        <v>153</v>
      </c>
      <c r="AV282" s="13" t="s">
        <v>88</v>
      </c>
      <c r="AW282" s="13" t="s">
        <v>34</v>
      </c>
      <c r="AX282" s="13" t="s">
        <v>80</v>
      </c>
      <c r="AY282" s="163" t="s">
        <v>131</v>
      </c>
    </row>
    <row r="283" spans="1:65" s="14" customFormat="1" ht="11.25">
      <c r="B283" s="169"/>
      <c r="D283" s="157" t="s">
        <v>143</v>
      </c>
      <c r="E283" s="170" t="s">
        <v>1</v>
      </c>
      <c r="F283" s="171" t="s">
        <v>331</v>
      </c>
      <c r="H283" s="172">
        <v>71.900000000000006</v>
      </c>
      <c r="I283" s="173"/>
      <c r="L283" s="169"/>
      <c r="M283" s="174"/>
      <c r="N283" s="175"/>
      <c r="O283" s="175"/>
      <c r="P283" s="175"/>
      <c r="Q283" s="175"/>
      <c r="R283" s="175"/>
      <c r="S283" s="175"/>
      <c r="T283" s="176"/>
      <c r="AT283" s="170" t="s">
        <v>143</v>
      </c>
      <c r="AU283" s="170" t="s">
        <v>153</v>
      </c>
      <c r="AV283" s="14" t="s">
        <v>90</v>
      </c>
      <c r="AW283" s="14" t="s">
        <v>34</v>
      </c>
      <c r="AX283" s="14" t="s">
        <v>80</v>
      </c>
      <c r="AY283" s="170" t="s">
        <v>131</v>
      </c>
    </row>
    <row r="284" spans="1:65" s="13" customFormat="1" ht="22.5">
      <c r="B284" s="162"/>
      <c r="D284" s="157" t="s">
        <v>143</v>
      </c>
      <c r="E284" s="163" t="s">
        <v>1</v>
      </c>
      <c r="F284" s="164" t="s">
        <v>332</v>
      </c>
      <c r="H284" s="163" t="s">
        <v>1</v>
      </c>
      <c r="I284" s="165"/>
      <c r="L284" s="162"/>
      <c r="M284" s="166"/>
      <c r="N284" s="167"/>
      <c r="O284" s="167"/>
      <c r="P284" s="167"/>
      <c r="Q284" s="167"/>
      <c r="R284" s="167"/>
      <c r="S284" s="167"/>
      <c r="T284" s="168"/>
      <c r="AT284" s="163" t="s">
        <v>143</v>
      </c>
      <c r="AU284" s="163" t="s">
        <v>153</v>
      </c>
      <c r="AV284" s="13" t="s">
        <v>88</v>
      </c>
      <c r="AW284" s="13" t="s">
        <v>34</v>
      </c>
      <c r="AX284" s="13" t="s">
        <v>80</v>
      </c>
      <c r="AY284" s="163" t="s">
        <v>131</v>
      </c>
    </row>
    <row r="285" spans="1:65" s="14" customFormat="1" ht="11.25">
      <c r="B285" s="169"/>
      <c r="D285" s="157" t="s">
        <v>143</v>
      </c>
      <c r="E285" s="170" t="s">
        <v>1</v>
      </c>
      <c r="F285" s="171" t="s">
        <v>333</v>
      </c>
      <c r="H285" s="172">
        <v>6</v>
      </c>
      <c r="I285" s="173"/>
      <c r="L285" s="169"/>
      <c r="M285" s="174"/>
      <c r="N285" s="175"/>
      <c r="O285" s="175"/>
      <c r="P285" s="175"/>
      <c r="Q285" s="175"/>
      <c r="R285" s="175"/>
      <c r="S285" s="175"/>
      <c r="T285" s="176"/>
      <c r="AT285" s="170" t="s">
        <v>143</v>
      </c>
      <c r="AU285" s="170" t="s">
        <v>153</v>
      </c>
      <c r="AV285" s="14" t="s">
        <v>90</v>
      </c>
      <c r="AW285" s="14" t="s">
        <v>34</v>
      </c>
      <c r="AX285" s="14" t="s">
        <v>80</v>
      </c>
      <c r="AY285" s="170" t="s">
        <v>131</v>
      </c>
    </row>
    <row r="286" spans="1:65" s="13" customFormat="1" ht="11.25">
      <c r="B286" s="162"/>
      <c r="D286" s="157" t="s">
        <v>143</v>
      </c>
      <c r="E286" s="163" t="s">
        <v>1</v>
      </c>
      <c r="F286" s="164" t="s">
        <v>334</v>
      </c>
      <c r="H286" s="163" t="s">
        <v>1</v>
      </c>
      <c r="I286" s="165"/>
      <c r="L286" s="162"/>
      <c r="M286" s="166"/>
      <c r="N286" s="167"/>
      <c r="O286" s="167"/>
      <c r="P286" s="167"/>
      <c r="Q286" s="167"/>
      <c r="R286" s="167"/>
      <c r="S286" s="167"/>
      <c r="T286" s="168"/>
      <c r="AT286" s="163" t="s">
        <v>143</v>
      </c>
      <c r="AU286" s="163" t="s">
        <v>153</v>
      </c>
      <c r="AV286" s="13" t="s">
        <v>88</v>
      </c>
      <c r="AW286" s="13" t="s">
        <v>34</v>
      </c>
      <c r="AX286" s="13" t="s">
        <v>80</v>
      </c>
      <c r="AY286" s="163" t="s">
        <v>131</v>
      </c>
    </row>
    <row r="287" spans="1:65" s="14" customFormat="1" ht="11.25">
      <c r="B287" s="169"/>
      <c r="D287" s="157" t="s">
        <v>143</v>
      </c>
      <c r="E287" s="170" t="s">
        <v>1</v>
      </c>
      <c r="F287" s="171" t="s">
        <v>335</v>
      </c>
      <c r="H287" s="172">
        <v>12.86</v>
      </c>
      <c r="I287" s="173"/>
      <c r="L287" s="169"/>
      <c r="M287" s="174"/>
      <c r="N287" s="175"/>
      <c r="O287" s="175"/>
      <c r="P287" s="175"/>
      <c r="Q287" s="175"/>
      <c r="R287" s="175"/>
      <c r="S287" s="175"/>
      <c r="T287" s="176"/>
      <c r="AT287" s="170" t="s">
        <v>143</v>
      </c>
      <c r="AU287" s="170" t="s">
        <v>153</v>
      </c>
      <c r="AV287" s="14" t="s">
        <v>90</v>
      </c>
      <c r="AW287" s="14" t="s">
        <v>34</v>
      </c>
      <c r="AX287" s="14" t="s">
        <v>80</v>
      </c>
      <c r="AY287" s="170" t="s">
        <v>131</v>
      </c>
    </row>
    <row r="288" spans="1:65" s="15" customFormat="1" ht="11.25">
      <c r="B288" s="177"/>
      <c r="D288" s="157" t="s">
        <v>143</v>
      </c>
      <c r="E288" s="178" t="s">
        <v>1</v>
      </c>
      <c r="F288" s="179" t="s">
        <v>146</v>
      </c>
      <c r="H288" s="180">
        <v>90.76</v>
      </c>
      <c r="I288" s="181"/>
      <c r="L288" s="177"/>
      <c r="M288" s="182"/>
      <c r="N288" s="183"/>
      <c r="O288" s="183"/>
      <c r="P288" s="183"/>
      <c r="Q288" s="183"/>
      <c r="R288" s="183"/>
      <c r="S288" s="183"/>
      <c r="T288" s="184"/>
      <c r="AT288" s="178" t="s">
        <v>143</v>
      </c>
      <c r="AU288" s="178" t="s">
        <v>153</v>
      </c>
      <c r="AV288" s="15" t="s">
        <v>139</v>
      </c>
      <c r="AW288" s="15" t="s">
        <v>34</v>
      </c>
      <c r="AX288" s="15" t="s">
        <v>88</v>
      </c>
      <c r="AY288" s="178" t="s">
        <v>131</v>
      </c>
    </row>
    <row r="289" spans="1:65" s="2" customFormat="1" ht="16.5" customHeight="1">
      <c r="A289" s="32"/>
      <c r="B289" s="143"/>
      <c r="C289" s="185" t="s">
        <v>336</v>
      </c>
      <c r="D289" s="185" t="s">
        <v>209</v>
      </c>
      <c r="E289" s="186" t="s">
        <v>337</v>
      </c>
      <c r="F289" s="187" t="s">
        <v>330</v>
      </c>
      <c r="G289" s="188" t="s">
        <v>162</v>
      </c>
      <c r="H289" s="189">
        <v>71.900000000000006</v>
      </c>
      <c r="I289" s="190"/>
      <c r="J289" s="191">
        <f>ROUND(I289*H289,2)</f>
        <v>0</v>
      </c>
      <c r="K289" s="187" t="s">
        <v>138</v>
      </c>
      <c r="L289" s="192"/>
      <c r="M289" s="193" t="s">
        <v>1</v>
      </c>
      <c r="N289" s="194" t="s">
        <v>45</v>
      </c>
      <c r="O289" s="58"/>
      <c r="P289" s="153">
        <f>O289*H289</f>
        <v>0</v>
      </c>
      <c r="Q289" s="153">
        <v>0.08</v>
      </c>
      <c r="R289" s="153">
        <f>Q289*H289</f>
        <v>5.7520000000000007</v>
      </c>
      <c r="S289" s="153">
        <v>0</v>
      </c>
      <c r="T289" s="15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188</v>
      </c>
      <c r="AT289" s="155" t="s">
        <v>209</v>
      </c>
      <c r="AU289" s="155" t="s">
        <v>153</v>
      </c>
      <c r="AY289" s="17" t="s">
        <v>131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7" t="s">
        <v>88</v>
      </c>
      <c r="BK289" s="156">
        <f>ROUND(I289*H289,2)</f>
        <v>0</v>
      </c>
      <c r="BL289" s="17" t="s">
        <v>139</v>
      </c>
      <c r="BM289" s="155" t="s">
        <v>338</v>
      </c>
    </row>
    <row r="290" spans="1:65" s="2" customFormat="1" ht="11.25">
      <c r="A290" s="32"/>
      <c r="B290" s="33"/>
      <c r="C290" s="32"/>
      <c r="D290" s="157" t="s">
        <v>141</v>
      </c>
      <c r="E290" s="32"/>
      <c r="F290" s="158" t="s">
        <v>330</v>
      </c>
      <c r="G290" s="32"/>
      <c r="H290" s="32"/>
      <c r="I290" s="159"/>
      <c r="J290" s="32"/>
      <c r="K290" s="32"/>
      <c r="L290" s="33"/>
      <c r="M290" s="160"/>
      <c r="N290" s="161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141</v>
      </c>
      <c r="AU290" s="17" t="s">
        <v>153</v>
      </c>
    </row>
    <row r="291" spans="1:65" s="13" customFormat="1" ht="11.25">
      <c r="B291" s="162"/>
      <c r="D291" s="157" t="s">
        <v>143</v>
      </c>
      <c r="E291" s="163" t="s">
        <v>1</v>
      </c>
      <c r="F291" s="164" t="s">
        <v>330</v>
      </c>
      <c r="H291" s="163" t="s">
        <v>1</v>
      </c>
      <c r="I291" s="165"/>
      <c r="L291" s="162"/>
      <c r="M291" s="166"/>
      <c r="N291" s="167"/>
      <c r="O291" s="167"/>
      <c r="P291" s="167"/>
      <c r="Q291" s="167"/>
      <c r="R291" s="167"/>
      <c r="S291" s="167"/>
      <c r="T291" s="168"/>
      <c r="AT291" s="163" t="s">
        <v>143</v>
      </c>
      <c r="AU291" s="163" t="s">
        <v>153</v>
      </c>
      <c r="AV291" s="13" t="s">
        <v>88</v>
      </c>
      <c r="AW291" s="13" t="s">
        <v>34</v>
      </c>
      <c r="AX291" s="13" t="s">
        <v>80</v>
      </c>
      <c r="AY291" s="163" t="s">
        <v>131</v>
      </c>
    </row>
    <row r="292" spans="1:65" s="14" customFormat="1" ht="11.25">
      <c r="B292" s="169"/>
      <c r="D292" s="157" t="s">
        <v>143</v>
      </c>
      <c r="E292" s="170" t="s">
        <v>1</v>
      </c>
      <c r="F292" s="171" t="s">
        <v>331</v>
      </c>
      <c r="H292" s="172">
        <v>71.900000000000006</v>
      </c>
      <c r="I292" s="173"/>
      <c r="L292" s="169"/>
      <c r="M292" s="174"/>
      <c r="N292" s="175"/>
      <c r="O292" s="175"/>
      <c r="P292" s="175"/>
      <c r="Q292" s="175"/>
      <c r="R292" s="175"/>
      <c r="S292" s="175"/>
      <c r="T292" s="176"/>
      <c r="AT292" s="170" t="s">
        <v>143</v>
      </c>
      <c r="AU292" s="170" t="s">
        <v>153</v>
      </c>
      <c r="AV292" s="14" t="s">
        <v>90</v>
      </c>
      <c r="AW292" s="14" t="s">
        <v>34</v>
      </c>
      <c r="AX292" s="14" t="s">
        <v>80</v>
      </c>
      <c r="AY292" s="170" t="s">
        <v>131</v>
      </c>
    </row>
    <row r="293" spans="1:65" s="15" customFormat="1" ht="11.25">
      <c r="B293" s="177"/>
      <c r="D293" s="157" t="s">
        <v>143</v>
      </c>
      <c r="E293" s="178" t="s">
        <v>1</v>
      </c>
      <c r="F293" s="179" t="s">
        <v>146</v>
      </c>
      <c r="H293" s="180">
        <v>71.900000000000006</v>
      </c>
      <c r="I293" s="181"/>
      <c r="L293" s="177"/>
      <c r="M293" s="182"/>
      <c r="N293" s="183"/>
      <c r="O293" s="183"/>
      <c r="P293" s="183"/>
      <c r="Q293" s="183"/>
      <c r="R293" s="183"/>
      <c r="S293" s="183"/>
      <c r="T293" s="184"/>
      <c r="AT293" s="178" t="s">
        <v>143</v>
      </c>
      <c r="AU293" s="178" t="s">
        <v>153</v>
      </c>
      <c r="AV293" s="15" t="s">
        <v>139</v>
      </c>
      <c r="AW293" s="15" t="s">
        <v>34</v>
      </c>
      <c r="AX293" s="15" t="s">
        <v>88</v>
      </c>
      <c r="AY293" s="178" t="s">
        <v>131</v>
      </c>
    </row>
    <row r="294" spans="1:65" s="2" customFormat="1" ht="24.2" customHeight="1">
      <c r="A294" s="32"/>
      <c r="B294" s="143"/>
      <c r="C294" s="185" t="s">
        <v>339</v>
      </c>
      <c r="D294" s="185" t="s">
        <v>209</v>
      </c>
      <c r="E294" s="186" t="s">
        <v>340</v>
      </c>
      <c r="F294" s="187" t="s">
        <v>332</v>
      </c>
      <c r="G294" s="188" t="s">
        <v>162</v>
      </c>
      <c r="H294" s="189">
        <v>6</v>
      </c>
      <c r="I294" s="190"/>
      <c r="J294" s="191">
        <f>ROUND(I294*H294,2)</f>
        <v>0</v>
      </c>
      <c r="K294" s="187" t="s">
        <v>138</v>
      </c>
      <c r="L294" s="192"/>
      <c r="M294" s="193" t="s">
        <v>1</v>
      </c>
      <c r="N294" s="194" t="s">
        <v>45</v>
      </c>
      <c r="O294" s="58"/>
      <c r="P294" s="153">
        <f>O294*H294</f>
        <v>0</v>
      </c>
      <c r="Q294" s="153">
        <v>6.5670000000000006E-2</v>
      </c>
      <c r="R294" s="153">
        <f>Q294*H294</f>
        <v>0.39402000000000004</v>
      </c>
      <c r="S294" s="153">
        <v>0</v>
      </c>
      <c r="T294" s="154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5" t="s">
        <v>188</v>
      </c>
      <c r="AT294" s="155" t="s">
        <v>209</v>
      </c>
      <c r="AU294" s="155" t="s">
        <v>153</v>
      </c>
      <c r="AY294" s="17" t="s">
        <v>131</v>
      </c>
      <c r="BE294" s="156">
        <f>IF(N294="základní",J294,0)</f>
        <v>0</v>
      </c>
      <c r="BF294" s="156">
        <f>IF(N294="snížená",J294,0)</f>
        <v>0</v>
      </c>
      <c r="BG294" s="156">
        <f>IF(N294="zákl. přenesená",J294,0)</f>
        <v>0</v>
      </c>
      <c r="BH294" s="156">
        <f>IF(N294="sníž. přenesená",J294,0)</f>
        <v>0</v>
      </c>
      <c r="BI294" s="156">
        <f>IF(N294="nulová",J294,0)</f>
        <v>0</v>
      </c>
      <c r="BJ294" s="17" t="s">
        <v>88</v>
      </c>
      <c r="BK294" s="156">
        <f>ROUND(I294*H294,2)</f>
        <v>0</v>
      </c>
      <c r="BL294" s="17" t="s">
        <v>139</v>
      </c>
      <c r="BM294" s="155" t="s">
        <v>341</v>
      </c>
    </row>
    <row r="295" spans="1:65" s="2" customFormat="1" ht="11.25">
      <c r="A295" s="32"/>
      <c r="B295" s="33"/>
      <c r="C295" s="32"/>
      <c r="D295" s="157" t="s">
        <v>141</v>
      </c>
      <c r="E295" s="32"/>
      <c r="F295" s="158" t="s">
        <v>332</v>
      </c>
      <c r="G295" s="32"/>
      <c r="H295" s="32"/>
      <c r="I295" s="159"/>
      <c r="J295" s="32"/>
      <c r="K295" s="32"/>
      <c r="L295" s="33"/>
      <c r="M295" s="160"/>
      <c r="N295" s="161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141</v>
      </c>
      <c r="AU295" s="17" t="s">
        <v>153</v>
      </c>
    </row>
    <row r="296" spans="1:65" s="13" customFormat="1" ht="22.5">
      <c r="B296" s="162"/>
      <c r="D296" s="157" t="s">
        <v>143</v>
      </c>
      <c r="E296" s="163" t="s">
        <v>1</v>
      </c>
      <c r="F296" s="164" t="s">
        <v>332</v>
      </c>
      <c r="H296" s="163" t="s">
        <v>1</v>
      </c>
      <c r="I296" s="165"/>
      <c r="L296" s="162"/>
      <c r="M296" s="166"/>
      <c r="N296" s="167"/>
      <c r="O296" s="167"/>
      <c r="P296" s="167"/>
      <c r="Q296" s="167"/>
      <c r="R296" s="167"/>
      <c r="S296" s="167"/>
      <c r="T296" s="168"/>
      <c r="AT296" s="163" t="s">
        <v>143</v>
      </c>
      <c r="AU296" s="163" t="s">
        <v>153</v>
      </c>
      <c r="AV296" s="13" t="s">
        <v>88</v>
      </c>
      <c r="AW296" s="13" t="s">
        <v>34</v>
      </c>
      <c r="AX296" s="13" t="s">
        <v>80</v>
      </c>
      <c r="AY296" s="163" t="s">
        <v>131</v>
      </c>
    </row>
    <row r="297" spans="1:65" s="14" customFormat="1" ht="11.25">
      <c r="B297" s="169"/>
      <c r="D297" s="157" t="s">
        <v>143</v>
      </c>
      <c r="E297" s="170" t="s">
        <v>1</v>
      </c>
      <c r="F297" s="171" t="s">
        <v>333</v>
      </c>
      <c r="H297" s="172">
        <v>6</v>
      </c>
      <c r="I297" s="173"/>
      <c r="L297" s="169"/>
      <c r="M297" s="174"/>
      <c r="N297" s="175"/>
      <c r="O297" s="175"/>
      <c r="P297" s="175"/>
      <c r="Q297" s="175"/>
      <c r="R297" s="175"/>
      <c r="S297" s="175"/>
      <c r="T297" s="176"/>
      <c r="AT297" s="170" t="s">
        <v>143</v>
      </c>
      <c r="AU297" s="170" t="s">
        <v>153</v>
      </c>
      <c r="AV297" s="14" t="s">
        <v>90</v>
      </c>
      <c r="AW297" s="14" t="s">
        <v>34</v>
      </c>
      <c r="AX297" s="14" t="s">
        <v>80</v>
      </c>
      <c r="AY297" s="170" t="s">
        <v>131</v>
      </c>
    </row>
    <row r="298" spans="1:65" s="15" customFormat="1" ht="11.25">
      <c r="B298" s="177"/>
      <c r="D298" s="157" t="s">
        <v>143</v>
      </c>
      <c r="E298" s="178" t="s">
        <v>1</v>
      </c>
      <c r="F298" s="179" t="s">
        <v>146</v>
      </c>
      <c r="H298" s="180">
        <v>6</v>
      </c>
      <c r="I298" s="181"/>
      <c r="L298" s="177"/>
      <c r="M298" s="182"/>
      <c r="N298" s="183"/>
      <c r="O298" s="183"/>
      <c r="P298" s="183"/>
      <c r="Q298" s="183"/>
      <c r="R298" s="183"/>
      <c r="S298" s="183"/>
      <c r="T298" s="184"/>
      <c r="AT298" s="178" t="s">
        <v>143</v>
      </c>
      <c r="AU298" s="178" t="s">
        <v>153</v>
      </c>
      <c r="AV298" s="15" t="s">
        <v>139</v>
      </c>
      <c r="AW298" s="15" t="s">
        <v>34</v>
      </c>
      <c r="AX298" s="15" t="s">
        <v>88</v>
      </c>
      <c r="AY298" s="178" t="s">
        <v>131</v>
      </c>
    </row>
    <row r="299" spans="1:65" s="2" customFormat="1" ht="24.2" customHeight="1">
      <c r="A299" s="32"/>
      <c r="B299" s="143"/>
      <c r="C299" s="185" t="s">
        <v>342</v>
      </c>
      <c r="D299" s="185" t="s">
        <v>209</v>
      </c>
      <c r="E299" s="186" t="s">
        <v>343</v>
      </c>
      <c r="F299" s="187" t="s">
        <v>334</v>
      </c>
      <c r="G299" s="188" t="s">
        <v>162</v>
      </c>
      <c r="H299" s="189">
        <v>12.86</v>
      </c>
      <c r="I299" s="190"/>
      <c r="J299" s="191">
        <f>ROUND(I299*H299,2)</f>
        <v>0</v>
      </c>
      <c r="K299" s="187" t="s">
        <v>138</v>
      </c>
      <c r="L299" s="192"/>
      <c r="M299" s="193" t="s">
        <v>1</v>
      </c>
      <c r="N299" s="194" t="s">
        <v>45</v>
      </c>
      <c r="O299" s="58"/>
      <c r="P299" s="153">
        <f>O299*H299</f>
        <v>0</v>
      </c>
      <c r="Q299" s="153">
        <v>4.8300000000000003E-2</v>
      </c>
      <c r="R299" s="153">
        <f>Q299*H299</f>
        <v>0.62113799999999997</v>
      </c>
      <c r="S299" s="153">
        <v>0</v>
      </c>
      <c r="T299" s="154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5" t="s">
        <v>188</v>
      </c>
      <c r="AT299" s="155" t="s">
        <v>209</v>
      </c>
      <c r="AU299" s="155" t="s">
        <v>153</v>
      </c>
      <c r="AY299" s="17" t="s">
        <v>131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7" t="s">
        <v>88</v>
      </c>
      <c r="BK299" s="156">
        <f>ROUND(I299*H299,2)</f>
        <v>0</v>
      </c>
      <c r="BL299" s="17" t="s">
        <v>139</v>
      </c>
      <c r="BM299" s="155" t="s">
        <v>344</v>
      </c>
    </row>
    <row r="300" spans="1:65" s="2" customFormat="1" ht="11.25">
      <c r="A300" s="32"/>
      <c r="B300" s="33"/>
      <c r="C300" s="32"/>
      <c r="D300" s="157" t="s">
        <v>141</v>
      </c>
      <c r="E300" s="32"/>
      <c r="F300" s="158" t="s">
        <v>334</v>
      </c>
      <c r="G300" s="32"/>
      <c r="H300" s="32"/>
      <c r="I300" s="159"/>
      <c r="J300" s="32"/>
      <c r="K300" s="32"/>
      <c r="L300" s="33"/>
      <c r="M300" s="160"/>
      <c r="N300" s="161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141</v>
      </c>
      <c r="AU300" s="17" t="s">
        <v>153</v>
      </c>
    </row>
    <row r="301" spans="1:65" s="13" customFormat="1" ht="11.25">
      <c r="B301" s="162"/>
      <c r="D301" s="157" t="s">
        <v>143</v>
      </c>
      <c r="E301" s="163" t="s">
        <v>1</v>
      </c>
      <c r="F301" s="164" t="s">
        <v>334</v>
      </c>
      <c r="H301" s="163" t="s">
        <v>1</v>
      </c>
      <c r="I301" s="165"/>
      <c r="L301" s="162"/>
      <c r="M301" s="166"/>
      <c r="N301" s="167"/>
      <c r="O301" s="167"/>
      <c r="P301" s="167"/>
      <c r="Q301" s="167"/>
      <c r="R301" s="167"/>
      <c r="S301" s="167"/>
      <c r="T301" s="168"/>
      <c r="AT301" s="163" t="s">
        <v>143</v>
      </c>
      <c r="AU301" s="163" t="s">
        <v>153</v>
      </c>
      <c r="AV301" s="13" t="s">
        <v>88</v>
      </c>
      <c r="AW301" s="13" t="s">
        <v>34</v>
      </c>
      <c r="AX301" s="13" t="s">
        <v>80</v>
      </c>
      <c r="AY301" s="163" t="s">
        <v>131</v>
      </c>
    </row>
    <row r="302" spans="1:65" s="14" customFormat="1" ht="11.25">
      <c r="B302" s="169"/>
      <c r="D302" s="157" t="s">
        <v>143</v>
      </c>
      <c r="E302" s="170" t="s">
        <v>1</v>
      </c>
      <c r="F302" s="171" t="s">
        <v>335</v>
      </c>
      <c r="H302" s="172">
        <v>12.86</v>
      </c>
      <c r="I302" s="173"/>
      <c r="L302" s="169"/>
      <c r="M302" s="174"/>
      <c r="N302" s="175"/>
      <c r="O302" s="175"/>
      <c r="P302" s="175"/>
      <c r="Q302" s="175"/>
      <c r="R302" s="175"/>
      <c r="S302" s="175"/>
      <c r="T302" s="176"/>
      <c r="AT302" s="170" t="s">
        <v>143</v>
      </c>
      <c r="AU302" s="170" t="s">
        <v>153</v>
      </c>
      <c r="AV302" s="14" t="s">
        <v>90</v>
      </c>
      <c r="AW302" s="14" t="s">
        <v>34</v>
      </c>
      <c r="AX302" s="14" t="s">
        <v>80</v>
      </c>
      <c r="AY302" s="170" t="s">
        <v>131</v>
      </c>
    </row>
    <row r="303" spans="1:65" s="15" customFormat="1" ht="11.25">
      <c r="B303" s="177"/>
      <c r="D303" s="157" t="s">
        <v>143</v>
      </c>
      <c r="E303" s="178" t="s">
        <v>1</v>
      </c>
      <c r="F303" s="179" t="s">
        <v>146</v>
      </c>
      <c r="H303" s="180">
        <v>12.86</v>
      </c>
      <c r="I303" s="181"/>
      <c r="L303" s="177"/>
      <c r="M303" s="182"/>
      <c r="N303" s="183"/>
      <c r="O303" s="183"/>
      <c r="P303" s="183"/>
      <c r="Q303" s="183"/>
      <c r="R303" s="183"/>
      <c r="S303" s="183"/>
      <c r="T303" s="184"/>
      <c r="AT303" s="178" t="s">
        <v>143</v>
      </c>
      <c r="AU303" s="178" t="s">
        <v>153</v>
      </c>
      <c r="AV303" s="15" t="s">
        <v>139</v>
      </c>
      <c r="AW303" s="15" t="s">
        <v>34</v>
      </c>
      <c r="AX303" s="15" t="s">
        <v>88</v>
      </c>
      <c r="AY303" s="178" t="s">
        <v>131</v>
      </c>
    </row>
    <row r="304" spans="1:65" s="12" customFormat="1" ht="22.9" customHeight="1">
      <c r="B304" s="130"/>
      <c r="D304" s="131" t="s">
        <v>79</v>
      </c>
      <c r="E304" s="141" t="s">
        <v>196</v>
      </c>
      <c r="F304" s="141" t="s">
        <v>345</v>
      </c>
      <c r="I304" s="133"/>
      <c r="J304" s="142">
        <f>BK304</f>
        <v>0</v>
      </c>
      <c r="L304" s="130"/>
      <c r="M304" s="135"/>
      <c r="N304" s="136"/>
      <c r="O304" s="136"/>
      <c r="P304" s="137">
        <f>SUM(P305:P309)</f>
        <v>0</v>
      </c>
      <c r="Q304" s="136"/>
      <c r="R304" s="137">
        <f>SUM(R305:R309)</f>
        <v>1.4137200000000001</v>
      </c>
      <c r="S304" s="136"/>
      <c r="T304" s="138">
        <f>SUM(T305:T309)</f>
        <v>0</v>
      </c>
      <c r="AR304" s="131" t="s">
        <v>88</v>
      </c>
      <c r="AT304" s="139" t="s">
        <v>79</v>
      </c>
      <c r="AU304" s="139" t="s">
        <v>88</v>
      </c>
      <c r="AY304" s="131" t="s">
        <v>131</v>
      </c>
      <c r="BK304" s="140">
        <f>SUM(BK305:BK309)</f>
        <v>0</v>
      </c>
    </row>
    <row r="305" spans="1:65" s="2" customFormat="1" ht="24.2" customHeight="1">
      <c r="A305" s="32"/>
      <c r="B305" s="143"/>
      <c r="C305" s="144" t="s">
        <v>346</v>
      </c>
      <c r="D305" s="144" t="s">
        <v>134</v>
      </c>
      <c r="E305" s="145" t="s">
        <v>347</v>
      </c>
      <c r="F305" s="146" t="s">
        <v>348</v>
      </c>
      <c r="G305" s="147" t="s">
        <v>162</v>
      </c>
      <c r="H305" s="148">
        <v>46.2</v>
      </c>
      <c r="I305" s="149"/>
      <c r="J305" s="150">
        <f>ROUND(I305*H305,2)</f>
        <v>0</v>
      </c>
      <c r="K305" s="146" t="s">
        <v>138</v>
      </c>
      <c r="L305" s="33"/>
      <c r="M305" s="151" t="s">
        <v>1</v>
      </c>
      <c r="N305" s="152" t="s">
        <v>45</v>
      </c>
      <c r="O305" s="58"/>
      <c r="P305" s="153">
        <f>O305*H305</f>
        <v>0</v>
      </c>
      <c r="Q305" s="153">
        <v>3.0599999999999999E-2</v>
      </c>
      <c r="R305" s="153">
        <f>Q305*H305</f>
        <v>1.4137200000000001</v>
      </c>
      <c r="S305" s="153">
        <v>0</v>
      </c>
      <c r="T305" s="154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5" t="s">
        <v>139</v>
      </c>
      <c r="AT305" s="155" t="s">
        <v>134</v>
      </c>
      <c r="AU305" s="155" t="s">
        <v>90</v>
      </c>
      <c r="AY305" s="17" t="s">
        <v>131</v>
      </c>
      <c r="BE305" s="156">
        <f>IF(N305="základní",J305,0)</f>
        <v>0</v>
      </c>
      <c r="BF305" s="156">
        <f>IF(N305="snížená",J305,0)</f>
        <v>0</v>
      </c>
      <c r="BG305" s="156">
        <f>IF(N305="zákl. přenesená",J305,0)</f>
        <v>0</v>
      </c>
      <c r="BH305" s="156">
        <f>IF(N305="sníž. přenesená",J305,0)</f>
        <v>0</v>
      </c>
      <c r="BI305" s="156">
        <f>IF(N305="nulová",J305,0)</f>
        <v>0</v>
      </c>
      <c r="BJ305" s="17" t="s">
        <v>88</v>
      </c>
      <c r="BK305" s="156">
        <f>ROUND(I305*H305,2)</f>
        <v>0</v>
      </c>
      <c r="BL305" s="17" t="s">
        <v>139</v>
      </c>
      <c r="BM305" s="155" t="s">
        <v>349</v>
      </c>
    </row>
    <row r="306" spans="1:65" s="2" customFormat="1" ht="19.5">
      <c r="A306" s="32"/>
      <c r="B306" s="33"/>
      <c r="C306" s="32"/>
      <c r="D306" s="157" t="s">
        <v>141</v>
      </c>
      <c r="E306" s="32"/>
      <c r="F306" s="158" t="s">
        <v>350</v>
      </c>
      <c r="G306" s="32"/>
      <c r="H306" s="32"/>
      <c r="I306" s="159"/>
      <c r="J306" s="32"/>
      <c r="K306" s="32"/>
      <c r="L306" s="33"/>
      <c r="M306" s="160"/>
      <c r="N306" s="161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141</v>
      </c>
      <c r="AU306" s="17" t="s">
        <v>90</v>
      </c>
    </row>
    <row r="307" spans="1:65" s="13" customFormat="1" ht="11.25">
      <c r="B307" s="162"/>
      <c r="D307" s="157" t="s">
        <v>143</v>
      </c>
      <c r="E307" s="163" t="s">
        <v>1</v>
      </c>
      <c r="F307" s="164" t="s">
        <v>351</v>
      </c>
      <c r="H307" s="163" t="s">
        <v>1</v>
      </c>
      <c r="I307" s="165"/>
      <c r="L307" s="162"/>
      <c r="M307" s="166"/>
      <c r="N307" s="167"/>
      <c r="O307" s="167"/>
      <c r="P307" s="167"/>
      <c r="Q307" s="167"/>
      <c r="R307" s="167"/>
      <c r="S307" s="167"/>
      <c r="T307" s="168"/>
      <c r="AT307" s="163" t="s">
        <v>143</v>
      </c>
      <c r="AU307" s="163" t="s">
        <v>90</v>
      </c>
      <c r="AV307" s="13" t="s">
        <v>88</v>
      </c>
      <c r="AW307" s="13" t="s">
        <v>34</v>
      </c>
      <c r="AX307" s="13" t="s">
        <v>80</v>
      </c>
      <c r="AY307" s="163" t="s">
        <v>131</v>
      </c>
    </row>
    <row r="308" spans="1:65" s="14" customFormat="1" ht="11.25">
      <c r="B308" s="169"/>
      <c r="D308" s="157" t="s">
        <v>143</v>
      </c>
      <c r="E308" s="170" t="s">
        <v>1</v>
      </c>
      <c r="F308" s="171" t="s">
        <v>352</v>
      </c>
      <c r="H308" s="172">
        <v>46.2</v>
      </c>
      <c r="I308" s="173"/>
      <c r="L308" s="169"/>
      <c r="M308" s="174"/>
      <c r="N308" s="175"/>
      <c r="O308" s="175"/>
      <c r="P308" s="175"/>
      <c r="Q308" s="175"/>
      <c r="R308" s="175"/>
      <c r="S308" s="175"/>
      <c r="T308" s="176"/>
      <c r="AT308" s="170" t="s">
        <v>143</v>
      </c>
      <c r="AU308" s="170" t="s">
        <v>90</v>
      </c>
      <c r="AV308" s="14" t="s">
        <v>90</v>
      </c>
      <c r="AW308" s="14" t="s">
        <v>34</v>
      </c>
      <c r="AX308" s="14" t="s">
        <v>80</v>
      </c>
      <c r="AY308" s="170" t="s">
        <v>131</v>
      </c>
    </row>
    <row r="309" spans="1:65" s="15" customFormat="1" ht="11.25">
      <c r="B309" s="177"/>
      <c r="D309" s="157" t="s">
        <v>143</v>
      </c>
      <c r="E309" s="178" t="s">
        <v>1</v>
      </c>
      <c r="F309" s="179" t="s">
        <v>146</v>
      </c>
      <c r="H309" s="180">
        <v>46.2</v>
      </c>
      <c r="I309" s="181"/>
      <c r="L309" s="177"/>
      <c r="M309" s="182"/>
      <c r="N309" s="183"/>
      <c r="O309" s="183"/>
      <c r="P309" s="183"/>
      <c r="Q309" s="183"/>
      <c r="R309" s="183"/>
      <c r="S309" s="183"/>
      <c r="T309" s="184"/>
      <c r="AT309" s="178" t="s">
        <v>143</v>
      </c>
      <c r="AU309" s="178" t="s">
        <v>90</v>
      </c>
      <c r="AV309" s="15" t="s">
        <v>139</v>
      </c>
      <c r="AW309" s="15" t="s">
        <v>34</v>
      </c>
      <c r="AX309" s="15" t="s">
        <v>88</v>
      </c>
      <c r="AY309" s="178" t="s">
        <v>131</v>
      </c>
    </row>
    <row r="310" spans="1:65" s="12" customFormat="1" ht="22.9" customHeight="1">
      <c r="B310" s="130"/>
      <c r="D310" s="131" t="s">
        <v>79</v>
      </c>
      <c r="E310" s="141" t="s">
        <v>353</v>
      </c>
      <c r="F310" s="141" t="s">
        <v>354</v>
      </c>
      <c r="I310" s="133"/>
      <c r="J310" s="142">
        <f>BK310</f>
        <v>0</v>
      </c>
      <c r="L310" s="130"/>
      <c r="M310" s="135"/>
      <c r="N310" s="136"/>
      <c r="O310" s="136"/>
      <c r="P310" s="137">
        <f>SUM(P311:P324)</f>
        <v>0</v>
      </c>
      <c r="Q310" s="136"/>
      <c r="R310" s="137">
        <f>SUM(R311:R324)</f>
        <v>0</v>
      </c>
      <c r="S310" s="136"/>
      <c r="T310" s="138">
        <f>SUM(T311:T324)</f>
        <v>0</v>
      </c>
      <c r="AR310" s="131" t="s">
        <v>88</v>
      </c>
      <c r="AT310" s="139" t="s">
        <v>79</v>
      </c>
      <c r="AU310" s="139" t="s">
        <v>88</v>
      </c>
      <c r="AY310" s="131" t="s">
        <v>131</v>
      </c>
      <c r="BK310" s="140">
        <f>SUM(BK311:BK324)</f>
        <v>0</v>
      </c>
    </row>
    <row r="311" spans="1:65" s="2" customFormat="1" ht="24.2" customHeight="1">
      <c r="A311" s="32"/>
      <c r="B311" s="143"/>
      <c r="C311" s="144" t="s">
        <v>355</v>
      </c>
      <c r="D311" s="144" t="s">
        <v>134</v>
      </c>
      <c r="E311" s="145" t="s">
        <v>356</v>
      </c>
      <c r="F311" s="146" t="s">
        <v>357</v>
      </c>
      <c r="G311" s="147" t="s">
        <v>246</v>
      </c>
      <c r="H311" s="148">
        <v>20.870999999999999</v>
      </c>
      <c r="I311" s="149"/>
      <c r="J311" s="150">
        <f>ROUND(I311*H311,2)</f>
        <v>0</v>
      </c>
      <c r="K311" s="146" t="s">
        <v>138</v>
      </c>
      <c r="L311" s="33"/>
      <c r="M311" s="151" t="s">
        <v>1</v>
      </c>
      <c r="N311" s="152" t="s">
        <v>45</v>
      </c>
      <c r="O311" s="58"/>
      <c r="P311" s="153">
        <f>O311*H311</f>
        <v>0</v>
      </c>
      <c r="Q311" s="153">
        <v>0</v>
      </c>
      <c r="R311" s="153">
        <f>Q311*H311</f>
        <v>0</v>
      </c>
      <c r="S311" s="153">
        <v>0</v>
      </c>
      <c r="T311" s="154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5" t="s">
        <v>139</v>
      </c>
      <c r="AT311" s="155" t="s">
        <v>134</v>
      </c>
      <c r="AU311" s="155" t="s">
        <v>90</v>
      </c>
      <c r="AY311" s="17" t="s">
        <v>131</v>
      </c>
      <c r="BE311" s="156">
        <f>IF(N311="základní",J311,0)</f>
        <v>0</v>
      </c>
      <c r="BF311" s="156">
        <f>IF(N311="snížená",J311,0)</f>
        <v>0</v>
      </c>
      <c r="BG311" s="156">
        <f>IF(N311="zákl. přenesená",J311,0)</f>
        <v>0</v>
      </c>
      <c r="BH311" s="156">
        <f>IF(N311="sníž. přenesená",J311,0)</f>
        <v>0</v>
      </c>
      <c r="BI311" s="156">
        <f>IF(N311="nulová",J311,0)</f>
        <v>0</v>
      </c>
      <c r="BJ311" s="17" t="s">
        <v>88</v>
      </c>
      <c r="BK311" s="156">
        <f>ROUND(I311*H311,2)</f>
        <v>0</v>
      </c>
      <c r="BL311" s="17" t="s">
        <v>139</v>
      </c>
      <c r="BM311" s="155" t="s">
        <v>358</v>
      </c>
    </row>
    <row r="312" spans="1:65" s="2" customFormat="1" ht="19.5">
      <c r="A312" s="32"/>
      <c r="B312" s="33"/>
      <c r="C312" s="32"/>
      <c r="D312" s="157" t="s">
        <v>141</v>
      </c>
      <c r="E312" s="32"/>
      <c r="F312" s="158" t="s">
        <v>359</v>
      </c>
      <c r="G312" s="32"/>
      <c r="H312" s="32"/>
      <c r="I312" s="159"/>
      <c r="J312" s="32"/>
      <c r="K312" s="32"/>
      <c r="L312" s="33"/>
      <c r="M312" s="160"/>
      <c r="N312" s="161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141</v>
      </c>
      <c r="AU312" s="17" t="s">
        <v>90</v>
      </c>
    </row>
    <row r="313" spans="1:65" s="13" customFormat="1" ht="11.25">
      <c r="B313" s="162"/>
      <c r="D313" s="157" t="s">
        <v>143</v>
      </c>
      <c r="E313" s="163" t="s">
        <v>1</v>
      </c>
      <c r="F313" s="164" t="s">
        <v>360</v>
      </c>
      <c r="H313" s="163" t="s">
        <v>1</v>
      </c>
      <c r="I313" s="165"/>
      <c r="L313" s="162"/>
      <c r="M313" s="166"/>
      <c r="N313" s="167"/>
      <c r="O313" s="167"/>
      <c r="P313" s="167"/>
      <c r="Q313" s="167"/>
      <c r="R313" s="167"/>
      <c r="S313" s="167"/>
      <c r="T313" s="168"/>
      <c r="AT313" s="163" t="s">
        <v>143</v>
      </c>
      <c r="AU313" s="163" t="s">
        <v>90</v>
      </c>
      <c r="AV313" s="13" t="s">
        <v>88</v>
      </c>
      <c r="AW313" s="13" t="s">
        <v>34</v>
      </c>
      <c r="AX313" s="13" t="s">
        <v>80</v>
      </c>
      <c r="AY313" s="163" t="s">
        <v>131</v>
      </c>
    </row>
    <row r="314" spans="1:65" s="14" customFormat="1" ht="11.25">
      <c r="B314" s="169"/>
      <c r="D314" s="157" t="s">
        <v>143</v>
      </c>
      <c r="E314" s="170" t="s">
        <v>1</v>
      </c>
      <c r="F314" s="171" t="s">
        <v>361</v>
      </c>
      <c r="H314" s="172">
        <v>20.870999999999999</v>
      </c>
      <c r="I314" s="173"/>
      <c r="L314" s="169"/>
      <c r="M314" s="174"/>
      <c r="N314" s="175"/>
      <c r="O314" s="175"/>
      <c r="P314" s="175"/>
      <c r="Q314" s="175"/>
      <c r="R314" s="175"/>
      <c r="S314" s="175"/>
      <c r="T314" s="176"/>
      <c r="AT314" s="170" t="s">
        <v>143</v>
      </c>
      <c r="AU314" s="170" t="s">
        <v>90</v>
      </c>
      <c r="AV314" s="14" t="s">
        <v>90</v>
      </c>
      <c r="AW314" s="14" t="s">
        <v>34</v>
      </c>
      <c r="AX314" s="14" t="s">
        <v>80</v>
      </c>
      <c r="AY314" s="170" t="s">
        <v>131</v>
      </c>
    </row>
    <row r="315" spans="1:65" s="15" customFormat="1" ht="11.25">
      <c r="B315" s="177"/>
      <c r="D315" s="157" t="s">
        <v>143</v>
      </c>
      <c r="E315" s="178" t="s">
        <v>1</v>
      </c>
      <c r="F315" s="179" t="s">
        <v>146</v>
      </c>
      <c r="H315" s="180">
        <v>20.870999999999999</v>
      </c>
      <c r="I315" s="181"/>
      <c r="L315" s="177"/>
      <c r="M315" s="182"/>
      <c r="N315" s="183"/>
      <c r="O315" s="183"/>
      <c r="P315" s="183"/>
      <c r="Q315" s="183"/>
      <c r="R315" s="183"/>
      <c r="S315" s="183"/>
      <c r="T315" s="184"/>
      <c r="AT315" s="178" t="s">
        <v>143</v>
      </c>
      <c r="AU315" s="178" t="s">
        <v>90</v>
      </c>
      <c r="AV315" s="15" t="s">
        <v>139</v>
      </c>
      <c r="AW315" s="15" t="s">
        <v>34</v>
      </c>
      <c r="AX315" s="15" t="s">
        <v>88</v>
      </c>
      <c r="AY315" s="178" t="s">
        <v>131</v>
      </c>
    </row>
    <row r="316" spans="1:65" s="2" customFormat="1" ht="33" customHeight="1">
      <c r="A316" s="32"/>
      <c r="B316" s="143"/>
      <c r="C316" s="144" t="s">
        <v>362</v>
      </c>
      <c r="D316" s="144" t="s">
        <v>134</v>
      </c>
      <c r="E316" s="145" t="s">
        <v>363</v>
      </c>
      <c r="F316" s="146" t="s">
        <v>364</v>
      </c>
      <c r="G316" s="147" t="s">
        <v>246</v>
      </c>
      <c r="H316" s="148">
        <v>332.03800000000001</v>
      </c>
      <c r="I316" s="149"/>
      <c r="J316" s="150">
        <f>ROUND(I316*H316,2)</f>
        <v>0</v>
      </c>
      <c r="K316" s="146" t="s">
        <v>138</v>
      </c>
      <c r="L316" s="33"/>
      <c r="M316" s="151" t="s">
        <v>1</v>
      </c>
      <c r="N316" s="152" t="s">
        <v>45</v>
      </c>
      <c r="O316" s="58"/>
      <c r="P316" s="153">
        <f>O316*H316</f>
        <v>0</v>
      </c>
      <c r="Q316" s="153">
        <v>0</v>
      </c>
      <c r="R316" s="153">
        <f>Q316*H316</f>
        <v>0</v>
      </c>
      <c r="S316" s="153">
        <v>0</v>
      </c>
      <c r="T316" s="154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5" t="s">
        <v>139</v>
      </c>
      <c r="AT316" s="155" t="s">
        <v>134</v>
      </c>
      <c r="AU316" s="155" t="s">
        <v>90</v>
      </c>
      <c r="AY316" s="17" t="s">
        <v>131</v>
      </c>
      <c r="BE316" s="156">
        <f>IF(N316="základní",J316,0)</f>
        <v>0</v>
      </c>
      <c r="BF316" s="156">
        <f>IF(N316="snížená",J316,0)</f>
        <v>0</v>
      </c>
      <c r="BG316" s="156">
        <f>IF(N316="zákl. přenesená",J316,0)</f>
        <v>0</v>
      </c>
      <c r="BH316" s="156">
        <f>IF(N316="sníž. přenesená",J316,0)</f>
        <v>0</v>
      </c>
      <c r="BI316" s="156">
        <f>IF(N316="nulová",J316,0)</f>
        <v>0</v>
      </c>
      <c r="BJ316" s="17" t="s">
        <v>88</v>
      </c>
      <c r="BK316" s="156">
        <f>ROUND(I316*H316,2)</f>
        <v>0</v>
      </c>
      <c r="BL316" s="17" t="s">
        <v>139</v>
      </c>
      <c r="BM316" s="155" t="s">
        <v>365</v>
      </c>
    </row>
    <row r="317" spans="1:65" s="2" customFormat="1" ht="29.25">
      <c r="A317" s="32"/>
      <c r="B317" s="33"/>
      <c r="C317" s="32"/>
      <c r="D317" s="157" t="s">
        <v>141</v>
      </c>
      <c r="E317" s="32"/>
      <c r="F317" s="158" t="s">
        <v>366</v>
      </c>
      <c r="G317" s="32"/>
      <c r="H317" s="32"/>
      <c r="I317" s="159"/>
      <c r="J317" s="32"/>
      <c r="K317" s="32"/>
      <c r="L317" s="33"/>
      <c r="M317" s="160"/>
      <c r="N317" s="161"/>
      <c r="O317" s="58"/>
      <c r="P317" s="58"/>
      <c r="Q317" s="58"/>
      <c r="R317" s="58"/>
      <c r="S317" s="58"/>
      <c r="T317" s="5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141</v>
      </c>
      <c r="AU317" s="17" t="s">
        <v>90</v>
      </c>
    </row>
    <row r="318" spans="1:65" s="13" customFormat="1" ht="11.25">
      <c r="B318" s="162"/>
      <c r="D318" s="157" t="s">
        <v>143</v>
      </c>
      <c r="E318" s="163" t="s">
        <v>1</v>
      </c>
      <c r="F318" s="164" t="s">
        <v>367</v>
      </c>
      <c r="H318" s="163" t="s">
        <v>1</v>
      </c>
      <c r="I318" s="165"/>
      <c r="L318" s="162"/>
      <c r="M318" s="166"/>
      <c r="N318" s="167"/>
      <c r="O318" s="167"/>
      <c r="P318" s="167"/>
      <c r="Q318" s="167"/>
      <c r="R318" s="167"/>
      <c r="S318" s="167"/>
      <c r="T318" s="168"/>
      <c r="AT318" s="163" t="s">
        <v>143</v>
      </c>
      <c r="AU318" s="163" t="s">
        <v>90</v>
      </c>
      <c r="AV318" s="13" t="s">
        <v>88</v>
      </c>
      <c r="AW318" s="13" t="s">
        <v>34</v>
      </c>
      <c r="AX318" s="13" t="s">
        <v>80</v>
      </c>
      <c r="AY318" s="163" t="s">
        <v>131</v>
      </c>
    </row>
    <row r="319" spans="1:65" s="14" customFormat="1" ht="11.25">
      <c r="B319" s="169"/>
      <c r="D319" s="157" t="s">
        <v>143</v>
      </c>
      <c r="E319" s="170" t="s">
        <v>1</v>
      </c>
      <c r="F319" s="171" t="s">
        <v>368</v>
      </c>
      <c r="H319" s="172">
        <v>22.468</v>
      </c>
      <c r="I319" s="173"/>
      <c r="L319" s="169"/>
      <c r="M319" s="174"/>
      <c r="N319" s="175"/>
      <c r="O319" s="175"/>
      <c r="P319" s="175"/>
      <c r="Q319" s="175"/>
      <c r="R319" s="175"/>
      <c r="S319" s="175"/>
      <c r="T319" s="176"/>
      <c r="AT319" s="170" t="s">
        <v>143</v>
      </c>
      <c r="AU319" s="170" t="s">
        <v>90</v>
      </c>
      <c r="AV319" s="14" t="s">
        <v>90</v>
      </c>
      <c r="AW319" s="14" t="s">
        <v>34</v>
      </c>
      <c r="AX319" s="14" t="s">
        <v>80</v>
      </c>
      <c r="AY319" s="170" t="s">
        <v>131</v>
      </c>
    </row>
    <row r="320" spans="1:65" s="13" customFormat="1" ht="11.25">
      <c r="B320" s="162"/>
      <c r="D320" s="157" t="s">
        <v>143</v>
      </c>
      <c r="E320" s="163" t="s">
        <v>1</v>
      </c>
      <c r="F320" s="164" t="s">
        <v>369</v>
      </c>
      <c r="H320" s="163" t="s">
        <v>1</v>
      </c>
      <c r="I320" s="165"/>
      <c r="L320" s="162"/>
      <c r="M320" s="166"/>
      <c r="N320" s="167"/>
      <c r="O320" s="167"/>
      <c r="P320" s="167"/>
      <c r="Q320" s="167"/>
      <c r="R320" s="167"/>
      <c r="S320" s="167"/>
      <c r="T320" s="168"/>
      <c r="AT320" s="163" t="s">
        <v>143</v>
      </c>
      <c r="AU320" s="163" t="s">
        <v>90</v>
      </c>
      <c r="AV320" s="13" t="s">
        <v>88</v>
      </c>
      <c r="AW320" s="13" t="s">
        <v>34</v>
      </c>
      <c r="AX320" s="13" t="s">
        <v>80</v>
      </c>
      <c r="AY320" s="163" t="s">
        <v>131</v>
      </c>
    </row>
    <row r="321" spans="1:51" s="14" customFormat="1" ht="11.25">
      <c r="B321" s="169"/>
      <c r="D321" s="157" t="s">
        <v>143</v>
      </c>
      <c r="E321" s="170" t="s">
        <v>1</v>
      </c>
      <c r="F321" s="171" t="s">
        <v>370</v>
      </c>
      <c r="H321" s="172">
        <v>255.26599999999999</v>
      </c>
      <c r="I321" s="173"/>
      <c r="L321" s="169"/>
      <c r="M321" s="174"/>
      <c r="N321" s="175"/>
      <c r="O321" s="175"/>
      <c r="P321" s="175"/>
      <c r="Q321" s="175"/>
      <c r="R321" s="175"/>
      <c r="S321" s="175"/>
      <c r="T321" s="176"/>
      <c r="AT321" s="170" t="s">
        <v>143</v>
      </c>
      <c r="AU321" s="170" t="s">
        <v>90</v>
      </c>
      <c r="AV321" s="14" t="s">
        <v>90</v>
      </c>
      <c r="AW321" s="14" t="s">
        <v>34</v>
      </c>
      <c r="AX321" s="14" t="s">
        <v>80</v>
      </c>
      <c r="AY321" s="170" t="s">
        <v>131</v>
      </c>
    </row>
    <row r="322" spans="1:51" s="13" customFormat="1" ht="11.25">
      <c r="B322" s="162"/>
      <c r="D322" s="157" t="s">
        <v>143</v>
      </c>
      <c r="E322" s="163" t="s">
        <v>1</v>
      </c>
      <c r="F322" s="164" t="s">
        <v>371</v>
      </c>
      <c r="H322" s="163" t="s">
        <v>1</v>
      </c>
      <c r="I322" s="165"/>
      <c r="L322" s="162"/>
      <c r="M322" s="166"/>
      <c r="N322" s="167"/>
      <c r="O322" s="167"/>
      <c r="P322" s="167"/>
      <c r="Q322" s="167"/>
      <c r="R322" s="167"/>
      <c r="S322" s="167"/>
      <c r="T322" s="168"/>
      <c r="AT322" s="163" t="s">
        <v>143</v>
      </c>
      <c r="AU322" s="163" t="s">
        <v>90</v>
      </c>
      <c r="AV322" s="13" t="s">
        <v>88</v>
      </c>
      <c r="AW322" s="13" t="s">
        <v>34</v>
      </c>
      <c r="AX322" s="13" t="s">
        <v>80</v>
      </c>
      <c r="AY322" s="163" t="s">
        <v>131</v>
      </c>
    </row>
    <row r="323" spans="1:51" s="14" customFormat="1" ht="11.25">
      <c r="B323" s="169"/>
      <c r="D323" s="157" t="s">
        <v>143</v>
      </c>
      <c r="E323" s="170" t="s">
        <v>1</v>
      </c>
      <c r="F323" s="171" t="s">
        <v>372</v>
      </c>
      <c r="H323" s="172">
        <v>54.304000000000002</v>
      </c>
      <c r="I323" s="173"/>
      <c r="L323" s="169"/>
      <c r="M323" s="174"/>
      <c r="N323" s="175"/>
      <c r="O323" s="175"/>
      <c r="P323" s="175"/>
      <c r="Q323" s="175"/>
      <c r="R323" s="175"/>
      <c r="S323" s="175"/>
      <c r="T323" s="176"/>
      <c r="AT323" s="170" t="s">
        <v>143</v>
      </c>
      <c r="AU323" s="170" t="s">
        <v>90</v>
      </c>
      <c r="AV323" s="14" t="s">
        <v>90</v>
      </c>
      <c r="AW323" s="14" t="s">
        <v>34</v>
      </c>
      <c r="AX323" s="14" t="s">
        <v>80</v>
      </c>
      <c r="AY323" s="170" t="s">
        <v>131</v>
      </c>
    </row>
    <row r="324" spans="1:51" s="15" customFormat="1" ht="11.25">
      <c r="B324" s="177"/>
      <c r="D324" s="157" t="s">
        <v>143</v>
      </c>
      <c r="E324" s="178" t="s">
        <v>1</v>
      </c>
      <c r="F324" s="179" t="s">
        <v>146</v>
      </c>
      <c r="H324" s="180">
        <v>332.03800000000001</v>
      </c>
      <c r="I324" s="181"/>
      <c r="L324" s="177"/>
      <c r="M324" s="195"/>
      <c r="N324" s="196"/>
      <c r="O324" s="196"/>
      <c r="P324" s="196"/>
      <c r="Q324" s="196"/>
      <c r="R324" s="196"/>
      <c r="S324" s="196"/>
      <c r="T324" s="197"/>
      <c r="AT324" s="178" t="s">
        <v>143</v>
      </c>
      <c r="AU324" s="178" t="s">
        <v>90</v>
      </c>
      <c r="AV324" s="15" t="s">
        <v>139</v>
      </c>
      <c r="AW324" s="15" t="s">
        <v>34</v>
      </c>
      <c r="AX324" s="15" t="s">
        <v>88</v>
      </c>
      <c r="AY324" s="178" t="s">
        <v>131</v>
      </c>
    </row>
    <row r="325" spans="1:51" s="2" customFormat="1" ht="6.95" customHeight="1">
      <c r="A325" s="32"/>
      <c r="B325" s="47"/>
      <c r="C325" s="48"/>
      <c r="D325" s="48"/>
      <c r="E325" s="48"/>
      <c r="F325" s="48"/>
      <c r="G325" s="48"/>
      <c r="H325" s="48"/>
      <c r="I325" s="48"/>
      <c r="J325" s="48"/>
      <c r="K325" s="48"/>
      <c r="L325" s="33"/>
      <c r="M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</row>
  </sheetData>
  <autoFilter ref="C123:K32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100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II/191 VRČEŇ - OPĚRNÁ ZEĎ_2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101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3" t="s">
        <v>373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8. 12. 2020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25"/>
      <c r="G18" s="225"/>
      <c r="H18" s="22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31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27" t="s">
        <v>27</v>
      </c>
      <c r="J21" s="25" t="s">
        <v>33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27" t="s">
        <v>25</v>
      </c>
      <c r="J23" s="25" t="s">
        <v>36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37</v>
      </c>
      <c r="F24" s="32"/>
      <c r="G24" s="32"/>
      <c r="H24" s="32"/>
      <c r="I24" s="27" t="s">
        <v>27</v>
      </c>
      <c r="J24" s="25" t="s">
        <v>38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39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0" t="s">
        <v>1</v>
      </c>
      <c r="F27" s="230"/>
      <c r="G27" s="230"/>
      <c r="H27" s="23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40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 t="s">
        <v>41</v>
      </c>
      <c r="J32" s="36" t="s">
        <v>43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44</v>
      </c>
      <c r="E33" s="27" t="s">
        <v>45</v>
      </c>
      <c r="F33" s="99">
        <f>ROUND((SUM(BE121:BE196)),  2)</f>
        <v>0</v>
      </c>
      <c r="G33" s="32"/>
      <c r="H33" s="32"/>
      <c r="I33" s="100">
        <v>0.21</v>
      </c>
      <c r="J33" s="99">
        <f>ROUND(((SUM(BE121:BE196))*I33),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46</v>
      </c>
      <c r="F34" s="99">
        <f>ROUND((SUM(BF121:BF196)),  2)</f>
        <v>0</v>
      </c>
      <c r="G34" s="32"/>
      <c r="H34" s="32"/>
      <c r="I34" s="100">
        <v>0.15</v>
      </c>
      <c r="J34" s="99">
        <f>ROUND(((SUM(BF121:BF196))*I34),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47</v>
      </c>
      <c r="F35" s="99">
        <f>ROUND((SUM(BG121:BG196)),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48</v>
      </c>
      <c r="F36" s="99">
        <f>ROUND((SUM(BH121:BH196)),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49</v>
      </c>
      <c r="F37" s="99">
        <f>ROUND((SUM(BI121:BI196)),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50</v>
      </c>
      <c r="E39" s="60"/>
      <c r="F39" s="60"/>
      <c r="G39" s="103" t="s">
        <v>51</v>
      </c>
      <c r="H39" s="104" t="s">
        <v>52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07" t="s">
        <v>56</v>
      </c>
      <c r="G61" s="45" t="s">
        <v>55</v>
      </c>
      <c r="H61" s="35"/>
      <c r="I61" s="35"/>
      <c r="J61" s="108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07" t="s">
        <v>56</v>
      </c>
      <c r="G76" s="45" t="s">
        <v>55</v>
      </c>
      <c r="H76" s="35"/>
      <c r="I76" s="35"/>
      <c r="J76" s="108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II/191 VRČEŇ - OPĚRNÁ ZEĎ_2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3" t="str">
        <f>E9</f>
        <v>SO 102 - Komunikace-výměna krytu vozovky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Vrčeň</v>
      </c>
      <c r="G89" s="32"/>
      <c r="H89" s="32"/>
      <c r="I89" s="27" t="s">
        <v>22</v>
      </c>
      <c r="J89" s="55" t="str">
        <f>IF(J12="","",J12)</f>
        <v>8. 12. 2020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>U-PROJEKT DOS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40.1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35</v>
      </c>
      <c r="J92" s="30" t="str">
        <f>E24</f>
        <v>DRS stavební s.r.o., Pražákova 1008/69, 63900 Brno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104</v>
      </c>
      <c r="D94" s="101"/>
      <c r="E94" s="101"/>
      <c r="F94" s="101"/>
      <c r="G94" s="101"/>
      <c r="H94" s="101"/>
      <c r="I94" s="101"/>
      <c r="J94" s="110" t="s">
        <v>105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106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107</v>
      </c>
    </row>
    <row r="97" spans="1:31" s="9" customFormat="1" ht="24.95" customHeight="1">
      <c r="B97" s="112"/>
      <c r="D97" s="113" t="s">
        <v>108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899999999999999" customHeight="1">
      <c r="B98" s="116"/>
      <c r="D98" s="117" t="s">
        <v>109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899999999999999" customHeight="1">
      <c r="B99" s="116"/>
      <c r="D99" s="117" t="s">
        <v>110</v>
      </c>
      <c r="E99" s="118"/>
      <c r="F99" s="118"/>
      <c r="G99" s="118"/>
      <c r="H99" s="118"/>
      <c r="I99" s="118"/>
      <c r="J99" s="119">
        <f>J160</f>
        <v>0</v>
      </c>
      <c r="L99" s="116"/>
    </row>
    <row r="100" spans="1:31" s="10" customFormat="1" ht="14.85" customHeight="1">
      <c r="B100" s="116"/>
      <c r="D100" s="117" t="s">
        <v>112</v>
      </c>
      <c r="E100" s="118"/>
      <c r="F100" s="118"/>
      <c r="G100" s="118"/>
      <c r="H100" s="118"/>
      <c r="I100" s="118"/>
      <c r="J100" s="119">
        <f>J161</f>
        <v>0</v>
      </c>
      <c r="L100" s="116"/>
    </row>
    <row r="101" spans="1:31" s="10" customFormat="1" ht="19.899999999999999" customHeight="1">
      <c r="B101" s="116"/>
      <c r="D101" s="117" t="s">
        <v>115</v>
      </c>
      <c r="E101" s="118"/>
      <c r="F101" s="118"/>
      <c r="G101" s="118"/>
      <c r="H101" s="118"/>
      <c r="I101" s="118"/>
      <c r="J101" s="119">
        <f>J189</f>
        <v>0</v>
      </c>
      <c r="L101" s="116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2" t="str">
        <f>E7</f>
        <v>II/191 VRČEŇ - OPĚRNÁ ZEĎ_2</v>
      </c>
      <c r="F111" s="243"/>
      <c r="G111" s="243"/>
      <c r="H111" s="243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101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03" t="str">
        <f>E9</f>
        <v>SO 102 - Komunikace-výměna krytu vozovky</v>
      </c>
      <c r="F113" s="244"/>
      <c r="G113" s="244"/>
      <c r="H113" s="244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>Vrčeň</v>
      </c>
      <c r="G115" s="32"/>
      <c r="H115" s="32"/>
      <c r="I115" s="27" t="s">
        <v>22</v>
      </c>
      <c r="J115" s="55" t="str">
        <f>IF(J12="","",J12)</f>
        <v>8. 12. 2020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5.7" customHeight="1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27" t="s">
        <v>30</v>
      </c>
      <c r="J117" s="30" t="str">
        <f>E21</f>
        <v>U-PROJEKT DOS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40.15" customHeight="1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27" t="s">
        <v>35</v>
      </c>
      <c r="J118" s="30" t="str">
        <f>E24</f>
        <v>DRS stavební s.r.o., Pražákova 1008/69, 63900 Brno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0"/>
      <c r="B120" s="121"/>
      <c r="C120" s="122" t="s">
        <v>117</v>
      </c>
      <c r="D120" s="123" t="s">
        <v>65</v>
      </c>
      <c r="E120" s="123" t="s">
        <v>61</v>
      </c>
      <c r="F120" s="123" t="s">
        <v>62</v>
      </c>
      <c r="G120" s="123" t="s">
        <v>118</v>
      </c>
      <c r="H120" s="123" t="s">
        <v>119</v>
      </c>
      <c r="I120" s="123" t="s">
        <v>120</v>
      </c>
      <c r="J120" s="123" t="s">
        <v>105</v>
      </c>
      <c r="K120" s="124" t="s">
        <v>121</v>
      </c>
      <c r="L120" s="125"/>
      <c r="M120" s="62" t="s">
        <v>1</v>
      </c>
      <c r="N120" s="63" t="s">
        <v>44</v>
      </c>
      <c r="O120" s="63" t="s">
        <v>122</v>
      </c>
      <c r="P120" s="63" t="s">
        <v>123</v>
      </c>
      <c r="Q120" s="63" t="s">
        <v>124</v>
      </c>
      <c r="R120" s="63" t="s">
        <v>125</v>
      </c>
      <c r="S120" s="63" t="s">
        <v>126</v>
      </c>
      <c r="T120" s="64" t="s">
        <v>127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>
      <c r="A121" s="32"/>
      <c r="B121" s="33"/>
      <c r="C121" s="69" t="s">
        <v>128</v>
      </c>
      <c r="D121" s="32"/>
      <c r="E121" s="32"/>
      <c r="F121" s="32"/>
      <c r="G121" s="32"/>
      <c r="H121" s="32"/>
      <c r="I121" s="32"/>
      <c r="J121" s="126">
        <f>BK121</f>
        <v>0</v>
      </c>
      <c r="K121" s="32"/>
      <c r="L121" s="33"/>
      <c r="M121" s="65"/>
      <c r="N121" s="56"/>
      <c r="O121" s="66"/>
      <c r="P121" s="127">
        <f>P122</f>
        <v>0</v>
      </c>
      <c r="Q121" s="66"/>
      <c r="R121" s="127">
        <f>R122</f>
        <v>186.704960200519</v>
      </c>
      <c r="S121" s="66"/>
      <c r="T121" s="128">
        <f>T122</f>
        <v>311.24475999999999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79</v>
      </c>
      <c r="AU121" s="17" t="s">
        <v>107</v>
      </c>
      <c r="BK121" s="129">
        <f>BK122</f>
        <v>0</v>
      </c>
    </row>
    <row r="122" spans="1:65" s="12" customFormat="1" ht="25.9" customHeight="1">
      <c r="B122" s="130"/>
      <c r="D122" s="131" t="s">
        <v>79</v>
      </c>
      <c r="E122" s="132" t="s">
        <v>129</v>
      </c>
      <c r="F122" s="132" t="s">
        <v>130</v>
      </c>
      <c r="I122" s="133"/>
      <c r="J122" s="134">
        <f>BK122</f>
        <v>0</v>
      </c>
      <c r="L122" s="130"/>
      <c r="M122" s="135"/>
      <c r="N122" s="136"/>
      <c r="O122" s="136"/>
      <c r="P122" s="137">
        <f>P123+P160+P189</f>
        <v>0</v>
      </c>
      <c r="Q122" s="136"/>
      <c r="R122" s="137">
        <f>R123+R160+R189</f>
        <v>186.704960200519</v>
      </c>
      <c r="S122" s="136"/>
      <c r="T122" s="138">
        <f>T123+T160+T189</f>
        <v>311.24475999999999</v>
      </c>
      <c r="AR122" s="131" t="s">
        <v>88</v>
      </c>
      <c r="AT122" s="139" t="s">
        <v>79</v>
      </c>
      <c r="AU122" s="139" t="s">
        <v>80</v>
      </c>
      <c r="AY122" s="131" t="s">
        <v>131</v>
      </c>
      <c r="BK122" s="140">
        <f>BK123+BK160+BK189</f>
        <v>0</v>
      </c>
    </row>
    <row r="123" spans="1:65" s="12" customFormat="1" ht="22.9" customHeight="1">
      <c r="B123" s="130"/>
      <c r="D123" s="131" t="s">
        <v>79</v>
      </c>
      <c r="E123" s="141" t="s">
        <v>132</v>
      </c>
      <c r="F123" s="141" t="s">
        <v>133</v>
      </c>
      <c r="I123" s="133"/>
      <c r="J123" s="142">
        <f>BK123</f>
        <v>0</v>
      </c>
      <c r="L123" s="130"/>
      <c r="M123" s="135"/>
      <c r="N123" s="136"/>
      <c r="O123" s="136"/>
      <c r="P123" s="137">
        <f>SUM(P124:P159)</f>
        <v>0</v>
      </c>
      <c r="Q123" s="136"/>
      <c r="R123" s="137">
        <f>SUM(R124:R159)</f>
        <v>0.15081941815</v>
      </c>
      <c r="S123" s="136"/>
      <c r="T123" s="138">
        <f>SUM(T124:T159)</f>
        <v>311.24475999999999</v>
      </c>
      <c r="AR123" s="131" t="s">
        <v>88</v>
      </c>
      <c r="AT123" s="139" t="s">
        <v>79</v>
      </c>
      <c r="AU123" s="139" t="s">
        <v>88</v>
      </c>
      <c r="AY123" s="131" t="s">
        <v>131</v>
      </c>
      <c r="BK123" s="140">
        <f>SUM(BK124:BK159)</f>
        <v>0</v>
      </c>
    </row>
    <row r="124" spans="1:65" s="2" customFormat="1" ht="33" customHeight="1">
      <c r="A124" s="32"/>
      <c r="B124" s="143"/>
      <c r="C124" s="144" t="s">
        <v>88</v>
      </c>
      <c r="D124" s="144" t="s">
        <v>134</v>
      </c>
      <c r="E124" s="145" t="s">
        <v>374</v>
      </c>
      <c r="F124" s="146" t="s">
        <v>375</v>
      </c>
      <c r="G124" s="147" t="s">
        <v>137</v>
      </c>
      <c r="H124" s="148">
        <v>1202.06</v>
      </c>
      <c r="I124" s="149"/>
      <c r="J124" s="150">
        <f>ROUND(I124*H124,2)</f>
        <v>0</v>
      </c>
      <c r="K124" s="146" t="s">
        <v>138</v>
      </c>
      <c r="L124" s="33"/>
      <c r="M124" s="151" t="s">
        <v>1</v>
      </c>
      <c r="N124" s="152" t="s">
        <v>45</v>
      </c>
      <c r="O124" s="58"/>
      <c r="P124" s="153">
        <f>O124*H124</f>
        <v>0</v>
      </c>
      <c r="Q124" s="153">
        <v>1.2541000000000001E-4</v>
      </c>
      <c r="R124" s="153">
        <f>Q124*H124</f>
        <v>0.1507503446</v>
      </c>
      <c r="S124" s="153">
        <v>0.23</v>
      </c>
      <c r="T124" s="154">
        <f>S124*H124</f>
        <v>276.47379999999998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139</v>
      </c>
      <c r="AT124" s="155" t="s">
        <v>134</v>
      </c>
      <c r="AU124" s="155" t="s">
        <v>90</v>
      </c>
      <c r="AY124" s="17" t="s">
        <v>131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88</v>
      </c>
      <c r="BK124" s="156">
        <f>ROUND(I124*H124,2)</f>
        <v>0</v>
      </c>
      <c r="BL124" s="17" t="s">
        <v>139</v>
      </c>
      <c r="BM124" s="155" t="s">
        <v>376</v>
      </c>
    </row>
    <row r="125" spans="1:65" s="2" customFormat="1" ht="29.25">
      <c r="A125" s="32"/>
      <c r="B125" s="33"/>
      <c r="C125" s="32"/>
      <c r="D125" s="157" t="s">
        <v>141</v>
      </c>
      <c r="E125" s="32"/>
      <c r="F125" s="158" t="s">
        <v>377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141</v>
      </c>
      <c r="AU125" s="17" t="s">
        <v>90</v>
      </c>
    </row>
    <row r="126" spans="1:65" s="13" customFormat="1" ht="11.25">
      <c r="B126" s="162"/>
      <c r="D126" s="157" t="s">
        <v>143</v>
      </c>
      <c r="E126" s="163" t="s">
        <v>1</v>
      </c>
      <c r="F126" s="164" t="s">
        <v>158</v>
      </c>
      <c r="H126" s="163" t="s">
        <v>1</v>
      </c>
      <c r="I126" s="165"/>
      <c r="L126" s="162"/>
      <c r="M126" s="166"/>
      <c r="N126" s="167"/>
      <c r="O126" s="167"/>
      <c r="P126" s="167"/>
      <c r="Q126" s="167"/>
      <c r="R126" s="167"/>
      <c r="S126" s="167"/>
      <c r="T126" s="168"/>
      <c r="AT126" s="163" t="s">
        <v>143</v>
      </c>
      <c r="AU126" s="163" t="s">
        <v>90</v>
      </c>
      <c r="AV126" s="13" t="s">
        <v>88</v>
      </c>
      <c r="AW126" s="13" t="s">
        <v>34</v>
      </c>
      <c r="AX126" s="13" t="s">
        <v>80</v>
      </c>
      <c r="AY126" s="163" t="s">
        <v>131</v>
      </c>
    </row>
    <row r="127" spans="1:65" s="14" customFormat="1" ht="11.25">
      <c r="B127" s="169"/>
      <c r="D127" s="157" t="s">
        <v>143</v>
      </c>
      <c r="E127" s="170" t="s">
        <v>1</v>
      </c>
      <c r="F127" s="171" t="s">
        <v>378</v>
      </c>
      <c r="H127" s="172">
        <v>1202.06</v>
      </c>
      <c r="I127" s="173"/>
      <c r="L127" s="169"/>
      <c r="M127" s="174"/>
      <c r="N127" s="175"/>
      <c r="O127" s="175"/>
      <c r="P127" s="175"/>
      <c r="Q127" s="175"/>
      <c r="R127" s="175"/>
      <c r="S127" s="175"/>
      <c r="T127" s="176"/>
      <c r="AT127" s="170" t="s">
        <v>143</v>
      </c>
      <c r="AU127" s="170" t="s">
        <v>90</v>
      </c>
      <c r="AV127" s="14" t="s">
        <v>90</v>
      </c>
      <c r="AW127" s="14" t="s">
        <v>34</v>
      </c>
      <c r="AX127" s="14" t="s">
        <v>80</v>
      </c>
      <c r="AY127" s="170" t="s">
        <v>131</v>
      </c>
    </row>
    <row r="128" spans="1:65" s="15" customFormat="1" ht="11.25">
      <c r="B128" s="177"/>
      <c r="D128" s="157" t="s">
        <v>143</v>
      </c>
      <c r="E128" s="178" t="s">
        <v>1</v>
      </c>
      <c r="F128" s="179" t="s">
        <v>146</v>
      </c>
      <c r="H128" s="180">
        <v>1202.06</v>
      </c>
      <c r="I128" s="181"/>
      <c r="L128" s="177"/>
      <c r="M128" s="182"/>
      <c r="N128" s="183"/>
      <c r="O128" s="183"/>
      <c r="P128" s="183"/>
      <c r="Q128" s="183"/>
      <c r="R128" s="183"/>
      <c r="S128" s="183"/>
      <c r="T128" s="184"/>
      <c r="AT128" s="178" t="s">
        <v>143</v>
      </c>
      <c r="AU128" s="178" t="s">
        <v>90</v>
      </c>
      <c r="AV128" s="15" t="s">
        <v>139</v>
      </c>
      <c r="AW128" s="15" t="s">
        <v>34</v>
      </c>
      <c r="AX128" s="15" t="s">
        <v>88</v>
      </c>
      <c r="AY128" s="178" t="s">
        <v>131</v>
      </c>
    </row>
    <row r="129" spans="1:65" s="2" customFormat="1" ht="24.2" customHeight="1">
      <c r="A129" s="32"/>
      <c r="B129" s="143"/>
      <c r="C129" s="144" t="s">
        <v>90</v>
      </c>
      <c r="D129" s="144" t="s">
        <v>134</v>
      </c>
      <c r="E129" s="145" t="s">
        <v>175</v>
      </c>
      <c r="F129" s="146" t="s">
        <v>176</v>
      </c>
      <c r="G129" s="147" t="s">
        <v>162</v>
      </c>
      <c r="H129" s="148">
        <v>41.99</v>
      </c>
      <c r="I129" s="149"/>
      <c r="J129" s="150">
        <f>ROUND(I129*H129,2)</f>
        <v>0</v>
      </c>
      <c r="K129" s="146" t="s">
        <v>138</v>
      </c>
      <c r="L129" s="33"/>
      <c r="M129" s="151" t="s">
        <v>1</v>
      </c>
      <c r="N129" s="152" t="s">
        <v>45</v>
      </c>
      <c r="O129" s="58"/>
      <c r="P129" s="153">
        <f>O129*H129</f>
        <v>0</v>
      </c>
      <c r="Q129" s="153">
        <v>1.6449999999999999E-6</v>
      </c>
      <c r="R129" s="153">
        <f>Q129*H129</f>
        <v>6.9073550000000005E-5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139</v>
      </c>
      <c r="AT129" s="155" t="s">
        <v>134</v>
      </c>
      <c r="AU129" s="155" t="s">
        <v>90</v>
      </c>
      <c r="AY129" s="17" t="s">
        <v>131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88</v>
      </c>
      <c r="BK129" s="156">
        <f>ROUND(I129*H129,2)</f>
        <v>0</v>
      </c>
      <c r="BL129" s="17" t="s">
        <v>139</v>
      </c>
      <c r="BM129" s="155" t="s">
        <v>379</v>
      </c>
    </row>
    <row r="130" spans="1:65" s="2" customFormat="1" ht="19.5">
      <c r="A130" s="32"/>
      <c r="B130" s="33"/>
      <c r="C130" s="32"/>
      <c r="D130" s="157" t="s">
        <v>141</v>
      </c>
      <c r="E130" s="32"/>
      <c r="F130" s="158" t="s">
        <v>178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141</v>
      </c>
      <c r="AU130" s="17" t="s">
        <v>90</v>
      </c>
    </row>
    <row r="131" spans="1:65" s="13" customFormat="1" ht="11.25">
      <c r="B131" s="162"/>
      <c r="D131" s="157" t="s">
        <v>143</v>
      </c>
      <c r="E131" s="163" t="s">
        <v>1</v>
      </c>
      <c r="F131" s="164" t="s">
        <v>179</v>
      </c>
      <c r="H131" s="163" t="s">
        <v>1</v>
      </c>
      <c r="I131" s="165"/>
      <c r="L131" s="162"/>
      <c r="M131" s="166"/>
      <c r="N131" s="167"/>
      <c r="O131" s="167"/>
      <c r="P131" s="167"/>
      <c r="Q131" s="167"/>
      <c r="R131" s="167"/>
      <c r="S131" s="167"/>
      <c r="T131" s="168"/>
      <c r="AT131" s="163" t="s">
        <v>143</v>
      </c>
      <c r="AU131" s="163" t="s">
        <v>90</v>
      </c>
      <c r="AV131" s="13" t="s">
        <v>88</v>
      </c>
      <c r="AW131" s="13" t="s">
        <v>34</v>
      </c>
      <c r="AX131" s="13" t="s">
        <v>80</v>
      </c>
      <c r="AY131" s="163" t="s">
        <v>131</v>
      </c>
    </row>
    <row r="132" spans="1:65" s="14" customFormat="1" ht="11.25">
      <c r="B132" s="169"/>
      <c r="D132" s="157" t="s">
        <v>143</v>
      </c>
      <c r="E132" s="170" t="s">
        <v>1</v>
      </c>
      <c r="F132" s="171" t="s">
        <v>380</v>
      </c>
      <c r="H132" s="172">
        <v>41.99</v>
      </c>
      <c r="I132" s="173"/>
      <c r="L132" s="169"/>
      <c r="M132" s="174"/>
      <c r="N132" s="175"/>
      <c r="O132" s="175"/>
      <c r="P132" s="175"/>
      <c r="Q132" s="175"/>
      <c r="R132" s="175"/>
      <c r="S132" s="175"/>
      <c r="T132" s="176"/>
      <c r="AT132" s="170" t="s">
        <v>143</v>
      </c>
      <c r="AU132" s="170" t="s">
        <v>90</v>
      </c>
      <c r="AV132" s="14" t="s">
        <v>90</v>
      </c>
      <c r="AW132" s="14" t="s">
        <v>34</v>
      </c>
      <c r="AX132" s="14" t="s">
        <v>80</v>
      </c>
      <c r="AY132" s="170" t="s">
        <v>131</v>
      </c>
    </row>
    <row r="133" spans="1:65" s="15" customFormat="1" ht="11.25">
      <c r="B133" s="177"/>
      <c r="D133" s="157" t="s">
        <v>143</v>
      </c>
      <c r="E133" s="178" t="s">
        <v>1</v>
      </c>
      <c r="F133" s="179" t="s">
        <v>146</v>
      </c>
      <c r="H133" s="180">
        <v>41.99</v>
      </c>
      <c r="I133" s="181"/>
      <c r="L133" s="177"/>
      <c r="M133" s="182"/>
      <c r="N133" s="183"/>
      <c r="O133" s="183"/>
      <c r="P133" s="183"/>
      <c r="Q133" s="183"/>
      <c r="R133" s="183"/>
      <c r="S133" s="183"/>
      <c r="T133" s="184"/>
      <c r="AT133" s="178" t="s">
        <v>143</v>
      </c>
      <c r="AU133" s="178" t="s">
        <v>90</v>
      </c>
      <c r="AV133" s="15" t="s">
        <v>139</v>
      </c>
      <c r="AW133" s="15" t="s">
        <v>34</v>
      </c>
      <c r="AX133" s="15" t="s">
        <v>88</v>
      </c>
      <c r="AY133" s="178" t="s">
        <v>131</v>
      </c>
    </row>
    <row r="134" spans="1:65" s="2" customFormat="1" ht="16.5" customHeight="1">
      <c r="A134" s="32"/>
      <c r="B134" s="143"/>
      <c r="C134" s="144" t="s">
        <v>153</v>
      </c>
      <c r="D134" s="144" t="s">
        <v>134</v>
      </c>
      <c r="E134" s="145" t="s">
        <v>182</v>
      </c>
      <c r="F134" s="146" t="s">
        <v>183</v>
      </c>
      <c r="G134" s="147" t="s">
        <v>137</v>
      </c>
      <c r="H134" s="148">
        <v>137.97999999999999</v>
      </c>
      <c r="I134" s="149"/>
      <c r="J134" s="150">
        <f>ROUND(I134*H134,2)</f>
        <v>0</v>
      </c>
      <c r="K134" s="146" t="s">
        <v>138</v>
      </c>
      <c r="L134" s="33"/>
      <c r="M134" s="151" t="s">
        <v>1</v>
      </c>
      <c r="N134" s="152" t="s">
        <v>45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0.252</v>
      </c>
      <c r="T134" s="154">
        <f>S134*H134</f>
        <v>34.770959999999995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139</v>
      </c>
      <c r="AT134" s="155" t="s">
        <v>134</v>
      </c>
      <c r="AU134" s="155" t="s">
        <v>90</v>
      </c>
      <c r="AY134" s="17" t="s">
        <v>131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88</v>
      </c>
      <c r="BK134" s="156">
        <f>ROUND(I134*H134,2)</f>
        <v>0</v>
      </c>
      <c r="BL134" s="17" t="s">
        <v>139</v>
      </c>
      <c r="BM134" s="155" t="s">
        <v>381</v>
      </c>
    </row>
    <row r="135" spans="1:65" s="2" customFormat="1" ht="39">
      <c r="A135" s="32"/>
      <c r="B135" s="33"/>
      <c r="C135" s="32"/>
      <c r="D135" s="157" t="s">
        <v>141</v>
      </c>
      <c r="E135" s="32"/>
      <c r="F135" s="158" t="s">
        <v>185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141</v>
      </c>
      <c r="AU135" s="17" t="s">
        <v>90</v>
      </c>
    </row>
    <row r="136" spans="1:65" s="13" customFormat="1" ht="11.25">
      <c r="B136" s="162"/>
      <c r="D136" s="157" t="s">
        <v>143</v>
      </c>
      <c r="E136" s="163" t="s">
        <v>1</v>
      </c>
      <c r="F136" s="164" t="s">
        <v>186</v>
      </c>
      <c r="H136" s="163" t="s">
        <v>1</v>
      </c>
      <c r="I136" s="165"/>
      <c r="L136" s="162"/>
      <c r="M136" s="166"/>
      <c r="N136" s="167"/>
      <c r="O136" s="167"/>
      <c r="P136" s="167"/>
      <c r="Q136" s="167"/>
      <c r="R136" s="167"/>
      <c r="S136" s="167"/>
      <c r="T136" s="168"/>
      <c r="AT136" s="163" t="s">
        <v>143</v>
      </c>
      <c r="AU136" s="163" t="s">
        <v>90</v>
      </c>
      <c r="AV136" s="13" t="s">
        <v>88</v>
      </c>
      <c r="AW136" s="13" t="s">
        <v>34</v>
      </c>
      <c r="AX136" s="13" t="s">
        <v>80</v>
      </c>
      <c r="AY136" s="163" t="s">
        <v>131</v>
      </c>
    </row>
    <row r="137" spans="1:65" s="14" customFormat="1" ht="11.25">
      <c r="B137" s="169"/>
      <c r="D137" s="157" t="s">
        <v>143</v>
      </c>
      <c r="E137" s="170" t="s">
        <v>1</v>
      </c>
      <c r="F137" s="171" t="s">
        <v>382</v>
      </c>
      <c r="H137" s="172">
        <v>137.97999999999999</v>
      </c>
      <c r="I137" s="173"/>
      <c r="L137" s="169"/>
      <c r="M137" s="174"/>
      <c r="N137" s="175"/>
      <c r="O137" s="175"/>
      <c r="P137" s="175"/>
      <c r="Q137" s="175"/>
      <c r="R137" s="175"/>
      <c r="S137" s="175"/>
      <c r="T137" s="176"/>
      <c r="AT137" s="170" t="s">
        <v>143</v>
      </c>
      <c r="AU137" s="170" t="s">
        <v>90</v>
      </c>
      <c r="AV137" s="14" t="s">
        <v>90</v>
      </c>
      <c r="AW137" s="14" t="s">
        <v>34</v>
      </c>
      <c r="AX137" s="14" t="s">
        <v>80</v>
      </c>
      <c r="AY137" s="170" t="s">
        <v>131</v>
      </c>
    </row>
    <row r="138" spans="1:65" s="15" customFormat="1" ht="11.25">
      <c r="B138" s="177"/>
      <c r="D138" s="157" t="s">
        <v>143</v>
      </c>
      <c r="E138" s="178" t="s">
        <v>1</v>
      </c>
      <c r="F138" s="179" t="s">
        <v>146</v>
      </c>
      <c r="H138" s="180">
        <v>137.97999999999999</v>
      </c>
      <c r="I138" s="181"/>
      <c r="L138" s="177"/>
      <c r="M138" s="182"/>
      <c r="N138" s="183"/>
      <c r="O138" s="183"/>
      <c r="P138" s="183"/>
      <c r="Q138" s="183"/>
      <c r="R138" s="183"/>
      <c r="S138" s="183"/>
      <c r="T138" s="184"/>
      <c r="AT138" s="178" t="s">
        <v>143</v>
      </c>
      <c r="AU138" s="178" t="s">
        <v>90</v>
      </c>
      <c r="AV138" s="15" t="s">
        <v>139</v>
      </c>
      <c r="AW138" s="15" t="s">
        <v>34</v>
      </c>
      <c r="AX138" s="15" t="s">
        <v>88</v>
      </c>
      <c r="AY138" s="178" t="s">
        <v>131</v>
      </c>
    </row>
    <row r="139" spans="1:65" s="2" customFormat="1" ht="24.2" customHeight="1">
      <c r="A139" s="32"/>
      <c r="B139" s="143"/>
      <c r="C139" s="144" t="s">
        <v>139</v>
      </c>
      <c r="D139" s="144" t="s">
        <v>134</v>
      </c>
      <c r="E139" s="145" t="s">
        <v>383</v>
      </c>
      <c r="F139" s="146" t="s">
        <v>384</v>
      </c>
      <c r="G139" s="147" t="s">
        <v>246</v>
      </c>
      <c r="H139" s="148">
        <v>20.696999999999999</v>
      </c>
      <c r="I139" s="149"/>
      <c r="J139" s="150">
        <f>ROUND(I139*H139,2)</f>
        <v>0</v>
      </c>
      <c r="K139" s="146" t="s">
        <v>138</v>
      </c>
      <c r="L139" s="33"/>
      <c r="M139" s="151" t="s">
        <v>1</v>
      </c>
      <c r="N139" s="152" t="s">
        <v>45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139</v>
      </c>
      <c r="AT139" s="155" t="s">
        <v>134</v>
      </c>
      <c r="AU139" s="155" t="s">
        <v>90</v>
      </c>
      <c r="AY139" s="17" t="s">
        <v>131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88</v>
      </c>
      <c r="BK139" s="156">
        <f>ROUND(I139*H139,2)</f>
        <v>0</v>
      </c>
      <c r="BL139" s="17" t="s">
        <v>139</v>
      </c>
      <c r="BM139" s="155" t="s">
        <v>385</v>
      </c>
    </row>
    <row r="140" spans="1:65" s="2" customFormat="1" ht="29.25">
      <c r="A140" s="32"/>
      <c r="B140" s="33"/>
      <c r="C140" s="32"/>
      <c r="D140" s="157" t="s">
        <v>141</v>
      </c>
      <c r="E140" s="32"/>
      <c r="F140" s="158" t="s">
        <v>386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141</v>
      </c>
      <c r="AU140" s="17" t="s">
        <v>90</v>
      </c>
    </row>
    <row r="141" spans="1:65" s="13" customFormat="1" ht="11.25">
      <c r="B141" s="162"/>
      <c r="D141" s="157" t="s">
        <v>143</v>
      </c>
      <c r="E141" s="163" t="s">
        <v>1</v>
      </c>
      <c r="F141" s="164" t="s">
        <v>236</v>
      </c>
      <c r="H141" s="163" t="s">
        <v>1</v>
      </c>
      <c r="I141" s="165"/>
      <c r="L141" s="162"/>
      <c r="M141" s="166"/>
      <c r="N141" s="167"/>
      <c r="O141" s="167"/>
      <c r="P141" s="167"/>
      <c r="Q141" s="167"/>
      <c r="R141" s="167"/>
      <c r="S141" s="167"/>
      <c r="T141" s="168"/>
      <c r="AT141" s="163" t="s">
        <v>143</v>
      </c>
      <c r="AU141" s="163" t="s">
        <v>90</v>
      </c>
      <c r="AV141" s="13" t="s">
        <v>88</v>
      </c>
      <c r="AW141" s="13" t="s">
        <v>34</v>
      </c>
      <c r="AX141" s="13" t="s">
        <v>80</v>
      </c>
      <c r="AY141" s="163" t="s">
        <v>131</v>
      </c>
    </row>
    <row r="142" spans="1:65" s="14" customFormat="1" ht="11.25">
      <c r="B142" s="169"/>
      <c r="D142" s="157" t="s">
        <v>143</v>
      </c>
      <c r="E142" s="170" t="s">
        <v>1</v>
      </c>
      <c r="F142" s="171" t="s">
        <v>387</v>
      </c>
      <c r="H142" s="172">
        <v>20.696999999999999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0" t="s">
        <v>143</v>
      </c>
      <c r="AU142" s="170" t="s">
        <v>90</v>
      </c>
      <c r="AV142" s="14" t="s">
        <v>90</v>
      </c>
      <c r="AW142" s="14" t="s">
        <v>34</v>
      </c>
      <c r="AX142" s="14" t="s">
        <v>80</v>
      </c>
      <c r="AY142" s="170" t="s">
        <v>131</v>
      </c>
    </row>
    <row r="143" spans="1:65" s="15" customFormat="1" ht="11.25">
      <c r="B143" s="177"/>
      <c r="D143" s="157" t="s">
        <v>143</v>
      </c>
      <c r="E143" s="178" t="s">
        <v>1</v>
      </c>
      <c r="F143" s="179" t="s">
        <v>146</v>
      </c>
      <c r="H143" s="180">
        <v>20.696999999999999</v>
      </c>
      <c r="I143" s="181"/>
      <c r="L143" s="177"/>
      <c r="M143" s="182"/>
      <c r="N143" s="183"/>
      <c r="O143" s="183"/>
      <c r="P143" s="183"/>
      <c r="Q143" s="183"/>
      <c r="R143" s="183"/>
      <c r="S143" s="183"/>
      <c r="T143" s="184"/>
      <c r="AT143" s="178" t="s">
        <v>143</v>
      </c>
      <c r="AU143" s="178" t="s">
        <v>90</v>
      </c>
      <c r="AV143" s="15" t="s">
        <v>139</v>
      </c>
      <c r="AW143" s="15" t="s">
        <v>34</v>
      </c>
      <c r="AX143" s="15" t="s">
        <v>88</v>
      </c>
      <c r="AY143" s="178" t="s">
        <v>131</v>
      </c>
    </row>
    <row r="144" spans="1:65" s="2" customFormat="1" ht="21.75" customHeight="1">
      <c r="A144" s="32"/>
      <c r="B144" s="143"/>
      <c r="C144" s="144" t="s">
        <v>167</v>
      </c>
      <c r="D144" s="144" t="s">
        <v>134</v>
      </c>
      <c r="E144" s="145" t="s">
        <v>244</v>
      </c>
      <c r="F144" s="146" t="s">
        <v>245</v>
      </c>
      <c r="G144" s="147" t="s">
        <v>246</v>
      </c>
      <c r="H144" s="148">
        <v>328.42399999999998</v>
      </c>
      <c r="I144" s="149"/>
      <c r="J144" s="150">
        <f>ROUND(I144*H144,2)</f>
        <v>0</v>
      </c>
      <c r="K144" s="146" t="s">
        <v>138</v>
      </c>
      <c r="L144" s="33"/>
      <c r="M144" s="151" t="s">
        <v>1</v>
      </c>
      <c r="N144" s="152" t="s">
        <v>45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139</v>
      </c>
      <c r="AT144" s="155" t="s">
        <v>134</v>
      </c>
      <c r="AU144" s="155" t="s">
        <v>90</v>
      </c>
      <c r="AY144" s="17" t="s">
        <v>131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88</v>
      </c>
      <c r="BK144" s="156">
        <f>ROUND(I144*H144,2)</f>
        <v>0</v>
      </c>
      <c r="BL144" s="17" t="s">
        <v>139</v>
      </c>
      <c r="BM144" s="155" t="s">
        <v>388</v>
      </c>
    </row>
    <row r="145" spans="1:65" s="2" customFormat="1" ht="19.5">
      <c r="A145" s="32"/>
      <c r="B145" s="33"/>
      <c r="C145" s="32"/>
      <c r="D145" s="157" t="s">
        <v>141</v>
      </c>
      <c r="E145" s="32"/>
      <c r="F145" s="158" t="s">
        <v>248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141</v>
      </c>
      <c r="AU145" s="17" t="s">
        <v>90</v>
      </c>
    </row>
    <row r="146" spans="1:65" s="13" customFormat="1" ht="11.25">
      <c r="B146" s="162"/>
      <c r="D146" s="157" t="s">
        <v>143</v>
      </c>
      <c r="E146" s="163" t="s">
        <v>1</v>
      </c>
      <c r="F146" s="164" t="s">
        <v>236</v>
      </c>
      <c r="H146" s="163" t="s">
        <v>1</v>
      </c>
      <c r="I146" s="165"/>
      <c r="L146" s="162"/>
      <c r="M146" s="166"/>
      <c r="N146" s="167"/>
      <c r="O146" s="167"/>
      <c r="P146" s="167"/>
      <c r="Q146" s="167"/>
      <c r="R146" s="167"/>
      <c r="S146" s="167"/>
      <c r="T146" s="168"/>
      <c r="AT146" s="163" t="s">
        <v>143</v>
      </c>
      <c r="AU146" s="163" t="s">
        <v>90</v>
      </c>
      <c r="AV146" s="13" t="s">
        <v>88</v>
      </c>
      <c r="AW146" s="13" t="s">
        <v>34</v>
      </c>
      <c r="AX146" s="13" t="s">
        <v>80</v>
      </c>
      <c r="AY146" s="163" t="s">
        <v>131</v>
      </c>
    </row>
    <row r="147" spans="1:65" s="13" customFormat="1" ht="11.25">
      <c r="B147" s="162"/>
      <c r="D147" s="157" t="s">
        <v>143</v>
      </c>
      <c r="E147" s="163" t="s">
        <v>1</v>
      </c>
      <c r="F147" s="164" t="s">
        <v>249</v>
      </c>
      <c r="H147" s="163" t="s">
        <v>1</v>
      </c>
      <c r="I147" s="165"/>
      <c r="L147" s="162"/>
      <c r="M147" s="166"/>
      <c r="N147" s="167"/>
      <c r="O147" s="167"/>
      <c r="P147" s="167"/>
      <c r="Q147" s="167"/>
      <c r="R147" s="167"/>
      <c r="S147" s="167"/>
      <c r="T147" s="168"/>
      <c r="AT147" s="163" t="s">
        <v>143</v>
      </c>
      <c r="AU147" s="163" t="s">
        <v>90</v>
      </c>
      <c r="AV147" s="13" t="s">
        <v>88</v>
      </c>
      <c r="AW147" s="13" t="s">
        <v>34</v>
      </c>
      <c r="AX147" s="13" t="s">
        <v>80</v>
      </c>
      <c r="AY147" s="163" t="s">
        <v>131</v>
      </c>
    </row>
    <row r="148" spans="1:65" s="14" customFormat="1" ht="11.25">
      <c r="B148" s="169"/>
      <c r="D148" s="157" t="s">
        <v>143</v>
      </c>
      <c r="E148" s="170" t="s">
        <v>1</v>
      </c>
      <c r="F148" s="171" t="s">
        <v>389</v>
      </c>
      <c r="H148" s="172">
        <v>307.72699999999998</v>
      </c>
      <c r="I148" s="173"/>
      <c r="L148" s="169"/>
      <c r="M148" s="174"/>
      <c r="N148" s="175"/>
      <c r="O148" s="175"/>
      <c r="P148" s="175"/>
      <c r="Q148" s="175"/>
      <c r="R148" s="175"/>
      <c r="S148" s="175"/>
      <c r="T148" s="176"/>
      <c r="AT148" s="170" t="s">
        <v>143</v>
      </c>
      <c r="AU148" s="170" t="s">
        <v>90</v>
      </c>
      <c r="AV148" s="14" t="s">
        <v>90</v>
      </c>
      <c r="AW148" s="14" t="s">
        <v>34</v>
      </c>
      <c r="AX148" s="14" t="s">
        <v>80</v>
      </c>
      <c r="AY148" s="170" t="s">
        <v>131</v>
      </c>
    </row>
    <row r="149" spans="1:65" s="13" customFormat="1" ht="11.25">
      <c r="B149" s="162"/>
      <c r="D149" s="157" t="s">
        <v>143</v>
      </c>
      <c r="E149" s="163" t="s">
        <v>1</v>
      </c>
      <c r="F149" s="164" t="s">
        <v>390</v>
      </c>
      <c r="H149" s="163" t="s">
        <v>1</v>
      </c>
      <c r="I149" s="165"/>
      <c r="L149" s="162"/>
      <c r="M149" s="166"/>
      <c r="N149" s="167"/>
      <c r="O149" s="167"/>
      <c r="P149" s="167"/>
      <c r="Q149" s="167"/>
      <c r="R149" s="167"/>
      <c r="S149" s="167"/>
      <c r="T149" s="168"/>
      <c r="AT149" s="163" t="s">
        <v>143</v>
      </c>
      <c r="AU149" s="163" t="s">
        <v>90</v>
      </c>
      <c r="AV149" s="13" t="s">
        <v>88</v>
      </c>
      <c r="AW149" s="13" t="s">
        <v>34</v>
      </c>
      <c r="AX149" s="13" t="s">
        <v>80</v>
      </c>
      <c r="AY149" s="163" t="s">
        <v>131</v>
      </c>
    </row>
    <row r="150" spans="1:65" s="14" customFormat="1" ht="11.25">
      <c r="B150" s="169"/>
      <c r="D150" s="157" t="s">
        <v>143</v>
      </c>
      <c r="E150" s="170" t="s">
        <v>1</v>
      </c>
      <c r="F150" s="171" t="s">
        <v>387</v>
      </c>
      <c r="H150" s="172">
        <v>20.696999999999999</v>
      </c>
      <c r="I150" s="173"/>
      <c r="L150" s="169"/>
      <c r="M150" s="174"/>
      <c r="N150" s="175"/>
      <c r="O150" s="175"/>
      <c r="P150" s="175"/>
      <c r="Q150" s="175"/>
      <c r="R150" s="175"/>
      <c r="S150" s="175"/>
      <c r="T150" s="176"/>
      <c r="AT150" s="170" t="s">
        <v>143</v>
      </c>
      <c r="AU150" s="170" t="s">
        <v>90</v>
      </c>
      <c r="AV150" s="14" t="s">
        <v>90</v>
      </c>
      <c r="AW150" s="14" t="s">
        <v>34</v>
      </c>
      <c r="AX150" s="14" t="s">
        <v>80</v>
      </c>
      <c r="AY150" s="170" t="s">
        <v>131</v>
      </c>
    </row>
    <row r="151" spans="1:65" s="15" customFormat="1" ht="11.25">
      <c r="B151" s="177"/>
      <c r="D151" s="157" t="s">
        <v>143</v>
      </c>
      <c r="E151" s="178" t="s">
        <v>1</v>
      </c>
      <c r="F151" s="179" t="s">
        <v>146</v>
      </c>
      <c r="H151" s="180">
        <v>328.42399999999998</v>
      </c>
      <c r="I151" s="181"/>
      <c r="L151" s="177"/>
      <c r="M151" s="182"/>
      <c r="N151" s="183"/>
      <c r="O151" s="183"/>
      <c r="P151" s="183"/>
      <c r="Q151" s="183"/>
      <c r="R151" s="183"/>
      <c r="S151" s="183"/>
      <c r="T151" s="184"/>
      <c r="AT151" s="178" t="s">
        <v>143</v>
      </c>
      <c r="AU151" s="178" t="s">
        <v>90</v>
      </c>
      <c r="AV151" s="15" t="s">
        <v>139</v>
      </c>
      <c r="AW151" s="15" t="s">
        <v>34</v>
      </c>
      <c r="AX151" s="15" t="s">
        <v>88</v>
      </c>
      <c r="AY151" s="178" t="s">
        <v>131</v>
      </c>
    </row>
    <row r="152" spans="1:65" s="2" customFormat="1" ht="24.2" customHeight="1">
      <c r="A152" s="32"/>
      <c r="B152" s="143"/>
      <c r="C152" s="144" t="s">
        <v>174</v>
      </c>
      <c r="D152" s="144" t="s">
        <v>134</v>
      </c>
      <c r="E152" s="145" t="s">
        <v>258</v>
      </c>
      <c r="F152" s="146" t="s">
        <v>259</v>
      </c>
      <c r="G152" s="147" t="s">
        <v>246</v>
      </c>
      <c r="H152" s="148">
        <v>6240.0559999999996</v>
      </c>
      <c r="I152" s="149"/>
      <c r="J152" s="150">
        <f>ROUND(I152*H152,2)</f>
        <v>0</v>
      </c>
      <c r="K152" s="146" t="s">
        <v>138</v>
      </c>
      <c r="L152" s="33"/>
      <c r="M152" s="151" t="s">
        <v>1</v>
      </c>
      <c r="N152" s="152" t="s">
        <v>45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139</v>
      </c>
      <c r="AT152" s="155" t="s">
        <v>134</v>
      </c>
      <c r="AU152" s="155" t="s">
        <v>90</v>
      </c>
      <c r="AY152" s="17" t="s">
        <v>131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88</v>
      </c>
      <c r="BK152" s="156">
        <f>ROUND(I152*H152,2)</f>
        <v>0</v>
      </c>
      <c r="BL152" s="17" t="s">
        <v>139</v>
      </c>
      <c r="BM152" s="155" t="s">
        <v>391</v>
      </c>
    </row>
    <row r="153" spans="1:65" s="2" customFormat="1" ht="29.25">
      <c r="A153" s="32"/>
      <c r="B153" s="33"/>
      <c r="C153" s="32"/>
      <c r="D153" s="157" t="s">
        <v>141</v>
      </c>
      <c r="E153" s="32"/>
      <c r="F153" s="158" t="s">
        <v>261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141</v>
      </c>
      <c r="AU153" s="17" t="s">
        <v>90</v>
      </c>
    </row>
    <row r="154" spans="1:65" s="13" customFormat="1" ht="11.25">
      <c r="B154" s="162"/>
      <c r="D154" s="157" t="s">
        <v>143</v>
      </c>
      <c r="E154" s="163" t="s">
        <v>1</v>
      </c>
      <c r="F154" s="164" t="s">
        <v>236</v>
      </c>
      <c r="H154" s="163" t="s">
        <v>1</v>
      </c>
      <c r="I154" s="165"/>
      <c r="L154" s="162"/>
      <c r="M154" s="166"/>
      <c r="N154" s="167"/>
      <c r="O154" s="167"/>
      <c r="P154" s="167"/>
      <c r="Q154" s="167"/>
      <c r="R154" s="167"/>
      <c r="S154" s="167"/>
      <c r="T154" s="168"/>
      <c r="AT154" s="163" t="s">
        <v>143</v>
      </c>
      <c r="AU154" s="163" t="s">
        <v>90</v>
      </c>
      <c r="AV154" s="13" t="s">
        <v>88</v>
      </c>
      <c r="AW154" s="13" t="s">
        <v>34</v>
      </c>
      <c r="AX154" s="13" t="s">
        <v>80</v>
      </c>
      <c r="AY154" s="163" t="s">
        <v>131</v>
      </c>
    </row>
    <row r="155" spans="1:65" s="13" customFormat="1" ht="11.25">
      <c r="B155" s="162"/>
      <c r="D155" s="157" t="s">
        <v>143</v>
      </c>
      <c r="E155" s="163" t="s">
        <v>1</v>
      </c>
      <c r="F155" s="164" t="s">
        <v>249</v>
      </c>
      <c r="H155" s="163" t="s">
        <v>1</v>
      </c>
      <c r="I155" s="165"/>
      <c r="L155" s="162"/>
      <c r="M155" s="166"/>
      <c r="N155" s="167"/>
      <c r="O155" s="167"/>
      <c r="P155" s="167"/>
      <c r="Q155" s="167"/>
      <c r="R155" s="167"/>
      <c r="S155" s="167"/>
      <c r="T155" s="168"/>
      <c r="AT155" s="163" t="s">
        <v>143</v>
      </c>
      <c r="AU155" s="163" t="s">
        <v>90</v>
      </c>
      <c r="AV155" s="13" t="s">
        <v>88</v>
      </c>
      <c r="AW155" s="13" t="s">
        <v>34</v>
      </c>
      <c r="AX155" s="13" t="s">
        <v>80</v>
      </c>
      <c r="AY155" s="163" t="s">
        <v>131</v>
      </c>
    </row>
    <row r="156" spans="1:65" s="14" customFormat="1" ht="11.25">
      <c r="B156" s="169"/>
      <c r="D156" s="157" t="s">
        <v>143</v>
      </c>
      <c r="E156" s="170" t="s">
        <v>1</v>
      </c>
      <c r="F156" s="171" t="s">
        <v>392</v>
      </c>
      <c r="H156" s="172">
        <v>5846.8130000000001</v>
      </c>
      <c r="I156" s="173"/>
      <c r="L156" s="169"/>
      <c r="M156" s="174"/>
      <c r="N156" s="175"/>
      <c r="O156" s="175"/>
      <c r="P156" s="175"/>
      <c r="Q156" s="175"/>
      <c r="R156" s="175"/>
      <c r="S156" s="175"/>
      <c r="T156" s="176"/>
      <c r="AT156" s="170" t="s">
        <v>143</v>
      </c>
      <c r="AU156" s="170" t="s">
        <v>90</v>
      </c>
      <c r="AV156" s="14" t="s">
        <v>90</v>
      </c>
      <c r="AW156" s="14" t="s">
        <v>34</v>
      </c>
      <c r="AX156" s="14" t="s">
        <v>80</v>
      </c>
      <c r="AY156" s="170" t="s">
        <v>131</v>
      </c>
    </row>
    <row r="157" spans="1:65" s="13" customFormat="1" ht="11.25">
      <c r="B157" s="162"/>
      <c r="D157" s="157" t="s">
        <v>143</v>
      </c>
      <c r="E157" s="163" t="s">
        <v>1</v>
      </c>
      <c r="F157" s="164" t="s">
        <v>390</v>
      </c>
      <c r="H157" s="163" t="s">
        <v>1</v>
      </c>
      <c r="I157" s="165"/>
      <c r="L157" s="162"/>
      <c r="M157" s="166"/>
      <c r="N157" s="167"/>
      <c r="O157" s="167"/>
      <c r="P157" s="167"/>
      <c r="Q157" s="167"/>
      <c r="R157" s="167"/>
      <c r="S157" s="167"/>
      <c r="T157" s="168"/>
      <c r="AT157" s="163" t="s">
        <v>143</v>
      </c>
      <c r="AU157" s="163" t="s">
        <v>90</v>
      </c>
      <c r="AV157" s="13" t="s">
        <v>88</v>
      </c>
      <c r="AW157" s="13" t="s">
        <v>34</v>
      </c>
      <c r="AX157" s="13" t="s">
        <v>80</v>
      </c>
      <c r="AY157" s="163" t="s">
        <v>131</v>
      </c>
    </row>
    <row r="158" spans="1:65" s="14" customFormat="1" ht="11.25">
      <c r="B158" s="169"/>
      <c r="D158" s="157" t="s">
        <v>143</v>
      </c>
      <c r="E158" s="170" t="s">
        <v>1</v>
      </c>
      <c r="F158" s="171" t="s">
        <v>393</v>
      </c>
      <c r="H158" s="172">
        <v>393.24299999999999</v>
      </c>
      <c r="I158" s="173"/>
      <c r="L158" s="169"/>
      <c r="M158" s="174"/>
      <c r="N158" s="175"/>
      <c r="O158" s="175"/>
      <c r="P158" s="175"/>
      <c r="Q158" s="175"/>
      <c r="R158" s="175"/>
      <c r="S158" s="175"/>
      <c r="T158" s="176"/>
      <c r="AT158" s="170" t="s">
        <v>143</v>
      </c>
      <c r="AU158" s="170" t="s">
        <v>90</v>
      </c>
      <c r="AV158" s="14" t="s">
        <v>90</v>
      </c>
      <c r="AW158" s="14" t="s">
        <v>34</v>
      </c>
      <c r="AX158" s="14" t="s">
        <v>80</v>
      </c>
      <c r="AY158" s="170" t="s">
        <v>131</v>
      </c>
    </row>
    <row r="159" spans="1:65" s="15" customFormat="1" ht="11.25">
      <c r="B159" s="177"/>
      <c r="D159" s="157" t="s">
        <v>143</v>
      </c>
      <c r="E159" s="178" t="s">
        <v>1</v>
      </c>
      <c r="F159" s="179" t="s">
        <v>146</v>
      </c>
      <c r="H159" s="180">
        <v>6240.0560000000005</v>
      </c>
      <c r="I159" s="181"/>
      <c r="L159" s="177"/>
      <c r="M159" s="182"/>
      <c r="N159" s="183"/>
      <c r="O159" s="183"/>
      <c r="P159" s="183"/>
      <c r="Q159" s="183"/>
      <c r="R159" s="183"/>
      <c r="S159" s="183"/>
      <c r="T159" s="184"/>
      <c r="AT159" s="178" t="s">
        <v>143</v>
      </c>
      <c r="AU159" s="178" t="s">
        <v>90</v>
      </c>
      <c r="AV159" s="15" t="s">
        <v>139</v>
      </c>
      <c r="AW159" s="15" t="s">
        <v>34</v>
      </c>
      <c r="AX159" s="15" t="s">
        <v>88</v>
      </c>
      <c r="AY159" s="178" t="s">
        <v>131</v>
      </c>
    </row>
    <row r="160" spans="1:65" s="12" customFormat="1" ht="22.9" customHeight="1">
      <c r="B160" s="130"/>
      <c r="D160" s="131" t="s">
        <v>79</v>
      </c>
      <c r="E160" s="141" t="s">
        <v>167</v>
      </c>
      <c r="F160" s="141" t="s">
        <v>265</v>
      </c>
      <c r="I160" s="133"/>
      <c r="J160" s="142">
        <f>BK160</f>
        <v>0</v>
      </c>
      <c r="L160" s="130"/>
      <c r="M160" s="135"/>
      <c r="N160" s="136"/>
      <c r="O160" s="136"/>
      <c r="P160" s="137">
        <f>P161</f>
        <v>0</v>
      </c>
      <c r="Q160" s="136"/>
      <c r="R160" s="137">
        <f>R161</f>
        <v>186.55414078236899</v>
      </c>
      <c r="S160" s="136"/>
      <c r="T160" s="138">
        <f>T161</f>
        <v>0</v>
      </c>
      <c r="AR160" s="131" t="s">
        <v>88</v>
      </c>
      <c r="AT160" s="139" t="s">
        <v>79</v>
      </c>
      <c r="AU160" s="139" t="s">
        <v>88</v>
      </c>
      <c r="AY160" s="131" t="s">
        <v>131</v>
      </c>
      <c r="BK160" s="140">
        <f>BK161</f>
        <v>0</v>
      </c>
    </row>
    <row r="161" spans="1:65" s="12" customFormat="1" ht="20.85" customHeight="1">
      <c r="B161" s="130"/>
      <c r="D161" s="131" t="s">
        <v>79</v>
      </c>
      <c r="E161" s="141" t="s">
        <v>287</v>
      </c>
      <c r="F161" s="141" t="s">
        <v>288</v>
      </c>
      <c r="I161" s="133"/>
      <c r="J161" s="142">
        <f>BK161</f>
        <v>0</v>
      </c>
      <c r="L161" s="130"/>
      <c r="M161" s="135"/>
      <c r="N161" s="136"/>
      <c r="O161" s="136"/>
      <c r="P161" s="137">
        <f>SUM(P162:P188)</f>
        <v>0</v>
      </c>
      <c r="Q161" s="136"/>
      <c r="R161" s="137">
        <f>SUM(R162:R188)</f>
        <v>186.55414078236899</v>
      </c>
      <c r="S161" s="136"/>
      <c r="T161" s="138">
        <f>SUM(T162:T188)</f>
        <v>0</v>
      </c>
      <c r="AR161" s="131" t="s">
        <v>88</v>
      </c>
      <c r="AT161" s="139" t="s">
        <v>79</v>
      </c>
      <c r="AU161" s="139" t="s">
        <v>90</v>
      </c>
      <c r="AY161" s="131" t="s">
        <v>131</v>
      </c>
      <c r="BK161" s="140">
        <f>SUM(BK162:BK188)</f>
        <v>0</v>
      </c>
    </row>
    <row r="162" spans="1:65" s="2" customFormat="1" ht="21.75" customHeight="1">
      <c r="A162" s="32"/>
      <c r="B162" s="143"/>
      <c r="C162" s="144" t="s">
        <v>181</v>
      </c>
      <c r="D162" s="144" t="s">
        <v>134</v>
      </c>
      <c r="E162" s="145" t="s">
        <v>282</v>
      </c>
      <c r="F162" s="146" t="s">
        <v>283</v>
      </c>
      <c r="G162" s="147" t="s">
        <v>137</v>
      </c>
      <c r="H162" s="148">
        <v>138</v>
      </c>
      <c r="I162" s="149"/>
      <c r="J162" s="150">
        <f>ROUND(I162*H162,2)</f>
        <v>0</v>
      </c>
      <c r="K162" s="146" t="s">
        <v>138</v>
      </c>
      <c r="L162" s="33"/>
      <c r="M162" s="151" t="s">
        <v>1</v>
      </c>
      <c r="N162" s="152" t="s">
        <v>45</v>
      </c>
      <c r="O162" s="58"/>
      <c r="P162" s="153">
        <f>O162*H162</f>
        <v>0</v>
      </c>
      <c r="Q162" s="153">
        <v>0.216</v>
      </c>
      <c r="R162" s="153">
        <f>Q162*H162</f>
        <v>29.808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139</v>
      </c>
      <c r="AT162" s="155" t="s">
        <v>134</v>
      </c>
      <c r="AU162" s="155" t="s">
        <v>153</v>
      </c>
      <c r="AY162" s="17" t="s">
        <v>131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88</v>
      </c>
      <c r="BK162" s="156">
        <f>ROUND(I162*H162,2)</f>
        <v>0</v>
      </c>
      <c r="BL162" s="17" t="s">
        <v>139</v>
      </c>
      <c r="BM162" s="155" t="s">
        <v>394</v>
      </c>
    </row>
    <row r="163" spans="1:65" s="2" customFormat="1" ht="19.5">
      <c r="A163" s="32"/>
      <c r="B163" s="33"/>
      <c r="C163" s="32"/>
      <c r="D163" s="157" t="s">
        <v>141</v>
      </c>
      <c r="E163" s="32"/>
      <c r="F163" s="158" t="s">
        <v>285</v>
      </c>
      <c r="G163" s="32"/>
      <c r="H163" s="32"/>
      <c r="I163" s="159"/>
      <c r="J163" s="32"/>
      <c r="K163" s="32"/>
      <c r="L163" s="33"/>
      <c r="M163" s="160"/>
      <c r="N163" s="161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141</v>
      </c>
      <c r="AU163" s="17" t="s">
        <v>153</v>
      </c>
    </row>
    <row r="164" spans="1:65" s="13" customFormat="1" ht="11.25">
      <c r="B164" s="162"/>
      <c r="D164" s="157" t="s">
        <v>143</v>
      </c>
      <c r="E164" s="163" t="s">
        <v>1</v>
      </c>
      <c r="F164" s="164" t="s">
        <v>286</v>
      </c>
      <c r="H164" s="163" t="s">
        <v>1</v>
      </c>
      <c r="I164" s="165"/>
      <c r="L164" s="162"/>
      <c r="M164" s="166"/>
      <c r="N164" s="167"/>
      <c r="O164" s="167"/>
      <c r="P164" s="167"/>
      <c r="Q164" s="167"/>
      <c r="R164" s="167"/>
      <c r="S164" s="167"/>
      <c r="T164" s="168"/>
      <c r="AT164" s="163" t="s">
        <v>143</v>
      </c>
      <c r="AU164" s="163" t="s">
        <v>153</v>
      </c>
      <c r="AV164" s="13" t="s">
        <v>88</v>
      </c>
      <c r="AW164" s="13" t="s">
        <v>34</v>
      </c>
      <c r="AX164" s="13" t="s">
        <v>80</v>
      </c>
      <c r="AY164" s="163" t="s">
        <v>131</v>
      </c>
    </row>
    <row r="165" spans="1:65" s="14" customFormat="1" ht="11.25">
      <c r="B165" s="169"/>
      <c r="D165" s="157" t="s">
        <v>143</v>
      </c>
      <c r="E165" s="170" t="s">
        <v>1</v>
      </c>
      <c r="F165" s="171" t="s">
        <v>395</v>
      </c>
      <c r="H165" s="172">
        <v>138</v>
      </c>
      <c r="I165" s="173"/>
      <c r="L165" s="169"/>
      <c r="M165" s="174"/>
      <c r="N165" s="175"/>
      <c r="O165" s="175"/>
      <c r="P165" s="175"/>
      <c r="Q165" s="175"/>
      <c r="R165" s="175"/>
      <c r="S165" s="175"/>
      <c r="T165" s="176"/>
      <c r="AT165" s="170" t="s">
        <v>143</v>
      </c>
      <c r="AU165" s="170" t="s">
        <v>153</v>
      </c>
      <c r="AV165" s="14" t="s">
        <v>90</v>
      </c>
      <c r="AW165" s="14" t="s">
        <v>34</v>
      </c>
      <c r="AX165" s="14" t="s">
        <v>80</v>
      </c>
      <c r="AY165" s="170" t="s">
        <v>131</v>
      </c>
    </row>
    <row r="166" spans="1:65" s="15" customFormat="1" ht="11.25">
      <c r="B166" s="177"/>
      <c r="D166" s="157" t="s">
        <v>143</v>
      </c>
      <c r="E166" s="178" t="s">
        <v>1</v>
      </c>
      <c r="F166" s="179" t="s">
        <v>146</v>
      </c>
      <c r="H166" s="180">
        <v>138</v>
      </c>
      <c r="I166" s="181"/>
      <c r="L166" s="177"/>
      <c r="M166" s="182"/>
      <c r="N166" s="183"/>
      <c r="O166" s="183"/>
      <c r="P166" s="183"/>
      <c r="Q166" s="183"/>
      <c r="R166" s="183"/>
      <c r="S166" s="183"/>
      <c r="T166" s="184"/>
      <c r="AT166" s="178" t="s">
        <v>143</v>
      </c>
      <c r="AU166" s="178" t="s">
        <v>153</v>
      </c>
      <c r="AV166" s="15" t="s">
        <v>139</v>
      </c>
      <c r="AW166" s="15" t="s">
        <v>34</v>
      </c>
      <c r="AX166" s="15" t="s">
        <v>88</v>
      </c>
      <c r="AY166" s="178" t="s">
        <v>131</v>
      </c>
    </row>
    <row r="167" spans="1:65" s="2" customFormat="1" ht="33" customHeight="1">
      <c r="A167" s="32"/>
      <c r="B167" s="143"/>
      <c r="C167" s="144" t="s">
        <v>188</v>
      </c>
      <c r="D167" s="144" t="s">
        <v>134</v>
      </c>
      <c r="E167" s="145" t="s">
        <v>298</v>
      </c>
      <c r="F167" s="146" t="s">
        <v>299</v>
      </c>
      <c r="G167" s="147" t="s">
        <v>137</v>
      </c>
      <c r="H167" s="148">
        <v>1202.057</v>
      </c>
      <c r="I167" s="149"/>
      <c r="J167" s="150">
        <f>ROUND(I167*H167,2)</f>
        <v>0</v>
      </c>
      <c r="K167" s="146" t="s">
        <v>138</v>
      </c>
      <c r="L167" s="33"/>
      <c r="M167" s="151" t="s">
        <v>1</v>
      </c>
      <c r="N167" s="152" t="s">
        <v>45</v>
      </c>
      <c r="O167" s="58"/>
      <c r="P167" s="153">
        <f>O167*H167</f>
        <v>0</v>
      </c>
      <c r="Q167" s="153">
        <v>0.12966</v>
      </c>
      <c r="R167" s="153">
        <f>Q167*H167</f>
        <v>155.85871062000001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139</v>
      </c>
      <c r="AT167" s="155" t="s">
        <v>134</v>
      </c>
      <c r="AU167" s="155" t="s">
        <v>153</v>
      </c>
      <c r="AY167" s="17" t="s">
        <v>131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88</v>
      </c>
      <c r="BK167" s="156">
        <f>ROUND(I167*H167,2)</f>
        <v>0</v>
      </c>
      <c r="BL167" s="17" t="s">
        <v>139</v>
      </c>
      <c r="BM167" s="155" t="s">
        <v>396</v>
      </c>
    </row>
    <row r="168" spans="1:65" s="2" customFormat="1" ht="29.25">
      <c r="A168" s="32"/>
      <c r="B168" s="33"/>
      <c r="C168" s="32"/>
      <c r="D168" s="157" t="s">
        <v>141</v>
      </c>
      <c r="E168" s="32"/>
      <c r="F168" s="158" t="s">
        <v>301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141</v>
      </c>
      <c r="AU168" s="17" t="s">
        <v>153</v>
      </c>
    </row>
    <row r="169" spans="1:65" s="13" customFormat="1" ht="11.25">
      <c r="B169" s="162"/>
      <c r="D169" s="157" t="s">
        <v>143</v>
      </c>
      <c r="E169" s="163" t="s">
        <v>1</v>
      </c>
      <c r="F169" s="164" t="s">
        <v>302</v>
      </c>
      <c r="H169" s="163" t="s">
        <v>1</v>
      </c>
      <c r="I169" s="165"/>
      <c r="L169" s="162"/>
      <c r="M169" s="166"/>
      <c r="N169" s="167"/>
      <c r="O169" s="167"/>
      <c r="P169" s="167"/>
      <c r="Q169" s="167"/>
      <c r="R169" s="167"/>
      <c r="S169" s="167"/>
      <c r="T169" s="168"/>
      <c r="AT169" s="163" t="s">
        <v>143</v>
      </c>
      <c r="AU169" s="163" t="s">
        <v>153</v>
      </c>
      <c r="AV169" s="13" t="s">
        <v>88</v>
      </c>
      <c r="AW169" s="13" t="s">
        <v>34</v>
      </c>
      <c r="AX169" s="13" t="s">
        <v>80</v>
      </c>
      <c r="AY169" s="163" t="s">
        <v>131</v>
      </c>
    </row>
    <row r="170" spans="1:65" s="14" customFormat="1" ht="11.25">
      <c r="B170" s="169"/>
      <c r="D170" s="157" t="s">
        <v>143</v>
      </c>
      <c r="E170" s="170" t="s">
        <v>1</v>
      </c>
      <c r="F170" s="171" t="s">
        <v>397</v>
      </c>
      <c r="H170" s="172">
        <v>1202.057</v>
      </c>
      <c r="I170" s="173"/>
      <c r="L170" s="169"/>
      <c r="M170" s="174"/>
      <c r="N170" s="175"/>
      <c r="O170" s="175"/>
      <c r="P170" s="175"/>
      <c r="Q170" s="175"/>
      <c r="R170" s="175"/>
      <c r="S170" s="175"/>
      <c r="T170" s="176"/>
      <c r="AT170" s="170" t="s">
        <v>143</v>
      </c>
      <c r="AU170" s="170" t="s">
        <v>153</v>
      </c>
      <c r="AV170" s="14" t="s">
        <v>90</v>
      </c>
      <c r="AW170" s="14" t="s">
        <v>34</v>
      </c>
      <c r="AX170" s="14" t="s">
        <v>80</v>
      </c>
      <c r="AY170" s="170" t="s">
        <v>131</v>
      </c>
    </row>
    <row r="171" spans="1:65" s="15" customFormat="1" ht="11.25">
      <c r="B171" s="177"/>
      <c r="D171" s="157" t="s">
        <v>143</v>
      </c>
      <c r="E171" s="178" t="s">
        <v>1</v>
      </c>
      <c r="F171" s="179" t="s">
        <v>146</v>
      </c>
      <c r="H171" s="180">
        <v>1202.057</v>
      </c>
      <c r="I171" s="181"/>
      <c r="L171" s="177"/>
      <c r="M171" s="182"/>
      <c r="N171" s="183"/>
      <c r="O171" s="183"/>
      <c r="P171" s="183"/>
      <c r="Q171" s="183"/>
      <c r="R171" s="183"/>
      <c r="S171" s="183"/>
      <c r="T171" s="184"/>
      <c r="AT171" s="178" t="s">
        <v>143</v>
      </c>
      <c r="AU171" s="178" t="s">
        <v>153</v>
      </c>
      <c r="AV171" s="15" t="s">
        <v>139</v>
      </c>
      <c r="AW171" s="15" t="s">
        <v>34</v>
      </c>
      <c r="AX171" s="15" t="s">
        <v>88</v>
      </c>
      <c r="AY171" s="178" t="s">
        <v>131</v>
      </c>
    </row>
    <row r="172" spans="1:65" s="2" customFormat="1" ht="24.2" customHeight="1">
      <c r="A172" s="32"/>
      <c r="B172" s="143"/>
      <c r="C172" s="144" t="s">
        <v>196</v>
      </c>
      <c r="D172" s="144" t="s">
        <v>134</v>
      </c>
      <c r="E172" s="145" t="s">
        <v>289</v>
      </c>
      <c r="F172" s="146" t="s">
        <v>290</v>
      </c>
      <c r="G172" s="147" t="s">
        <v>137</v>
      </c>
      <c r="H172" s="148">
        <v>2410.1239999999998</v>
      </c>
      <c r="I172" s="149"/>
      <c r="J172" s="150">
        <f>ROUND(I172*H172,2)</f>
        <v>0</v>
      </c>
      <c r="K172" s="146" t="s">
        <v>138</v>
      </c>
      <c r="L172" s="33"/>
      <c r="M172" s="151" t="s">
        <v>1</v>
      </c>
      <c r="N172" s="152" t="s">
        <v>45</v>
      </c>
      <c r="O172" s="58"/>
      <c r="P172" s="153">
        <f>O172*H172</f>
        <v>0</v>
      </c>
      <c r="Q172" s="153">
        <v>3.1E-4</v>
      </c>
      <c r="R172" s="153">
        <f>Q172*H172</f>
        <v>0.74713843999999996</v>
      </c>
      <c r="S172" s="153">
        <v>0</v>
      </c>
      <c r="T172" s="15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5" t="s">
        <v>139</v>
      </c>
      <c r="AT172" s="155" t="s">
        <v>134</v>
      </c>
      <c r="AU172" s="155" t="s">
        <v>153</v>
      </c>
      <c r="AY172" s="17" t="s">
        <v>131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7" t="s">
        <v>88</v>
      </c>
      <c r="BK172" s="156">
        <f>ROUND(I172*H172,2)</f>
        <v>0</v>
      </c>
      <c r="BL172" s="17" t="s">
        <v>139</v>
      </c>
      <c r="BM172" s="155" t="s">
        <v>398</v>
      </c>
    </row>
    <row r="173" spans="1:65" s="2" customFormat="1" ht="19.5">
      <c r="A173" s="32"/>
      <c r="B173" s="33"/>
      <c r="C173" s="32"/>
      <c r="D173" s="157" t="s">
        <v>141</v>
      </c>
      <c r="E173" s="32"/>
      <c r="F173" s="158" t="s">
        <v>292</v>
      </c>
      <c r="G173" s="32"/>
      <c r="H173" s="32"/>
      <c r="I173" s="159"/>
      <c r="J173" s="32"/>
      <c r="K173" s="32"/>
      <c r="L173" s="33"/>
      <c r="M173" s="160"/>
      <c r="N173" s="161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141</v>
      </c>
      <c r="AU173" s="17" t="s">
        <v>153</v>
      </c>
    </row>
    <row r="174" spans="1:65" s="13" customFormat="1" ht="11.25">
      <c r="B174" s="162"/>
      <c r="D174" s="157" t="s">
        <v>143</v>
      </c>
      <c r="E174" s="163" t="s">
        <v>1</v>
      </c>
      <c r="F174" s="164" t="s">
        <v>293</v>
      </c>
      <c r="H174" s="163" t="s">
        <v>1</v>
      </c>
      <c r="I174" s="165"/>
      <c r="L174" s="162"/>
      <c r="M174" s="166"/>
      <c r="N174" s="167"/>
      <c r="O174" s="167"/>
      <c r="P174" s="167"/>
      <c r="Q174" s="167"/>
      <c r="R174" s="167"/>
      <c r="S174" s="167"/>
      <c r="T174" s="168"/>
      <c r="AT174" s="163" t="s">
        <v>143</v>
      </c>
      <c r="AU174" s="163" t="s">
        <v>153</v>
      </c>
      <c r="AV174" s="13" t="s">
        <v>88</v>
      </c>
      <c r="AW174" s="13" t="s">
        <v>34</v>
      </c>
      <c r="AX174" s="13" t="s">
        <v>80</v>
      </c>
      <c r="AY174" s="163" t="s">
        <v>131</v>
      </c>
    </row>
    <row r="175" spans="1:65" s="14" customFormat="1" ht="11.25">
      <c r="B175" s="169"/>
      <c r="D175" s="157" t="s">
        <v>143</v>
      </c>
      <c r="E175" s="170" t="s">
        <v>1</v>
      </c>
      <c r="F175" s="171" t="s">
        <v>397</v>
      </c>
      <c r="H175" s="172">
        <v>1202.057</v>
      </c>
      <c r="I175" s="173"/>
      <c r="L175" s="169"/>
      <c r="M175" s="174"/>
      <c r="N175" s="175"/>
      <c r="O175" s="175"/>
      <c r="P175" s="175"/>
      <c r="Q175" s="175"/>
      <c r="R175" s="175"/>
      <c r="S175" s="175"/>
      <c r="T175" s="176"/>
      <c r="AT175" s="170" t="s">
        <v>143</v>
      </c>
      <c r="AU175" s="170" t="s">
        <v>153</v>
      </c>
      <c r="AV175" s="14" t="s">
        <v>90</v>
      </c>
      <c r="AW175" s="14" t="s">
        <v>34</v>
      </c>
      <c r="AX175" s="14" t="s">
        <v>80</v>
      </c>
      <c r="AY175" s="170" t="s">
        <v>131</v>
      </c>
    </row>
    <row r="176" spans="1:65" s="13" customFormat="1" ht="11.25">
      <c r="B176" s="162"/>
      <c r="D176" s="157" t="s">
        <v>143</v>
      </c>
      <c r="E176" s="163" t="s">
        <v>1</v>
      </c>
      <c r="F176" s="164" t="s">
        <v>295</v>
      </c>
      <c r="H176" s="163" t="s">
        <v>1</v>
      </c>
      <c r="I176" s="165"/>
      <c r="L176" s="162"/>
      <c r="M176" s="166"/>
      <c r="N176" s="167"/>
      <c r="O176" s="167"/>
      <c r="P176" s="167"/>
      <c r="Q176" s="167"/>
      <c r="R176" s="167"/>
      <c r="S176" s="167"/>
      <c r="T176" s="168"/>
      <c r="AT176" s="163" t="s">
        <v>143</v>
      </c>
      <c r="AU176" s="163" t="s">
        <v>153</v>
      </c>
      <c r="AV176" s="13" t="s">
        <v>88</v>
      </c>
      <c r="AW176" s="13" t="s">
        <v>34</v>
      </c>
      <c r="AX176" s="13" t="s">
        <v>80</v>
      </c>
      <c r="AY176" s="163" t="s">
        <v>131</v>
      </c>
    </row>
    <row r="177" spans="1:65" s="14" customFormat="1" ht="11.25">
      <c r="B177" s="169"/>
      <c r="D177" s="157" t="s">
        <v>143</v>
      </c>
      <c r="E177" s="170" t="s">
        <v>1</v>
      </c>
      <c r="F177" s="171" t="s">
        <v>399</v>
      </c>
      <c r="H177" s="172">
        <v>1208.067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143</v>
      </c>
      <c r="AU177" s="170" t="s">
        <v>153</v>
      </c>
      <c r="AV177" s="14" t="s">
        <v>90</v>
      </c>
      <c r="AW177" s="14" t="s">
        <v>34</v>
      </c>
      <c r="AX177" s="14" t="s">
        <v>80</v>
      </c>
      <c r="AY177" s="170" t="s">
        <v>131</v>
      </c>
    </row>
    <row r="178" spans="1:65" s="15" customFormat="1" ht="11.25">
      <c r="B178" s="177"/>
      <c r="D178" s="157" t="s">
        <v>143</v>
      </c>
      <c r="E178" s="178" t="s">
        <v>1</v>
      </c>
      <c r="F178" s="179" t="s">
        <v>146</v>
      </c>
      <c r="H178" s="180">
        <v>2410.1239999999998</v>
      </c>
      <c r="I178" s="181"/>
      <c r="L178" s="177"/>
      <c r="M178" s="182"/>
      <c r="N178" s="183"/>
      <c r="O178" s="183"/>
      <c r="P178" s="183"/>
      <c r="Q178" s="183"/>
      <c r="R178" s="183"/>
      <c r="S178" s="183"/>
      <c r="T178" s="184"/>
      <c r="AT178" s="178" t="s">
        <v>143</v>
      </c>
      <c r="AU178" s="178" t="s">
        <v>153</v>
      </c>
      <c r="AV178" s="15" t="s">
        <v>139</v>
      </c>
      <c r="AW178" s="15" t="s">
        <v>34</v>
      </c>
      <c r="AX178" s="15" t="s">
        <v>88</v>
      </c>
      <c r="AY178" s="178" t="s">
        <v>131</v>
      </c>
    </row>
    <row r="179" spans="1:65" s="2" customFormat="1" ht="24.2" customHeight="1">
      <c r="A179" s="32"/>
      <c r="B179" s="143"/>
      <c r="C179" s="144" t="s">
        <v>203</v>
      </c>
      <c r="D179" s="144" t="s">
        <v>134</v>
      </c>
      <c r="E179" s="145" t="s">
        <v>305</v>
      </c>
      <c r="F179" s="146" t="s">
        <v>306</v>
      </c>
      <c r="G179" s="147" t="s">
        <v>137</v>
      </c>
      <c r="H179" s="148">
        <v>1208.067</v>
      </c>
      <c r="I179" s="149"/>
      <c r="J179" s="150">
        <f>ROUND(I179*H179,2)</f>
        <v>0</v>
      </c>
      <c r="K179" s="146" t="s">
        <v>138</v>
      </c>
      <c r="L179" s="33"/>
      <c r="M179" s="151" t="s">
        <v>1</v>
      </c>
      <c r="N179" s="152" t="s">
        <v>45</v>
      </c>
      <c r="O179" s="58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139</v>
      </c>
      <c r="AT179" s="155" t="s">
        <v>134</v>
      </c>
      <c r="AU179" s="155" t="s">
        <v>153</v>
      </c>
      <c r="AY179" s="17" t="s">
        <v>131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88</v>
      </c>
      <c r="BK179" s="156">
        <f>ROUND(I179*H179,2)</f>
        <v>0</v>
      </c>
      <c r="BL179" s="17" t="s">
        <v>139</v>
      </c>
      <c r="BM179" s="155" t="s">
        <v>400</v>
      </c>
    </row>
    <row r="180" spans="1:65" s="2" customFormat="1" ht="29.25">
      <c r="A180" s="32"/>
      <c r="B180" s="33"/>
      <c r="C180" s="32"/>
      <c r="D180" s="157" t="s">
        <v>141</v>
      </c>
      <c r="E180" s="32"/>
      <c r="F180" s="158" t="s">
        <v>308</v>
      </c>
      <c r="G180" s="32"/>
      <c r="H180" s="32"/>
      <c r="I180" s="159"/>
      <c r="J180" s="32"/>
      <c r="K180" s="32"/>
      <c r="L180" s="33"/>
      <c r="M180" s="160"/>
      <c r="N180" s="161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141</v>
      </c>
      <c r="AU180" s="17" t="s">
        <v>153</v>
      </c>
    </row>
    <row r="181" spans="1:65" s="13" customFormat="1" ht="11.25">
      <c r="B181" s="162"/>
      <c r="D181" s="157" t="s">
        <v>143</v>
      </c>
      <c r="E181" s="163" t="s">
        <v>1</v>
      </c>
      <c r="F181" s="164" t="s">
        <v>309</v>
      </c>
      <c r="H181" s="163" t="s">
        <v>1</v>
      </c>
      <c r="I181" s="165"/>
      <c r="L181" s="162"/>
      <c r="M181" s="166"/>
      <c r="N181" s="167"/>
      <c r="O181" s="167"/>
      <c r="P181" s="167"/>
      <c r="Q181" s="167"/>
      <c r="R181" s="167"/>
      <c r="S181" s="167"/>
      <c r="T181" s="168"/>
      <c r="AT181" s="163" t="s">
        <v>143</v>
      </c>
      <c r="AU181" s="163" t="s">
        <v>153</v>
      </c>
      <c r="AV181" s="13" t="s">
        <v>88</v>
      </c>
      <c r="AW181" s="13" t="s">
        <v>34</v>
      </c>
      <c r="AX181" s="13" t="s">
        <v>80</v>
      </c>
      <c r="AY181" s="163" t="s">
        <v>131</v>
      </c>
    </row>
    <row r="182" spans="1:65" s="14" customFormat="1" ht="11.25">
      <c r="B182" s="169"/>
      <c r="D182" s="157" t="s">
        <v>143</v>
      </c>
      <c r="E182" s="170" t="s">
        <v>1</v>
      </c>
      <c r="F182" s="171" t="s">
        <v>399</v>
      </c>
      <c r="H182" s="172">
        <v>1208.067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143</v>
      </c>
      <c r="AU182" s="170" t="s">
        <v>153</v>
      </c>
      <c r="AV182" s="14" t="s">
        <v>90</v>
      </c>
      <c r="AW182" s="14" t="s">
        <v>34</v>
      </c>
      <c r="AX182" s="14" t="s">
        <v>80</v>
      </c>
      <c r="AY182" s="170" t="s">
        <v>131</v>
      </c>
    </row>
    <row r="183" spans="1:65" s="15" customFormat="1" ht="11.25">
      <c r="B183" s="177"/>
      <c r="D183" s="157" t="s">
        <v>143</v>
      </c>
      <c r="E183" s="178" t="s">
        <v>1</v>
      </c>
      <c r="F183" s="179" t="s">
        <v>146</v>
      </c>
      <c r="H183" s="180">
        <v>1208.067</v>
      </c>
      <c r="I183" s="181"/>
      <c r="L183" s="177"/>
      <c r="M183" s="182"/>
      <c r="N183" s="183"/>
      <c r="O183" s="183"/>
      <c r="P183" s="183"/>
      <c r="Q183" s="183"/>
      <c r="R183" s="183"/>
      <c r="S183" s="183"/>
      <c r="T183" s="184"/>
      <c r="AT183" s="178" t="s">
        <v>143</v>
      </c>
      <c r="AU183" s="178" t="s">
        <v>153</v>
      </c>
      <c r="AV183" s="15" t="s">
        <v>139</v>
      </c>
      <c r="AW183" s="15" t="s">
        <v>34</v>
      </c>
      <c r="AX183" s="15" t="s">
        <v>88</v>
      </c>
      <c r="AY183" s="178" t="s">
        <v>131</v>
      </c>
    </row>
    <row r="184" spans="1:65" s="2" customFormat="1" ht="33" customHeight="1">
      <c r="A184" s="32"/>
      <c r="B184" s="143"/>
      <c r="C184" s="144" t="s">
        <v>132</v>
      </c>
      <c r="D184" s="144" t="s">
        <v>134</v>
      </c>
      <c r="E184" s="145" t="s">
        <v>317</v>
      </c>
      <c r="F184" s="146" t="s">
        <v>318</v>
      </c>
      <c r="G184" s="147" t="s">
        <v>162</v>
      </c>
      <c r="H184" s="148">
        <v>231.863</v>
      </c>
      <c r="I184" s="149"/>
      <c r="J184" s="150">
        <f>ROUND(I184*H184,2)</f>
        <v>0</v>
      </c>
      <c r="K184" s="146" t="s">
        <v>138</v>
      </c>
      <c r="L184" s="33"/>
      <c r="M184" s="151" t="s">
        <v>1</v>
      </c>
      <c r="N184" s="152" t="s">
        <v>45</v>
      </c>
      <c r="O184" s="58"/>
      <c r="P184" s="153">
        <f>O184*H184</f>
        <v>0</v>
      </c>
      <c r="Q184" s="153">
        <v>6.0506299999999998E-4</v>
      </c>
      <c r="R184" s="153">
        <f>Q184*H184</f>
        <v>0.140291722369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139</v>
      </c>
      <c r="AT184" s="155" t="s">
        <v>134</v>
      </c>
      <c r="AU184" s="155" t="s">
        <v>153</v>
      </c>
      <c r="AY184" s="17" t="s">
        <v>131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88</v>
      </c>
      <c r="BK184" s="156">
        <f>ROUND(I184*H184,2)</f>
        <v>0</v>
      </c>
      <c r="BL184" s="17" t="s">
        <v>139</v>
      </c>
      <c r="BM184" s="155" t="s">
        <v>401</v>
      </c>
    </row>
    <row r="185" spans="1:65" s="2" customFormat="1" ht="39">
      <c r="A185" s="32"/>
      <c r="B185" s="33"/>
      <c r="C185" s="32"/>
      <c r="D185" s="157" t="s">
        <v>141</v>
      </c>
      <c r="E185" s="32"/>
      <c r="F185" s="158" t="s">
        <v>320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141</v>
      </c>
      <c r="AU185" s="17" t="s">
        <v>153</v>
      </c>
    </row>
    <row r="186" spans="1:65" s="13" customFormat="1" ht="11.25">
      <c r="B186" s="162"/>
      <c r="D186" s="157" t="s">
        <v>143</v>
      </c>
      <c r="E186" s="163" t="s">
        <v>1</v>
      </c>
      <c r="F186" s="164" t="s">
        <v>321</v>
      </c>
      <c r="H186" s="163" t="s">
        <v>1</v>
      </c>
      <c r="I186" s="165"/>
      <c r="L186" s="162"/>
      <c r="M186" s="166"/>
      <c r="N186" s="167"/>
      <c r="O186" s="167"/>
      <c r="P186" s="167"/>
      <c r="Q186" s="167"/>
      <c r="R186" s="167"/>
      <c r="S186" s="167"/>
      <c r="T186" s="168"/>
      <c r="AT186" s="163" t="s">
        <v>143</v>
      </c>
      <c r="AU186" s="163" t="s">
        <v>153</v>
      </c>
      <c r="AV186" s="13" t="s">
        <v>88</v>
      </c>
      <c r="AW186" s="13" t="s">
        <v>34</v>
      </c>
      <c r="AX186" s="13" t="s">
        <v>80</v>
      </c>
      <c r="AY186" s="163" t="s">
        <v>131</v>
      </c>
    </row>
    <row r="187" spans="1:65" s="14" customFormat="1" ht="11.25">
      <c r="B187" s="169"/>
      <c r="D187" s="157" t="s">
        <v>143</v>
      </c>
      <c r="E187" s="170" t="s">
        <v>1</v>
      </c>
      <c r="F187" s="171" t="s">
        <v>402</v>
      </c>
      <c r="H187" s="172">
        <v>231.863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0" t="s">
        <v>143</v>
      </c>
      <c r="AU187" s="170" t="s">
        <v>153</v>
      </c>
      <c r="AV187" s="14" t="s">
        <v>90</v>
      </c>
      <c r="AW187" s="14" t="s">
        <v>34</v>
      </c>
      <c r="AX187" s="14" t="s">
        <v>80</v>
      </c>
      <c r="AY187" s="170" t="s">
        <v>131</v>
      </c>
    </row>
    <row r="188" spans="1:65" s="15" customFormat="1" ht="11.25">
      <c r="B188" s="177"/>
      <c r="D188" s="157" t="s">
        <v>143</v>
      </c>
      <c r="E188" s="178" t="s">
        <v>1</v>
      </c>
      <c r="F188" s="179" t="s">
        <v>146</v>
      </c>
      <c r="H188" s="180">
        <v>231.863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143</v>
      </c>
      <c r="AU188" s="178" t="s">
        <v>153</v>
      </c>
      <c r="AV188" s="15" t="s">
        <v>139</v>
      </c>
      <c r="AW188" s="15" t="s">
        <v>34</v>
      </c>
      <c r="AX188" s="15" t="s">
        <v>88</v>
      </c>
      <c r="AY188" s="178" t="s">
        <v>131</v>
      </c>
    </row>
    <row r="189" spans="1:65" s="12" customFormat="1" ht="22.9" customHeight="1">
      <c r="B189" s="130"/>
      <c r="D189" s="131" t="s">
        <v>79</v>
      </c>
      <c r="E189" s="141" t="s">
        <v>353</v>
      </c>
      <c r="F189" s="141" t="s">
        <v>354</v>
      </c>
      <c r="I189" s="133"/>
      <c r="J189" s="142">
        <f>BK189</f>
        <v>0</v>
      </c>
      <c r="L189" s="130"/>
      <c r="M189" s="135"/>
      <c r="N189" s="136"/>
      <c r="O189" s="136"/>
      <c r="P189" s="137">
        <f>SUM(P190:P196)</f>
        <v>0</v>
      </c>
      <c r="Q189" s="136"/>
      <c r="R189" s="137">
        <f>SUM(R190:R196)</f>
        <v>0</v>
      </c>
      <c r="S189" s="136"/>
      <c r="T189" s="138">
        <f>SUM(T190:T196)</f>
        <v>0</v>
      </c>
      <c r="AR189" s="131" t="s">
        <v>88</v>
      </c>
      <c r="AT189" s="139" t="s">
        <v>79</v>
      </c>
      <c r="AU189" s="139" t="s">
        <v>88</v>
      </c>
      <c r="AY189" s="131" t="s">
        <v>131</v>
      </c>
      <c r="BK189" s="140">
        <f>SUM(BK190:BK196)</f>
        <v>0</v>
      </c>
    </row>
    <row r="190" spans="1:65" s="2" customFormat="1" ht="33" customHeight="1">
      <c r="A190" s="32"/>
      <c r="B190" s="143"/>
      <c r="C190" s="144" t="s">
        <v>215</v>
      </c>
      <c r="D190" s="144" t="s">
        <v>134</v>
      </c>
      <c r="E190" s="145" t="s">
        <v>363</v>
      </c>
      <c r="F190" s="146" t="s">
        <v>364</v>
      </c>
      <c r="G190" s="147" t="s">
        <v>246</v>
      </c>
      <c r="H190" s="148">
        <v>343.19200000000001</v>
      </c>
      <c r="I190" s="149"/>
      <c r="J190" s="150">
        <f>ROUND(I190*H190,2)</f>
        <v>0</v>
      </c>
      <c r="K190" s="146" t="s">
        <v>138</v>
      </c>
      <c r="L190" s="33"/>
      <c r="M190" s="151" t="s">
        <v>1</v>
      </c>
      <c r="N190" s="152" t="s">
        <v>45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139</v>
      </c>
      <c r="AT190" s="155" t="s">
        <v>134</v>
      </c>
      <c r="AU190" s="155" t="s">
        <v>90</v>
      </c>
      <c r="AY190" s="17" t="s">
        <v>131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88</v>
      </c>
      <c r="BK190" s="156">
        <f>ROUND(I190*H190,2)</f>
        <v>0</v>
      </c>
      <c r="BL190" s="17" t="s">
        <v>139</v>
      </c>
      <c r="BM190" s="155" t="s">
        <v>403</v>
      </c>
    </row>
    <row r="191" spans="1:65" s="2" customFormat="1" ht="29.25">
      <c r="A191" s="32"/>
      <c r="B191" s="33"/>
      <c r="C191" s="32"/>
      <c r="D191" s="157" t="s">
        <v>141</v>
      </c>
      <c r="E191" s="32"/>
      <c r="F191" s="158" t="s">
        <v>366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141</v>
      </c>
      <c r="AU191" s="17" t="s">
        <v>90</v>
      </c>
    </row>
    <row r="192" spans="1:65" s="13" customFormat="1" ht="11.25">
      <c r="B192" s="162"/>
      <c r="D192" s="157" t="s">
        <v>143</v>
      </c>
      <c r="E192" s="163" t="s">
        <v>1</v>
      </c>
      <c r="F192" s="164" t="s">
        <v>367</v>
      </c>
      <c r="H192" s="163" t="s">
        <v>1</v>
      </c>
      <c r="I192" s="165"/>
      <c r="L192" s="162"/>
      <c r="M192" s="166"/>
      <c r="N192" s="167"/>
      <c r="O192" s="167"/>
      <c r="P192" s="167"/>
      <c r="Q192" s="167"/>
      <c r="R192" s="167"/>
      <c r="S192" s="167"/>
      <c r="T192" s="168"/>
      <c r="AT192" s="163" t="s">
        <v>143</v>
      </c>
      <c r="AU192" s="163" t="s">
        <v>90</v>
      </c>
      <c r="AV192" s="13" t="s">
        <v>88</v>
      </c>
      <c r="AW192" s="13" t="s">
        <v>34</v>
      </c>
      <c r="AX192" s="13" t="s">
        <v>80</v>
      </c>
      <c r="AY192" s="163" t="s">
        <v>131</v>
      </c>
    </row>
    <row r="193" spans="1:51" s="14" customFormat="1" ht="11.25">
      <c r="B193" s="169"/>
      <c r="D193" s="157" t="s">
        <v>143</v>
      </c>
      <c r="E193" s="170" t="s">
        <v>1</v>
      </c>
      <c r="F193" s="171" t="s">
        <v>404</v>
      </c>
      <c r="H193" s="172">
        <v>29.808</v>
      </c>
      <c r="I193" s="173"/>
      <c r="L193" s="169"/>
      <c r="M193" s="174"/>
      <c r="N193" s="175"/>
      <c r="O193" s="175"/>
      <c r="P193" s="175"/>
      <c r="Q193" s="175"/>
      <c r="R193" s="175"/>
      <c r="S193" s="175"/>
      <c r="T193" s="176"/>
      <c r="AT193" s="170" t="s">
        <v>143</v>
      </c>
      <c r="AU193" s="170" t="s">
        <v>90</v>
      </c>
      <c r="AV193" s="14" t="s">
        <v>90</v>
      </c>
      <c r="AW193" s="14" t="s">
        <v>34</v>
      </c>
      <c r="AX193" s="14" t="s">
        <v>80</v>
      </c>
      <c r="AY193" s="170" t="s">
        <v>131</v>
      </c>
    </row>
    <row r="194" spans="1:51" s="13" customFormat="1" ht="11.25">
      <c r="B194" s="162"/>
      <c r="D194" s="157" t="s">
        <v>143</v>
      </c>
      <c r="E194" s="163" t="s">
        <v>1</v>
      </c>
      <c r="F194" s="164" t="s">
        <v>369</v>
      </c>
      <c r="H194" s="163" t="s">
        <v>1</v>
      </c>
      <c r="I194" s="165"/>
      <c r="L194" s="162"/>
      <c r="M194" s="166"/>
      <c r="N194" s="167"/>
      <c r="O194" s="167"/>
      <c r="P194" s="167"/>
      <c r="Q194" s="167"/>
      <c r="R194" s="167"/>
      <c r="S194" s="167"/>
      <c r="T194" s="168"/>
      <c r="AT194" s="163" t="s">
        <v>143</v>
      </c>
      <c r="AU194" s="163" t="s">
        <v>90</v>
      </c>
      <c r="AV194" s="13" t="s">
        <v>88</v>
      </c>
      <c r="AW194" s="13" t="s">
        <v>34</v>
      </c>
      <c r="AX194" s="13" t="s">
        <v>80</v>
      </c>
      <c r="AY194" s="163" t="s">
        <v>131</v>
      </c>
    </row>
    <row r="195" spans="1:51" s="14" customFormat="1" ht="11.25">
      <c r="B195" s="169"/>
      <c r="D195" s="157" t="s">
        <v>143</v>
      </c>
      <c r="E195" s="170" t="s">
        <v>1</v>
      </c>
      <c r="F195" s="171" t="s">
        <v>405</v>
      </c>
      <c r="H195" s="172">
        <v>313.38400000000001</v>
      </c>
      <c r="I195" s="173"/>
      <c r="L195" s="169"/>
      <c r="M195" s="174"/>
      <c r="N195" s="175"/>
      <c r="O195" s="175"/>
      <c r="P195" s="175"/>
      <c r="Q195" s="175"/>
      <c r="R195" s="175"/>
      <c r="S195" s="175"/>
      <c r="T195" s="176"/>
      <c r="AT195" s="170" t="s">
        <v>143</v>
      </c>
      <c r="AU195" s="170" t="s">
        <v>90</v>
      </c>
      <c r="AV195" s="14" t="s">
        <v>90</v>
      </c>
      <c r="AW195" s="14" t="s">
        <v>34</v>
      </c>
      <c r="AX195" s="14" t="s">
        <v>80</v>
      </c>
      <c r="AY195" s="170" t="s">
        <v>131</v>
      </c>
    </row>
    <row r="196" spans="1:51" s="15" customFormat="1" ht="11.25">
      <c r="B196" s="177"/>
      <c r="D196" s="157" t="s">
        <v>143</v>
      </c>
      <c r="E196" s="178" t="s">
        <v>1</v>
      </c>
      <c r="F196" s="179" t="s">
        <v>146</v>
      </c>
      <c r="H196" s="180">
        <v>343.19200000000001</v>
      </c>
      <c r="I196" s="181"/>
      <c r="L196" s="177"/>
      <c r="M196" s="195"/>
      <c r="N196" s="196"/>
      <c r="O196" s="196"/>
      <c r="P196" s="196"/>
      <c r="Q196" s="196"/>
      <c r="R196" s="196"/>
      <c r="S196" s="196"/>
      <c r="T196" s="197"/>
      <c r="AT196" s="178" t="s">
        <v>143</v>
      </c>
      <c r="AU196" s="178" t="s">
        <v>90</v>
      </c>
      <c r="AV196" s="15" t="s">
        <v>139</v>
      </c>
      <c r="AW196" s="15" t="s">
        <v>34</v>
      </c>
      <c r="AX196" s="15" t="s">
        <v>88</v>
      </c>
      <c r="AY196" s="178" t="s">
        <v>131</v>
      </c>
    </row>
    <row r="197" spans="1:51" s="2" customFormat="1" ht="6.95" customHeight="1">
      <c r="A197" s="32"/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33"/>
      <c r="M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</sheetData>
  <autoFilter ref="C120:K19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100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II/191 VRČEŇ - OPĚRNÁ ZEĎ_2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101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3" t="s">
        <v>406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8. 12. 2020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25"/>
      <c r="G18" s="225"/>
      <c r="H18" s="22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31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27" t="s">
        <v>27</v>
      </c>
      <c r="J21" s="25" t="s">
        <v>33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27" t="s">
        <v>25</v>
      </c>
      <c r="J23" s="25" t="s">
        <v>36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37</v>
      </c>
      <c r="F24" s="32"/>
      <c r="G24" s="32"/>
      <c r="H24" s="32"/>
      <c r="I24" s="27" t="s">
        <v>27</v>
      </c>
      <c r="J24" s="25" t="s">
        <v>38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39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0" t="s">
        <v>1</v>
      </c>
      <c r="F27" s="230"/>
      <c r="G27" s="230"/>
      <c r="H27" s="23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40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 t="s">
        <v>41</v>
      </c>
      <c r="J32" s="36" t="s">
        <v>43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44</v>
      </c>
      <c r="E33" s="27" t="s">
        <v>45</v>
      </c>
      <c r="F33" s="99">
        <f>ROUND((SUM(BE122:BE202)),  2)</f>
        <v>0</v>
      </c>
      <c r="G33" s="32"/>
      <c r="H33" s="32"/>
      <c r="I33" s="100">
        <v>0.21</v>
      </c>
      <c r="J33" s="99">
        <f>ROUND(((SUM(BE122:BE202))*I33),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46</v>
      </c>
      <c r="F34" s="99">
        <f>ROUND((SUM(BF122:BF202)),  2)</f>
        <v>0</v>
      </c>
      <c r="G34" s="32"/>
      <c r="H34" s="32"/>
      <c r="I34" s="100">
        <v>0.15</v>
      </c>
      <c r="J34" s="99">
        <f>ROUND(((SUM(BF122:BF202))*I34),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47</v>
      </c>
      <c r="F35" s="99">
        <f>ROUND((SUM(BG122:BG202)),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48</v>
      </c>
      <c r="F36" s="99">
        <f>ROUND((SUM(BH122:BH202)),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49</v>
      </c>
      <c r="F37" s="99">
        <f>ROUND((SUM(BI122:BI202)),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50</v>
      </c>
      <c r="E39" s="60"/>
      <c r="F39" s="60"/>
      <c r="G39" s="103" t="s">
        <v>51</v>
      </c>
      <c r="H39" s="104" t="s">
        <v>52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07" t="s">
        <v>56</v>
      </c>
      <c r="G61" s="45" t="s">
        <v>55</v>
      </c>
      <c r="H61" s="35"/>
      <c r="I61" s="35"/>
      <c r="J61" s="108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07" t="s">
        <v>56</v>
      </c>
      <c r="G76" s="45" t="s">
        <v>55</v>
      </c>
      <c r="H76" s="35"/>
      <c r="I76" s="35"/>
      <c r="J76" s="108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II/191 VRČEŇ - OPĚRNÁ ZEĎ_2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3" t="str">
        <f>E9</f>
        <v>SO 201 - Opěrná zeď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Vrčeň</v>
      </c>
      <c r="G89" s="32"/>
      <c r="H89" s="32"/>
      <c r="I89" s="27" t="s">
        <v>22</v>
      </c>
      <c r="J89" s="55" t="str">
        <f>IF(J12="","",J12)</f>
        <v>8. 12. 2020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>U-PROJEKT DOS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40.1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35</v>
      </c>
      <c r="J92" s="30" t="str">
        <f>E24</f>
        <v>DRS stavební s.r.o., Pražákova 1008/69, 63900 Brno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104</v>
      </c>
      <c r="D94" s="101"/>
      <c r="E94" s="101"/>
      <c r="F94" s="101"/>
      <c r="G94" s="101"/>
      <c r="H94" s="101"/>
      <c r="I94" s="101"/>
      <c r="J94" s="110" t="s">
        <v>105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106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107</v>
      </c>
    </row>
    <row r="97" spans="1:31" s="9" customFormat="1" ht="24.95" customHeight="1">
      <c r="B97" s="112"/>
      <c r="D97" s="113" t="s">
        <v>108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9" customFormat="1" ht="24.95" customHeight="1">
      <c r="B98" s="112"/>
      <c r="D98" s="113" t="s">
        <v>407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1:31" s="10" customFormat="1" ht="19.899999999999999" customHeight="1">
      <c r="B99" s="116"/>
      <c r="D99" s="117" t="s">
        <v>408</v>
      </c>
      <c r="E99" s="118"/>
      <c r="F99" s="118"/>
      <c r="G99" s="118"/>
      <c r="H99" s="118"/>
      <c r="I99" s="118"/>
      <c r="J99" s="119">
        <f>J142</f>
        <v>0</v>
      </c>
      <c r="L99" s="116"/>
    </row>
    <row r="100" spans="1:31" s="9" customFormat="1" ht="24.95" customHeight="1">
      <c r="B100" s="112"/>
      <c r="D100" s="113" t="s">
        <v>409</v>
      </c>
      <c r="E100" s="114"/>
      <c r="F100" s="114"/>
      <c r="G100" s="114"/>
      <c r="H100" s="114"/>
      <c r="I100" s="114"/>
      <c r="J100" s="115">
        <f>J154</f>
        <v>0</v>
      </c>
      <c r="L100" s="112"/>
    </row>
    <row r="101" spans="1:31" s="9" customFormat="1" ht="24.95" customHeight="1">
      <c r="B101" s="112"/>
      <c r="D101" s="113" t="s">
        <v>410</v>
      </c>
      <c r="E101" s="114"/>
      <c r="F101" s="114"/>
      <c r="G101" s="114"/>
      <c r="H101" s="114"/>
      <c r="I101" s="114"/>
      <c r="J101" s="115">
        <f>J194</f>
        <v>0</v>
      </c>
      <c r="L101" s="112"/>
    </row>
    <row r="102" spans="1:31" s="10" customFormat="1" ht="19.899999999999999" customHeight="1">
      <c r="B102" s="116"/>
      <c r="D102" s="117" t="s">
        <v>115</v>
      </c>
      <c r="E102" s="118"/>
      <c r="F102" s="118"/>
      <c r="G102" s="118"/>
      <c r="H102" s="118"/>
      <c r="I102" s="118"/>
      <c r="J102" s="119">
        <f>J195</f>
        <v>0</v>
      </c>
      <c r="L102" s="11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2" t="str">
        <f>E7</f>
        <v>II/191 VRČEŇ - OPĚRNÁ ZEĎ_2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3" t="str">
        <f>E9</f>
        <v>SO 201 - Opěrná zeď</v>
      </c>
      <c r="F114" s="244"/>
      <c r="G114" s="244"/>
      <c r="H114" s="24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>Vrčeň</v>
      </c>
      <c r="G116" s="32"/>
      <c r="H116" s="32"/>
      <c r="I116" s="27" t="s">
        <v>22</v>
      </c>
      <c r="J116" s="55" t="str">
        <f>IF(J12="","",J12)</f>
        <v>8. 12. 2020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30</v>
      </c>
      <c r="J118" s="30" t="str">
        <f>E21</f>
        <v>U-PROJEKT DOS s.r.o.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40.15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35</v>
      </c>
      <c r="J119" s="30" t="str">
        <f>E24</f>
        <v>DRS stavební s.r.o., Pražákova 1008/69, 63900 Brno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117</v>
      </c>
      <c r="D121" s="123" t="s">
        <v>65</v>
      </c>
      <c r="E121" s="123" t="s">
        <v>61</v>
      </c>
      <c r="F121" s="123" t="s">
        <v>62</v>
      </c>
      <c r="G121" s="123" t="s">
        <v>118</v>
      </c>
      <c r="H121" s="123" t="s">
        <v>119</v>
      </c>
      <c r="I121" s="123" t="s">
        <v>120</v>
      </c>
      <c r="J121" s="123" t="s">
        <v>105</v>
      </c>
      <c r="K121" s="124" t="s">
        <v>121</v>
      </c>
      <c r="L121" s="125"/>
      <c r="M121" s="62" t="s">
        <v>1</v>
      </c>
      <c r="N121" s="63" t="s">
        <v>44</v>
      </c>
      <c r="O121" s="63" t="s">
        <v>122</v>
      </c>
      <c r="P121" s="63" t="s">
        <v>123</v>
      </c>
      <c r="Q121" s="63" t="s">
        <v>124</v>
      </c>
      <c r="R121" s="63" t="s">
        <v>125</v>
      </c>
      <c r="S121" s="63" t="s">
        <v>126</v>
      </c>
      <c r="T121" s="64" t="s">
        <v>127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32"/>
      <c r="B122" s="33"/>
      <c r="C122" s="69" t="s">
        <v>128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P123+P124+P154+P194</f>
        <v>0</v>
      </c>
      <c r="Q122" s="66"/>
      <c r="R122" s="127">
        <f>R123+R124+R154+R194</f>
        <v>313.09148336000004</v>
      </c>
      <c r="S122" s="66"/>
      <c r="T122" s="128">
        <f>T123+T124+T154+T194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79</v>
      </c>
      <c r="AU122" s="17" t="s">
        <v>107</v>
      </c>
      <c r="BK122" s="129">
        <f>BK123+BK124+BK154+BK194</f>
        <v>0</v>
      </c>
    </row>
    <row r="123" spans="1:65" s="12" customFormat="1" ht="25.9" customHeight="1">
      <c r="B123" s="130"/>
      <c r="D123" s="131" t="s">
        <v>79</v>
      </c>
      <c r="E123" s="132" t="s">
        <v>129</v>
      </c>
      <c r="F123" s="132" t="s">
        <v>130</v>
      </c>
      <c r="I123" s="133"/>
      <c r="J123" s="134">
        <f>BK123</f>
        <v>0</v>
      </c>
      <c r="L123" s="130"/>
      <c r="M123" s="135"/>
      <c r="N123" s="136"/>
      <c r="O123" s="136"/>
      <c r="P123" s="137">
        <v>0</v>
      </c>
      <c r="Q123" s="136"/>
      <c r="R123" s="137">
        <v>0</v>
      </c>
      <c r="S123" s="136"/>
      <c r="T123" s="138">
        <v>0</v>
      </c>
      <c r="AR123" s="131" t="s">
        <v>88</v>
      </c>
      <c r="AT123" s="139" t="s">
        <v>79</v>
      </c>
      <c r="AU123" s="139" t="s">
        <v>80</v>
      </c>
      <c r="AY123" s="131" t="s">
        <v>131</v>
      </c>
      <c r="BK123" s="140">
        <v>0</v>
      </c>
    </row>
    <row r="124" spans="1:65" s="12" customFormat="1" ht="25.9" customHeight="1">
      <c r="B124" s="130"/>
      <c r="D124" s="131" t="s">
        <v>79</v>
      </c>
      <c r="E124" s="132" t="s">
        <v>132</v>
      </c>
      <c r="F124" s="132" t="s">
        <v>133</v>
      </c>
      <c r="I124" s="133"/>
      <c r="J124" s="134">
        <f>BK124</f>
        <v>0</v>
      </c>
      <c r="L124" s="130"/>
      <c r="M124" s="135"/>
      <c r="N124" s="136"/>
      <c r="O124" s="136"/>
      <c r="P124" s="137">
        <f>P125+SUM(P126:P142)</f>
        <v>0</v>
      </c>
      <c r="Q124" s="136"/>
      <c r="R124" s="137">
        <f>R125+SUM(R126:R142)</f>
        <v>70.851615359999997</v>
      </c>
      <c r="S124" s="136"/>
      <c r="T124" s="138">
        <f>T125+SUM(T126:T142)</f>
        <v>0</v>
      </c>
      <c r="AR124" s="131" t="s">
        <v>139</v>
      </c>
      <c r="AT124" s="139" t="s">
        <v>79</v>
      </c>
      <c r="AU124" s="139" t="s">
        <v>80</v>
      </c>
      <c r="AY124" s="131" t="s">
        <v>131</v>
      </c>
      <c r="BK124" s="140">
        <f>BK125+SUM(BK126:BK142)</f>
        <v>0</v>
      </c>
    </row>
    <row r="125" spans="1:65" s="2" customFormat="1" ht="33" customHeight="1">
      <c r="A125" s="32"/>
      <c r="B125" s="143"/>
      <c r="C125" s="144" t="s">
        <v>88</v>
      </c>
      <c r="D125" s="144" t="s">
        <v>134</v>
      </c>
      <c r="E125" s="145" t="s">
        <v>411</v>
      </c>
      <c r="F125" s="146" t="s">
        <v>412</v>
      </c>
      <c r="G125" s="147" t="s">
        <v>191</v>
      </c>
      <c r="H125" s="148">
        <v>230.17500000000001</v>
      </c>
      <c r="I125" s="149"/>
      <c r="J125" s="150">
        <f>ROUND(I125*H125,2)</f>
        <v>0</v>
      </c>
      <c r="K125" s="146" t="s">
        <v>138</v>
      </c>
      <c r="L125" s="33"/>
      <c r="M125" s="151" t="s">
        <v>1</v>
      </c>
      <c r="N125" s="152" t="s">
        <v>45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139</v>
      </c>
      <c r="AT125" s="155" t="s">
        <v>134</v>
      </c>
      <c r="AU125" s="155" t="s">
        <v>88</v>
      </c>
      <c r="AY125" s="17" t="s">
        <v>131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88</v>
      </c>
      <c r="BK125" s="156">
        <f>ROUND(I125*H125,2)</f>
        <v>0</v>
      </c>
      <c r="BL125" s="17" t="s">
        <v>139</v>
      </c>
      <c r="BM125" s="155" t="s">
        <v>413</v>
      </c>
    </row>
    <row r="126" spans="1:65" s="2" customFormat="1" ht="19.5">
      <c r="A126" s="32"/>
      <c r="B126" s="33"/>
      <c r="C126" s="32"/>
      <c r="D126" s="157" t="s">
        <v>141</v>
      </c>
      <c r="E126" s="32"/>
      <c r="F126" s="158" t="s">
        <v>414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141</v>
      </c>
      <c r="AU126" s="17" t="s">
        <v>88</v>
      </c>
    </row>
    <row r="127" spans="1:65" s="13" customFormat="1" ht="11.25">
      <c r="B127" s="162"/>
      <c r="D127" s="157" t="s">
        <v>143</v>
      </c>
      <c r="E127" s="163" t="s">
        <v>1</v>
      </c>
      <c r="F127" s="164" t="s">
        <v>415</v>
      </c>
      <c r="H127" s="163" t="s">
        <v>1</v>
      </c>
      <c r="I127" s="165"/>
      <c r="L127" s="162"/>
      <c r="M127" s="166"/>
      <c r="N127" s="167"/>
      <c r="O127" s="167"/>
      <c r="P127" s="167"/>
      <c r="Q127" s="167"/>
      <c r="R127" s="167"/>
      <c r="S127" s="167"/>
      <c r="T127" s="168"/>
      <c r="AT127" s="163" t="s">
        <v>143</v>
      </c>
      <c r="AU127" s="163" t="s">
        <v>88</v>
      </c>
      <c r="AV127" s="13" t="s">
        <v>88</v>
      </c>
      <c r="AW127" s="13" t="s">
        <v>34</v>
      </c>
      <c r="AX127" s="13" t="s">
        <v>80</v>
      </c>
      <c r="AY127" s="163" t="s">
        <v>131</v>
      </c>
    </row>
    <row r="128" spans="1:65" s="14" customFormat="1" ht="11.25">
      <c r="B128" s="169"/>
      <c r="D128" s="157" t="s">
        <v>143</v>
      </c>
      <c r="E128" s="170" t="s">
        <v>1</v>
      </c>
      <c r="F128" s="171" t="s">
        <v>416</v>
      </c>
      <c r="H128" s="172">
        <v>230.17500000000001</v>
      </c>
      <c r="I128" s="173"/>
      <c r="L128" s="169"/>
      <c r="M128" s="174"/>
      <c r="N128" s="175"/>
      <c r="O128" s="175"/>
      <c r="P128" s="175"/>
      <c r="Q128" s="175"/>
      <c r="R128" s="175"/>
      <c r="S128" s="175"/>
      <c r="T128" s="176"/>
      <c r="AT128" s="170" t="s">
        <v>143</v>
      </c>
      <c r="AU128" s="170" t="s">
        <v>88</v>
      </c>
      <c r="AV128" s="14" t="s">
        <v>90</v>
      </c>
      <c r="AW128" s="14" t="s">
        <v>34</v>
      </c>
      <c r="AX128" s="14" t="s">
        <v>80</v>
      </c>
      <c r="AY128" s="170" t="s">
        <v>131</v>
      </c>
    </row>
    <row r="129" spans="1:65" s="15" customFormat="1" ht="11.25">
      <c r="B129" s="177"/>
      <c r="D129" s="157" t="s">
        <v>143</v>
      </c>
      <c r="E129" s="178" t="s">
        <v>1</v>
      </c>
      <c r="F129" s="179" t="s">
        <v>146</v>
      </c>
      <c r="H129" s="180">
        <v>230.17500000000001</v>
      </c>
      <c r="I129" s="181"/>
      <c r="L129" s="177"/>
      <c r="M129" s="182"/>
      <c r="N129" s="183"/>
      <c r="O129" s="183"/>
      <c r="P129" s="183"/>
      <c r="Q129" s="183"/>
      <c r="R129" s="183"/>
      <c r="S129" s="183"/>
      <c r="T129" s="184"/>
      <c r="AT129" s="178" t="s">
        <v>143</v>
      </c>
      <c r="AU129" s="178" t="s">
        <v>88</v>
      </c>
      <c r="AV129" s="15" t="s">
        <v>139</v>
      </c>
      <c r="AW129" s="15" t="s">
        <v>34</v>
      </c>
      <c r="AX129" s="15" t="s">
        <v>88</v>
      </c>
      <c r="AY129" s="178" t="s">
        <v>131</v>
      </c>
    </row>
    <row r="130" spans="1:65" s="2" customFormat="1" ht="24.2" customHeight="1">
      <c r="A130" s="32"/>
      <c r="B130" s="143"/>
      <c r="C130" s="144" t="s">
        <v>90</v>
      </c>
      <c r="D130" s="144" t="s">
        <v>134</v>
      </c>
      <c r="E130" s="145" t="s">
        <v>417</v>
      </c>
      <c r="F130" s="146" t="s">
        <v>418</v>
      </c>
      <c r="G130" s="147" t="s">
        <v>191</v>
      </c>
      <c r="H130" s="148">
        <v>236.875</v>
      </c>
      <c r="I130" s="149"/>
      <c r="J130" s="150">
        <f>ROUND(I130*H130,2)</f>
        <v>0</v>
      </c>
      <c r="K130" s="146" t="s">
        <v>138</v>
      </c>
      <c r="L130" s="33"/>
      <c r="M130" s="151" t="s">
        <v>1</v>
      </c>
      <c r="N130" s="152" t="s">
        <v>45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139</v>
      </c>
      <c r="AT130" s="155" t="s">
        <v>134</v>
      </c>
      <c r="AU130" s="155" t="s">
        <v>88</v>
      </c>
      <c r="AY130" s="17" t="s">
        <v>131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88</v>
      </c>
      <c r="BK130" s="156">
        <f>ROUND(I130*H130,2)</f>
        <v>0</v>
      </c>
      <c r="BL130" s="17" t="s">
        <v>139</v>
      </c>
      <c r="BM130" s="155" t="s">
        <v>419</v>
      </c>
    </row>
    <row r="131" spans="1:65" s="2" customFormat="1" ht="29.25">
      <c r="A131" s="32"/>
      <c r="B131" s="33"/>
      <c r="C131" s="32"/>
      <c r="D131" s="157" t="s">
        <v>141</v>
      </c>
      <c r="E131" s="32"/>
      <c r="F131" s="158" t="s">
        <v>420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141</v>
      </c>
      <c r="AU131" s="17" t="s">
        <v>88</v>
      </c>
    </row>
    <row r="132" spans="1:65" s="13" customFormat="1" ht="11.25">
      <c r="B132" s="162"/>
      <c r="D132" s="157" t="s">
        <v>143</v>
      </c>
      <c r="E132" s="163" t="s">
        <v>1</v>
      </c>
      <c r="F132" s="164" t="s">
        <v>421</v>
      </c>
      <c r="H132" s="163" t="s">
        <v>1</v>
      </c>
      <c r="I132" s="165"/>
      <c r="L132" s="162"/>
      <c r="M132" s="166"/>
      <c r="N132" s="167"/>
      <c r="O132" s="167"/>
      <c r="P132" s="167"/>
      <c r="Q132" s="167"/>
      <c r="R132" s="167"/>
      <c r="S132" s="167"/>
      <c r="T132" s="168"/>
      <c r="AT132" s="163" t="s">
        <v>143</v>
      </c>
      <c r="AU132" s="163" t="s">
        <v>88</v>
      </c>
      <c r="AV132" s="13" t="s">
        <v>88</v>
      </c>
      <c r="AW132" s="13" t="s">
        <v>34</v>
      </c>
      <c r="AX132" s="13" t="s">
        <v>80</v>
      </c>
      <c r="AY132" s="163" t="s">
        <v>131</v>
      </c>
    </row>
    <row r="133" spans="1:65" s="14" customFormat="1" ht="11.25">
      <c r="B133" s="169"/>
      <c r="D133" s="157" t="s">
        <v>143</v>
      </c>
      <c r="E133" s="170" t="s">
        <v>1</v>
      </c>
      <c r="F133" s="171" t="s">
        <v>422</v>
      </c>
      <c r="H133" s="172">
        <v>144.80500000000001</v>
      </c>
      <c r="I133" s="173"/>
      <c r="L133" s="169"/>
      <c r="M133" s="174"/>
      <c r="N133" s="175"/>
      <c r="O133" s="175"/>
      <c r="P133" s="175"/>
      <c r="Q133" s="175"/>
      <c r="R133" s="175"/>
      <c r="S133" s="175"/>
      <c r="T133" s="176"/>
      <c r="AT133" s="170" t="s">
        <v>143</v>
      </c>
      <c r="AU133" s="170" t="s">
        <v>88</v>
      </c>
      <c r="AV133" s="14" t="s">
        <v>90</v>
      </c>
      <c r="AW133" s="14" t="s">
        <v>34</v>
      </c>
      <c r="AX133" s="14" t="s">
        <v>80</v>
      </c>
      <c r="AY133" s="170" t="s">
        <v>131</v>
      </c>
    </row>
    <row r="134" spans="1:65" s="13" customFormat="1" ht="11.25">
      <c r="B134" s="162"/>
      <c r="D134" s="157" t="s">
        <v>143</v>
      </c>
      <c r="E134" s="163" t="s">
        <v>1</v>
      </c>
      <c r="F134" s="164" t="s">
        <v>423</v>
      </c>
      <c r="H134" s="163" t="s">
        <v>1</v>
      </c>
      <c r="I134" s="165"/>
      <c r="L134" s="162"/>
      <c r="M134" s="166"/>
      <c r="N134" s="167"/>
      <c r="O134" s="167"/>
      <c r="P134" s="167"/>
      <c r="Q134" s="167"/>
      <c r="R134" s="167"/>
      <c r="S134" s="167"/>
      <c r="T134" s="168"/>
      <c r="AT134" s="163" t="s">
        <v>143</v>
      </c>
      <c r="AU134" s="163" t="s">
        <v>88</v>
      </c>
      <c r="AV134" s="13" t="s">
        <v>88</v>
      </c>
      <c r="AW134" s="13" t="s">
        <v>34</v>
      </c>
      <c r="AX134" s="13" t="s">
        <v>80</v>
      </c>
      <c r="AY134" s="163" t="s">
        <v>131</v>
      </c>
    </row>
    <row r="135" spans="1:65" s="14" customFormat="1" ht="11.25">
      <c r="B135" s="169"/>
      <c r="D135" s="157" t="s">
        <v>143</v>
      </c>
      <c r="E135" s="170" t="s">
        <v>1</v>
      </c>
      <c r="F135" s="171" t="s">
        <v>424</v>
      </c>
      <c r="H135" s="172">
        <v>92.07</v>
      </c>
      <c r="I135" s="173"/>
      <c r="L135" s="169"/>
      <c r="M135" s="174"/>
      <c r="N135" s="175"/>
      <c r="O135" s="175"/>
      <c r="P135" s="175"/>
      <c r="Q135" s="175"/>
      <c r="R135" s="175"/>
      <c r="S135" s="175"/>
      <c r="T135" s="176"/>
      <c r="AT135" s="170" t="s">
        <v>143</v>
      </c>
      <c r="AU135" s="170" t="s">
        <v>88</v>
      </c>
      <c r="AV135" s="14" t="s">
        <v>90</v>
      </c>
      <c r="AW135" s="14" t="s">
        <v>34</v>
      </c>
      <c r="AX135" s="14" t="s">
        <v>80</v>
      </c>
      <c r="AY135" s="170" t="s">
        <v>131</v>
      </c>
    </row>
    <row r="136" spans="1:65" s="15" customFormat="1" ht="11.25">
      <c r="B136" s="177"/>
      <c r="D136" s="157" t="s">
        <v>143</v>
      </c>
      <c r="E136" s="178" t="s">
        <v>1</v>
      </c>
      <c r="F136" s="179" t="s">
        <v>146</v>
      </c>
      <c r="H136" s="180">
        <v>236.875</v>
      </c>
      <c r="I136" s="181"/>
      <c r="L136" s="177"/>
      <c r="M136" s="182"/>
      <c r="N136" s="183"/>
      <c r="O136" s="183"/>
      <c r="P136" s="183"/>
      <c r="Q136" s="183"/>
      <c r="R136" s="183"/>
      <c r="S136" s="183"/>
      <c r="T136" s="184"/>
      <c r="AT136" s="178" t="s">
        <v>143</v>
      </c>
      <c r="AU136" s="178" t="s">
        <v>88</v>
      </c>
      <c r="AV136" s="15" t="s">
        <v>139</v>
      </c>
      <c r="AW136" s="15" t="s">
        <v>34</v>
      </c>
      <c r="AX136" s="15" t="s">
        <v>88</v>
      </c>
      <c r="AY136" s="178" t="s">
        <v>131</v>
      </c>
    </row>
    <row r="137" spans="1:65" s="2" customFormat="1" ht="24.2" customHeight="1">
      <c r="A137" s="32"/>
      <c r="B137" s="143"/>
      <c r="C137" s="144" t="s">
        <v>153</v>
      </c>
      <c r="D137" s="144" t="s">
        <v>134</v>
      </c>
      <c r="E137" s="145" t="s">
        <v>425</v>
      </c>
      <c r="F137" s="146" t="s">
        <v>217</v>
      </c>
      <c r="G137" s="147" t="s">
        <v>137</v>
      </c>
      <c r="H137" s="148">
        <v>163.845</v>
      </c>
      <c r="I137" s="149"/>
      <c r="J137" s="150">
        <f>ROUND(I137*H137,2)</f>
        <v>0</v>
      </c>
      <c r="K137" s="146" t="s">
        <v>138</v>
      </c>
      <c r="L137" s="33"/>
      <c r="M137" s="151" t="s">
        <v>1</v>
      </c>
      <c r="N137" s="152" t="s">
        <v>45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139</v>
      </c>
      <c r="AT137" s="155" t="s">
        <v>134</v>
      </c>
      <c r="AU137" s="155" t="s">
        <v>88</v>
      </c>
      <c r="AY137" s="17" t="s">
        <v>131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88</v>
      </c>
      <c r="BK137" s="156">
        <f>ROUND(I137*H137,2)</f>
        <v>0</v>
      </c>
      <c r="BL137" s="17" t="s">
        <v>139</v>
      </c>
      <c r="BM137" s="155" t="s">
        <v>426</v>
      </c>
    </row>
    <row r="138" spans="1:65" s="2" customFormat="1" ht="19.5">
      <c r="A138" s="32"/>
      <c r="B138" s="33"/>
      <c r="C138" s="32"/>
      <c r="D138" s="157" t="s">
        <v>141</v>
      </c>
      <c r="E138" s="32"/>
      <c r="F138" s="158" t="s">
        <v>219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141</v>
      </c>
      <c r="AU138" s="17" t="s">
        <v>88</v>
      </c>
    </row>
    <row r="139" spans="1:65" s="13" customFormat="1" ht="11.25">
      <c r="B139" s="162"/>
      <c r="D139" s="157" t="s">
        <v>143</v>
      </c>
      <c r="E139" s="163" t="s">
        <v>1</v>
      </c>
      <c r="F139" s="164" t="s">
        <v>427</v>
      </c>
      <c r="H139" s="163" t="s">
        <v>1</v>
      </c>
      <c r="I139" s="165"/>
      <c r="L139" s="162"/>
      <c r="M139" s="166"/>
      <c r="N139" s="167"/>
      <c r="O139" s="167"/>
      <c r="P139" s="167"/>
      <c r="Q139" s="167"/>
      <c r="R139" s="167"/>
      <c r="S139" s="167"/>
      <c r="T139" s="168"/>
      <c r="AT139" s="163" t="s">
        <v>143</v>
      </c>
      <c r="AU139" s="163" t="s">
        <v>88</v>
      </c>
      <c r="AV139" s="13" t="s">
        <v>88</v>
      </c>
      <c r="AW139" s="13" t="s">
        <v>34</v>
      </c>
      <c r="AX139" s="13" t="s">
        <v>80</v>
      </c>
      <c r="AY139" s="163" t="s">
        <v>131</v>
      </c>
    </row>
    <row r="140" spans="1:65" s="14" customFormat="1" ht="11.25">
      <c r="B140" s="169"/>
      <c r="D140" s="157" t="s">
        <v>143</v>
      </c>
      <c r="E140" s="170" t="s">
        <v>1</v>
      </c>
      <c r="F140" s="171" t="s">
        <v>428</v>
      </c>
      <c r="H140" s="172">
        <v>163.845</v>
      </c>
      <c r="I140" s="173"/>
      <c r="L140" s="169"/>
      <c r="M140" s="174"/>
      <c r="N140" s="175"/>
      <c r="O140" s="175"/>
      <c r="P140" s="175"/>
      <c r="Q140" s="175"/>
      <c r="R140" s="175"/>
      <c r="S140" s="175"/>
      <c r="T140" s="176"/>
      <c r="AT140" s="170" t="s">
        <v>143</v>
      </c>
      <c r="AU140" s="170" t="s">
        <v>88</v>
      </c>
      <c r="AV140" s="14" t="s">
        <v>90</v>
      </c>
      <c r="AW140" s="14" t="s">
        <v>34</v>
      </c>
      <c r="AX140" s="14" t="s">
        <v>80</v>
      </c>
      <c r="AY140" s="170" t="s">
        <v>131</v>
      </c>
    </row>
    <row r="141" spans="1:65" s="15" customFormat="1" ht="11.25">
      <c r="B141" s="177"/>
      <c r="D141" s="157" t="s">
        <v>143</v>
      </c>
      <c r="E141" s="178" t="s">
        <v>1</v>
      </c>
      <c r="F141" s="179" t="s">
        <v>146</v>
      </c>
      <c r="H141" s="180">
        <v>163.845</v>
      </c>
      <c r="I141" s="181"/>
      <c r="L141" s="177"/>
      <c r="M141" s="182"/>
      <c r="N141" s="183"/>
      <c r="O141" s="183"/>
      <c r="P141" s="183"/>
      <c r="Q141" s="183"/>
      <c r="R141" s="183"/>
      <c r="S141" s="183"/>
      <c r="T141" s="184"/>
      <c r="AT141" s="178" t="s">
        <v>143</v>
      </c>
      <c r="AU141" s="178" t="s">
        <v>88</v>
      </c>
      <c r="AV141" s="15" t="s">
        <v>139</v>
      </c>
      <c r="AW141" s="15" t="s">
        <v>34</v>
      </c>
      <c r="AX141" s="15" t="s">
        <v>88</v>
      </c>
      <c r="AY141" s="178" t="s">
        <v>131</v>
      </c>
    </row>
    <row r="142" spans="1:65" s="12" customFormat="1" ht="22.9" customHeight="1">
      <c r="B142" s="130"/>
      <c r="D142" s="131" t="s">
        <v>79</v>
      </c>
      <c r="E142" s="141" t="s">
        <v>90</v>
      </c>
      <c r="F142" s="141" t="s">
        <v>429</v>
      </c>
      <c r="I142" s="133"/>
      <c r="J142" s="142">
        <f>BK142</f>
        <v>0</v>
      </c>
      <c r="L142" s="130"/>
      <c r="M142" s="135"/>
      <c r="N142" s="136"/>
      <c r="O142" s="136"/>
      <c r="P142" s="137">
        <f>SUM(P143:P153)</f>
        <v>0</v>
      </c>
      <c r="Q142" s="136"/>
      <c r="R142" s="137">
        <f>SUM(R143:R153)</f>
        <v>70.851615359999997</v>
      </c>
      <c r="S142" s="136"/>
      <c r="T142" s="138">
        <f>SUM(T143:T153)</f>
        <v>0</v>
      </c>
      <c r="AR142" s="131" t="s">
        <v>88</v>
      </c>
      <c r="AT142" s="139" t="s">
        <v>79</v>
      </c>
      <c r="AU142" s="139" t="s">
        <v>88</v>
      </c>
      <c r="AY142" s="131" t="s">
        <v>131</v>
      </c>
      <c r="BK142" s="140">
        <f>SUM(BK143:BK153)</f>
        <v>0</v>
      </c>
    </row>
    <row r="143" spans="1:65" s="2" customFormat="1" ht="24.2" customHeight="1">
      <c r="A143" s="32"/>
      <c r="B143" s="143"/>
      <c r="C143" s="144" t="s">
        <v>139</v>
      </c>
      <c r="D143" s="144" t="s">
        <v>134</v>
      </c>
      <c r="E143" s="145" t="s">
        <v>430</v>
      </c>
      <c r="F143" s="146" t="s">
        <v>431</v>
      </c>
      <c r="G143" s="147" t="s">
        <v>137</v>
      </c>
      <c r="H143" s="148">
        <v>416.64</v>
      </c>
      <c r="I143" s="149"/>
      <c r="J143" s="150">
        <f>ROUND(I143*H143,2)</f>
        <v>0</v>
      </c>
      <c r="K143" s="146" t="s">
        <v>138</v>
      </c>
      <c r="L143" s="33"/>
      <c r="M143" s="151" t="s">
        <v>1</v>
      </c>
      <c r="N143" s="152" t="s">
        <v>45</v>
      </c>
      <c r="O143" s="58"/>
      <c r="P143" s="153">
        <f>O143*H143</f>
        <v>0</v>
      </c>
      <c r="Q143" s="153">
        <v>9.8999999999999994E-5</v>
      </c>
      <c r="R143" s="153">
        <f>Q143*H143</f>
        <v>4.1247359999999997E-2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139</v>
      </c>
      <c r="AT143" s="155" t="s">
        <v>134</v>
      </c>
      <c r="AU143" s="155" t="s">
        <v>90</v>
      </c>
      <c r="AY143" s="17" t="s">
        <v>131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88</v>
      </c>
      <c r="BK143" s="156">
        <f>ROUND(I143*H143,2)</f>
        <v>0</v>
      </c>
      <c r="BL143" s="17" t="s">
        <v>139</v>
      </c>
      <c r="BM143" s="155" t="s">
        <v>432</v>
      </c>
    </row>
    <row r="144" spans="1:65" s="2" customFormat="1" ht="29.25">
      <c r="A144" s="32"/>
      <c r="B144" s="33"/>
      <c r="C144" s="32"/>
      <c r="D144" s="157" t="s">
        <v>141</v>
      </c>
      <c r="E144" s="32"/>
      <c r="F144" s="158" t="s">
        <v>433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141</v>
      </c>
      <c r="AU144" s="17" t="s">
        <v>90</v>
      </c>
    </row>
    <row r="145" spans="1:65" s="13" customFormat="1" ht="11.25">
      <c r="B145" s="162"/>
      <c r="D145" s="157" t="s">
        <v>143</v>
      </c>
      <c r="E145" s="163" t="s">
        <v>1</v>
      </c>
      <c r="F145" s="164" t="s">
        <v>434</v>
      </c>
      <c r="H145" s="163" t="s">
        <v>1</v>
      </c>
      <c r="I145" s="165"/>
      <c r="L145" s="162"/>
      <c r="M145" s="166"/>
      <c r="N145" s="167"/>
      <c r="O145" s="167"/>
      <c r="P145" s="167"/>
      <c r="Q145" s="167"/>
      <c r="R145" s="167"/>
      <c r="S145" s="167"/>
      <c r="T145" s="168"/>
      <c r="AT145" s="163" t="s">
        <v>143</v>
      </c>
      <c r="AU145" s="163" t="s">
        <v>90</v>
      </c>
      <c r="AV145" s="13" t="s">
        <v>88</v>
      </c>
      <c r="AW145" s="13" t="s">
        <v>34</v>
      </c>
      <c r="AX145" s="13" t="s">
        <v>80</v>
      </c>
      <c r="AY145" s="163" t="s">
        <v>131</v>
      </c>
    </row>
    <row r="146" spans="1:65" s="14" customFormat="1" ht="11.25">
      <c r="B146" s="169"/>
      <c r="D146" s="157" t="s">
        <v>143</v>
      </c>
      <c r="E146" s="170" t="s">
        <v>1</v>
      </c>
      <c r="F146" s="171" t="s">
        <v>435</v>
      </c>
      <c r="H146" s="172">
        <v>416.64</v>
      </c>
      <c r="I146" s="173"/>
      <c r="L146" s="169"/>
      <c r="M146" s="174"/>
      <c r="N146" s="175"/>
      <c r="O146" s="175"/>
      <c r="P146" s="175"/>
      <c r="Q146" s="175"/>
      <c r="R146" s="175"/>
      <c r="S146" s="175"/>
      <c r="T146" s="176"/>
      <c r="AT146" s="170" t="s">
        <v>143</v>
      </c>
      <c r="AU146" s="170" t="s">
        <v>90</v>
      </c>
      <c r="AV146" s="14" t="s">
        <v>90</v>
      </c>
      <c r="AW146" s="14" t="s">
        <v>34</v>
      </c>
      <c r="AX146" s="14" t="s">
        <v>80</v>
      </c>
      <c r="AY146" s="170" t="s">
        <v>131</v>
      </c>
    </row>
    <row r="147" spans="1:65" s="15" customFormat="1" ht="11.25">
      <c r="B147" s="177"/>
      <c r="D147" s="157" t="s">
        <v>143</v>
      </c>
      <c r="E147" s="178" t="s">
        <v>1</v>
      </c>
      <c r="F147" s="179" t="s">
        <v>146</v>
      </c>
      <c r="H147" s="180">
        <v>416.64</v>
      </c>
      <c r="I147" s="181"/>
      <c r="L147" s="177"/>
      <c r="M147" s="182"/>
      <c r="N147" s="183"/>
      <c r="O147" s="183"/>
      <c r="P147" s="183"/>
      <c r="Q147" s="183"/>
      <c r="R147" s="183"/>
      <c r="S147" s="183"/>
      <c r="T147" s="184"/>
      <c r="AT147" s="178" t="s">
        <v>143</v>
      </c>
      <c r="AU147" s="178" t="s">
        <v>90</v>
      </c>
      <c r="AV147" s="15" t="s">
        <v>139</v>
      </c>
      <c r="AW147" s="15" t="s">
        <v>34</v>
      </c>
      <c r="AX147" s="15" t="s">
        <v>88</v>
      </c>
      <c r="AY147" s="178" t="s">
        <v>131</v>
      </c>
    </row>
    <row r="148" spans="1:65" s="2" customFormat="1" ht="24.2" customHeight="1">
      <c r="A148" s="32"/>
      <c r="B148" s="143"/>
      <c r="C148" s="185" t="s">
        <v>167</v>
      </c>
      <c r="D148" s="185" t="s">
        <v>209</v>
      </c>
      <c r="E148" s="186" t="s">
        <v>436</v>
      </c>
      <c r="F148" s="187" t="s">
        <v>437</v>
      </c>
      <c r="G148" s="188" t="s">
        <v>137</v>
      </c>
      <c r="H148" s="189">
        <v>416.64</v>
      </c>
      <c r="I148" s="190"/>
      <c r="J148" s="191">
        <f>ROUND(I148*H148,2)</f>
        <v>0</v>
      </c>
      <c r="K148" s="187" t="s">
        <v>138</v>
      </c>
      <c r="L148" s="192"/>
      <c r="M148" s="193" t="s">
        <v>1</v>
      </c>
      <c r="N148" s="194" t="s">
        <v>45</v>
      </c>
      <c r="O148" s="58"/>
      <c r="P148" s="153">
        <f>O148*H148</f>
        <v>0</v>
      </c>
      <c r="Q148" s="153">
        <v>2.0000000000000001E-4</v>
      </c>
      <c r="R148" s="153">
        <f>Q148*H148</f>
        <v>8.3327999999999999E-2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188</v>
      </c>
      <c r="AT148" s="155" t="s">
        <v>209</v>
      </c>
      <c r="AU148" s="155" t="s">
        <v>90</v>
      </c>
      <c r="AY148" s="17" t="s">
        <v>131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88</v>
      </c>
      <c r="BK148" s="156">
        <f>ROUND(I148*H148,2)</f>
        <v>0</v>
      </c>
      <c r="BL148" s="17" t="s">
        <v>139</v>
      </c>
      <c r="BM148" s="155" t="s">
        <v>438</v>
      </c>
    </row>
    <row r="149" spans="1:65" s="2" customFormat="1" ht="19.5">
      <c r="A149" s="32"/>
      <c r="B149" s="33"/>
      <c r="C149" s="32"/>
      <c r="D149" s="157" t="s">
        <v>141</v>
      </c>
      <c r="E149" s="32"/>
      <c r="F149" s="158" t="s">
        <v>437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141</v>
      </c>
      <c r="AU149" s="17" t="s">
        <v>90</v>
      </c>
    </row>
    <row r="150" spans="1:65" s="2" customFormat="1" ht="24.2" customHeight="1">
      <c r="A150" s="32"/>
      <c r="B150" s="143"/>
      <c r="C150" s="144" t="s">
        <v>174</v>
      </c>
      <c r="D150" s="144" t="s">
        <v>134</v>
      </c>
      <c r="E150" s="145" t="s">
        <v>439</v>
      </c>
      <c r="F150" s="146" t="s">
        <v>440</v>
      </c>
      <c r="G150" s="147" t="s">
        <v>191</v>
      </c>
      <c r="H150" s="148">
        <v>32.744</v>
      </c>
      <c r="I150" s="149"/>
      <c r="J150" s="150">
        <f>ROUND(I150*H150,2)</f>
        <v>0</v>
      </c>
      <c r="K150" s="146" t="s">
        <v>1</v>
      </c>
      <c r="L150" s="33"/>
      <c r="M150" s="151" t="s">
        <v>1</v>
      </c>
      <c r="N150" s="152" t="s">
        <v>45</v>
      </c>
      <c r="O150" s="58"/>
      <c r="P150" s="153">
        <f>O150*H150</f>
        <v>0</v>
      </c>
      <c r="Q150" s="153">
        <v>2.16</v>
      </c>
      <c r="R150" s="153">
        <f>Q150*H150</f>
        <v>70.727040000000002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139</v>
      </c>
      <c r="AT150" s="155" t="s">
        <v>134</v>
      </c>
      <c r="AU150" s="155" t="s">
        <v>90</v>
      </c>
      <c r="AY150" s="17" t="s">
        <v>131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88</v>
      </c>
      <c r="BK150" s="156">
        <f>ROUND(I150*H150,2)</f>
        <v>0</v>
      </c>
      <c r="BL150" s="17" t="s">
        <v>139</v>
      </c>
      <c r="BM150" s="155" t="s">
        <v>441</v>
      </c>
    </row>
    <row r="151" spans="1:65" s="13" customFormat="1" ht="11.25">
      <c r="B151" s="162"/>
      <c r="D151" s="157" t="s">
        <v>143</v>
      </c>
      <c r="E151" s="163" t="s">
        <v>1</v>
      </c>
      <c r="F151" s="164" t="s">
        <v>442</v>
      </c>
      <c r="H151" s="163" t="s">
        <v>1</v>
      </c>
      <c r="I151" s="165"/>
      <c r="L151" s="162"/>
      <c r="M151" s="166"/>
      <c r="N151" s="167"/>
      <c r="O151" s="167"/>
      <c r="P151" s="167"/>
      <c r="Q151" s="167"/>
      <c r="R151" s="167"/>
      <c r="S151" s="167"/>
      <c r="T151" s="168"/>
      <c r="AT151" s="163" t="s">
        <v>143</v>
      </c>
      <c r="AU151" s="163" t="s">
        <v>90</v>
      </c>
      <c r="AV151" s="13" t="s">
        <v>88</v>
      </c>
      <c r="AW151" s="13" t="s">
        <v>34</v>
      </c>
      <c r="AX151" s="13" t="s">
        <v>80</v>
      </c>
      <c r="AY151" s="163" t="s">
        <v>131</v>
      </c>
    </row>
    <row r="152" spans="1:65" s="14" customFormat="1" ht="11.25">
      <c r="B152" s="169"/>
      <c r="D152" s="157" t="s">
        <v>143</v>
      </c>
      <c r="E152" s="170" t="s">
        <v>1</v>
      </c>
      <c r="F152" s="171" t="s">
        <v>443</v>
      </c>
      <c r="H152" s="172">
        <v>32.744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0" t="s">
        <v>143</v>
      </c>
      <c r="AU152" s="170" t="s">
        <v>90</v>
      </c>
      <c r="AV152" s="14" t="s">
        <v>90</v>
      </c>
      <c r="AW152" s="14" t="s">
        <v>34</v>
      </c>
      <c r="AX152" s="14" t="s">
        <v>80</v>
      </c>
      <c r="AY152" s="170" t="s">
        <v>131</v>
      </c>
    </row>
    <row r="153" spans="1:65" s="15" customFormat="1" ht="11.25">
      <c r="B153" s="177"/>
      <c r="D153" s="157" t="s">
        <v>143</v>
      </c>
      <c r="E153" s="178" t="s">
        <v>1</v>
      </c>
      <c r="F153" s="179" t="s">
        <v>146</v>
      </c>
      <c r="H153" s="180">
        <v>32.744</v>
      </c>
      <c r="I153" s="181"/>
      <c r="L153" s="177"/>
      <c r="M153" s="182"/>
      <c r="N153" s="183"/>
      <c r="O153" s="183"/>
      <c r="P153" s="183"/>
      <c r="Q153" s="183"/>
      <c r="R153" s="183"/>
      <c r="S153" s="183"/>
      <c r="T153" s="184"/>
      <c r="AT153" s="178" t="s">
        <v>143</v>
      </c>
      <c r="AU153" s="178" t="s">
        <v>90</v>
      </c>
      <c r="AV153" s="15" t="s">
        <v>139</v>
      </c>
      <c r="AW153" s="15" t="s">
        <v>34</v>
      </c>
      <c r="AX153" s="15" t="s">
        <v>88</v>
      </c>
      <c r="AY153" s="178" t="s">
        <v>131</v>
      </c>
    </row>
    <row r="154" spans="1:65" s="12" customFormat="1" ht="25.9" customHeight="1">
      <c r="B154" s="130"/>
      <c r="D154" s="131" t="s">
        <v>79</v>
      </c>
      <c r="E154" s="132" t="s">
        <v>153</v>
      </c>
      <c r="F154" s="132" t="s">
        <v>444</v>
      </c>
      <c r="I154" s="133"/>
      <c r="J154" s="134">
        <f>BK154</f>
        <v>0</v>
      </c>
      <c r="L154" s="130"/>
      <c r="M154" s="135"/>
      <c r="N154" s="136"/>
      <c r="O154" s="136"/>
      <c r="P154" s="137">
        <f>SUM(P155:P193)</f>
        <v>0</v>
      </c>
      <c r="Q154" s="136"/>
      <c r="R154" s="137">
        <f>SUM(R155:R193)</f>
        <v>242.23986800000003</v>
      </c>
      <c r="S154" s="136"/>
      <c r="T154" s="138">
        <f>SUM(T155:T193)</f>
        <v>0</v>
      </c>
      <c r="AR154" s="131" t="s">
        <v>139</v>
      </c>
      <c r="AT154" s="139" t="s">
        <v>79</v>
      </c>
      <c r="AU154" s="139" t="s">
        <v>80</v>
      </c>
      <c r="AY154" s="131" t="s">
        <v>131</v>
      </c>
      <c r="BK154" s="140">
        <f>SUM(BK155:BK193)</f>
        <v>0</v>
      </c>
    </row>
    <row r="155" spans="1:65" s="2" customFormat="1" ht="33" customHeight="1">
      <c r="A155" s="32"/>
      <c r="B155" s="143"/>
      <c r="C155" s="144" t="s">
        <v>181</v>
      </c>
      <c r="D155" s="144" t="s">
        <v>134</v>
      </c>
      <c r="E155" s="145" t="s">
        <v>445</v>
      </c>
      <c r="F155" s="146" t="s">
        <v>446</v>
      </c>
      <c r="G155" s="147" t="s">
        <v>191</v>
      </c>
      <c r="H155" s="148">
        <v>103.15</v>
      </c>
      <c r="I155" s="149"/>
      <c r="J155" s="150">
        <f>ROUND(I155*H155,2)</f>
        <v>0</v>
      </c>
      <c r="K155" s="146" t="s">
        <v>138</v>
      </c>
      <c r="L155" s="33"/>
      <c r="M155" s="151" t="s">
        <v>1</v>
      </c>
      <c r="N155" s="152" t="s">
        <v>45</v>
      </c>
      <c r="O155" s="58"/>
      <c r="P155" s="153">
        <f>O155*H155</f>
        <v>0</v>
      </c>
      <c r="Q155" s="153">
        <v>2.2949600000000001</v>
      </c>
      <c r="R155" s="153">
        <f>Q155*H155</f>
        <v>236.72512400000002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139</v>
      </c>
      <c r="AT155" s="155" t="s">
        <v>134</v>
      </c>
      <c r="AU155" s="155" t="s">
        <v>88</v>
      </c>
      <c r="AY155" s="17" t="s">
        <v>131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88</v>
      </c>
      <c r="BK155" s="156">
        <f>ROUND(I155*H155,2)</f>
        <v>0</v>
      </c>
      <c r="BL155" s="17" t="s">
        <v>139</v>
      </c>
      <c r="BM155" s="155" t="s">
        <v>447</v>
      </c>
    </row>
    <row r="156" spans="1:65" s="2" customFormat="1" ht="29.25">
      <c r="A156" s="32"/>
      <c r="B156" s="33"/>
      <c r="C156" s="32"/>
      <c r="D156" s="157" t="s">
        <v>141</v>
      </c>
      <c r="E156" s="32"/>
      <c r="F156" s="158" t="s">
        <v>448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141</v>
      </c>
      <c r="AU156" s="17" t="s">
        <v>88</v>
      </c>
    </row>
    <row r="157" spans="1:65" s="13" customFormat="1" ht="33.75">
      <c r="B157" s="162"/>
      <c r="D157" s="157" t="s">
        <v>143</v>
      </c>
      <c r="E157" s="163" t="s">
        <v>1</v>
      </c>
      <c r="F157" s="164" t="s">
        <v>449</v>
      </c>
      <c r="H157" s="163" t="s">
        <v>1</v>
      </c>
      <c r="I157" s="165"/>
      <c r="L157" s="162"/>
      <c r="M157" s="166"/>
      <c r="N157" s="167"/>
      <c r="O157" s="167"/>
      <c r="P157" s="167"/>
      <c r="Q157" s="167"/>
      <c r="R157" s="167"/>
      <c r="S157" s="167"/>
      <c r="T157" s="168"/>
      <c r="AT157" s="163" t="s">
        <v>143</v>
      </c>
      <c r="AU157" s="163" t="s">
        <v>88</v>
      </c>
      <c r="AV157" s="13" t="s">
        <v>88</v>
      </c>
      <c r="AW157" s="13" t="s">
        <v>34</v>
      </c>
      <c r="AX157" s="13" t="s">
        <v>80</v>
      </c>
      <c r="AY157" s="163" t="s">
        <v>131</v>
      </c>
    </row>
    <row r="158" spans="1:65" s="13" customFormat="1" ht="11.25">
      <c r="B158" s="162"/>
      <c r="D158" s="157" t="s">
        <v>143</v>
      </c>
      <c r="E158" s="163" t="s">
        <v>1</v>
      </c>
      <c r="F158" s="164" t="s">
        <v>450</v>
      </c>
      <c r="H158" s="163" t="s">
        <v>1</v>
      </c>
      <c r="I158" s="165"/>
      <c r="L158" s="162"/>
      <c r="M158" s="166"/>
      <c r="N158" s="167"/>
      <c r="O158" s="167"/>
      <c r="P158" s="167"/>
      <c r="Q158" s="167"/>
      <c r="R158" s="167"/>
      <c r="S158" s="167"/>
      <c r="T158" s="168"/>
      <c r="AT158" s="163" t="s">
        <v>143</v>
      </c>
      <c r="AU158" s="163" t="s">
        <v>88</v>
      </c>
      <c r="AV158" s="13" t="s">
        <v>88</v>
      </c>
      <c r="AW158" s="13" t="s">
        <v>34</v>
      </c>
      <c r="AX158" s="13" t="s">
        <v>80</v>
      </c>
      <c r="AY158" s="163" t="s">
        <v>131</v>
      </c>
    </row>
    <row r="159" spans="1:65" s="14" customFormat="1" ht="11.25">
      <c r="B159" s="169"/>
      <c r="D159" s="157" t="s">
        <v>143</v>
      </c>
      <c r="E159" s="170" t="s">
        <v>1</v>
      </c>
      <c r="F159" s="171" t="s">
        <v>451</v>
      </c>
      <c r="H159" s="172">
        <v>4</v>
      </c>
      <c r="I159" s="173"/>
      <c r="L159" s="169"/>
      <c r="M159" s="174"/>
      <c r="N159" s="175"/>
      <c r="O159" s="175"/>
      <c r="P159" s="175"/>
      <c r="Q159" s="175"/>
      <c r="R159" s="175"/>
      <c r="S159" s="175"/>
      <c r="T159" s="176"/>
      <c r="AT159" s="170" t="s">
        <v>143</v>
      </c>
      <c r="AU159" s="170" t="s">
        <v>88</v>
      </c>
      <c r="AV159" s="14" t="s">
        <v>90</v>
      </c>
      <c r="AW159" s="14" t="s">
        <v>34</v>
      </c>
      <c r="AX159" s="14" t="s">
        <v>80</v>
      </c>
      <c r="AY159" s="170" t="s">
        <v>131</v>
      </c>
    </row>
    <row r="160" spans="1:65" s="13" customFormat="1" ht="11.25">
      <c r="B160" s="162"/>
      <c r="D160" s="157" t="s">
        <v>143</v>
      </c>
      <c r="E160" s="163" t="s">
        <v>1</v>
      </c>
      <c r="F160" s="164" t="s">
        <v>452</v>
      </c>
      <c r="H160" s="163" t="s">
        <v>1</v>
      </c>
      <c r="I160" s="165"/>
      <c r="L160" s="162"/>
      <c r="M160" s="166"/>
      <c r="N160" s="167"/>
      <c r="O160" s="167"/>
      <c r="P160" s="167"/>
      <c r="Q160" s="167"/>
      <c r="R160" s="167"/>
      <c r="S160" s="167"/>
      <c r="T160" s="168"/>
      <c r="AT160" s="163" t="s">
        <v>143</v>
      </c>
      <c r="AU160" s="163" t="s">
        <v>88</v>
      </c>
      <c r="AV160" s="13" t="s">
        <v>88</v>
      </c>
      <c r="AW160" s="13" t="s">
        <v>34</v>
      </c>
      <c r="AX160" s="13" t="s">
        <v>80</v>
      </c>
      <c r="AY160" s="163" t="s">
        <v>131</v>
      </c>
    </row>
    <row r="161" spans="1:65" s="14" customFormat="1" ht="11.25">
      <c r="B161" s="169"/>
      <c r="D161" s="157" t="s">
        <v>143</v>
      </c>
      <c r="E161" s="170" t="s">
        <v>1</v>
      </c>
      <c r="F161" s="171" t="s">
        <v>453</v>
      </c>
      <c r="H161" s="172">
        <v>26</v>
      </c>
      <c r="I161" s="173"/>
      <c r="L161" s="169"/>
      <c r="M161" s="174"/>
      <c r="N161" s="175"/>
      <c r="O161" s="175"/>
      <c r="P161" s="175"/>
      <c r="Q161" s="175"/>
      <c r="R161" s="175"/>
      <c r="S161" s="175"/>
      <c r="T161" s="176"/>
      <c r="AT161" s="170" t="s">
        <v>143</v>
      </c>
      <c r="AU161" s="170" t="s">
        <v>88</v>
      </c>
      <c r="AV161" s="14" t="s">
        <v>90</v>
      </c>
      <c r="AW161" s="14" t="s">
        <v>34</v>
      </c>
      <c r="AX161" s="14" t="s">
        <v>80</v>
      </c>
      <c r="AY161" s="170" t="s">
        <v>131</v>
      </c>
    </row>
    <row r="162" spans="1:65" s="13" customFormat="1" ht="11.25">
      <c r="B162" s="162"/>
      <c r="D162" s="157" t="s">
        <v>143</v>
      </c>
      <c r="E162" s="163" t="s">
        <v>1</v>
      </c>
      <c r="F162" s="164" t="s">
        <v>454</v>
      </c>
      <c r="H162" s="163" t="s">
        <v>1</v>
      </c>
      <c r="I162" s="165"/>
      <c r="L162" s="162"/>
      <c r="M162" s="166"/>
      <c r="N162" s="167"/>
      <c r="O162" s="167"/>
      <c r="P162" s="167"/>
      <c r="Q162" s="167"/>
      <c r="R162" s="167"/>
      <c r="S162" s="167"/>
      <c r="T162" s="168"/>
      <c r="AT162" s="163" t="s">
        <v>143</v>
      </c>
      <c r="AU162" s="163" t="s">
        <v>88</v>
      </c>
      <c r="AV162" s="13" t="s">
        <v>88</v>
      </c>
      <c r="AW162" s="13" t="s">
        <v>34</v>
      </c>
      <c r="AX162" s="13" t="s">
        <v>80</v>
      </c>
      <c r="AY162" s="163" t="s">
        <v>131</v>
      </c>
    </row>
    <row r="163" spans="1:65" s="14" customFormat="1" ht="11.25">
      <c r="B163" s="169"/>
      <c r="D163" s="157" t="s">
        <v>143</v>
      </c>
      <c r="E163" s="170" t="s">
        <v>1</v>
      </c>
      <c r="F163" s="171" t="s">
        <v>455</v>
      </c>
      <c r="H163" s="172">
        <v>32.5</v>
      </c>
      <c r="I163" s="173"/>
      <c r="L163" s="169"/>
      <c r="M163" s="174"/>
      <c r="N163" s="175"/>
      <c r="O163" s="175"/>
      <c r="P163" s="175"/>
      <c r="Q163" s="175"/>
      <c r="R163" s="175"/>
      <c r="S163" s="175"/>
      <c r="T163" s="176"/>
      <c r="AT163" s="170" t="s">
        <v>143</v>
      </c>
      <c r="AU163" s="170" t="s">
        <v>88</v>
      </c>
      <c r="AV163" s="14" t="s">
        <v>90</v>
      </c>
      <c r="AW163" s="14" t="s">
        <v>34</v>
      </c>
      <c r="AX163" s="14" t="s">
        <v>80</v>
      </c>
      <c r="AY163" s="170" t="s">
        <v>131</v>
      </c>
    </row>
    <row r="164" spans="1:65" s="13" customFormat="1" ht="11.25">
      <c r="B164" s="162"/>
      <c r="D164" s="157" t="s">
        <v>143</v>
      </c>
      <c r="E164" s="163" t="s">
        <v>1</v>
      </c>
      <c r="F164" s="164" t="s">
        <v>456</v>
      </c>
      <c r="H164" s="163" t="s">
        <v>1</v>
      </c>
      <c r="I164" s="165"/>
      <c r="L164" s="162"/>
      <c r="M164" s="166"/>
      <c r="N164" s="167"/>
      <c r="O164" s="167"/>
      <c r="P164" s="167"/>
      <c r="Q164" s="167"/>
      <c r="R164" s="167"/>
      <c r="S164" s="167"/>
      <c r="T164" s="168"/>
      <c r="AT164" s="163" t="s">
        <v>143</v>
      </c>
      <c r="AU164" s="163" t="s">
        <v>88</v>
      </c>
      <c r="AV164" s="13" t="s">
        <v>88</v>
      </c>
      <c r="AW164" s="13" t="s">
        <v>34</v>
      </c>
      <c r="AX164" s="13" t="s">
        <v>80</v>
      </c>
      <c r="AY164" s="163" t="s">
        <v>131</v>
      </c>
    </row>
    <row r="165" spans="1:65" s="14" customFormat="1" ht="11.25">
      <c r="B165" s="169"/>
      <c r="D165" s="157" t="s">
        <v>143</v>
      </c>
      <c r="E165" s="170" t="s">
        <v>1</v>
      </c>
      <c r="F165" s="171" t="s">
        <v>457</v>
      </c>
      <c r="H165" s="172">
        <v>13.65</v>
      </c>
      <c r="I165" s="173"/>
      <c r="L165" s="169"/>
      <c r="M165" s="174"/>
      <c r="N165" s="175"/>
      <c r="O165" s="175"/>
      <c r="P165" s="175"/>
      <c r="Q165" s="175"/>
      <c r="R165" s="175"/>
      <c r="S165" s="175"/>
      <c r="T165" s="176"/>
      <c r="AT165" s="170" t="s">
        <v>143</v>
      </c>
      <c r="AU165" s="170" t="s">
        <v>88</v>
      </c>
      <c r="AV165" s="14" t="s">
        <v>90</v>
      </c>
      <c r="AW165" s="14" t="s">
        <v>34</v>
      </c>
      <c r="AX165" s="14" t="s">
        <v>80</v>
      </c>
      <c r="AY165" s="170" t="s">
        <v>131</v>
      </c>
    </row>
    <row r="166" spans="1:65" s="13" customFormat="1" ht="11.25">
      <c r="B166" s="162"/>
      <c r="D166" s="157" t="s">
        <v>143</v>
      </c>
      <c r="E166" s="163" t="s">
        <v>1</v>
      </c>
      <c r="F166" s="164" t="s">
        <v>458</v>
      </c>
      <c r="H166" s="163" t="s">
        <v>1</v>
      </c>
      <c r="I166" s="165"/>
      <c r="L166" s="162"/>
      <c r="M166" s="166"/>
      <c r="N166" s="167"/>
      <c r="O166" s="167"/>
      <c r="P166" s="167"/>
      <c r="Q166" s="167"/>
      <c r="R166" s="167"/>
      <c r="S166" s="167"/>
      <c r="T166" s="168"/>
      <c r="AT166" s="163" t="s">
        <v>143</v>
      </c>
      <c r="AU166" s="163" t="s">
        <v>88</v>
      </c>
      <c r="AV166" s="13" t="s">
        <v>88</v>
      </c>
      <c r="AW166" s="13" t="s">
        <v>34</v>
      </c>
      <c r="AX166" s="13" t="s">
        <v>80</v>
      </c>
      <c r="AY166" s="163" t="s">
        <v>131</v>
      </c>
    </row>
    <row r="167" spans="1:65" s="14" customFormat="1" ht="11.25">
      <c r="B167" s="169"/>
      <c r="D167" s="157" t="s">
        <v>143</v>
      </c>
      <c r="E167" s="170" t="s">
        <v>1</v>
      </c>
      <c r="F167" s="171" t="s">
        <v>459</v>
      </c>
      <c r="H167" s="172">
        <v>27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0" t="s">
        <v>143</v>
      </c>
      <c r="AU167" s="170" t="s">
        <v>88</v>
      </c>
      <c r="AV167" s="14" t="s">
        <v>90</v>
      </c>
      <c r="AW167" s="14" t="s">
        <v>34</v>
      </c>
      <c r="AX167" s="14" t="s">
        <v>80</v>
      </c>
      <c r="AY167" s="170" t="s">
        <v>131</v>
      </c>
    </row>
    <row r="168" spans="1:65" s="15" customFormat="1" ht="11.25">
      <c r="B168" s="177"/>
      <c r="D168" s="157" t="s">
        <v>143</v>
      </c>
      <c r="E168" s="178" t="s">
        <v>1</v>
      </c>
      <c r="F168" s="179" t="s">
        <v>146</v>
      </c>
      <c r="H168" s="180">
        <v>103.15</v>
      </c>
      <c r="I168" s="181"/>
      <c r="L168" s="177"/>
      <c r="M168" s="182"/>
      <c r="N168" s="183"/>
      <c r="O168" s="183"/>
      <c r="P168" s="183"/>
      <c r="Q168" s="183"/>
      <c r="R168" s="183"/>
      <c r="S168" s="183"/>
      <c r="T168" s="184"/>
      <c r="AT168" s="178" t="s">
        <v>143</v>
      </c>
      <c r="AU168" s="178" t="s">
        <v>88</v>
      </c>
      <c r="AV168" s="15" t="s">
        <v>139</v>
      </c>
      <c r="AW168" s="15" t="s">
        <v>34</v>
      </c>
      <c r="AX168" s="15" t="s">
        <v>88</v>
      </c>
      <c r="AY168" s="178" t="s">
        <v>131</v>
      </c>
    </row>
    <row r="169" spans="1:65" s="2" customFormat="1" ht="24.2" customHeight="1">
      <c r="A169" s="32"/>
      <c r="B169" s="143"/>
      <c r="C169" s="144" t="s">
        <v>188</v>
      </c>
      <c r="D169" s="144" t="s">
        <v>134</v>
      </c>
      <c r="E169" s="145" t="s">
        <v>460</v>
      </c>
      <c r="F169" s="146" t="s">
        <v>461</v>
      </c>
      <c r="G169" s="147" t="s">
        <v>137</v>
      </c>
      <c r="H169" s="148">
        <v>27.75</v>
      </c>
      <c r="I169" s="149"/>
      <c r="J169" s="150">
        <f>ROUND(I169*H169,2)</f>
        <v>0</v>
      </c>
      <c r="K169" s="146" t="s">
        <v>1</v>
      </c>
      <c r="L169" s="33"/>
      <c r="M169" s="151" t="s">
        <v>1</v>
      </c>
      <c r="N169" s="152" t="s">
        <v>45</v>
      </c>
      <c r="O169" s="58"/>
      <c r="P169" s="153">
        <f>O169*H169</f>
        <v>0</v>
      </c>
      <c r="Q169" s="153">
        <v>0.02</v>
      </c>
      <c r="R169" s="153">
        <f>Q169*H169</f>
        <v>0.55500000000000005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139</v>
      </c>
      <c r="AT169" s="155" t="s">
        <v>134</v>
      </c>
      <c r="AU169" s="155" t="s">
        <v>88</v>
      </c>
      <c r="AY169" s="17" t="s">
        <v>131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88</v>
      </c>
      <c r="BK169" s="156">
        <f>ROUND(I169*H169,2)</f>
        <v>0</v>
      </c>
      <c r="BL169" s="17" t="s">
        <v>139</v>
      </c>
      <c r="BM169" s="155" t="s">
        <v>462</v>
      </c>
    </row>
    <row r="170" spans="1:65" s="2" customFormat="1" ht="29.25">
      <c r="A170" s="32"/>
      <c r="B170" s="33"/>
      <c r="C170" s="32"/>
      <c r="D170" s="157" t="s">
        <v>141</v>
      </c>
      <c r="E170" s="32"/>
      <c r="F170" s="158" t="s">
        <v>463</v>
      </c>
      <c r="G170" s="32"/>
      <c r="H170" s="32"/>
      <c r="I170" s="159"/>
      <c r="J170" s="32"/>
      <c r="K170" s="32"/>
      <c r="L170" s="33"/>
      <c r="M170" s="160"/>
      <c r="N170" s="16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141</v>
      </c>
      <c r="AU170" s="17" t="s">
        <v>88</v>
      </c>
    </row>
    <row r="171" spans="1:65" s="14" customFormat="1" ht="11.25">
      <c r="B171" s="169"/>
      <c r="D171" s="157" t="s">
        <v>143</v>
      </c>
      <c r="E171" s="170" t="s">
        <v>1</v>
      </c>
      <c r="F171" s="171" t="s">
        <v>464</v>
      </c>
      <c r="H171" s="172">
        <v>27.75</v>
      </c>
      <c r="I171" s="173"/>
      <c r="L171" s="169"/>
      <c r="M171" s="174"/>
      <c r="N171" s="175"/>
      <c r="O171" s="175"/>
      <c r="P171" s="175"/>
      <c r="Q171" s="175"/>
      <c r="R171" s="175"/>
      <c r="S171" s="175"/>
      <c r="T171" s="176"/>
      <c r="AT171" s="170" t="s">
        <v>143</v>
      </c>
      <c r="AU171" s="170" t="s">
        <v>88</v>
      </c>
      <c r="AV171" s="14" t="s">
        <v>90</v>
      </c>
      <c r="AW171" s="14" t="s">
        <v>34</v>
      </c>
      <c r="AX171" s="14" t="s">
        <v>80</v>
      </c>
      <c r="AY171" s="170" t="s">
        <v>131</v>
      </c>
    </row>
    <row r="172" spans="1:65" s="15" customFormat="1" ht="11.25">
      <c r="B172" s="177"/>
      <c r="D172" s="157" t="s">
        <v>143</v>
      </c>
      <c r="E172" s="178" t="s">
        <v>1</v>
      </c>
      <c r="F172" s="179" t="s">
        <v>146</v>
      </c>
      <c r="H172" s="180">
        <v>27.75</v>
      </c>
      <c r="I172" s="181"/>
      <c r="L172" s="177"/>
      <c r="M172" s="182"/>
      <c r="N172" s="183"/>
      <c r="O172" s="183"/>
      <c r="P172" s="183"/>
      <c r="Q172" s="183"/>
      <c r="R172" s="183"/>
      <c r="S172" s="183"/>
      <c r="T172" s="184"/>
      <c r="AT172" s="178" t="s">
        <v>143</v>
      </c>
      <c r="AU172" s="178" t="s">
        <v>88</v>
      </c>
      <c r="AV172" s="15" t="s">
        <v>139</v>
      </c>
      <c r="AW172" s="15" t="s">
        <v>34</v>
      </c>
      <c r="AX172" s="15" t="s">
        <v>88</v>
      </c>
      <c r="AY172" s="178" t="s">
        <v>131</v>
      </c>
    </row>
    <row r="173" spans="1:65" s="2" customFormat="1" ht="24.2" customHeight="1">
      <c r="A173" s="32"/>
      <c r="B173" s="143"/>
      <c r="C173" s="144" t="s">
        <v>196</v>
      </c>
      <c r="D173" s="144" t="s">
        <v>134</v>
      </c>
      <c r="E173" s="145" t="s">
        <v>465</v>
      </c>
      <c r="F173" s="146" t="s">
        <v>466</v>
      </c>
      <c r="G173" s="147" t="s">
        <v>162</v>
      </c>
      <c r="H173" s="148">
        <v>52.4</v>
      </c>
      <c r="I173" s="149"/>
      <c r="J173" s="150">
        <f>ROUND(I173*H173,2)</f>
        <v>0</v>
      </c>
      <c r="K173" s="146" t="s">
        <v>138</v>
      </c>
      <c r="L173" s="33"/>
      <c r="M173" s="151" t="s">
        <v>1</v>
      </c>
      <c r="N173" s="152" t="s">
        <v>45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139</v>
      </c>
      <c r="AT173" s="155" t="s">
        <v>134</v>
      </c>
      <c r="AU173" s="155" t="s">
        <v>88</v>
      </c>
      <c r="AY173" s="17" t="s">
        <v>131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88</v>
      </c>
      <c r="BK173" s="156">
        <f>ROUND(I173*H173,2)</f>
        <v>0</v>
      </c>
      <c r="BL173" s="17" t="s">
        <v>139</v>
      </c>
      <c r="BM173" s="155" t="s">
        <v>467</v>
      </c>
    </row>
    <row r="174" spans="1:65" s="2" customFormat="1" ht="11.25">
      <c r="A174" s="32"/>
      <c r="B174" s="33"/>
      <c r="C174" s="32"/>
      <c r="D174" s="157" t="s">
        <v>141</v>
      </c>
      <c r="E174" s="32"/>
      <c r="F174" s="158" t="s">
        <v>468</v>
      </c>
      <c r="G174" s="32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141</v>
      </c>
      <c r="AU174" s="17" t="s">
        <v>88</v>
      </c>
    </row>
    <row r="175" spans="1:65" s="14" customFormat="1" ht="11.25">
      <c r="B175" s="169"/>
      <c r="D175" s="157" t="s">
        <v>143</v>
      </c>
      <c r="E175" s="170" t="s">
        <v>1</v>
      </c>
      <c r="F175" s="171" t="s">
        <v>469</v>
      </c>
      <c r="H175" s="172">
        <v>52.4</v>
      </c>
      <c r="I175" s="173"/>
      <c r="L175" s="169"/>
      <c r="M175" s="174"/>
      <c r="N175" s="175"/>
      <c r="O175" s="175"/>
      <c r="P175" s="175"/>
      <c r="Q175" s="175"/>
      <c r="R175" s="175"/>
      <c r="S175" s="175"/>
      <c r="T175" s="176"/>
      <c r="AT175" s="170" t="s">
        <v>143</v>
      </c>
      <c r="AU175" s="170" t="s">
        <v>88</v>
      </c>
      <c r="AV175" s="14" t="s">
        <v>90</v>
      </c>
      <c r="AW175" s="14" t="s">
        <v>34</v>
      </c>
      <c r="AX175" s="14" t="s">
        <v>80</v>
      </c>
      <c r="AY175" s="170" t="s">
        <v>131</v>
      </c>
    </row>
    <row r="176" spans="1:65" s="15" customFormat="1" ht="11.25">
      <c r="B176" s="177"/>
      <c r="D176" s="157" t="s">
        <v>143</v>
      </c>
      <c r="E176" s="178" t="s">
        <v>1</v>
      </c>
      <c r="F176" s="179" t="s">
        <v>146</v>
      </c>
      <c r="H176" s="180">
        <v>52.4</v>
      </c>
      <c r="I176" s="181"/>
      <c r="L176" s="177"/>
      <c r="M176" s="182"/>
      <c r="N176" s="183"/>
      <c r="O176" s="183"/>
      <c r="P176" s="183"/>
      <c r="Q176" s="183"/>
      <c r="R176" s="183"/>
      <c r="S176" s="183"/>
      <c r="T176" s="184"/>
      <c r="AT176" s="178" t="s">
        <v>143</v>
      </c>
      <c r="AU176" s="178" t="s">
        <v>88</v>
      </c>
      <c r="AV176" s="15" t="s">
        <v>139</v>
      </c>
      <c r="AW176" s="15" t="s">
        <v>34</v>
      </c>
      <c r="AX176" s="15" t="s">
        <v>88</v>
      </c>
      <c r="AY176" s="178" t="s">
        <v>131</v>
      </c>
    </row>
    <row r="177" spans="1:65" s="2" customFormat="1" ht="24.2" customHeight="1">
      <c r="A177" s="32"/>
      <c r="B177" s="143"/>
      <c r="C177" s="185" t="s">
        <v>203</v>
      </c>
      <c r="D177" s="185" t="s">
        <v>209</v>
      </c>
      <c r="E177" s="186" t="s">
        <v>470</v>
      </c>
      <c r="F177" s="187" t="s">
        <v>471</v>
      </c>
      <c r="G177" s="188" t="s">
        <v>162</v>
      </c>
      <c r="H177" s="189">
        <v>52.4</v>
      </c>
      <c r="I177" s="190"/>
      <c r="J177" s="191">
        <f>ROUND(I177*H177,2)</f>
        <v>0</v>
      </c>
      <c r="K177" s="187" t="s">
        <v>138</v>
      </c>
      <c r="L177" s="192"/>
      <c r="M177" s="193" t="s">
        <v>1</v>
      </c>
      <c r="N177" s="194" t="s">
        <v>45</v>
      </c>
      <c r="O177" s="58"/>
      <c r="P177" s="153">
        <f>O177*H177</f>
        <v>0</v>
      </c>
      <c r="Q177" s="153">
        <v>1.1999999999999999E-3</v>
      </c>
      <c r="R177" s="153">
        <f>Q177*H177</f>
        <v>6.2879999999999991E-2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188</v>
      </c>
      <c r="AT177" s="155" t="s">
        <v>209</v>
      </c>
      <c r="AU177" s="155" t="s">
        <v>88</v>
      </c>
      <c r="AY177" s="17" t="s">
        <v>131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88</v>
      </c>
      <c r="BK177" s="156">
        <f>ROUND(I177*H177,2)</f>
        <v>0</v>
      </c>
      <c r="BL177" s="17" t="s">
        <v>139</v>
      </c>
      <c r="BM177" s="155" t="s">
        <v>472</v>
      </c>
    </row>
    <row r="178" spans="1:65" s="2" customFormat="1" ht="11.25">
      <c r="A178" s="32"/>
      <c r="B178" s="33"/>
      <c r="C178" s="32"/>
      <c r="D178" s="157" t="s">
        <v>141</v>
      </c>
      <c r="E178" s="32"/>
      <c r="F178" s="158" t="s">
        <v>471</v>
      </c>
      <c r="G178" s="32"/>
      <c r="H178" s="32"/>
      <c r="I178" s="159"/>
      <c r="J178" s="32"/>
      <c r="K178" s="32"/>
      <c r="L178" s="33"/>
      <c r="M178" s="160"/>
      <c r="N178" s="161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141</v>
      </c>
      <c r="AU178" s="17" t="s">
        <v>88</v>
      </c>
    </row>
    <row r="179" spans="1:65" s="14" customFormat="1" ht="11.25">
      <c r="B179" s="169"/>
      <c r="D179" s="157" t="s">
        <v>143</v>
      </c>
      <c r="E179" s="170" t="s">
        <v>1</v>
      </c>
      <c r="F179" s="171" t="s">
        <v>469</v>
      </c>
      <c r="H179" s="172">
        <v>52.4</v>
      </c>
      <c r="I179" s="173"/>
      <c r="L179" s="169"/>
      <c r="M179" s="174"/>
      <c r="N179" s="175"/>
      <c r="O179" s="175"/>
      <c r="P179" s="175"/>
      <c r="Q179" s="175"/>
      <c r="R179" s="175"/>
      <c r="S179" s="175"/>
      <c r="T179" s="176"/>
      <c r="AT179" s="170" t="s">
        <v>143</v>
      </c>
      <c r="AU179" s="170" t="s">
        <v>88</v>
      </c>
      <c r="AV179" s="14" t="s">
        <v>90</v>
      </c>
      <c r="AW179" s="14" t="s">
        <v>34</v>
      </c>
      <c r="AX179" s="14" t="s">
        <v>80</v>
      </c>
      <c r="AY179" s="170" t="s">
        <v>131</v>
      </c>
    </row>
    <row r="180" spans="1:65" s="15" customFormat="1" ht="11.25">
      <c r="B180" s="177"/>
      <c r="D180" s="157" t="s">
        <v>143</v>
      </c>
      <c r="E180" s="178" t="s">
        <v>1</v>
      </c>
      <c r="F180" s="179" t="s">
        <v>146</v>
      </c>
      <c r="H180" s="180">
        <v>52.4</v>
      </c>
      <c r="I180" s="181"/>
      <c r="L180" s="177"/>
      <c r="M180" s="182"/>
      <c r="N180" s="183"/>
      <c r="O180" s="183"/>
      <c r="P180" s="183"/>
      <c r="Q180" s="183"/>
      <c r="R180" s="183"/>
      <c r="S180" s="183"/>
      <c r="T180" s="184"/>
      <c r="AT180" s="178" t="s">
        <v>143</v>
      </c>
      <c r="AU180" s="178" t="s">
        <v>88</v>
      </c>
      <c r="AV180" s="15" t="s">
        <v>139</v>
      </c>
      <c r="AW180" s="15" t="s">
        <v>34</v>
      </c>
      <c r="AX180" s="15" t="s">
        <v>88</v>
      </c>
      <c r="AY180" s="178" t="s">
        <v>131</v>
      </c>
    </row>
    <row r="181" spans="1:65" s="2" customFormat="1" ht="24.2" customHeight="1">
      <c r="A181" s="32"/>
      <c r="B181" s="143"/>
      <c r="C181" s="144" t="s">
        <v>132</v>
      </c>
      <c r="D181" s="144" t="s">
        <v>134</v>
      </c>
      <c r="E181" s="145" t="s">
        <v>473</v>
      </c>
      <c r="F181" s="146" t="s">
        <v>474</v>
      </c>
      <c r="G181" s="147" t="s">
        <v>475</v>
      </c>
      <c r="H181" s="148">
        <v>28</v>
      </c>
      <c r="I181" s="149"/>
      <c r="J181" s="150">
        <f>ROUND(I181*H181,2)</f>
        <v>0</v>
      </c>
      <c r="K181" s="146" t="s">
        <v>138</v>
      </c>
      <c r="L181" s="33"/>
      <c r="M181" s="151" t="s">
        <v>1</v>
      </c>
      <c r="N181" s="152" t="s">
        <v>45</v>
      </c>
      <c r="O181" s="58"/>
      <c r="P181" s="153">
        <f>O181*H181</f>
        <v>0</v>
      </c>
      <c r="Q181" s="153">
        <v>0.17488799999999999</v>
      </c>
      <c r="R181" s="153">
        <f>Q181*H181</f>
        <v>4.8968639999999999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139</v>
      </c>
      <c r="AT181" s="155" t="s">
        <v>134</v>
      </c>
      <c r="AU181" s="155" t="s">
        <v>88</v>
      </c>
      <c r="AY181" s="17" t="s">
        <v>131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88</v>
      </c>
      <c r="BK181" s="156">
        <f>ROUND(I181*H181,2)</f>
        <v>0</v>
      </c>
      <c r="BL181" s="17" t="s">
        <v>139</v>
      </c>
      <c r="BM181" s="155" t="s">
        <v>476</v>
      </c>
    </row>
    <row r="182" spans="1:65" s="2" customFormat="1" ht="29.25">
      <c r="A182" s="32"/>
      <c r="B182" s="33"/>
      <c r="C182" s="32"/>
      <c r="D182" s="157" t="s">
        <v>141</v>
      </c>
      <c r="E182" s="32"/>
      <c r="F182" s="158" t="s">
        <v>477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141</v>
      </c>
      <c r="AU182" s="17" t="s">
        <v>88</v>
      </c>
    </row>
    <row r="183" spans="1:65" s="14" customFormat="1" ht="11.25">
      <c r="B183" s="169"/>
      <c r="D183" s="157" t="s">
        <v>143</v>
      </c>
      <c r="E183" s="170" t="s">
        <v>1</v>
      </c>
      <c r="F183" s="171" t="s">
        <v>478</v>
      </c>
      <c r="H183" s="172">
        <v>28</v>
      </c>
      <c r="I183" s="173"/>
      <c r="L183" s="169"/>
      <c r="M183" s="174"/>
      <c r="N183" s="175"/>
      <c r="O183" s="175"/>
      <c r="P183" s="175"/>
      <c r="Q183" s="175"/>
      <c r="R183" s="175"/>
      <c r="S183" s="175"/>
      <c r="T183" s="176"/>
      <c r="AT183" s="170" t="s">
        <v>143</v>
      </c>
      <c r="AU183" s="170" t="s">
        <v>88</v>
      </c>
      <c r="AV183" s="14" t="s">
        <v>90</v>
      </c>
      <c r="AW183" s="14" t="s">
        <v>34</v>
      </c>
      <c r="AX183" s="14" t="s">
        <v>80</v>
      </c>
      <c r="AY183" s="170" t="s">
        <v>131</v>
      </c>
    </row>
    <row r="184" spans="1:65" s="15" customFormat="1" ht="11.25">
      <c r="B184" s="177"/>
      <c r="D184" s="157" t="s">
        <v>143</v>
      </c>
      <c r="E184" s="178" t="s">
        <v>1</v>
      </c>
      <c r="F184" s="179" t="s">
        <v>146</v>
      </c>
      <c r="H184" s="180">
        <v>28</v>
      </c>
      <c r="I184" s="181"/>
      <c r="L184" s="177"/>
      <c r="M184" s="182"/>
      <c r="N184" s="183"/>
      <c r="O184" s="183"/>
      <c r="P184" s="183"/>
      <c r="Q184" s="183"/>
      <c r="R184" s="183"/>
      <c r="S184" s="183"/>
      <c r="T184" s="184"/>
      <c r="AT184" s="178" t="s">
        <v>143</v>
      </c>
      <c r="AU184" s="178" t="s">
        <v>88</v>
      </c>
      <c r="AV184" s="15" t="s">
        <v>139</v>
      </c>
      <c r="AW184" s="15" t="s">
        <v>34</v>
      </c>
      <c r="AX184" s="15" t="s">
        <v>88</v>
      </c>
      <c r="AY184" s="178" t="s">
        <v>131</v>
      </c>
    </row>
    <row r="185" spans="1:65" s="2" customFormat="1" ht="16.5" customHeight="1">
      <c r="A185" s="32"/>
      <c r="B185" s="143"/>
      <c r="C185" s="185" t="s">
        <v>215</v>
      </c>
      <c r="D185" s="185" t="s">
        <v>209</v>
      </c>
      <c r="E185" s="186" t="s">
        <v>479</v>
      </c>
      <c r="F185" s="187" t="s">
        <v>480</v>
      </c>
      <c r="G185" s="188" t="s">
        <v>475</v>
      </c>
      <c r="H185" s="189">
        <v>2</v>
      </c>
      <c r="I185" s="190"/>
      <c r="J185" s="191">
        <f>ROUND(I185*H185,2)</f>
        <v>0</v>
      </c>
      <c r="K185" s="187" t="s">
        <v>138</v>
      </c>
      <c r="L185" s="192"/>
      <c r="M185" s="193" t="s">
        <v>1</v>
      </c>
      <c r="N185" s="194" t="s">
        <v>45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188</v>
      </c>
      <c r="AT185" s="155" t="s">
        <v>209</v>
      </c>
      <c r="AU185" s="155" t="s">
        <v>88</v>
      </c>
      <c r="AY185" s="17" t="s">
        <v>131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88</v>
      </c>
      <c r="BK185" s="156">
        <f>ROUND(I185*H185,2)</f>
        <v>0</v>
      </c>
      <c r="BL185" s="17" t="s">
        <v>139</v>
      </c>
      <c r="BM185" s="155" t="s">
        <v>481</v>
      </c>
    </row>
    <row r="186" spans="1:65" s="2" customFormat="1" ht="11.25">
      <c r="A186" s="32"/>
      <c r="B186" s="33"/>
      <c r="C186" s="32"/>
      <c r="D186" s="157" t="s">
        <v>141</v>
      </c>
      <c r="E186" s="32"/>
      <c r="F186" s="158" t="s">
        <v>480</v>
      </c>
      <c r="G186" s="32"/>
      <c r="H186" s="32"/>
      <c r="I186" s="159"/>
      <c r="J186" s="32"/>
      <c r="K186" s="32"/>
      <c r="L186" s="33"/>
      <c r="M186" s="160"/>
      <c r="N186" s="161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141</v>
      </c>
      <c r="AU186" s="17" t="s">
        <v>88</v>
      </c>
    </row>
    <row r="187" spans="1:65" s="14" customFormat="1" ht="11.25">
      <c r="B187" s="169"/>
      <c r="D187" s="157" t="s">
        <v>143</v>
      </c>
      <c r="E187" s="170" t="s">
        <v>1</v>
      </c>
      <c r="F187" s="171" t="s">
        <v>90</v>
      </c>
      <c r="H187" s="172">
        <v>2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0" t="s">
        <v>143</v>
      </c>
      <c r="AU187" s="170" t="s">
        <v>88</v>
      </c>
      <c r="AV187" s="14" t="s">
        <v>90</v>
      </c>
      <c r="AW187" s="14" t="s">
        <v>34</v>
      </c>
      <c r="AX187" s="14" t="s">
        <v>80</v>
      </c>
      <c r="AY187" s="170" t="s">
        <v>131</v>
      </c>
    </row>
    <row r="188" spans="1:65" s="15" customFormat="1" ht="11.25">
      <c r="B188" s="177"/>
      <c r="D188" s="157" t="s">
        <v>143</v>
      </c>
      <c r="E188" s="178" t="s">
        <v>1</v>
      </c>
      <c r="F188" s="179" t="s">
        <v>146</v>
      </c>
      <c r="H188" s="180">
        <v>2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143</v>
      </c>
      <c r="AU188" s="178" t="s">
        <v>88</v>
      </c>
      <c r="AV188" s="15" t="s">
        <v>139</v>
      </c>
      <c r="AW188" s="15" t="s">
        <v>34</v>
      </c>
      <c r="AX188" s="15" t="s">
        <v>88</v>
      </c>
      <c r="AY188" s="178" t="s">
        <v>131</v>
      </c>
    </row>
    <row r="189" spans="1:65" s="2" customFormat="1" ht="16.5" customHeight="1">
      <c r="A189" s="32"/>
      <c r="B189" s="143"/>
      <c r="C189" s="185" t="s">
        <v>224</v>
      </c>
      <c r="D189" s="185" t="s">
        <v>209</v>
      </c>
      <c r="E189" s="186" t="s">
        <v>482</v>
      </c>
      <c r="F189" s="187" t="s">
        <v>483</v>
      </c>
      <c r="G189" s="188" t="s">
        <v>475</v>
      </c>
      <c r="H189" s="189">
        <v>26</v>
      </c>
      <c r="I189" s="190"/>
      <c r="J189" s="191">
        <f>ROUND(I189*H189,2)</f>
        <v>0</v>
      </c>
      <c r="K189" s="187" t="s">
        <v>138</v>
      </c>
      <c r="L189" s="192"/>
      <c r="M189" s="193" t="s">
        <v>1</v>
      </c>
      <c r="N189" s="194" t="s">
        <v>45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188</v>
      </c>
      <c r="AT189" s="155" t="s">
        <v>209</v>
      </c>
      <c r="AU189" s="155" t="s">
        <v>88</v>
      </c>
      <c r="AY189" s="17" t="s">
        <v>131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88</v>
      </c>
      <c r="BK189" s="156">
        <f>ROUND(I189*H189,2)</f>
        <v>0</v>
      </c>
      <c r="BL189" s="17" t="s">
        <v>139</v>
      </c>
      <c r="BM189" s="155" t="s">
        <v>484</v>
      </c>
    </row>
    <row r="190" spans="1:65" s="2" customFormat="1" ht="11.25">
      <c r="A190" s="32"/>
      <c r="B190" s="33"/>
      <c r="C190" s="32"/>
      <c r="D190" s="157" t="s">
        <v>141</v>
      </c>
      <c r="E190" s="32"/>
      <c r="F190" s="158" t="s">
        <v>483</v>
      </c>
      <c r="G190" s="32"/>
      <c r="H190" s="32"/>
      <c r="I190" s="159"/>
      <c r="J190" s="32"/>
      <c r="K190" s="32"/>
      <c r="L190" s="33"/>
      <c r="M190" s="160"/>
      <c r="N190" s="161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141</v>
      </c>
      <c r="AU190" s="17" t="s">
        <v>88</v>
      </c>
    </row>
    <row r="191" spans="1:65" s="14" customFormat="1" ht="11.25">
      <c r="B191" s="169"/>
      <c r="D191" s="157" t="s">
        <v>143</v>
      </c>
      <c r="E191" s="170" t="s">
        <v>1</v>
      </c>
      <c r="F191" s="171" t="s">
        <v>325</v>
      </c>
      <c r="H191" s="172">
        <v>26</v>
      </c>
      <c r="I191" s="173"/>
      <c r="L191" s="169"/>
      <c r="M191" s="174"/>
      <c r="N191" s="175"/>
      <c r="O191" s="175"/>
      <c r="P191" s="175"/>
      <c r="Q191" s="175"/>
      <c r="R191" s="175"/>
      <c r="S191" s="175"/>
      <c r="T191" s="176"/>
      <c r="AT191" s="170" t="s">
        <v>143</v>
      </c>
      <c r="AU191" s="170" t="s">
        <v>88</v>
      </c>
      <c r="AV191" s="14" t="s">
        <v>90</v>
      </c>
      <c r="AW191" s="14" t="s">
        <v>34</v>
      </c>
      <c r="AX191" s="14" t="s">
        <v>80</v>
      </c>
      <c r="AY191" s="170" t="s">
        <v>131</v>
      </c>
    </row>
    <row r="192" spans="1:65" s="15" customFormat="1" ht="11.25">
      <c r="B192" s="177"/>
      <c r="D192" s="157" t="s">
        <v>143</v>
      </c>
      <c r="E192" s="178" t="s">
        <v>1</v>
      </c>
      <c r="F192" s="179" t="s">
        <v>146</v>
      </c>
      <c r="H192" s="180">
        <v>26</v>
      </c>
      <c r="I192" s="181"/>
      <c r="L192" s="177"/>
      <c r="M192" s="182"/>
      <c r="N192" s="183"/>
      <c r="O192" s="183"/>
      <c r="P192" s="183"/>
      <c r="Q192" s="183"/>
      <c r="R192" s="183"/>
      <c r="S192" s="183"/>
      <c r="T192" s="184"/>
      <c r="AT192" s="178" t="s">
        <v>143</v>
      </c>
      <c r="AU192" s="178" t="s">
        <v>88</v>
      </c>
      <c r="AV192" s="15" t="s">
        <v>139</v>
      </c>
      <c r="AW192" s="15" t="s">
        <v>34</v>
      </c>
      <c r="AX192" s="15" t="s">
        <v>88</v>
      </c>
      <c r="AY192" s="178" t="s">
        <v>131</v>
      </c>
    </row>
    <row r="193" spans="1:65" s="2" customFormat="1" ht="24.2" customHeight="1">
      <c r="A193" s="32"/>
      <c r="B193" s="143"/>
      <c r="C193" s="185" t="s">
        <v>231</v>
      </c>
      <c r="D193" s="185" t="s">
        <v>209</v>
      </c>
      <c r="E193" s="186" t="s">
        <v>485</v>
      </c>
      <c r="F193" s="187" t="s">
        <v>486</v>
      </c>
      <c r="G193" s="188" t="s">
        <v>487</v>
      </c>
      <c r="H193" s="189">
        <v>1</v>
      </c>
      <c r="I193" s="190"/>
      <c r="J193" s="191">
        <f>ROUND(I193*H193,2)</f>
        <v>0</v>
      </c>
      <c r="K193" s="187" t="s">
        <v>1</v>
      </c>
      <c r="L193" s="192"/>
      <c r="M193" s="193" t="s">
        <v>1</v>
      </c>
      <c r="N193" s="194" t="s">
        <v>45</v>
      </c>
      <c r="O193" s="58"/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188</v>
      </c>
      <c r="AT193" s="155" t="s">
        <v>209</v>
      </c>
      <c r="AU193" s="155" t="s">
        <v>88</v>
      </c>
      <c r="AY193" s="17" t="s">
        <v>131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88</v>
      </c>
      <c r="BK193" s="156">
        <f>ROUND(I193*H193,2)</f>
        <v>0</v>
      </c>
      <c r="BL193" s="17" t="s">
        <v>139</v>
      </c>
      <c r="BM193" s="155" t="s">
        <v>488</v>
      </c>
    </row>
    <row r="194" spans="1:65" s="12" customFormat="1" ht="25.9" customHeight="1">
      <c r="B194" s="130"/>
      <c r="D194" s="131" t="s">
        <v>79</v>
      </c>
      <c r="E194" s="132" t="s">
        <v>196</v>
      </c>
      <c r="F194" s="132" t="s">
        <v>345</v>
      </c>
      <c r="I194" s="133"/>
      <c r="J194" s="134">
        <f>BK194</f>
        <v>0</v>
      </c>
      <c r="L194" s="130"/>
      <c r="M194" s="135"/>
      <c r="N194" s="136"/>
      <c r="O194" s="136"/>
      <c r="P194" s="137">
        <f>P195</f>
        <v>0</v>
      </c>
      <c r="Q194" s="136"/>
      <c r="R194" s="137">
        <f>R195</f>
        <v>0</v>
      </c>
      <c r="S194" s="136"/>
      <c r="T194" s="138">
        <f>T195</f>
        <v>0</v>
      </c>
      <c r="AR194" s="131" t="s">
        <v>139</v>
      </c>
      <c r="AT194" s="139" t="s">
        <v>79</v>
      </c>
      <c r="AU194" s="139" t="s">
        <v>80</v>
      </c>
      <c r="AY194" s="131" t="s">
        <v>131</v>
      </c>
      <c r="BK194" s="140">
        <f>BK195</f>
        <v>0</v>
      </c>
    </row>
    <row r="195" spans="1:65" s="12" customFormat="1" ht="22.9" customHeight="1">
      <c r="B195" s="130"/>
      <c r="D195" s="131" t="s">
        <v>79</v>
      </c>
      <c r="E195" s="141" t="s">
        <v>353</v>
      </c>
      <c r="F195" s="141" t="s">
        <v>354</v>
      </c>
      <c r="I195" s="133"/>
      <c r="J195" s="142">
        <f>BK195</f>
        <v>0</v>
      </c>
      <c r="L195" s="130"/>
      <c r="M195" s="135"/>
      <c r="N195" s="136"/>
      <c r="O195" s="136"/>
      <c r="P195" s="137">
        <f>SUM(P196:P202)</f>
        <v>0</v>
      </c>
      <c r="Q195" s="136"/>
      <c r="R195" s="137">
        <f>SUM(R196:R202)</f>
        <v>0</v>
      </c>
      <c r="S195" s="136"/>
      <c r="T195" s="138">
        <f>SUM(T196:T202)</f>
        <v>0</v>
      </c>
      <c r="AR195" s="131" t="s">
        <v>88</v>
      </c>
      <c r="AT195" s="139" t="s">
        <v>79</v>
      </c>
      <c r="AU195" s="139" t="s">
        <v>88</v>
      </c>
      <c r="AY195" s="131" t="s">
        <v>131</v>
      </c>
      <c r="BK195" s="140">
        <f>SUM(BK196:BK202)</f>
        <v>0</v>
      </c>
    </row>
    <row r="196" spans="1:65" s="2" customFormat="1" ht="21.75" customHeight="1">
      <c r="A196" s="32"/>
      <c r="B196" s="143"/>
      <c r="C196" s="144" t="s">
        <v>8</v>
      </c>
      <c r="D196" s="144" t="s">
        <v>134</v>
      </c>
      <c r="E196" s="145" t="s">
        <v>489</v>
      </c>
      <c r="F196" s="146" t="s">
        <v>490</v>
      </c>
      <c r="G196" s="147" t="s">
        <v>246</v>
      </c>
      <c r="H196" s="148">
        <v>307.452</v>
      </c>
      <c r="I196" s="149"/>
      <c r="J196" s="150">
        <f>ROUND(I196*H196,2)</f>
        <v>0</v>
      </c>
      <c r="K196" s="146" t="s">
        <v>138</v>
      </c>
      <c r="L196" s="33"/>
      <c r="M196" s="151" t="s">
        <v>1</v>
      </c>
      <c r="N196" s="152" t="s">
        <v>45</v>
      </c>
      <c r="O196" s="58"/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139</v>
      </c>
      <c r="AT196" s="155" t="s">
        <v>134</v>
      </c>
      <c r="AU196" s="155" t="s">
        <v>90</v>
      </c>
      <c r="AY196" s="17" t="s">
        <v>131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88</v>
      </c>
      <c r="BK196" s="156">
        <f>ROUND(I196*H196,2)</f>
        <v>0</v>
      </c>
      <c r="BL196" s="17" t="s">
        <v>139</v>
      </c>
      <c r="BM196" s="155" t="s">
        <v>491</v>
      </c>
    </row>
    <row r="197" spans="1:65" s="2" customFormat="1" ht="29.25">
      <c r="A197" s="32"/>
      <c r="B197" s="33"/>
      <c r="C197" s="32"/>
      <c r="D197" s="157" t="s">
        <v>141</v>
      </c>
      <c r="E197" s="32"/>
      <c r="F197" s="158" t="s">
        <v>492</v>
      </c>
      <c r="G197" s="32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141</v>
      </c>
      <c r="AU197" s="17" t="s">
        <v>90</v>
      </c>
    </row>
    <row r="198" spans="1:65" s="13" customFormat="1" ht="11.25">
      <c r="B198" s="162"/>
      <c r="D198" s="157" t="s">
        <v>143</v>
      </c>
      <c r="E198" s="163" t="s">
        <v>1</v>
      </c>
      <c r="F198" s="164" t="s">
        <v>493</v>
      </c>
      <c r="H198" s="163" t="s">
        <v>1</v>
      </c>
      <c r="I198" s="165"/>
      <c r="L198" s="162"/>
      <c r="M198" s="166"/>
      <c r="N198" s="167"/>
      <c r="O198" s="167"/>
      <c r="P198" s="167"/>
      <c r="Q198" s="167"/>
      <c r="R198" s="167"/>
      <c r="S198" s="167"/>
      <c r="T198" s="168"/>
      <c r="AT198" s="163" t="s">
        <v>143</v>
      </c>
      <c r="AU198" s="163" t="s">
        <v>90</v>
      </c>
      <c r="AV198" s="13" t="s">
        <v>88</v>
      </c>
      <c r="AW198" s="13" t="s">
        <v>34</v>
      </c>
      <c r="AX198" s="13" t="s">
        <v>80</v>
      </c>
      <c r="AY198" s="163" t="s">
        <v>131</v>
      </c>
    </row>
    <row r="199" spans="1:65" s="14" customFormat="1" ht="11.25">
      <c r="B199" s="169"/>
      <c r="D199" s="157" t="s">
        <v>143</v>
      </c>
      <c r="E199" s="170" t="s">
        <v>1</v>
      </c>
      <c r="F199" s="171" t="s">
        <v>494</v>
      </c>
      <c r="H199" s="172">
        <v>236.72499999999999</v>
      </c>
      <c r="I199" s="173"/>
      <c r="L199" s="169"/>
      <c r="M199" s="174"/>
      <c r="N199" s="175"/>
      <c r="O199" s="175"/>
      <c r="P199" s="175"/>
      <c r="Q199" s="175"/>
      <c r="R199" s="175"/>
      <c r="S199" s="175"/>
      <c r="T199" s="176"/>
      <c r="AT199" s="170" t="s">
        <v>143</v>
      </c>
      <c r="AU199" s="170" t="s">
        <v>90</v>
      </c>
      <c r="AV199" s="14" t="s">
        <v>90</v>
      </c>
      <c r="AW199" s="14" t="s">
        <v>34</v>
      </c>
      <c r="AX199" s="14" t="s">
        <v>80</v>
      </c>
      <c r="AY199" s="170" t="s">
        <v>131</v>
      </c>
    </row>
    <row r="200" spans="1:65" s="13" customFormat="1" ht="11.25">
      <c r="B200" s="162"/>
      <c r="D200" s="157" t="s">
        <v>143</v>
      </c>
      <c r="E200" s="163" t="s">
        <v>1</v>
      </c>
      <c r="F200" s="164" t="s">
        <v>495</v>
      </c>
      <c r="H200" s="163" t="s">
        <v>1</v>
      </c>
      <c r="I200" s="165"/>
      <c r="L200" s="162"/>
      <c r="M200" s="166"/>
      <c r="N200" s="167"/>
      <c r="O200" s="167"/>
      <c r="P200" s="167"/>
      <c r="Q200" s="167"/>
      <c r="R200" s="167"/>
      <c r="S200" s="167"/>
      <c r="T200" s="168"/>
      <c r="AT200" s="163" t="s">
        <v>143</v>
      </c>
      <c r="AU200" s="163" t="s">
        <v>90</v>
      </c>
      <c r="AV200" s="13" t="s">
        <v>88</v>
      </c>
      <c r="AW200" s="13" t="s">
        <v>34</v>
      </c>
      <c r="AX200" s="13" t="s">
        <v>80</v>
      </c>
      <c r="AY200" s="163" t="s">
        <v>131</v>
      </c>
    </row>
    <row r="201" spans="1:65" s="14" customFormat="1" ht="11.25">
      <c r="B201" s="169"/>
      <c r="D201" s="157" t="s">
        <v>143</v>
      </c>
      <c r="E201" s="170" t="s">
        <v>1</v>
      </c>
      <c r="F201" s="171" t="s">
        <v>496</v>
      </c>
      <c r="H201" s="172">
        <v>70.727000000000004</v>
      </c>
      <c r="I201" s="173"/>
      <c r="L201" s="169"/>
      <c r="M201" s="174"/>
      <c r="N201" s="175"/>
      <c r="O201" s="175"/>
      <c r="P201" s="175"/>
      <c r="Q201" s="175"/>
      <c r="R201" s="175"/>
      <c r="S201" s="175"/>
      <c r="T201" s="176"/>
      <c r="AT201" s="170" t="s">
        <v>143</v>
      </c>
      <c r="AU201" s="170" t="s">
        <v>90</v>
      </c>
      <c r="AV201" s="14" t="s">
        <v>90</v>
      </c>
      <c r="AW201" s="14" t="s">
        <v>34</v>
      </c>
      <c r="AX201" s="14" t="s">
        <v>80</v>
      </c>
      <c r="AY201" s="170" t="s">
        <v>131</v>
      </c>
    </row>
    <row r="202" spans="1:65" s="15" customFormat="1" ht="11.25">
      <c r="B202" s="177"/>
      <c r="D202" s="157" t="s">
        <v>143</v>
      </c>
      <c r="E202" s="178" t="s">
        <v>1</v>
      </c>
      <c r="F202" s="179" t="s">
        <v>146</v>
      </c>
      <c r="H202" s="180">
        <v>307.452</v>
      </c>
      <c r="I202" s="181"/>
      <c r="L202" s="177"/>
      <c r="M202" s="195"/>
      <c r="N202" s="196"/>
      <c r="O202" s="196"/>
      <c r="P202" s="196"/>
      <c r="Q202" s="196"/>
      <c r="R202" s="196"/>
      <c r="S202" s="196"/>
      <c r="T202" s="197"/>
      <c r="AT202" s="178" t="s">
        <v>143</v>
      </c>
      <c r="AU202" s="178" t="s">
        <v>90</v>
      </c>
      <c r="AV202" s="15" t="s">
        <v>139</v>
      </c>
      <c r="AW202" s="15" t="s">
        <v>34</v>
      </c>
      <c r="AX202" s="15" t="s">
        <v>88</v>
      </c>
      <c r="AY202" s="178" t="s">
        <v>131</v>
      </c>
    </row>
    <row r="203" spans="1:65" s="2" customFormat="1" ht="6.95" customHeight="1">
      <c r="A203" s="32"/>
      <c r="B203" s="47"/>
      <c r="C203" s="48"/>
      <c r="D203" s="48"/>
      <c r="E203" s="48"/>
      <c r="F203" s="48"/>
      <c r="G203" s="48"/>
      <c r="H203" s="48"/>
      <c r="I203" s="48"/>
      <c r="J203" s="48"/>
      <c r="K203" s="48"/>
      <c r="L203" s="33"/>
      <c r="M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</row>
  </sheetData>
  <autoFilter ref="C121:K20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100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II/191 VRČEŇ - OPĚRNÁ ZEĎ_2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101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3" t="s">
        <v>497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8. 12. 2020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25"/>
      <c r="G18" s="225"/>
      <c r="H18" s="22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31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27" t="s">
        <v>27</v>
      </c>
      <c r="J21" s="25" t="s">
        <v>33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27" t="s">
        <v>25</v>
      </c>
      <c r="J23" s="25" t="s">
        <v>36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37</v>
      </c>
      <c r="F24" s="32"/>
      <c r="G24" s="32"/>
      <c r="H24" s="32"/>
      <c r="I24" s="27" t="s">
        <v>27</v>
      </c>
      <c r="J24" s="25" t="s">
        <v>38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39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0" t="s">
        <v>1</v>
      </c>
      <c r="F27" s="230"/>
      <c r="G27" s="230"/>
      <c r="H27" s="23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40</v>
      </c>
      <c r="E30" s="32"/>
      <c r="F30" s="32"/>
      <c r="G30" s="32"/>
      <c r="H30" s="32"/>
      <c r="I30" s="32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 t="s">
        <v>41</v>
      </c>
      <c r="J32" s="36" t="s">
        <v>43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44</v>
      </c>
      <c r="E33" s="27" t="s">
        <v>45</v>
      </c>
      <c r="F33" s="99">
        <f>ROUND((SUM(BE117:BE163)),  2)</f>
        <v>0</v>
      </c>
      <c r="G33" s="32"/>
      <c r="H33" s="32"/>
      <c r="I33" s="100">
        <v>0.21</v>
      </c>
      <c r="J33" s="99">
        <f>ROUND(((SUM(BE117:BE163))*I33),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46</v>
      </c>
      <c r="F34" s="99">
        <f>ROUND((SUM(BF117:BF163)),  2)</f>
        <v>0</v>
      </c>
      <c r="G34" s="32"/>
      <c r="H34" s="32"/>
      <c r="I34" s="100">
        <v>0.15</v>
      </c>
      <c r="J34" s="99">
        <f>ROUND(((SUM(BF117:BF163))*I34),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47</v>
      </c>
      <c r="F35" s="99">
        <f>ROUND((SUM(BG117:BG163)),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48</v>
      </c>
      <c r="F36" s="99">
        <f>ROUND((SUM(BH117:BH163)),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49</v>
      </c>
      <c r="F37" s="99">
        <f>ROUND((SUM(BI117:BI163)),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50</v>
      </c>
      <c r="E39" s="60"/>
      <c r="F39" s="60"/>
      <c r="G39" s="103" t="s">
        <v>51</v>
      </c>
      <c r="H39" s="104" t="s">
        <v>52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55</v>
      </c>
      <c r="E61" s="35"/>
      <c r="F61" s="107" t="s">
        <v>56</v>
      </c>
      <c r="G61" s="45" t="s">
        <v>55</v>
      </c>
      <c r="H61" s="35"/>
      <c r="I61" s="35"/>
      <c r="J61" s="108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55</v>
      </c>
      <c r="E76" s="35"/>
      <c r="F76" s="107" t="s">
        <v>56</v>
      </c>
      <c r="G76" s="45" t="s">
        <v>55</v>
      </c>
      <c r="H76" s="35"/>
      <c r="I76" s="35"/>
      <c r="J76" s="108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II/191 VRČEŇ - OPĚRNÁ ZEĎ_2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3" t="str">
        <f>E9</f>
        <v>VRN - Vedlejší rozpočtové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Vrčeň</v>
      </c>
      <c r="G89" s="32"/>
      <c r="H89" s="32"/>
      <c r="I89" s="27" t="s">
        <v>22</v>
      </c>
      <c r="J89" s="55" t="str">
        <f>IF(J12="","",J12)</f>
        <v>8. 12. 2020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>U-PROJEKT DOS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40.1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35</v>
      </c>
      <c r="J92" s="30" t="str">
        <f>E24</f>
        <v>DRS stavební s.r.o., Pražákova 1008/69, 63900 Brno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104</v>
      </c>
      <c r="D94" s="101"/>
      <c r="E94" s="101"/>
      <c r="F94" s="101"/>
      <c r="G94" s="101"/>
      <c r="H94" s="101"/>
      <c r="I94" s="101"/>
      <c r="J94" s="110" t="s">
        <v>105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106</v>
      </c>
      <c r="D96" s="32"/>
      <c r="E96" s="32"/>
      <c r="F96" s="32"/>
      <c r="G96" s="32"/>
      <c r="H96" s="32"/>
      <c r="I96" s="32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107</v>
      </c>
    </row>
    <row r="97" spans="1:31" s="9" customFormat="1" ht="24.95" customHeight="1">
      <c r="B97" s="112"/>
      <c r="D97" s="113" t="s">
        <v>497</v>
      </c>
      <c r="E97" s="114"/>
      <c r="F97" s="114"/>
      <c r="G97" s="114"/>
      <c r="H97" s="114"/>
      <c r="I97" s="114"/>
      <c r="J97" s="115">
        <f>J118</f>
        <v>0</v>
      </c>
      <c r="L97" s="112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116</v>
      </c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42" t="str">
        <f>E7</f>
        <v>II/191 VRČEŇ - OPĚRNÁ ZEĎ_2</v>
      </c>
      <c r="F107" s="243"/>
      <c r="G107" s="243"/>
      <c r="H107" s="243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101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03" t="str">
        <f>E9</f>
        <v>VRN - Vedlejší rozpočtové náklady</v>
      </c>
      <c r="F109" s="244"/>
      <c r="G109" s="244"/>
      <c r="H109" s="244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>Vrčeň</v>
      </c>
      <c r="G111" s="32"/>
      <c r="H111" s="32"/>
      <c r="I111" s="27" t="s">
        <v>22</v>
      </c>
      <c r="J111" s="55" t="str">
        <f>IF(J12="","",J12)</f>
        <v>8. 12. 2020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5.7" customHeight="1">
      <c r="A113" s="32"/>
      <c r="B113" s="33"/>
      <c r="C113" s="27" t="s">
        <v>24</v>
      </c>
      <c r="D113" s="32"/>
      <c r="E113" s="32"/>
      <c r="F113" s="25" t="str">
        <f>E15</f>
        <v xml:space="preserve"> </v>
      </c>
      <c r="G113" s="32"/>
      <c r="H113" s="32"/>
      <c r="I113" s="27" t="s">
        <v>30</v>
      </c>
      <c r="J113" s="30" t="str">
        <f>E21</f>
        <v>U-PROJEKT DOS s.r.o.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40.15" customHeight="1">
      <c r="A114" s="32"/>
      <c r="B114" s="33"/>
      <c r="C114" s="27" t="s">
        <v>28</v>
      </c>
      <c r="D114" s="32"/>
      <c r="E114" s="32"/>
      <c r="F114" s="25" t="str">
        <f>IF(E18="","",E18)</f>
        <v>Vyplň údaj</v>
      </c>
      <c r="G114" s="32"/>
      <c r="H114" s="32"/>
      <c r="I114" s="27" t="s">
        <v>35</v>
      </c>
      <c r="J114" s="30" t="str">
        <f>E24</f>
        <v>DRS stavební s.r.o., Pražákova 1008/69, 63900 Brno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20"/>
      <c r="B116" s="121"/>
      <c r="C116" s="122" t="s">
        <v>117</v>
      </c>
      <c r="D116" s="123" t="s">
        <v>65</v>
      </c>
      <c r="E116" s="123" t="s">
        <v>61</v>
      </c>
      <c r="F116" s="123" t="s">
        <v>62</v>
      </c>
      <c r="G116" s="123" t="s">
        <v>118</v>
      </c>
      <c r="H116" s="123" t="s">
        <v>119</v>
      </c>
      <c r="I116" s="123" t="s">
        <v>120</v>
      </c>
      <c r="J116" s="123" t="s">
        <v>105</v>
      </c>
      <c r="K116" s="124" t="s">
        <v>121</v>
      </c>
      <c r="L116" s="125"/>
      <c r="M116" s="62" t="s">
        <v>1</v>
      </c>
      <c r="N116" s="63" t="s">
        <v>44</v>
      </c>
      <c r="O116" s="63" t="s">
        <v>122</v>
      </c>
      <c r="P116" s="63" t="s">
        <v>123</v>
      </c>
      <c r="Q116" s="63" t="s">
        <v>124</v>
      </c>
      <c r="R116" s="63" t="s">
        <v>125</v>
      </c>
      <c r="S116" s="63" t="s">
        <v>126</v>
      </c>
      <c r="T116" s="64" t="s">
        <v>127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</row>
    <row r="117" spans="1:65" s="2" customFormat="1" ht="22.9" customHeight="1">
      <c r="A117" s="32"/>
      <c r="B117" s="33"/>
      <c r="C117" s="69" t="s">
        <v>128</v>
      </c>
      <c r="D117" s="32"/>
      <c r="E117" s="32"/>
      <c r="F117" s="32"/>
      <c r="G117" s="32"/>
      <c r="H117" s="32"/>
      <c r="I117" s="32"/>
      <c r="J117" s="126">
        <f>BK117</f>
        <v>0</v>
      </c>
      <c r="K117" s="32"/>
      <c r="L117" s="33"/>
      <c r="M117" s="65"/>
      <c r="N117" s="56"/>
      <c r="O117" s="66"/>
      <c r="P117" s="127">
        <f>P118</f>
        <v>0</v>
      </c>
      <c r="Q117" s="66"/>
      <c r="R117" s="127">
        <f>R118</f>
        <v>0</v>
      </c>
      <c r="S117" s="66"/>
      <c r="T117" s="128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79</v>
      </c>
      <c r="AU117" s="17" t="s">
        <v>107</v>
      </c>
      <c r="BK117" s="129">
        <f>BK118</f>
        <v>0</v>
      </c>
    </row>
    <row r="118" spans="1:65" s="12" customFormat="1" ht="25.9" customHeight="1">
      <c r="B118" s="130"/>
      <c r="D118" s="131" t="s">
        <v>79</v>
      </c>
      <c r="E118" s="132" t="s">
        <v>97</v>
      </c>
      <c r="F118" s="132" t="s">
        <v>98</v>
      </c>
      <c r="I118" s="133"/>
      <c r="J118" s="134">
        <f>BK118</f>
        <v>0</v>
      </c>
      <c r="L118" s="130"/>
      <c r="M118" s="135"/>
      <c r="N118" s="136"/>
      <c r="O118" s="136"/>
      <c r="P118" s="137">
        <f>SUM(P119:P163)</f>
        <v>0</v>
      </c>
      <c r="Q118" s="136"/>
      <c r="R118" s="137">
        <f>SUM(R119:R163)</f>
        <v>0</v>
      </c>
      <c r="S118" s="136"/>
      <c r="T118" s="138">
        <f>SUM(T119:T163)</f>
        <v>0</v>
      </c>
      <c r="AR118" s="131" t="s">
        <v>167</v>
      </c>
      <c r="AT118" s="139" t="s">
        <v>79</v>
      </c>
      <c r="AU118" s="139" t="s">
        <v>80</v>
      </c>
      <c r="AY118" s="131" t="s">
        <v>131</v>
      </c>
      <c r="BK118" s="140">
        <f>SUM(BK119:BK163)</f>
        <v>0</v>
      </c>
    </row>
    <row r="119" spans="1:65" s="2" customFormat="1" ht="16.5" customHeight="1">
      <c r="A119" s="32"/>
      <c r="B119" s="143"/>
      <c r="C119" s="144" t="s">
        <v>88</v>
      </c>
      <c r="D119" s="144" t="s">
        <v>134</v>
      </c>
      <c r="E119" s="145" t="s">
        <v>498</v>
      </c>
      <c r="F119" s="146" t="s">
        <v>499</v>
      </c>
      <c r="G119" s="147" t="s">
        <v>487</v>
      </c>
      <c r="H119" s="148">
        <v>1</v>
      </c>
      <c r="I119" s="149"/>
      <c r="J119" s="150">
        <f>ROUND(I119*H119,2)</f>
        <v>0</v>
      </c>
      <c r="K119" s="146" t="s">
        <v>138</v>
      </c>
      <c r="L119" s="33"/>
      <c r="M119" s="151" t="s">
        <v>1</v>
      </c>
      <c r="N119" s="152" t="s">
        <v>45</v>
      </c>
      <c r="O119" s="58"/>
      <c r="P119" s="153">
        <f>O119*H119</f>
        <v>0</v>
      </c>
      <c r="Q119" s="153">
        <v>0</v>
      </c>
      <c r="R119" s="153">
        <f>Q119*H119</f>
        <v>0</v>
      </c>
      <c r="S119" s="153">
        <v>0</v>
      </c>
      <c r="T119" s="154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5" t="s">
        <v>139</v>
      </c>
      <c r="AT119" s="155" t="s">
        <v>134</v>
      </c>
      <c r="AU119" s="155" t="s">
        <v>88</v>
      </c>
      <c r="AY119" s="17" t="s">
        <v>131</v>
      </c>
      <c r="BE119" s="156">
        <f>IF(N119="základní",J119,0)</f>
        <v>0</v>
      </c>
      <c r="BF119" s="156">
        <f>IF(N119="snížená",J119,0)</f>
        <v>0</v>
      </c>
      <c r="BG119" s="156">
        <f>IF(N119="zákl. přenesená",J119,0)</f>
        <v>0</v>
      </c>
      <c r="BH119" s="156">
        <f>IF(N119="sníž. přenesená",J119,0)</f>
        <v>0</v>
      </c>
      <c r="BI119" s="156">
        <f>IF(N119="nulová",J119,0)</f>
        <v>0</v>
      </c>
      <c r="BJ119" s="17" t="s">
        <v>88</v>
      </c>
      <c r="BK119" s="156">
        <f>ROUND(I119*H119,2)</f>
        <v>0</v>
      </c>
      <c r="BL119" s="17" t="s">
        <v>139</v>
      </c>
      <c r="BM119" s="155" t="s">
        <v>500</v>
      </c>
    </row>
    <row r="120" spans="1:65" s="2" customFormat="1" ht="11.25">
      <c r="A120" s="32"/>
      <c r="B120" s="33"/>
      <c r="C120" s="32"/>
      <c r="D120" s="157" t="s">
        <v>141</v>
      </c>
      <c r="E120" s="32"/>
      <c r="F120" s="158" t="s">
        <v>499</v>
      </c>
      <c r="G120" s="32"/>
      <c r="H120" s="32"/>
      <c r="I120" s="159"/>
      <c r="J120" s="32"/>
      <c r="K120" s="32"/>
      <c r="L120" s="33"/>
      <c r="M120" s="160"/>
      <c r="N120" s="161"/>
      <c r="O120" s="58"/>
      <c r="P120" s="58"/>
      <c r="Q120" s="58"/>
      <c r="R120" s="58"/>
      <c r="S120" s="58"/>
      <c r="T120" s="59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141</v>
      </c>
      <c r="AU120" s="17" t="s">
        <v>88</v>
      </c>
    </row>
    <row r="121" spans="1:65" s="13" customFormat="1" ht="11.25">
      <c r="B121" s="162"/>
      <c r="D121" s="157" t="s">
        <v>143</v>
      </c>
      <c r="E121" s="163" t="s">
        <v>1</v>
      </c>
      <c r="F121" s="164" t="s">
        <v>499</v>
      </c>
      <c r="H121" s="163" t="s">
        <v>1</v>
      </c>
      <c r="I121" s="165"/>
      <c r="L121" s="162"/>
      <c r="M121" s="166"/>
      <c r="N121" s="167"/>
      <c r="O121" s="167"/>
      <c r="P121" s="167"/>
      <c r="Q121" s="167"/>
      <c r="R121" s="167"/>
      <c r="S121" s="167"/>
      <c r="T121" s="168"/>
      <c r="AT121" s="163" t="s">
        <v>143</v>
      </c>
      <c r="AU121" s="163" t="s">
        <v>88</v>
      </c>
      <c r="AV121" s="13" t="s">
        <v>88</v>
      </c>
      <c r="AW121" s="13" t="s">
        <v>34</v>
      </c>
      <c r="AX121" s="13" t="s">
        <v>80</v>
      </c>
      <c r="AY121" s="163" t="s">
        <v>131</v>
      </c>
    </row>
    <row r="122" spans="1:65" s="14" customFormat="1" ht="11.25">
      <c r="B122" s="169"/>
      <c r="D122" s="157" t="s">
        <v>143</v>
      </c>
      <c r="E122" s="170" t="s">
        <v>1</v>
      </c>
      <c r="F122" s="171" t="s">
        <v>88</v>
      </c>
      <c r="H122" s="172">
        <v>1</v>
      </c>
      <c r="I122" s="173"/>
      <c r="L122" s="169"/>
      <c r="M122" s="174"/>
      <c r="N122" s="175"/>
      <c r="O122" s="175"/>
      <c r="P122" s="175"/>
      <c r="Q122" s="175"/>
      <c r="R122" s="175"/>
      <c r="S122" s="175"/>
      <c r="T122" s="176"/>
      <c r="AT122" s="170" t="s">
        <v>143</v>
      </c>
      <c r="AU122" s="170" t="s">
        <v>88</v>
      </c>
      <c r="AV122" s="14" t="s">
        <v>90</v>
      </c>
      <c r="AW122" s="14" t="s">
        <v>34</v>
      </c>
      <c r="AX122" s="14" t="s">
        <v>80</v>
      </c>
      <c r="AY122" s="170" t="s">
        <v>131</v>
      </c>
    </row>
    <row r="123" spans="1:65" s="15" customFormat="1" ht="11.25">
      <c r="B123" s="177"/>
      <c r="D123" s="157" t="s">
        <v>143</v>
      </c>
      <c r="E123" s="178" t="s">
        <v>1</v>
      </c>
      <c r="F123" s="179" t="s">
        <v>146</v>
      </c>
      <c r="H123" s="180">
        <v>1</v>
      </c>
      <c r="I123" s="181"/>
      <c r="L123" s="177"/>
      <c r="M123" s="182"/>
      <c r="N123" s="183"/>
      <c r="O123" s="183"/>
      <c r="P123" s="183"/>
      <c r="Q123" s="183"/>
      <c r="R123" s="183"/>
      <c r="S123" s="183"/>
      <c r="T123" s="184"/>
      <c r="AT123" s="178" t="s">
        <v>143</v>
      </c>
      <c r="AU123" s="178" t="s">
        <v>88</v>
      </c>
      <c r="AV123" s="15" t="s">
        <v>139</v>
      </c>
      <c r="AW123" s="15" t="s">
        <v>34</v>
      </c>
      <c r="AX123" s="15" t="s">
        <v>88</v>
      </c>
      <c r="AY123" s="178" t="s">
        <v>131</v>
      </c>
    </row>
    <row r="124" spans="1:65" s="2" customFormat="1" ht="16.5" customHeight="1">
      <c r="A124" s="32"/>
      <c r="B124" s="143"/>
      <c r="C124" s="144" t="s">
        <v>90</v>
      </c>
      <c r="D124" s="144" t="s">
        <v>134</v>
      </c>
      <c r="E124" s="145" t="s">
        <v>501</v>
      </c>
      <c r="F124" s="146" t="s">
        <v>502</v>
      </c>
      <c r="G124" s="147" t="s">
        <v>487</v>
      </c>
      <c r="H124" s="148">
        <v>1</v>
      </c>
      <c r="I124" s="149"/>
      <c r="J124" s="150">
        <f>ROUND(I124*H124,2)</f>
        <v>0</v>
      </c>
      <c r="K124" s="146" t="s">
        <v>138</v>
      </c>
      <c r="L124" s="33"/>
      <c r="M124" s="151" t="s">
        <v>1</v>
      </c>
      <c r="N124" s="152" t="s">
        <v>45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139</v>
      </c>
      <c r="AT124" s="155" t="s">
        <v>134</v>
      </c>
      <c r="AU124" s="155" t="s">
        <v>88</v>
      </c>
      <c r="AY124" s="17" t="s">
        <v>131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88</v>
      </c>
      <c r="BK124" s="156">
        <f>ROUND(I124*H124,2)</f>
        <v>0</v>
      </c>
      <c r="BL124" s="17" t="s">
        <v>139</v>
      </c>
      <c r="BM124" s="155" t="s">
        <v>503</v>
      </c>
    </row>
    <row r="125" spans="1:65" s="2" customFormat="1" ht="11.25">
      <c r="A125" s="32"/>
      <c r="B125" s="33"/>
      <c r="C125" s="32"/>
      <c r="D125" s="157" t="s">
        <v>141</v>
      </c>
      <c r="E125" s="32"/>
      <c r="F125" s="158" t="s">
        <v>502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141</v>
      </c>
      <c r="AU125" s="17" t="s">
        <v>88</v>
      </c>
    </row>
    <row r="126" spans="1:65" s="13" customFormat="1" ht="11.25">
      <c r="B126" s="162"/>
      <c r="D126" s="157" t="s">
        <v>143</v>
      </c>
      <c r="E126" s="163" t="s">
        <v>1</v>
      </c>
      <c r="F126" s="164" t="s">
        <v>502</v>
      </c>
      <c r="H126" s="163" t="s">
        <v>1</v>
      </c>
      <c r="I126" s="165"/>
      <c r="L126" s="162"/>
      <c r="M126" s="166"/>
      <c r="N126" s="167"/>
      <c r="O126" s="167"/>
      <c r="P126" s="167"/>
      <c r="Q126" s="167"/>
      <c r="R126" s="167"/>
      <c r="S126" s="167"/>
      <c r="T126" s="168"/>
      <c r="AT126" s="163" t="s">
        <v>143</v>
      </c>
      <c r="AU126" s="163" t="s">
        <v>88</v>
      </c>
      <c r="AV126" s="13" t="s">
        <v>88</v>
      </c>
      <c r="AW126" s="13" t="s">
        <v>34</v>
      </c>
      <c r="AX126" s="13" t="s">
        <v>80</v>
      </c>
      <c r="AY126" s="163" t="s">
        <v>131</v>
      </c>
    </row>
    <row r="127" spans="1:65" s="14" customFormat="1" ht="11.25">
      <c r="B127" s="169"/>
      <c r="D127" s="157" t="s">
        <v>143</v>
      </c>
      <c r="E127" s="170" t="s">
        <v>1</v>
      </c>
      <c r="F127" s="171" t="s">
        <v>88</v>
      </c>
      <c r="H127" s="172">
        <v>1</v>
      </c>
      <c r="I127" s="173"/>
      <c r="L127" s="169"/>
      <c r="M127" s="174"/>
      <c r="N127" s="175"/>
      <c r="O127" s="175"/>
      <c r="P127" s="175"/>
      <c r="Q127" s="175"/>
      <c r="R127" s="175"/>
      <c r="S127" s="175"/>
      <c r="T127" s="176"/>
      <c r="AT127" s="170" t="s">
        <v>143</v>
      </c>
      <c r="AU127" s="170" t="s">
        <v>88</v>
      </c>
      <c r="AV127" s="14" t="s">
        <v>90</v>
      </c>
      <c r="AW127" s="14" t="s">
        <v>34</v>
      </c>
      <c r="AX127" s="14" t="s">
        <v>80</v>
      </c>
      <c r="AY127" s="170" t="s">
        <v>131</v>
      </c>
    </row>
    <row r="128" spans="1:65" s="15" customFormat="1" ht="11.25">
      <c r="B128" s="177"/>
      <c r="D128" s="157" t="s">
        <v>143</v>
      </c>
      <c r="E128" s="178" t="s">
        <v>1</v>
      </c>
      <c r="F128" s="179" t="s">
        <v>146</v>
      </c>
      <c r="H128" s="180">
        <v>1</v>
      </c>
      <c r="I128" s="181"/>
      <c r="L128" s="177"/>
      <c r="M128" s="182"/>
      <c r="N128" s="183"/>
      <c r="O128" s="183"/>
      <c r="P128" s="183"/>
      <c r="Q128" s="183"/>
      <c r="R128" s="183"/>
      <c r="S128" s="183"/>
      <c r="T128" s="184"/>
      <c r="AT128" s="178" t="s">
        <v>143</v>
      </c>
      <c r="AU128" s="178" t="s">
        <v>88</v>
      </c>
      <c r="AV128" s="15" t="s">
        <v>139</v>
      </c>
      <c r="AW128" s="15" t="s">
        <v>34</v>
      </c>
      <c r="AX128" s="15" t="s">
        <v>88</v>
      </c>
      <c r="AY128" s="178" t="s">
        <v>131</v>
      </c>
    </row>
    <row r="129" spans="1:65" s="2" customFormat="1" ht="16.5" customHeight="1">
      <c r="A129" s="32"/>
      <c r="B129" s="143"/>
      <c r="C129" s="144" t="s">
        <v>153</v>
      </c>
      <c r="D129" s="144" t="s">
        <v>134</v>
      </c>
      <c r="E129" s="145" t="s">
        <v>504</v>
      </c>
      <c r="F129" s="146" t="s">
        <v>505</v>
      </c>
      <c r="G129" s="147" t="s">
        <v>487</v>
      </c>
      <c r="H129" s="148">
        <v>1</v>
      </c>
      <c r="I129" s="149"/>
      <c r="J129" s="150">
        <f>ROUND(I129*H129,2)</f>
        <v>0</v>
      </c>
      <c r="K129" s="146" t="s">
        <v>138</v>
      </c>
      <c r="L129" s="33"/>
      <c r="M129" s="151" t="s">
        <v>1</v>
      </c>
      <c r="N129" s="152" t="s">
        <v>45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139</v>
      </c>
      <c r="AT129" s="155" t="s">
        <v>134</v>
      </c>
      <c r="AU129" s="155" t="s">
        <v>88</v>
      </c>
      <c r="AY129" s="17" t="s">
        <v>131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88</v>
      </c>
      <c r="BK129" s="156">
        <f>ROUND(I129*H129,2)</f>
        <v>0</v>
      </c>
      <c r="BL129" s="17" t="s">
        <v>139</v>
      </c>
      <c r="BM129" s="155" t="s">
        <v>506</v>
      </c>
    </row>
    <row r="130" spans="1:65" s="2" customFormat="1" ht="11.25">
      <c r="A130" s="32"/>
      <c r="B130" s="33"/>
      <c r="C130" s="32"/>
      <c r="D130" s="157" t="s">
        <v>141</v>
      </c>
      <c r="E130" s="32"/>
      <c r="F130" s="158" t="s">
        <v>505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141</v>
      </c>
      <c r="AU130" s="17" t="s">
        <v>88</v>
      </c>
    </row>
    <row r="131" spans="1:65" s="13" customFormat="1" ht="22.5">
      <c r="B131" s="162"/>
      <c r="D131" s="157" t="s">
        <v>143</v>
      </c>
      <c r="E131" s="163" t="s">
        <v>1</v>
      </c>
      <c r="F131" s="164" t="s">
        <v>507</v>
      </c>
      <c r="H131" s="163" t="s">
        <v>1</v>
      </c>
      <c r="I131" s="165"/>
      <c r="L131" s="162"/>
      <c r="M131" s="166"/>
      <c r="N131" s="167"/>
      <c r="O131" s="167"/>
      <c r="P131" s="167"/>
      <c r="Q131" s="167"/>
      <c r="R131" s="167"/>
      <c r="S131" s="167"/>
      <c r="T131" s="168"/>
      <c r="AT131" s="163" t="s">
        <v>143</v>
      </c>
      <c r="AU131" s="163" t="s">
        <v>88</v>
      </c>
      <c r="AV131" s="13" t="s">
        <v>88</v>
      </c>
      <c r="AW131" s="13" t="s">
        <v>34</v>
      </c>
      <c r="AX131" s="13" t="s">
        <v>80</v>
      </c>
      <c r="AY131" s="163" t="s">
        <v>131</v>
      </c>
    </row>
    <row r="132" spans="1:65" s="14" customFormat="1" ht="11.25">
      <c r="B132" s="169"/>
      <c r="D132" s="157" t="s">
        <v>143</v>
      </c>
      <c r="E132" s="170" t="s">
        <v>1</v>
      </c>
      <c r="F132" s="171" t="s">
        <v>88</v>
      </c>
      <c r="H132" s="172">
        <v>1</v>
      </c>
      <c r="I132" s="173"/>
      <c r="L132" s="169"/>
      <c r="M132" s="174"/>
      <c r="N132" s="175"/>
      <c r="O132" s="175"/>
      <c r="P132" s="175"/>
      <c r="Q132" s="175"/>
      <c r="R132" s="175"/>
      <c r="S132" s="175"/>
      <c r="T132" s="176"/>
      <c r="AT132" s="170" t="s">
        <v>143</v>
      </c>
      <c r="AU132" s="170" t="s">
        <v>88</v>
      </c>
      <c r="AV132" s="14" t="s">
        <v>90</v>
      </c>
      <c r="AW132" s="14" t="s">
        <v>34</v>
      </c>
      <c r="AX132" s="14" t="s">
        <v>80</v>
      </c>
      <c r="AY132" s="170" t="s">
        <v>131</v>
      </c>
    </row>
    <row r="133" spans="1:65" s="15" customFormat="1" ht="11.25">
      <c r="B133" s="177"/>
      <c r="D133" s="157" t="s">
        <v>143</v>
      </c>
      <c r="E133" s="178" t="s">
        <v>1</v>
      </c>
      <c r="F133" s="179" t="s">
        <v>146</v>
      </c>
      <c r="H133" s="180">
        <v>1</v>
      </c>
      <c r="I133" s="181"/>
      <c r="L133" s="177"/>
      <c r="M133" s="182"/>
      <c r="N133" s="183"/>
      <c r="O133" s="183"/>
      <c r="P133" s="183"/>
      <c r="Q133" s="183"/>
      <c r="R133" s="183"/>
      <c r="S133" s="183"/>
      <c r="T133" s="184"/>
      <c r="AT133" s="178" t="s">
        <v>143</v>
      </c>
      <c r="AU133" s="178" t="s">
        <v>88</v>
      </c>
      <c r="AV133" s="15" t="s">
        <v>139</v>
      </c>
      <c r="AW133" s="15" t="s">
        <v>34</v>
      </c>
      <c r="AX133" s="15" t="s">
        <v>88</v>
      </c>
      <c r="AY133" s="178" t="s">
        <v>131</v>
      </c>
    </row>
    <row r="134" spans="1:65" s="2" customFormat="1" ht="16.5" customHeight="1">
      <c r="A134" s="32"/>
      <c r="B134" s="143"/>
      <c r="C134" s="144" t="s">
        <v>139</v>
      </c>
      <c r="D134" s="144" t="s">
        <v>134</v>
      </c>
      <c r="E134" s="145" t="s">
        <v>508</v>
      </c>
      <c r="F134" s="146" t="s">
        <v>509</v>
      </c>
      <c r="G134" s="147" t="s">
        <v>487</v>
      </c>
      <c r="H134" s="148">
        <v>1</v>
      </c>
      <c r="I134" s="149"/>
      <c r="J134" s="150">
        <f>ROUND(I134*H134,2)</f>
        <v>0</v>
      </c>
      <c r="K134" s="146" t="s">
        <v>138</v>
      </c>
      <c r="L134" s="33"/>
      <c r="M134" s="151" t="s">
        <v>1</v>
      </c>
      <c r="N134" s="152" t="s">
        <v>45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139</v>
      </c>
      <c r="AT134" s="155" t="s">
        <v>134</v>
      </c>
      <c r="AU134" s="155" t="s">
        <v>88</v>
      </c>
      <c r="AY134" s="17" t="s">
        <v>131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88</v>
      </c>
      <c r="BK134" s="156">
        <f>ROUND(I134*H134,2)</f>
        <v>0</v>
      </c>
      <c r="BL134" s="17" t="s">
        <v>139</v>
      </c>
      <c r="BM134" s="155" t="s">
        <v>510</v>
      </c>
    </row>
    <row r="135" spans="1:65" s="2" customFormat="1" ht="11.25">
      <c r="A135" s="32"/>
      <c r="B135" s="33"/>
      <c r="C135" s="32"/>
      <c r="D135" s="157" t="s">
        <v>141</v>
      </c>
      <c r="E135" s="32"/>
      <c r="F135" s="158" t="s">
        <v>509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141</v>
      </c>
      <c r="AU135" s="17" t="s">
        <v>88</v>
      </c>
    </row>
    <row r="136" spans="1:65" s="13" customFormat="1" ht="11.25">
      <c r="B136" s="162"/>
      <c r="D136" s="157" t="s">
        <v>143</v>
      </c>
      <c r="E136" s="163" t="s">
        <v>1</v>
      </c>
      <c r="F136" s="164" t="s">
        <v>509</v>
      </c>
      <c r="H136" s="163" t="s">
        <v>1</v>
      </c>
      <c r="I136" s="165"/>
      <c r="L136" s="162"/>
      <c r="M136" s="166"/>
      <c r="N136" s="167"/>
      <c r="O136" s="167"/>
      <c r="P136" s="167"/>
      <c r="Q136" s="167"/>
      <c r="R136" s="167"/>
      <c r="S136" s="167"/>
      <c r="T136" s="168"/>
      <c r="AT136" s="163" t="s">
        <v>143</v>
      </c>
      <c r="AU136" s="163" t="s">
        <v>88</v>
      </c>
      <c r="AV136" s="13" t="s">
        <v>88</v>
      </c>
      <c r="AW136" s="13" t="s">
        <v>34</v>
      </c>
      <c r="AX136" s="13" t="s">
        <v>80</v>
      </c>
      <c r="AY136" s="163" t="s">
        <v>131</v>
      </c>
    </row>
    <row r="137" spans="1:65" s="14" customFormat="1" ht="11.25">
      <c r="B137" s="169"/>
      <c r="D137" s="157" t="s">
        <v>143</v>
      </c>
      <c r="E137" s="170" t="s">
        <v>1</v>
      </c>
      <c r="F137" s="171" t="s">
        <v>88</v>
      </c>
      <c r="H137" s="172">
        <v>1</v>
      </c>
      <c r="I137" s="173"/>
      <c r="L137" s="169"/>
      <c r="M137" s="174"/>
      <c r="N137" s="175"/>
      <c r="O137" s="175"/>
      <c r="P137" s="175"/>
      <c r="Q137" s="175"/>
      <c r="R137" s="175"/>
      <c r="S137" s="175"/>
      <c r="T137" s="176"/>
      <c r="AT137" s="170" t="s">
        <v>143</v>
      </c>
      <c r="AU137" s="170" t="s">
        <v>88</v>
      </c>
      <c r="AV137" s="14" t="s">
        <v>90</v>
      </c>
      <c r="AW137" s="14" t="s">
        <v>34</v>
      </c>
      <c r="AX137" s="14" t="s">
        <v>80</v>
      </c>
      <c r="AY137" s="170" t="s">
        <v>131</v>
      </c>
    </row>
    <row r="138" spans="1:65" s="15" customFormat="1" ht="11.25">
      <c r="B138" s="177"/>
      <c r="D138" s="157" t="s">
        <v>143</v>
      </c>
      <c r="E138" s="178" t="s">
        <v>1</v>
      </c>
      <c r="F138" s="179" t="s">
        <v>146</v>
      </c>
      <c r="H138" s="180">
        <v>1</v>
      </c>
      <c r="I138" s="181"/>
      <c r="L138" s="177"/>
      <c r="M138" s="182"/>
      <c r="N138" s="183"/>
      <c r="O138" s="183"/>
      <c r="P138" s="183"/>
      <c r="Q138" s="183"/>
      <c r="R138" s="183"/>
      <c r="S138" s="183"/>
      <c r="T138" s="184"/>
      <c r="AT138" s="178" t="s">
        <v>143</v>
      </c>
      <c r="AU138" s="178" t="s">
        <v>88</v>
      </c>
      <c r="AV138" s="15" t="s">
        <v>139</v>
      </c>
      <c r="AW138" s="15" t="s">
        <v>34</v>
      </c>
      <c r="AX138" s="15" t="s">
        <v>88</v>
      </c>
      <c r="AY138" s="178" t="s">
        <v>131</v>
      </c>
    </row>
    <row r="139" spans="1:65" s="2" customFormat="1" ht="16.5" customHeight="1">
      <c r="A139" s="32"/>
      <c r="B139" s="143"/>
      <c r="C139" s="144" t="s">
        <v>167</v>
      </c>
      <c r="D139" s="144" t="s">
        <v>134</v>
      </c>
      <c r="E139" s="145" t="s">
        <v>511</v>
      </c>
      <c r="F139" s="146" t="s">
        <v>512</v>
      </c>
      <c r="G139" s="147" t="s">
        <v>487</v>
      </c>
      <c r="H139" s="148">
        <v>1</v>
      </c>
      <c r="I139" s="149"/>
      <c r="J139" s="150">
        <f>ROUND(I139*H139,2)</f>
        <v>0</v>
      </c>
      <c r="K139" s="146" t="s">
        <v>138</v>
      </c>
      <c r="L139" s="33"/>
      <c r="M139" s="151" t="s">
        <v>1</v>
      </c>
      <c r="N139" s="152" t="s">
        <v>45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139</v>
      </c>
      <c r="AT139" s="155" t="s">
        <v>134</v>
      </c>
      <c r="AU139" s="155" t="s">
        <v>88</v>
      </c>
      <c r="AY139" s="17" t="s">
        <v>131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88</v>
      </c>
      <c r="BK139" s="156">
        <f>ROUND(I139*H139,2)</f>
        <v>0</v>
      </c>
      <c r="BL139" s="17" t="s">
        <v>139</v>
      </c>
      <c r="BM139" s="155" t="s">
        <v>513</v>
      </c>
    </row>
    <row r="140" spans="1:65" s="2" customFormat="1" ht="11.25">
      <c r="A140" s="32"/>
      <c r="B140" s="33"/>
      <c r="C140" s="32"/>
      <c r="D140" s="157" t="s">
        <v>141</v>
      </c>
      <c r="E140" s="32"/>
      <c r="F140" s="158" t="s">
        <v>512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141</v>
      </c>
      <c r="AU140" s="17" t="s">
        <v>88</v>
      </c>
    </row>
    <row r="141" spans="1:65" s="13" customFormat="1" ht="11.25">
      <c r="B141" s="162"/>
      <c r="D141" s="157" t="s">
        <v>143</v>
      </c>
      <c r="E141" s="163" t="s">
        <v>1</v>
      </c>
      <c r="F141" s="164" t="s">
        <v>512</v>
      </c>
      <c r="H141" s="163" t="s">
        <v>1</v>
      </c>
      <c r="I141" s="165"/>
      <c r="L141" s="162"/>
      <c r="M141" s="166"/>
      <c r="N141" s="167"/>
      <c r="O141" s="167"/>
      <c r="P141" s="167"/>
      <c r="Q141" s="167"/>
      <c r="R141" s="167"/>
      <c r="S141" s="167"/>
      <c r="T141" s="168"/>
      <c r="AT141" s="163" t="s">
        <v>143</v>
      </c>
      <c r="AU141" s="163" t="s">
        <v>88</v>
      </c>
      <c r="AV141" s="13" t="s">
        <v>88</v>
      </c>
      <c r="AW141" s="13" t="s">
        <v>34</v>
      </c>
      <c r="AX141" s="13" t="s">
        <v>80</v>
      </c>
      <c r="AY141" s="163" t="s">
        <v>131</v>
      </c>
    </row>
    <row r="142" spans="1:65" s="14" customFormat="1" ht="11.25">
      <c r="B142" s="169"/>
      <c r="D142" s="157" t="s">
        <v>143</v>
      </c>
      <c r="E142" s="170" t="s">
        <v>1</v>
      </c>
      <c r="F142" s="171" t="s">
        <v>88</v>
      </c>
      <c r="H142" s="172">
        <v>1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0" t="s">
        <v>143</v>
      </c>
      <c r="AU142" s="170" t="s">
        <v>88</v>
      </c>
      <c r="AV142" s="14" t="s">
        <v>90</v>
      </c>
      <c r="AW142" s="14" t="s">
        <v>34</v>
      </c>
      <c r="AX142" s="14" t="s">
        <v>80</v>
      </c>
      <c r="AY142" s="170" t="s">
        <v>131</v>
      </c>
    </row>
    <row r="143" spans="1:65" s="15" customFormat="1" ht="11.25">
      <c r="B143" s="177"/>
      <c r="D143" s="157" t="s">
        <v>143</v>
      </c>
      <c r="E143" s="178" t="s">
        <v>1</v>
      </c>
      <c r="F143" s="179" t="s">
        <v>146</v>
      </c>
      <c r="H143" s="180">
        <v>1</v>
      </c>
      <c r="I143" s="181"/>
      <c r="L143" s="177"/>
      <c r="M143" s="182"/>
      <c r="N143" s="183"/>
      <c r="O143" s="183"/>
      <c r="P143" s="183"/>
      <c r="Q143" s="183"/>
      <c r="R143" s="183"/>
      <c r="S143" s="183"/>
      <c r="T143" s="184"/>
      <c r="AT143" s="178" t="s">
        <v>143</v>
      </c>
      <c r="AU143" s="178" t="s">
        <v>88</v>
      </c>
      <c r="AV143" s="15" t="s">
        <v>139</v>
      </c>
      <c r="AW143" s="15" t="s">
        <v>34</v>
      </c>
      <c r="AX143" s="15" t="s">
        <v>88</v>
      </c>
      <c r="AY143" s="178" t="s">
        <v>131</v>
      </c>
    </row>
    <row r="144" spans="1:65" s="2" customFormat="1" ht="16.5" customHeight="1">
      <c r="A144" s="32"/>
      <c r="B144" s="143"/>
      <c r="C144" s="144" t="s">
        <v>174</v>
      </c>
      <c r="D144" s="144" t="s">
        <v>134</v>
      </c>
      <c r="E144" s="145" t="s">
        <v>514</v>
      </c>
      <c r="F144" s="146" t="s">
        <v>515</v>
      </c>
      <c r="G144" s="147" t="s">
        <v>487</v>
      </c>
      <c r="H144" s="148">
        <v>1</v>
      </c>
      <c r="I144" s="149"/>
      <c r="J144" s="150">
        <f>ROUND(I144*H144,2)</f>
        <v>0</v>
      </c>
      <c r="K144" s="146" t="s">
        <v>138</v>
      </c>
      <c r="L144" s="33"/>
      <c r="M144" s="151" t="s">
        <v>1</v>
      </c>
      <c r="N144" s="152" t="s">
        <v>45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139</v>
      </c>
      <c r="AT144" s="155" t="s">
        <v>134</v>
      </c>
      <c r="AU144" s="155" t="s">
        <v>88</v>
      </c>
      <c r="AY144" s="17" t="s">
        <v>131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88</v>
      </c>
      <c r="BK144" s="156">
        <f>ROUND(I144*H144,2)</f>
        <v>0</v>
      </c>
      <c r="BL144" s="17" t="s">
        <v>139</v>
      </c>
      <c r="BM144" s="155" t="s">
        <v>516</v>
      </c>
    </row>
    <row r="145" spans="1:65" s="2" customFormat="1" ht="11.25">
      <c r="A145" s="32"/>
      <c r="B145" s="33"/>
      <c r="C145" s="32"/>
      <c r="D145" s="157" t="s">
        <v>141</v>
      </c>
      <c r="E145" s="32"/>
      <c r="F145" s="158" t="s">
        <v>515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141</v>
      </c>
      <c r="AU145" s="17" t="s">
        <v>88</v>
      </c>
    </row>
    <row r="146" spans="1:65" s="13" customFormat="1" ht="11.25">
      <c r="B146" s="162"/>
      <c r="D146" s="157" t="s">
        <v>143</v>
      </c>
      <c r="E146" s="163" t="s">
        <v>1</v>
      </c>
      <c r="F146" s="164" t="s">
        <v>515</v>
      </c>
      <c r="H146" s="163" t="s">
        <v>1</v>
      </c>
      <c r="I146" s="165"/>
      <c r="L146" s="162"/>
      <c r="M146" s="166"/>
      <c r="N146" s="167"/>
      <c r="O146" s="167"/>
      <c r="P146" s="167"/>
      <c r="Q146" s="167"/>
      <c r="R146" s="167"/>
      <c r="S146" s="167"/>
      <c r="T146" s="168"/>
      <c r="AT146" s="163" t="s">
        <v>143</v>
      </c>
      <c r="AU146" s="163" t="s">
        <v>88</v>
      </c>
      <c r="AV146" s="13" t="s">
        <v>88</v>
      </c>
      <c r="AW146" s="13" t="s">
        <v>34</v>
      </c>
      <c r="AX146" s="13" t="s">
        <v>80</v>
      </c>
      <c r="AY146" s="163" t="s">
        <v>131</v>
      </c>
    </row>
    <row r="147" spans="1:65" s="14" customFormat="1" ht="11.25">
      <c r="B147" s="169"/>
      <c r="D147" s="157" t="s">
        <v>143</v>
      </c>
      <c r="E147" s="170" t="s">
        <v>1</v>
      </c>
      <c r="F147" s="171" t="s">
        <v>88</v>
      </c>
      <c r="H147" s="172">
        <v>1</v>
      </c>
      <c r="I147" s="173"/>
      <c r="L147" s="169"/>
      <c r="M147" s="174"/>
      <c r="N147" s="175"/>
      <c r="O147" s="175"/>
      <c r="P147" s="175"/>
      <c r="Q147" s="175"/>
      <c r="R147" s="175"/>
      <c r="S147" s="175"/>
      <c r="T147" s="176"/>
      <c r="AT147" s="170" t="s">
        <v>143</v>
      </c>
      <c r="AU147" s="170" t="s">
        <v>88</v>
      </c>
      <c r="AV147" s="14" t="s">
        <v>90</v>
      </c>
      <c r="AW147" s="14" t="s">
        <v>34</v>
      </c>
      <c r="AX147" s="14" t="s">
        <v>80</v>
      </c>
      <c r="AY147" s="170" t="s">
        <v>131</v>
      </c>
    </row>
    <row r="148" spans="1:65" s="15" customFormat="1" ht="11.25">
      <c r="B148" s="177"/>
      <c r="D148" s="157" t="s">
        <v>143</v>
      </c>
      <c r="E148" s="178" t="s">
        <v>1</v>
      </c>
      <c r="F148" s="179" t="s">
        <v>146</v>
      </c>
      <c r="H148" s="180">
        <v>1</v>
      </c>
      <c r="I148" s="181"/>
      <c r="L148" s="177"/>
      <c r="M148" s="182"/>
      <c r="N148" s="183"/>
      <c r="O148" s="183"/>
      <c r="P148" s="183"/>
      <c r="Q148" s="183"/>
      <c r="R148" s="183"/>
      <c r="S148" s="183"/>
      <c r="T148" s="184"/>
      <c r="AT148" s="178" t="s">
        <v>143</v>
      </c>
      <c r="AU148" s="178" t="s">
        <v>88</v>
      </c>
      <c r="AV148" s="15" t="s">
        <v>139</v>
      </c>
      <c r="AW148" s="15" t="s">
        <v>34</v>
      </c>
      <c r="AX148" s="15" t="s">
        <v>88</v>
      </c>
      <c r="AY148" s="178" t="s">
        <v>131</v>
      </c>
    </row>
    <row r="149" spans="1:65" s="2" customFormat="1" ht="16.5" customHeight="1">
      <c r="A149" s="32"/>
      <c r="B149" s="143"/>
      <c r="C149" s="144" t="s">
        <v>181</v>
      </c>
      <c r="D149" s="144" t="s">
        <v>134</v>
      </c>
      <c r="E149" s="145" t="s">
        <v>517</v>
      </c>
      <c r="F149" s="146" t="s">
        <v>518</v>
      </c>
      <c r="G149" s="147" t="s">
        <v>475</v>
      </c>
      <c r="H149" s="148">
        <v>20</v>
      </c>
      <c r="I149" s="149"/>
      <c r="J149" s="150">
        <f>ROUND(I149*H149,2)</f>
        <v>0</v>
      </c>
      <c r="K149" s="146" t="s">
        <v>138</v>
      </c>
      <c r="L149" s="33"/>
      <c r="M149" s="151" t="s">
        <v>1</v>
      </c>
      <c r="N149" s="152" t="s">
        <v>45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139</v>
      </c>
      <c r="AT149" s="155" t="s">
        <v>134</v>
      </c>
      <c r="AU149" s="155" t="s">
        <v>88</v>
      </c>
      <c r="AY149" s="17" t="s">
        <v>131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88</v>
      </c>
      <c r="BK149" s="156">
        <f>ROUND(I149*H149,2)</f>
        <v>0</v>
      </c>
      <c r="BL149" s="17" t="s">
        <v>139</v>
      </c>
      <c r="BM149" s="155" t="s">
        <v>519</v>
      </c>
    </row>
    <row r="150" spans="1:65" s="2" customFormat="1" ht="11.25">
      <c r="A150" s="32"/>
      <c r="B150" s="33"/>
      <c r="C150" s="32"/>
      <c r="D150" s="157" t="s">
        <v>141</v>
      </c>
      <c r="E150" s="32"/>
      <c r="F150" s="158" t="s">
        <v>518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141</v>
      </c>
      <c r="AU150" s="17" t="s">
        <v>88</v>
      </c>
    </row>
    <row r="151" spans="1:65" s="13" customFormat="1" ht="11.25">
      <c r="B151" s="162"/>
      <c r="D151" s="157" t="s">
        <v>143</v>
      </c>
      <c r="E151" s="163" t="s">
        <v>1</v>
      </c>
      <c r="F151" s="164" t="s">
        <v>518</v>
      </c>
      <c r="H151" s="163" t="s">
        <v>1</v>
      </c>
      <c r="I151" s="165"/>
      <c r="L151" s="162"/>
      <c r="M151" s="166"/>
      <c r="N151" s="167"/>
      <c r="O151" s="167"/>
      <c r="P151" s="167"/>
      <c r="Q151" s="167"/>
      <c r="R151" s="167"/>
      <c r="S151" s="167"/>
      <c r="T151" s="168"/>
      <c r="AT151" s="163" t="s">
        <v>143</v>
      </c>
      <c r="AU151" s="163" t="s">
        <v>88</v>
      </c>
      <c r="AV151" s="13" t="s">
        <v>88</v>
      </c>
      <c r="AW151" s="13" t="s">
        <v>34</v>
      </c>
      <c r="AX151" s="13" t="s">
        <v>80</v>
      </c>
      <c r="AY151" s="163" t="s">
        <v>131</v>
      </c>
    </row>
    <row r="152" spans="1:65" s="14" customFormat="1" ht="11.25">
      <c r="B152" s="169"/>
      <c r="D152" s="157" t="s">
        <v>143</v>
      </c>
      <c r="E152" s="170" t="s">
        <v>1</v>
      </c>
      <c r="F152" s="171" t="s">
        <v>281</v>
      </c>
      <c r="H152" s="172">
        <v>20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0" t="s">
        <v>143</v>
      </c>
      <c r="AU152" s="170" t="s">
        <v>88</v>
      </c>
      <c r="AV152" s="14" t="s">
        <v>90</v>
      </c>
      <c r="AW152" s="14" t="s">
        <v>34</v>
      </c>
      <c r="AX152" s="14" t="s">
        <v>80</v>
      </c>
      <c r="AY152" s="170" t="s">
        <v>131</v>
      </c>
    </row>
    <row r="153" spans="1:65" s="15" customFormat="1" ht="11.25">
      <c r="B153" s="177"/>
      <c r="D153" s="157" t="s">
        <v>143</v>
      </c>
      <c r="E153" s="178" t="s">
        <v>1</v>
      </c>
      <c r="F153" s="179" t="s">
        <v>146</v>
      </c>
      <c r="H153" s="180">
        <v>20</v>
      </c>
      <c r="I153" s="181"/>
      <c r="L153" s="177"/>
      <c r="M153" s="182"/>
      <c r="N153" s="183"/>
      <c r="O153" s="183"/>
      <c r="P153" s="183"/>
      <c r="Q153" s="183"/>
      <c r="R153" s="183"/>
      <c r="S153" s="183"/>
      <c r="T153" s="184"/>
      <c r="AT153" s="178" t="s">
        <v>143</v>
      </c>
      <c r="AU153" s="178" t="s">
        <v>88</v>
      </c>
      <c r="AV153" s="15" t="s">
        <v>139</v>
      </c>
      <c r="AW153" s="15" t="s">
        <v>34</v>
      </c>
      <c r="AX153" s="15" t="s">
        <v>88</v>
      </c>
      <c r="AY153" s="178" t="s">
        <v>131</v>
      </c>
    </row>
    <row r="154" spans="1:65" s="2" customFormat="1" ht="16.5" customHeight="1">
      <c r="A154" s="32"/>
      <c r="B154" s="143"/>
      <c r="C154" s="144" t="s">
        <v>188</v>
      </c>
      <c r="D154" s="144" t="s">
        <v>134</v>
      </c>
      <c r="E154" s="145" t="s">
        <v>520</v>
      </c>
      <c r="F154" s="146" t="s">
        <v>521</v>
      </c>
      <c r="G154" s="147" t="s">
        <v>487</v>
      </c>
      <c r="H154" s="148">
        <v>1</v>
      </c>
      <c r="I154" s="149"/>
      <c r="J154" s="150">
        <f>ROUND(I154*H154,2)</f>
        <v>0</v>
      </c>
      <c r="K154" s="146" t="s">
        <v>138</v>
      </c>
      <c r="L154" s="33"/>
      <c r="M154" s="151" t="s">
        <v>1</v>
      </c>
      <c r="N154" s="152" t="s">
        <v>45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522</v>
      </c>
      <c r="AT154" s="155" t="s">
        <v>134</v>
      </c>
      <c r="AU154" s="155" t="s">
        <v>88</v>
      </c>
      <c r="AY154" s="17" t="s">
        <v>131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88</v>
      </c>
      <c r="BK154" s="156">
        <f>ROUND(I154*H154,2)</f>
        <v>0</v>
      </c>
      <c r="BL154" s="17" t="s">
        <v>522</v>
      </c>
      <c r="BM154" s="155" t="s">
        <v>523</v>
      </c>
    </row>
    <row r="155" spans="1:65" s="2" customFormat="1" ht="11.25">
      <c r="A155" s="32"/>
      <c r="B155" s="33"/>
      <c r="C155" s="32"/>
      <c r="D155" s="157" t="s">
        <v>141</v>
      </c>
      <c r="E155" s="32"/>
      <c r="F155" s="158" t="s">
        <v>521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141</v>
      </c>
      <c r="AU155" s="17" t="s">
        <v>88</v>
      </c>
    </row>
    <row r="156" spans="1:65" s="13" customFormat="1" ht="11.25">
      <c r="B156" s="162"/>
      <c r="D156" s="157" t="s">
        <v>143</v>
      </c>
      <c r="E156" s="163" t="s">
        <v>1</v>
      </c>
      <c r="F156" s="164" t="s">
        <v>524</v>
      </c>
      <c r="H156" s="163" t="s">
        <v>1</v>
      </c>
      <c r="I156" s="165"/>
      <c r="L156" s="162"/>
      <c r="M156" s="166"/>
      <c r="N156" s="167"/>
      <c r="O156" s="167"/>
      <c r="P156" s="167"/>
      <c r="Q156" s="167"/>
      <c r="R156" s="167"/>
      <c r="S156" s="167"/>
      <c r="T156" s="168"/>
      <c r="AT156" s="163" t="s">
        <v>143</v>
      </c>
      <c r="AU156" s="163" t="s">
        <v>88</v>
      </c>
      <c r="AV156" s="13" t="s">
        <v>88</v>
      </c>
      <c r="AW156" s="13" t="s">
        <v>34</v>
      </c>
      <c r="AX156" s="13" t="s">
        <v>80</v>
      </c>
      <c r="AY156" s="163" t="s">
        <v>131</v>
      </c>
    </row>
    <row r="157" spans="1:65" s="14" customFormat="1" ht="11.25">
      <c r="B157" s="169"/>
      <c r="D157" s="157" t="s">
        <v>143</v>
      </c>
      <c r="E157" s="170" t="s">
        <v>1</v>
      </c>
      <c r="F157" s="171" t="s">
        <v>88</v>
      </c>
      <c r="H157" s="172">
        <v>1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143</v>
      </c>
      <c r="AU157" s="170" t="s">
        <v>88</v>
      </c>
      <c r="AV157" s="14" t="s">
        <v>90</v>
      </c>
      <c r="AW157" s="14" t="s">
        <v>34</v>
      </c>
      <c r="AX157" s="14" t="s">
        <v>80</v>
      </c>
      <c r="AY157" s="170" t="s">
        <v>131</v>
      </c>
    </row>
    <row r="158" spans="1:65" s="15" customFormat="1" ht="11.25">
      <c r="B158" s="177"/>
      <c r="D158" s="157" t="s">
        <v>143</v>
      </c>
      <c r="E158" s="178" t="s">
        <v>1</v>
      </c>
      <c r="F158" s="179" t="s">
        <v>146</v>
      </c>
      <c r="H158" s="180">
        <v>1</v>
      </c>
      <c r="I158" s="181"/>
      <c r="L158" s="177"/>
      <c r="M158" s="182"/>
      <c r="N158" s="183"/>
      <c r="O158" s="183"/>
      <c r="P158" s="183"/>
      <c r="Q158" s="183"/>
      <c r="R158" s="183"/>
      <c r="S158" s="183"/>
      <c r="T158" s="184"/>
      <c r="AT158" s="178" t="s">
        <v>143</v>
      </c>
      <c r="AU158" s="178" t="s">
        <v>88</v>
      </c>
      <c r="AV158" s="15" t="s">
        <v>139</v>
      </c>
      <c r="AW158" s="15" t="s">
        <v>34</v>
      </c>
      <c r="AX158" s="15" t="s">
        <v>88</v>
      </c>
      <c r="AY158" s="178" t="s">
        <v>131</v>
      </c>
    </row>
    <row r="159" spans="1:65" s="2" customFormat="1" ht="21.75" customHeight="1">
      <c r="A159" s="32"/>
      <c r="B159" s="143"/>
      <c r="C159" s="144" t="s">
        <v>196</v>
      </c>
      <c r="D159" s="144" t="s">
        <v>134</v>
      </c>
      <c r="E159" s="145" t="s">
        <v>525</v>
      </c>
      <c r="F159" s="146" t="s">
        <v>526</v>
      </c>
      <c r="G159" s="147" t="s">
        <v>487</v>
      </c>
      <c r="H159" s="148">
        <v>1</v>
      </c>
      <c r="I159" s="149"/>
      <c r="J159" s="150">
        <f>ROUND(I159*H159,2)</f>
        <v>0</v>
      </c>
      <c r="K159" s="146" t="s">
        <v>1</v>
      </c>
      <c r="L159" s="33"/>
      <c r="M159" s="151" t="s">
        <v>1</v>
      </c>
      <c r="N159" s="152" t="s">
        <v>45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139</v>
      </c>
      <c r="AT159" s="155" t="s">
        <v>134</v>
      </c>
      <c r="AU159" s="155" t="s">
        <v>88</v>
      </c>
      <c r="AY159" s="17" t="s">
        <v>131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88</v>
      </c>
      <c r="BK159" s="156">
        <f>ROUND(I159*H159,2)</f>
        <v>0</v>
      </c>
      <c r="BL159" s="17" t="s">
        <v>139</v>
      </c>
      <c r="BM159" s="155" t="s">
        <v>527</v>
      </c>
    </row>
    <row r="160" spans="1:65" s="13" customFormat="1" ht="11.25">
      <c r="B160" s="162"/>
      <c r="D160" s="157" t="s">
        <v>143</v>
      </c>
      <c r="E160" s="163" t="s">
        <v>1</v>
      </c>
      <c r="F160" s="164" t="s">
        <v>528</v>
      </c>
      <c r="H160" s="163" t="s">
        <v>1</v>
      </c>
      <c r="I160" s="165"/>
      <c r="L160" s="162"/>
      <c r="M160" s="166"/>
      <c r="N160" s="167"/>
      <c r="O160" s="167"/>
      <c r="P160" s="167"/>
      <c r="Q160" s="167"/>
      <c r="R160" s="167"/>
      <c r="S160" s="167"/>
      <c r="T160" s="168"/>
      <c r="AT160" s="163" t="s">
        <v>143</v>
      </c>
      <c r="AU160" s="163" t="s">
        <v>88</v>
      </c>
      <c r="AV160" s="13" t="s">
        <v>88</v>
      </c>
      <c r="AW160" s="13" t="s">
        <v>34</v>
      </c>
      <c r="AX160" s="13" t="s">
        <v>80</v>
      </c>
      <c r="AY160" s="163" t="s">
        <v>131</v>
      </c>
    </row>
    <row r="161" spans="1:65" s="14" customFormat="1" ht="11.25">
      <c r="B161" s="169"/>
      <c r="D161" s="157" t="s">
        <v>143</v>
      </c>
      <c r="E161" s="170" t="s">
        <v>1</v>
      </c>
      <c r="F161" s="171" t="s">
        <v>88</v>
      </c>
      <c r="H161" s="172">
        <v>1</v>
      </c>
      <c r="I161" s="173"/>
      <c r="L161" s="169"/>
      <c r="M161" s="174"/>
      <c r="N161" s="175"/>
      <c r="O161" s="175"/>
      <c r="P161" s="175"/>
      <c r="Q161" s="175"/>
      <c r="R161" s="175"/>
      <c r="S161" s="175"/>
      <c r="T161" s="176"/>
      <c r="AT161" s="170" t="s">
        <v>143</v>
      </c>
      <c r="AU161" s="170" t="s">
        <v>88</v>
      </c>
      <c r="AV161" s="14" t="s">
        <v>90</v>
      </c>
      <c r="AW161" s="14" t="s">
        <v>34</v>
      </c>
      <c r="AX161" s="14" t="s">
        <v>80</v>
      </c>
      <c r="AY161" s="170" t="s">
        <v>131</v>
      </c>
    </row>
    <row r="162" spans="1:65" s="15" customFormat="1" ht="11.25">
      <c r="B162" s="177"/>
      <c r="D162" s="157" t="s">
        <v>143</v>
      </c>
      <c r="E162" s="178" t="s">
        <v>1</v>
      </c>
      <c r="F162" s="179" t="s">
        <v>146</v>
      </c>
      <c r="H162" s="180">
        <v>1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143</v>
      </c>
      <c r="AU162" s="178" t="s">
        <v>88</v>
      </c>
      <c r="AV162" s="15" t="s">
        <v>139</v>
      </c>
      <c r="AW162" s="15" t="s">
        <v>34</v>
      </c>
      <c r="AX162" s="15" t="s">
        <v>88</v>
      </c>
      <c r="AY162" s="178" t="s">
        <v>131</v>
      </c>
    </row>
    <row r="163" spans="1:65" s="2" customFormat="1" ht="16.5" customHeight="1">
      <c r="A163" s="32"/>
      <c r="B163" s="143"/>
      <c r="C163" s="144" t="s">
        <v>203</v>
      </c>
      <c r="D163" s="144" t="s">
        <v>134</v>
      </c>
      <c r="E163" s="145" t="s">
        <v>529</v>
      </c>
      <c r="F163" s="146" t="s">
        <v>530</v>
      </c>
      <c r="G163" s="147" t="s">
        <v>487</v>
      </c>
      <c r="H163" s="148">
        <v>1</v>
      </c>
      <c r="I163" s="149"/>
      <c r="J163" s="150">
        <f>ROUND(I163*H163,2)</f>
        <v>0</v>
      </c>
      <c r="K163" s="146" t="s">
        <v>1</v>
      </c>
      <c r="L163" s="33"/>
      <c r="M163" s="198" t="s">
        <v>1</v>
      </c>
      <c r="N163" s="199" t="s">
        <v>45</v>
      </c>
      <c r="O163" s="200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139</v>
      </c>
      <c r="AT163" s="155" t="s">
        <v>134</v>
      </c>
      <c r="AU163" s="155" t="s">
        <v>88</v>
      </c>
      <c r="AY163" s="17" t="s">
        <v>131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88</v>
      </c>
      <c r="BK163" s="156">
        <f>ROUND(I163*H163,2)</f>
        <v>0</v>
      </c>
      <c r="BL163" s="17" t="s">
        <v>139</v>
      </c>
      <c r="BM163" s="155" t="s">
        <v>531</v>
      </c>
    </row>
    <row r="164" spans="1:65" s="2" customFormat="1" ht="6.95" customHeight="1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16:K16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101 - Komunikace</vt:lpstr>
      <vt:lpstr>SO 102 - Komunikace-výměn...</vt:lpstr>
      <vt:lpstr>SO 201 - Opěrná zeď</vt:lpstr>
      <vt:lpstr>VRN - Vedlejší rozpočtové...</vt:lpstr>
      <vt:lpstr>'Rekapitulace stavby'!Názvy_tisku</vt:lpstr>
      <vt:lpstr>'SO 101 - Komunikace'!Názvy_tisku</vt:lpstr>
      <vt:lpstr>'SO 102 - Komunikace-výměn...'!Názvy_tisku</vt:lpstr>
      <vt:lpstr>'SO 201 - Opěrná zeď'!Názvy_tisku</vt:lpstr>
      <vt:lpstr>'VRN - Vedlejší rozpočtové...'!Názvy_tisku</vt:lpstr>
      <vt:lpstr>'Rekapitulace stavby'!Oblast_tisku</vt:lpstr>
      <vt:lpstr>'SO 101 - Komunikace'!Oblast_tisku</vt:lpstr>
      <vt:lpstr>'SO 102 - Komunikace-výměn...'!Oblast_tisku</vt:lpstr>
      <vt:lpstr>'SO 201 - Opěrná zeď'!Oblast_tisku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Šprincl</dc:creator>
  <cp:lastModifiedBy>Zábranský Ladislav</cp:lastModifiedBy>
  <dcterms:created xsi:type="dcterms:W3CDTF">2023-05-29T07:36:24Z</dcterms:created>
  <dcterms:modified xsi:type="dcterms:W3CDTF">2023-05-30T04:32:19Z</dcterms:modified>
</cp:coreProperties>
</file>