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110 - Komunikace" sheetId="2" r:id="rId2"/>
    <sheet name="SO120 - Chodníky" sheetId="3" r:id="rId3"/>
    <sheet name="SO310 - Odvodnění komunikace" sheetId="4" r:id="rId4"/>
    <sheet name="SO800 - Vegetační úpravy" sheetId="5" r:id="rId5"/>
    <sheet name="SO930 - Nové zábradlí" sheetId="6" r:id="rId6"/>
    <sheet name="VRN - Vedlejší rozpočtové..." sheetId="7" r:id="rId7"/>
  </sheets>
  <definedNames>
    <definedName name="_xlnm.Print_Area" localSheetId="0">'Rekapitulace stavby'!$D$4:$AO$76,'Rekapitulace stavby'!$C$82:$AQ$101</definedName>
    <definedName name="_xlnm._FilterDatabase" localSheetId="1" hidden="1">'SO110 - Komunikace'!$C$123:$K$296</definedName>
    <definedName name="_xlnm.Print_Area" localSheetId="1">'SO110 - Komunikace'!$C$4:$J$76,'SO110 - Komunikace'!$C$82:$J$105,'SO110 - Komunikace'!$C$111:$K$296</definedName>
    <definedName name="_xlnm._FilterDatabase" localSheetId="2" hidden="1">'SO120 - Chodníky'!$C$123:$K$279</definedName>
    <definedName name="_xlnm.Print_Area" localSheetId="2">'SO120 - Chodníky'!$C$4:$J$76,'SO120 - Chodníky'!$C$82:$J$105,'SO120 - Chodníky'!$C$111:$K$279</definedName>
    <definedName name="_xlnm._FilterDatabase" localSheetId="3" hidden="1">'SO310 - Odvodnění komunikace'!$C$121:$K$204</definedName>
    <definedName name="_xlnm.Print_Area" localSheetId="3">'SO310 - Odvodnění komunikace'!$C$4:$J$76,'SO310 - Odvodnění komunikace'!$C$82:$J$103,'SO310 - Odvodnění komunikace'!$C$109:$K$204</definedName>
    <definedName name="_xlnm._FilterDatabase" localSheetId="4" hidden="1">'SO800 - Vegetační úpravy'!$C$117:$K$137</definedName>
    <definedName name="_xlnm.Print_Area" localSheetId="4">'SO800 - Vegetační úpravy'!$C$4:$J$76,'SO800 - Vegetační úpravy'!$C$82:$J$99,'SO800 - Vegetační úpravy'!$C$105:$K$137</definedName>
    <definedName name="_xlnm._FilterDatabase" localSheetId="5" hidden="1">'SO930 - Nové zábradlí'!$C$117:$K$127</definedName>
    <definedName name="_xlnm.Print_Area" localSheetId="5">'SO930 - Nové zábradlí'!$C$4:$J$76,'SO930 - Nové zábradlí'!$C$82:$J$99,'SO930 - Nové zábradlí'!$C$105:$K$127</definedName>
    <definedName name="_xlnm._FilterDatabase" localSheetId="6" hidden="1">'VRN - Vedlejší rozpočtové...'!$C$119:$K$156</definedName>
    <definedName name="_xlnm.Print_Area" localSheetId="6">'VRN - Vedlejší rozpočtové...'!$C$4:$J$76,'VRN - Vedlejší rozpočtové...'!$C$82:$J$101,'VRN - Vedlejší rozpočtové...'!$C$107:$K$156</definedName>
    <definedName name="_xlnm.Print_Titles" localSheetId="0">'Rekapitulace stavby'!$92:$92</definedName>
    <definedName name="_xlnm.Print_Titles" localSheetId="1">'SO110 - Komunikace'!$123:$123</definedName>
    <definedName name="_xlnm.Print_Titles" localSheetId="2">'SO120 - Chodníky'!$123:$123</definedName>
    <definedName name="_xlnm.Print_Titles" localSheetId="3">'SO310 - Odvodnění komunikace'!$121:$121</definedName>
    <definedName name="_xlnm.Print_Titles" localSheetId="4">'SO800 - Vegetační úpravy'!$117:$117</definedName>
    <definedName name="_xlnm.Print_Titles" localSheetId="5">'SO930 - Nové zábradlí'!$117:$117</definedName>
    <definedName name="_xlnm.Print_Titles" localSheetId="6">'VRN - Vedlejší rozpočtové...'!$119:$119</definedName>
  </definedNames>
  <calcPr fullCalcOnLoad="1"/>
</workbook>
</file>

<file path=xl/sharedStrings.xml><?xml version="1.0" encoding="utf-8"?>
<sst xmlns="http://schemas.openxmlformats.org/spreadsheetml/2006/main" count="5273" uniqueCount="841">
  <si>
    <t>Export Komplet</t>
  </si>
  <si>
    <t/>
  </si>
  <si>
    <t>2.0</t>
  </si>
  <si>
    <t>ZAMOK</t>
  </si>
  <si>
    <t>False</t>
  </si>
  <si>
    <t>{817443de-e47c-452a-8f62-8f6fcb54b585}</t>
  </si>
  <si>
    <t>0,01</t>
  </si>
  <si>
    <t>21</t>
  </si>
  <si>
    <t>15</t>
  </si>
  <si>
    <t>REKAPITULACE STAVBY</t>
  </si>
  <si>
    <t>v ---  níže se nacházejí doplnkové a pomocné údaje k sestavám  --- v</t>
  </si>
  <si>
    <t>Návod na vyplnění</t>
  </si>
  <si>
    <t>0,001</t>
  </si>
  <si>
    <t>Kód:</t>
  </si>
  <si>
    <t>2123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</si>
  <si>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</si>
  <si>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</si>
  <si>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III/2033 VOCHOV PRŮTAH - 1. ETAPA</t>
  </si>
  <si>
    <t>KSO:</t>
  </si>
  <si>
    <t>CC-CZ:</t>
  </si>
  <si>
    <t>Místo:</t>
  </si>
  <si>
    <t xml:space="preserve"> </t>
  </si>
  <si>
    <t>Datum:</t>
  </si>
  <si>
    <t>24. 9. 2023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</si>
  <si>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</si>
  <si>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</si>
  <si>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</si>
  <si>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</si>
  <si>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</si>
  <si>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</si>
  <si>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</si>
  <si>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</si>
  <si>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</si>
  <si>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</si>
  <si>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</si>
  <si>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</si>
  <si>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</si>
  <si>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</si>
  <si>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</si>
  <si>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</si>
  <si>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</si>
  <si>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</si>
  <si>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</si>
  <si>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</si>
  <si>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</si>
  <si>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</si>
  <si>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</si>
  <si>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</si>
  <si>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</si>
  <si>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</si>
  <si>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</si>
  <si>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</si>
  <si>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</si>
  <si>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</si>
  <si>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</si>
  <si>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</si>
  <si>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</si>
  <si>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</si>
  <si>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</si>
  <si>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</si>
  <si>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</si>
  <si>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</si>
  <si>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</si>
  <si>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</si>
  <si>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</si>
  <si>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</si>
  <si>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</si>
  <si>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</si>
  <si>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</si>
  <si>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</si>
  <si>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</si>
  <si>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</si>
  <si>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</si>
  <si>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</si>
  <si>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</si>
  <si>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</si>
  <si>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</si>
  <si>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</si>
  <si>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SO110</t>
  </si>
  <si>
    <t>Komunikace</t>
  </si>
  <si>
    <t>STA</t>
  </si>
  <si>
    <t>1</t>
  </si>
  <si>
    <t>{af122985-2b43-44ec-a8c2-f3c841ab4e76}</t>
  </si>
  <si>
    <t>2</t>
  </si>
  <si>
    <t>SO120</t>
  </si>
  <si>
    <t>Chodníky</t>
  </si>
  <si>
    <t>{96250b8d-a14b-449e-8426-68521af9ecdd}</t>
  </si>
  <si>
    <t>SO310</t>
  </si>
  <si>
    <t>Odvodnění komunikace</t>
  </si>
  <si>
    <t>{f3dcffb9-327b-4604-8aea-9c35f6978499}</t>
  </si>
  <si>
    <t>SO800</t>
  </si>
  <si>
    <t>Vegetační úpravy</t>
  </si>
  <si>
    <t>{e79e8fca-9cc6-4d23-a8cb-faf7afca7538}</t>
  </si>
  <si>
    <t>SO930</t>
  </si>
  <si>
    <t>Nové zábradlí</t>
  </si>
  <si>
    <t>{6c760f88-b333-4f3b-81a9-52a5bde8fe95}</t>
  </si>
  <si>
    <t>VRN</t>
  </si>
  <si>
    <t xml:space="preserve">Vedlejší rozpočtové náklady </t>
  </si>
  <si>
    <t>{08818717-e600-4153-95f4-f34ee0a27b6f}</t>
  </si>
  <si>
    <t>KRYCÍ LIST SOUPISU PRACÍ</t>
  </si>
  <si>
    <t>Objekt:</t>
  </si>
  <si>
    <t>SO110 - Komunikace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</si>
  <si>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</si>
  <si>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</si>
  <si>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</si>
  <si>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</si>
  <si>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</si>
  <si>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</si>
  <si>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</si>
  <si>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</si>
  <si>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</si>
  <si>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</si>
  <si>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</si>
  <si>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</si>
  <si>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</si>
  <si>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</si>
  <si>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</si>
  <si>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</si>
  <si>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</si>
  <si>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</si>
  <si>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</si>
  <si>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</si>
  <si>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</si>
  <si>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</si>
  <si>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</si>
  <si>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</si>
  <si>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</si>
  <si>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</si>
  <si>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</si>
  <si>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</si>
  <si>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</si>
  <si>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</si>
  <si>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</si>
  <si>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</si>
  <si>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113106521</t>
  </si>
  <si>
    <t>Rozebrání dlažeb vozovek a ploch s přemístěním hmot na skládku na vzdálenost do 3 m nebo s naložením na dopravní prostředek, s jakoukoliv výplní spár strojně plochy jednotlivě přes 200 m2 z drobných kostek nebo odseků s ložem z kameniva těženého</t>
  </si>
  <si>
    <t>m2</t>
  </si>
  <si>
    <t>CS ÚRS 2023 02</t>
  </si>
  <si>
    <t>4</t>
  </si>
  <si>
    <t>-1103037831</t>
  </si>
  <si>
    <t>Online PSC</t>
  </si>
  <si>
    <t>https://podminky.urs.cz/item/CS_URS_2023_02/113106521</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</si>
  <si>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</si>
  <si>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</si>
  <si>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</si>
  <si>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"Původní komunikace z žulové dlažby-odkup na místě zhotovitelem" 2333</t>
  </si>
  <si>
    <t>113107223</t>
  </si>
  <si>
    <t>Odstranění podkladů nebo krytů strojně plochy jednotlivě přes 200 m2 s přemístěním hmot na skládku na vzdálenost do 20 m nebo s naložením na dopravní prostředek z kameniva hrubého drceného, o tl. vrstvy přes 200 do 300 mm</t>
  </si>
  <si>
    <t>1584452678</t>
  </si>
  <si>
    <t>https://podminky.urs.cz/item/CS_URS_2023_02/113107223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</si>
  <si>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</si>
  <si>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"Plocha původní komunikace" 2333+730</t>
  </si>
  <si>
    <t>Součet</t>
  </si>
  <si>
    <t>3</t>
  </si>
  <si>
    <t>113154264</t>
  </si>
  <si>
    <t>Frézování živičného podkladu nebo krytu s naložením na dopravní prostředek plochy přes 500 do 1 000 m2 s překážkami v trase pruhu šířky přes 1 m do 2 m, tloušťky vrstvy 100 mm</t>
  </si>
  <si>
    <t>-1270965564</t>
  </si>
  <si>
    <t>https://podminky.urs.cz/item/CS_URS_2023_02/113154264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</si>
  <si>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</si>
  <si>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"Plocha původní komunikace - Odvoz na středisko SÚS Vochov" 730</t>
  </si>
  <si>
    <t>113202111</t>
  </si>
  <si>
    <t>Vytrhání obrub s vybouráním lože, s přemístěním hmot na skládku na vzdálenost do 3 m nebo s naložením na dopravní prostředek z krajníků nebo obrubníků stojatých</t>
  </si>
  <si>
    <t>m</t>
  </si>
  <si>
    <t>1632183125</t>
  </si>
  <si>
    <t>https://podminky.urs.cz/item/CS_URS_2023_02/113202111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</si>
  <si>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</si>
  <si>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35+12+7+14+14+18+105+38+22+75</t>
  </si>
  <si>
    <t>5</t>
  </si>
  <si>
    <t>122252206</t>
  </si>
  <si>
    <t>Odkopávky a prokopávky nezapažené pro silnice a dálnice strojně v hornině třídy těžitelnosti I přes 1 000 do 5 000 m3</t>
  </si>
  <si>
    <t>m3</t>
  </si>
  <si>
    <t>-540149091</t>
  </si>
  <si>
    <t>https://podminky.urs.cz/item/CS_URS_2023_02/122252206</t>
  </si>
  <si>
    <t>"Odkop pro konstrukci vozovka" (3118)*0,54</t>
  </si>
  <si>
    <t>"Odkop pro obruby" (356+630)*0,3*0,54+863*0,1*0,54</t>
  </si>
  <si>
    <t>"Sanace - poze se souhlasem TDI" (3118)*0,5+(356+630)*0,3*0,5+863*0,1*0,5</t>
  </si>
  <si>
    <t>"Odpočet původní konstrukce" -(3063*0,4)</t>
  </si>
  <si>
    <t>6</t>
  </si>
  <si>
    <t>132251104</t>
  </si>
  <si>
    <t>Hloubení nezapažených rýh šířky do 800 mm strojně s urovnáním dna do předepsaného profilu a spádu v hornině třídy těžitelnosti I skupiny 3 přes 100 m3</t>
  </si>
  <si>
    <t>-953369431</t>
  </si>
  <si>
    <t>https://podminky.urs.cz/item/CS_URS_2023_02/132251104</t>
  </si>
  <si>
    <t>"Rýha trativod" 415*2*0,5*0,4</t>
  </si>
  <si>
    <t>7</t>
  </si>
  <si>
    <t>162751117R</t>
  </si>
  <si>
    <t>Vodorovné přemístění výkopku nebo sypaniny po suchu na obvyklém dopravním prostředku, bez naložení výkopku, avšak se složením bez rozhrnutí z horniny třídy těžitelnosti I skupiny 1 až 3 na vzdálenost  dle možností zhotovitele.</t>
  </si>
  <si>
    <t>1865098314</t>
  </si>
  <si>
    <t>"Odkopávky, rýhy" 2414,904+166</t>
  </si>
  <si>
    <t>8</t>
  </si>
  <si>
    <t>171152111</t>
  </si>
  <si>
    <t>Uložení sypaniny do zhutněných násypů pro silnice, dálnice a letiště s rozprostřením sypaniny ve vrstvách, s hrubým urovnáním a uzavřením povrchu násypu z hornin nesoudržných sypkých v aktivní zóně</t>
  </si>
  <si>
    <t>-1599100480</t>
  </si>
  <si>
    <t>https://podminky.urs.cz/item/CS_URS_2023_02/171152111</t>
  </si>
  <si>
    <t xml:space="preserve">Poznámka k souboru cen:
1. Ceny lze použít i pro uložení sypaniny odebírané z hald, pro hlušinu apod. 2. Ceny lze použít i pro uložení sypaniny s předepsaným zhutněním na trvalé skládky. </t>
  </si>
  <si>
    <t>"Sanace - poze se souhlasem TDI" (3118)*0,6+986*0,3*0,6+863*0,1*0,6</t>
  </si>
  <si>
    <t>9</t>
  </si>
  <si>
    <t>M</t>
  </si>
  <si>
    <t>58344229</t>
  </si>
  <si>
    <t>štěrkodrť frakce 0/125</t>
  </si>
  <si>
    <t>t</t>
  </si>
  <si>
    <t>831287702</t>
  </si>
  <si>
    <t>2100,060*1,9</t>
  </si>
  <si>
    <t>10</t>
  </si>
  <si>
    <t>171201201</t>
  </si>
  <si>
    <t>Uložení sypaniny na skládky nebo meziskládky bez hutnění s upravením uložené sypaniny do předepsaného tvaru</t>
  </si>
  <si>
    <t>-520309078</t>
  </si>
  <si>
    <t>https://podminky.urs.cz/item/CS_URS_2023_02/171201201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</si>
  <si>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</si>
  <si>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11</t>
  </si>
  <si>
    <t>171201231.1</t>
  </si>
  <si>
    <t>Poplatek za uložení stavebního odpadu na recyklační skládce (skládkovné) zeminy a kamení zatříděného do Katalogu odpadů pod kódem 17 05 04</t>
  </si>
  <si>
    <t>707205594</t>
  </si>
  <si>
    <t>https://podminky.urs.cz/item/CS_URS_2023_02/171201231.1</t>
  </si>
  <si>
    <t>2580,904*1,9</t>
  </si>
  <si>
    <t>12</t>
  </si>
  <si>
    <t>181152302</t>
  </si>
  <si>
    <t>Úprava pláně na stavbách silnic a dálnic strojně v zářezech mimo skalních se zhutněním</t>
  </si>
  <si>
    <t>-1677569429</t>
  </si>
  <si>
    <t>https://podminky.urs.cz/item/CS_URS_2023_02/181152302</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</si>
  <si>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</si>
  <si>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"Vozovka" 24+30+1536+65+75+112+20+674+582</t>
  </si>
  <si>
    <t>"V místě obruby" 986*0,3+863*0,1</t>
  </si>
  <si>
    <t>Zakládání</t>
  </si>
  <si>
    <t>13</t>
  </si>
  <si>
    <t>211971110</t>
  </si>
  <si>
    <t>Zřízení opláštění výplně z geotextilie odvodňovacích žeber nebo trativodů v rýze nebo zářezu se stěnami šikmými o sklonu do 1:2</t>
  </si>
  <si>
    <t>1285499656</t>
  </si>
  <si>
    <t>https://podminky.urs.cz/item/CS_URS_2023_02/211971110</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</si>
  <si>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</si>
  <si>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415*2*2</t>
  </si>
  <si>
    <t>14</t>
  </si>
  <si>
    <t>693111990</t>
  </si>
  <si>
    <t>geotextilie netkaná separační, ochranná, filtrační, drenážní PES(70%)+PP(30%) 300g/m2</t>
  </si>
  <si>
    <t>-578983880</t>
  </si>
  <si>
    <t>212752102</t>
  </si>
  <si>
    <t>Trativody z drenážních trubek pro liniové stavby a komunikace se zřízením štěrkového lože pod trubky a s jejich obsypem v otevřeném výkopu trubka korugovaná sendvičová PE-HD SN 4 celoperforovaná 360° DN 150</t>
  </si>
  <si>
    <t>493042492</t>
  </si>
  <si>
    <t>https://podminky.urs.cz/item/CS_URS_2023_02/212752102</t>
  </si>
  <si>
    <t>415*2</t>
  </si>
  <si>
    <t>Vodorovné konstrukce</t>
  </si>
  <si>
    <t>16</t>
  </si>
  <si>
    <t>457532111</t>
  </si>
  <si>
    <t>Filtrační vrstvy jakékoliv tloušťky a sklonu z hrubého drceného kameniva se zhutněním do 10 pojezdů/m3, frakce od 4-8 do 22-32 mm</t>
  </si>
  <si>
    <t>2081896787</t>
  </si>
  <si>
    <t>https://podminky.urs.cz/item/CS_URS_2023_02/457532111</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</si>
  <si>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</si>
  <si>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"Filtrační vrstva trativod" 415*2*0,5*0,4</t>
  </si>
  <si>
    <t>Komunikace pozemní</t>
  </si>
  <si>
    <t>17</t>
  </si>
  <si>
    <t>564851111</t>
  </si>
  <si>
    <t>Podklad ze štěrkodrti ŠD s rozprostřením a zhutněním plochy přes 100 m2, po zhutnění tl. 150 mm</t>
  </si>
  <si>
    <t>-1665218799</t>
  </si>
  <si>
    <t>https://podminky.urs.cz/item/CS_URS_2023_02/564851111</t>
  </si>
  <si>
    <t>18</t>
  </si>
  <si>
    <t>564861111</t>
  </si>
  <si>
    <t>Podklad ze štěrkodrti ŠD s rozprostřením a zhutněním plochy přes 100 m2, po zhutnění tl. 200 mm</t>
  </si>
  <si>
    <t>-1998519383</t>
  </si>
  <si>
    <t>https://podminky.urs.cz/item/CS_URS_2023_02/564861111</t>
  </si>
  <si>
    <t>19</t>
  </si>
  <si>
    <t>565166122R</t>
  </si>
  <si>
    <t>Asfaltový beton vrstva podkladní ACP 22 (obalované kamenivo hrubozrnné - OKH)  s rozprostřením a zhutněním v pruhu šířky přes 3 m, po zhutnění tl. 90 mm  z modifikovaného asfaltu</t>
  </si>
  <si>
    <t>1932250206</t>
  </si>
  <si>
    <t xml:space="preserve">Poznámka k souboru cen:
1. Cenami 565 1.-610 lze oceňovat např. chodníky, úzké cesty a vjezdy v pruhu šířky do 1,5 m jakékoliv délky a jednotlivé plochy velikosti do 10 m2. 2. ČSN EN 13108-1 připouští pro ACP 22 pouze tl. 60 až 100 mm. </t>
  </si>
  <si>
    <t>20</t>
  </si>
  <si>
    <t>573231106</t>
  </si>
  <si>
    <t>Postřik spojovací PS bez posypu kamenivem ze silniční emulze, v množství 0,30 kg/m2</t>
  </si>
  <si>
    <t>-1381570608</t>
  </si>
  <si>
    <t>https://podminky.urs.cz/item/CS_URS_2023_02/573231106</t>
  </si>
  <si>
    <t>3118*2</t>
  </si>
  <si>
    <t>573191111R</t>
  </si>
  <si>
    <t>Postřik infiltrační kationaktivní emulzí v množství 0,50 kg/m2</t>
  </si>
  <si>
    <t>722529615</t>
  </si>
  <si>
    <t xml:space="preserve">Poznámka k souboru cen:
1. V ceně nejsou započteny náklady na popř. projektem předepsané očištění vozovky, které se oceňuje cenou 938 90-8411 Očištění povrchu saponátovým roztokem části C 01 tohoto katalogu. </t>
  </si>
  <si>
    <t>22</t>
  </si>
  <si>
    <t>577134141</t>
  </si>
  <si>
    <t>Asfaltový beton vrstva obrusná ACO 11 (ABS) s rozprostřením a se zhutněním z modifikovaného asfaltu v pruhu šířky přes 3 m, po zhutnění tl. 40 mm</t>
  </si>
  <si>
    <t>-263195814</t>
  </si>
  <si>
    <t>https://podminky.urs.cz/item/CS_URS_2023_02/577134141</t>
  </si>
  <si>
    <t xml:space="preserve">Poznámka k souboru cen:
1. Cenami 577 1.-40 lze oceňovat např. chodníky, úzké cesty a vjezdy v pruhu šířky do 1,5 m jakékoliv délky a jednotlivé plochy velikosti do 10 m2. 2. ČSN EN 13108-1 připouští pro ACO 11 pouze tl. 35 až 50 mm. </t>
  </si>
  <si>
    <t>23</t>
  </si>
  <si>
    <t>577155142</t>
  </si>
  <si>
    <t>Asfaltový beton vrstva ložní ACL 16 (ABH) s rozprostřením a zhutněním z modifikovaného asfaltu v pruhu šířky přes 3 m, po zhutnění tl. 60 mm</t>
  </si>
  <si>
    <t>-1257926291</t>
  </si>
  <si>
    <t>https://podminky.urs.cz/item/CS_URS_2023_02/577155142</t>
  </si>
  <si>
    <t xml:space="preserve">Poznámka k souboru cen:
1. Cenami 577 1.-50 lze oceňovat např. chodníky, úzké cesty a vjezdy v pruhu šířky do 1,5 m jakékoliv délky a jednotlivé plochy velikosti do 10 m2. 2. ČSN EN 13108-1 připouští pro ACL 16 pouze tl. 50 až 70 mm. </t>
  </si>
  <si>
    <t>Ostatní konstrukce a práce, bourání</t>
  </si>
  <si>
    <t>24</t>
  </si>
  <si>
    <t>914111111</t>
  </si>
  <si>
    <t>Montáž svislé dopravní značky základní velikosti do 1 m2 objímkami na sloupky nebo konzoly</t>
  </si>
  <si>
    <t>kus</t>
  </si>
  <si>
    <t>-214212323</t>
  </si>
  <si>
    <t>https://podminky.urs.cz/item/CS_URS_2023_02/914111111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</si>
  <si>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</si>
  <si>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25</t>
  </si>
  <si>
    <t>40445601</t>
  </si>
  <si>
    <t>výstražné dopravní značky A1-A30, A33 900mm</t>
  </si>
  <si>
    <t>-1705866334</t>
  </si>
  <si>
    <t>26</t>
  </si>
  <si>
    <t>40445608</t>
  </si>
  <si>
    <t>značky upravující přednost P1, P4 700mm</t>
  </si>
  <si>
    <t>337204890</t>
  </si>
  <si>
    <t>27</t>
  </si>
  <si>
    <t>40445611</t>
  </si>
  <si>
    <t>značky upravující přednost P2, P3, P8 500mm</t>
  </si>
  <si>
    <t>-1056568324</t>
  </si>
  <si>
    <t>28</t>
  </si>
  <si>
    <t>40445620</t>
  </si>
  <si>
    <t>zákazové, příkazové dopravní značky B1-B34, C1-15 700mm</t>
  </si>
  <si>
    <t>1880431626</t>
  </si>
  <si>
    <t>29</t>
  </si>
  <si>
    <t>40445622</t>
  </si>
  <si>
    <t>informativní značky provozní IP1-IP3, IP4b-IP7, IP10a, b 750x750mm</t>
  </si>
  <si>
    <t>2082206053</t>
  </si>
  <si>
    <t>30</t>
  </si>
  <si>
    <t>40445630</t>
  </si>
  <si>
    <t>informativní značky směrové IS1b, IS2b, IS3b, IS4b, IS19b 1100x500mm</t>
  </si>
  <si>
    <t>-2079577458</t>
  </si>
  <si>
    <t>31</t>
  </si>
  <si>
    <t>40445647</t>
  </si>
  <si>
    <t>dodatkové tabulky E1, E2a,b , E6, E9, E10 E12c, E17 500x500mm</t>
  </si>
  <si>
    <t>-144200550</t>
  </si>
  <si>
    <t>32</t>
  </si>
  <si>
    <t>40445653</t>
  </si>
  <si>
    <t>informativní značky zónové IZ4 1000x500mm</t>
  </si>
  <si>
    <t>-1160281828</t>
  </si>
  <si>
    <t>33</t>
  </si>
  <si>
    <t>914511112</t>
  </si>
  <si>
    <t>Montáž sloupku dopravních značek délky do 3,5 m do hliníkové patky pro sloupek D 60 mm</t>
  </si>
  <si>
    <t>-1198110393</t>
  </si>
  <si>
    <t>https://podminky.urs.cz/item/CS_URS_2023_02/914511112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</si>
  <si>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</si>
  <si>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34</t>
  </si>
  <si>
    <t>914531111</t>
  </si>
  <si>
    <t>Montáž konzol nebo nástavců pro osazení dopravních značek velikosti do 1 m2 na sloupek</t>
  </si>
  <si>
    <t>1015519559</t>
  </si>
  <si>
    <t>https://podminky.urs.cz/item/CS_URS_2023_02/914531111</t>
  </si>
  <si>
    <t xml:space="preserve">Poznámka k souboru cen:
1. V ceně nejsou započteny náklady na: a) dodání konzol nebo nástavců, tyto se oceňují ve specifikaci, b) ochranné nátěry nástavce, tyto se oceňují příslušnými cenami katalogu 800-783 Nátěry. </t>
  </si>
  <si>
    <t>35</t>
  </si>
  <si>
    <t>40445225</t>
  </si>
  <si>
    <t>sloupek pro dopravní značku Zn D 60mm v 3,5m</t>
  </si>
  <si>
    <t>390184133</t>
  </si>
  <si>
    <t>36</t>
  </si>
  <si>
    <t>40445240</t>
  </si>
  <si>
    <t>patka pro sloupek Al D 60mm</t>
  </si>
  <si>
    <t>51949247</t>
  </si>
  <si>
    <t>37</t>
  </si>
  <si>
    <t>40445256</t>
  </si>
  <si>
    <t>svorka upínací na sloupek dopravní značky D 60mm</t>
  </si>
  <si>
    <t>-837665652</t>
  </si>
  <si>
    <t>38</t>
  </si>
  <si>
    <t>40445253</t>
  </si>
  <si>
    <t>víčko plastové na sloupek D 60mm</t>
  </si>
  <si>
    <t>-1995863379</t>
  </si>
  <si>
    <t>39</t>
  </si>
  <si>
    <t>915211111</t>
  </si>
  <si>
    <t>Vodorovné dopravní značení stříkaným plastem dělící čára šířky 125 mm souvislá bílá základní</t>
  </si>
  <si>
    <t>1322914074</t>
  </si>
  <si>
    <t>https://podminky.urs.cz/item/CS_URS_2023_02/915211111</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</si>
  <si>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</si>
  <si>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0,125" 253+143+4+12+33+315</t>
  </si>
  <si>
    <t>40</t>
  </si>
  <si>
    <t>915221121</t>
  </si>
  <si>
    <t>Vodorovné dopravní značení stříkaným plastem vodící čára bílá šířky 250 mm přerušovaná základní</t>
  </si>
  <si>
    <t>-250172551</t>
  </si>
  <si>
    <t>https://podminky.urs.cz/item/CS_URS_2023_02/915221121</t>
  </si>
  <si>
    <t>"V2b 1,5/1,5/0,25" 18+21+23+16</t>
  </si>
  <si>
    <t>41</t>
  </si>
  <si>
    <t>915611111</t>
  </si>
  <si>
    <t>Předznačení pro vodorovné značení stříkané barvou nebo prováděné z nátěrových hmot liniové dělicí čáry, vodicí proužky</t>
  </si>
  <si>
    <t>197195123</t>
  </si>
  <si>
    <t>https://podminky.urs.cz/item/CS_URS_2023_02/915611111</t>
  </si>
  <si>
    <t xml:space="preserve">Poznámka k souboru cen:
1. Množství měrných jednotek se určuje: a) pro cenu -1111 v m délky dělicí čáry nebo vodícího proužku (včetně mezer), b) pro cenu -1112 v m2 natírané nebo stříkané plochy. </t>
  </si>
  <si>
    <t>760+78</t>
  </si>
  <si>
    <t>42</t>
  </si>
  <si>
    <t>916111123</t>
  </si>
  <si>
    <t>Osazení silniční obruby z dlažebních kostek v jedné řadě s ložem tl. přes 50 do 100 mm, s vyplněním a zatřením spár cementovou maltou z drobných kostek s boční opěrou z betonu prostého, do lože z betonu prostého téže značky</t>
  </si>
  <si>
    <t>39554607</t>
  </si>
  <si>
    <t>https://podminky.urs.cz/item/CS_URS_2023_02/916111123</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</si>
  <si>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</si>
  <si>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"Přídlažba" 9+53+60+325+260+156</t>
  </si>
  <si>
    <t>43</t>
  </si>
  <si>
    <t>58381007</t>
  </si>
  <si>
    <t>kostka štípaná dlažební žula drobná 8/10</t>
  </si>
  <si>
    <t>-656297533</t>
  </si>
  <si>
    <t>863*0,1</t>
  </si>
  <si>
    <t>44</t>
  </si>
  <si>
    <t>916131213</t>
  </si>
  <si>
    <t>Osazení silničního obrubníku betonového se zřízením lože, s vyplněním a zatřením spár cementovou maltou stojatého s boční opěrou z betonu prostého, do lože z betonu prostého</t>
  </si>
  <si>
    <t>-709301237</t>
  </si>
  <si>
    <t>https://podminky.urs.cz/item/CS_URS_2023_02/916131213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</si>
  <si>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</si>
  <si>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"Rovný" 7+15+1+5+20+32+110+33+35+22+29+47</t>
  </si>
  <si>
    <t>45</t>
  </si>
  <si>
    <t>59217031</t>
  </si>
  <si>
    <t>obrubník betonový silniční 1000x150x250mm</t>
  </si>
  <si>
    <t>2017485691</t>
  </si>
  <si>
    <t>46</t>
  </si>
  <si>
    <t>919122121</t>
  </si>
  <si>
    <t>Utěsnění dilatačních spár zálivkou za tepla v cementobetonovém nebo živičném krytu včetně adhezního nátěru s těsnicím profilem pod zálivkou, pro komůrky šířky 15 mm, hloubky 25 mm</t>
  </si>
  <si>
    <t>116410349</t>
  </si>
  <si>
    <t>https://podminky.urs.cz/item/CS_URS_2023_02/919122121</t>
  </si>
  <si>
    <t xml:space="preserve">Poznámka k souboru cen:
1. V cenách jsou započteny i náklady na vyčištění spár před těsněním a zalitím a náklady na impregnaci, těsnění a zalití spár včetně dodání hmot. </t>
  </si>
  <si>
    <t>29+6+9+6+4+8</t>
  </si>
  <si>
    <t>47</t>
  </si>
  <si>
    <t>919731121</t>
  </si>
  <si>
    <t>Zarovnání styčné plochy podkladu nebo krytu podél vybourané části komunikace nebo zpevněné plochy živičné tl. do 50 mm</t>
  </si>
  <si>
    <t>412273397</t>
  </si>
  <si>
    <t>https://podminky.urs.cz/item/CS_URS_2023_02/919731121</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</si>
  <si>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</si>
  <si>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48</t>
  </si>
  <si>
    <t>919735114</t>
  </si>
  <si>
    <t>Řezání stávajícího živičného krytu nebo podkladu hloubky přes 150 do 200 mm</t>
  </si>
  <si>
    <t>-74369068</t>
  </si>
  <si>
    <t>https://podminky.urs.cz/item/CS_URS_2023_02/919735114</t>
  </si>
  <si>
    <t xml:space="preserve">Poznámka k souboru cen:
1. V cenách jsou započteny i náklady na spotřebu vody. </t>
  </si>
  <si>
    <t>49</t>
  </si>
  <si>
    <t>966006132</t>
  </si>
  <si>
    <t>Odstranění dopravních nebo orientačních značek se sloupkem s uložením hmot na vzdálenost do 20 m nebo s naložením na dopravní prostředek, se zásypem jam a jeho zhutněním s betonovou patkou</t>
  </si>
  <si>
    <t>-1022053335</t>
  </si>
  <si>
    <t>https://podminky.urs.cz/item/CS_URS_2023_02/966006132</t>
  </si>
  <si>
    <t>997</t>
  </si>
  <si>
    <t>Přesun sutě</t>
  </si>
  <si>
    <t>50</t>
  </si>
  <si>
    <t>997013873</t>
  </si>
  <si>
    <t>-688965324</t>
  </si>
  <si>
    <t>https://podminky.urs.cz/item/CS_URS_2023_02/997013873</t>
  </si>
  <si>
    <t>51</t>
  </si>
  <si>
    <t>997221551R</t>
  </si>
  <si>
    <t>Vodorovná doprava suti bez naložení, ale se složením a s hrubým urovnáním ze sypkých materiálů, na vzdálenost dle možností zhotovitele</t>
  </si>
  <si>
    <t>-750856510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</si>
  <si>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</si>
  <si>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"Asfaltové frstvy - odvoz do areálu SÚS Vochov" 730*0,1*2,5</t>
  </si>
  <si>
    <t>"podkladní vrstvy" 3063*0,3*1,9</t>
  </si>
  <si>
    <t>52</t>
  </si>
  <si>
    <t>997221561R</t>
  </si>
  <si>
    <t>Vodorovná doprava suti bez naložení, ale se složením a s hrubým urovnáním z kusových materiálů, na vzdálenost dle možností zhotovitele</t>
  </si>
  <si>
    <t>-591610122</t>
  </si>
  <si>
    <t>"obruby"69,7</t>
  </si>
  <si>
    <t>53</t>
  </si>
  <si>
    <t>997221861</t>
  </si>
  <si>
    <t>Poplatek za uložení stavebního odpadu na recyklační skládce (skládkovné) z prostého betonu zatříděného do Katalogu odpadů pod kódem 17 01 01</t>
  </si>
  <si>
    <t>-1016542883</t>
  </si>
  <si>
    <t>https://podminky.urs.cz/item/CS_URS_2023_02/997221861</t>
  </si>
  <si>
    <t>998</t>
  </si>
  <si>
    <t>Přesun hmot</t>
  </si>
  <si>
    <t>54</t>
  </si>
  <si>
    <t>998225111</t>
  </si>
  <si>
    <t>Přesun hmot pro komunikace s krytem z kameniva, monolitickým betonovým nebo živičným dopravní vzdálenost do 200 m jakékoliv délky objektu</t>
  </si>
  <si>
    <t>-2127585039</t>
  </si>
  <si>
    <t>https://podminky.urs.cz/item/CS_URS_2023_02/998225111</t>
  </si>
  <si>
    <t xml:space="preserve">Poznámka k souboru cen:
1. Ceny lze použít i pro plochy letišť s krytem monolitickým betonovým nebo živičným. </t>
  </si>
  <si>
    <t>SO120 - Chodníky</t>
  </si>
  <si>
    <t xml:space="preserve">    3 - Svislé a kompletní konstrukce</t>
  </si>
  <si>
    <t>113106186</t>
  </si>
  <si>
    <t>Rozebrání dlažeb vozovek a ploch s přemístěním hmot na skládku na vzdálenost do 3 m nebo s naložením na dopravní prostředek, s jakoukoliv výplní spár strojně plochy jednotlivě do 50 m2 z drobných kostek nebo odseků s ložem ze živice</t>
  </si>
  <si>
    <t>1299377416</t>
  </si>
  <si>
    <t>https://podminky.urs.cz/item/CS_URS_2023_02/113106186</t>
  </si>
  <si>
    <t>"vjezdy + komunikace ze žul kostek - odkup zhotovitelem" 26+19+18+21+19+19+19+18</t>
  </si>
  <si>
    <t>113106571</t>
  </si>
  <si>
    <t>Rozebrání dlažeb vozovek a ploch s přemístěním hmot na skládku na vzdálenost do 3 m nebo s naložením na dopravní prostředek, s jakoukoliv výplní spár strojně plochy jednotlivě přes 200 m2 ze zámkové dlažby s ložem z kameniva</t>
  </si>
  <si>
    <t>-314332819</t>
  </si>
  <si>
    <t>https://podminky.urs.cz/item/CS_URS_2023_02/113106571</t>
  </si>
  <si>
    <t>"původní vjezdy a chodníky" 183+41+44+17+30+51+50+82+349+12+25+13+95+130</t>
  </si>
  <si>
    <t>113107222</t>
  </si>
  <si>
    <t>Odstranění podkladů nebo krytů strojně plochy jednotlivě přes 200 m2 s přemístěním hmot na skládku na vzdálenost do 20 m nebo s naložením na dopravní prostředek z kameniva hrubého drceného, o tl. vrstvy přes 100 do 200 mm</t>
  </si>
  <si>
    <t>-751119801</t>
  </si>
  <si>
    <t>https://podminky.urs.cz/item/CS_URS_2023_02/113107222</t>
  </si>
  <si>
    <t>"Podklad pod původní bet. dlažbou" 1122</t>
  </si>
  <si>
    <t>"Podklad pod původní betonovou plochou" 38</t>
  </si>
  <si>
    <t>"Podklad pod původním asf. chodníkem" 73</t>
  </si>
  <si>
    <t>-1355908226</t>
  </si>
  <si>
    <t>113107330</t>
  </si>
  <si>
    <t>Odstranění podkladů nebo krytů strojně plochy jednotlivě do 50 m2 s přemístěním hmot na skládku na vzdálenost do 3 m nebo s naložením na dopravní prostředek z betonu prostého, o tl. vrstvy do 100 mm</t>
  </si>
  <si>
    <t>-1568041241</t>
  </si>
  <si>
    <t>https://podminky.urs.cz/item/CS_URS_2023_02/113107330</t>
  </si>
  <si>
    <t>"Původní betonové plochy"32+6</t>
  </si>
  <si>
    <t>113154233</t>
  </si>
  <si>
    <t>Frézování živičného podkladu nebo krytu s naložením na dopravní prostředek plochy přes 500 do 1 000 m2 bez překážek v trase pruhu šířky přes 1 m do 2 m, tloušťky vrstvy 50 mm</t>
  </si>
  <si>
    <t>1351163191</t>
  </si>
  <si>
    <t>https://podminky.urs.cz/item/CS_URS_2023_02/113154233</t>
  </si>
  <si>
    <t>"Původní asf. chodník - Odvoz na středisko SÚS Vochov" 73</t>
  </si>
  <si>
    <t>1348120795</t>
  </si>
  <si>
    <t>"Původní obruby" 10+8+44+84+5+14+10+10+10+233+8+8+7+4+2+5+12</t>
  </si>
  <si>
    <t>113204111</t>
  </si>
  <si>
    <t>Vytrhání obrub s vybouráním lože, s přemístěním hmot na skládku na vzdálenost do 3 m nebo s naložením na dopravní prostředek záhonových</t>
  </si>
  <si>
    <t>-983897284</t>
  </si>
  <si>
    <t>https://podminky.urs.cz/item/CS_URS_2023_02/113204111</t>
  </si>
  <si>
    <t>2+32+26+35+10+24+27+17+40+45+19+69+15+62+16+52+23</t>
  </si>
  <si>
    <t>121151103</t>
  </si>
  <si>
    <t>Sejmutí ornice strojně při souvislé ploše do 100 m2, tl. vrstvy do 200 mm</t>
  </si>
  <si>
    <t>1843214657</t>
  </si>
  <si>
    <t>https://podminky.urs.cz/item/CS_URS_2023_02/121151103</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</si>
  <si>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</si>
  <si>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(3118+958+448+986*0,3+863*0,1+601*0,2+855)-(3063+159+73+1122+38+814*0,2+514*0,1)</t>
  </si>
  <si>
    <t>122252205</t>
  </si>
  <si>
    <t>Odkopávky a prokopávky nezapažené pro silnice a dálnice strojně v hornině třídy těžitelnosti I přes 500 do 1 000 m3</t>
  </si>
  <si>
    <t>673936674</t>
  </si>
  <si>
    <t>https://podminky.urs.cz/item/CS_URS_2023_02/122252205</t>
  </si>
  <si>
    <t>"Chodník" 958*0,24</t>
  </si>
  <si>
    <t>"Vjezd" 448*0,26</t>
  </si>
  <si>
    <t>"Odkop pro obruby" 601*0,2*0,24</t>
  </si>
  <si>
    <t>"Odpočet původní konstrukce" -(73+1122+38)*0,25+159*0,4</t>
  </si>
  <si>
    <t>"Schodiště"1,8*2*0,3*2</t>
  </si>
  <si>
    <t>1866602361</t>
  </si>
  <si>
    <t>"Odkopávky, rýhy" 132,758</t>
  </si>
  <si>
    <t>"Ornice" (1212,1-855)*0,1</t>
  </si>
  <si>
    <t>220733517</t>
  </si>
  <si>
    <t>-1779096397</t>
  </si>
  <si>
    <t>168,468*1,9</t>
  </si>
  <si>
    <t>523565918</t>
  </si>
  <si>
    <t>"Chodník" 43+117+30+104+41+23+42+141+62+18+44+20+60+36+44+41+18+39+5+2+5+3+3+4+3+4+3+3</t>
  </si>
  <si>
    <t>"Vjezd" 53+21+31+6+24+34+26+21+22+25+14+7+6+16+30+15+18+24+27+3+4+3+3+3+2+3+2+1+2+2</t>
  </si>
  <si>
    <t>"v místě obruby" 601*0,2</t>
  </si>
  <si>
    <t>"Schodiště"1,8*2*2</t>
  </si>
  <si>
    <t>Svislé a kompletní konstrukce</t>
  </si>
  <si>
    <t>339921131</t>
  </si>
  <si>
    <t>Osazování palisád betonových v řadě se zabetonováním výšky palisády do 500 mm</t>
  </si>
  <si>
    <t>1143687481</t>
  </si>
  <si>
    <t>https://podminky.urs.cz/item/CS_URS_2023_02/339921131</t>
  </si>
  <si>
    <t>"Schodiště" 2*2*2</t>
  </si>
  <si>
    <t>59228408</t>
  </si>
  <si>
    <t>palisáda betonová tyčová hranatá přírodní 110x110x600mm</t>
  </si>
  <si>
    <t>443985260</t>
  </si>
  <si>
    <t>8/0,11</t>
  </si>
  <si>
    <t>434313115</t>
  </si>
  <si>
    <t>Schody z vibrolisovaných prefabrikátů na cementovou maltu, s vyspárováním se zřízením podkladních stupňů z betonu tř. C 20/25</t>
  </si>
  <si>
    <t>-797307671</t>
  </si>
  <si>
    <t>https://podminky.urs.cz/item/CS_URS_2023_02/434313115</t>
  </si>
  <si>
    <t>13*1,5</t>
  </si>
  <si>
    <t>-882239895</t>
  </si>
  <si>
    <t>596211112</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</si>
  <si>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100 do 300 m2</t>
  </si>
  <si>
    <t>-318546384</t>
  </si>
  <si>
    <t>https://podminky.urs.cz/item/CS_URS_2023_02/596211112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</si>
  <si>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</si>
  <si>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59245006</t>
  </si>
  <si>
    <t>dlažba tvar obdélník betonová pro nevidomé 200x100x60mm barevná</t>
  </si>
  <si>
    <t>-53344744</t>
  </si>
  <si>
    <t>59245212</t>
  </si>
  <si>
    <t>dlažba zámková tvaru I 196x161x60mm přírodní</t>
  </si>
  <si>
    <t>31756296</t>
  </si>
  <si>
    <t>P</t>
  </si>
  <si>
    <t>Poznámka k položce:
Spotřeba: 36 kus/m2</t>
  </si>
  <si>
    <t>596212213</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</si>
  <si>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300 m2</t>
  </si>
  <si>
    <t>-1126600549</t>
  </si>
  <si>
    <t>https://podminky.urs.cz/item/CS_URS_2023_02/596212213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</si>
  <si>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</si>
  <si>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59245213</t>
  </si>
  <si>
    <t>dlažba zámková tvaru I 196x161x80mm přírodní</t>
  </si>
  <si>
    <t>-1606905773</t>
  </si>
  <si>
    <t>59245226</t>
  </si>
  <si>
    <t>dlažba tvar obdélník betonová pro nevidomé 200x100x80mm barevná</t>
  </si>
  <si>
    <t>-1595791509</t>
  </si>
  <si>
    <t>912111112</t>
  </si>
  <si>
    <t>Montáž zábrany parkovací tvaru sloupku do výšky 800 mm se zabetonovanou patkou</t>
  </si>
  <si>
    <t>-1070557839</t>
  </si>
  <si>
    <t>https://podminky.urs.cz/item/CS_URS_2023_02/912111112</t>
  </si>
  <si>
    <t>74910173</t>
  </si>
  <si>
    <t>sloupek parkovací pevný 60x60x800mm Zn základní s deskou</t>
  </si>
  <si>
    <t>-1697236826</t>
  </si>
  <si>
    <t>2015768248</t>
  </si>
  <si>
    <t>"Rovný" 4+30+1+50+15+21+21+5+5+12+11+15+30+8+98+46+13+32+6+4+8+8</t>
  </si>
  <si>
    <t>"Nájezdový" 3+6+12+4+3+4+6+6+3+14+10+6+5+6+6+3+7+4+3+4+3+5+5+6+2</t>
  </si>
  <si>
    <t>"Přechodový" 2+2+2+2+1+2+2+2+2+4+4+2+2+2+2+4+2+2+1+1+2+2+2+2</t>
  </si>
  <si>
    <t>59217029</t>
  </si>
  <si>
    <t>obrubník betonový silniční nájezdový 1000x150x150mm</t>
  </si>
  <si>
    <t>1441659486</t>
  </si>
  <si>
    <t>59217030</t>
  </si>
  <si>
    <t>obrubník betonový silniční přechodový 1000x150x150-250mm</t>
  </si>
  <si>
    <t>-1652396674</t>
  </si>
  <si>
    <t>1624554622</t>
  </si>
  <si>
    <t>916231213</t>
  </si>
  <si>
    <t>Osazení chodníkového obrubníku betonového se zřízením lože, s vyplněním a zatřením spár cementovou maltou stojatého s boční opěrou z betonu prostého, do lože z betonu prostého</t>
  </si>
  <si>
    <t>-747580435</t>
  </si>
  <si>
    <t>https://podminky.urs.cz/item/CS_URS_2023_02/916231213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</si>
  <si>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</si>
  <si>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24+55+18+63+3+15+125+20+38+15+35+24+32+4+23+45+3+59</t>
  </si>
  <si>
    <t>59217016</t>
  </si>
  <si>
    <t>obrubník betonový chodníkový 1000x80x250mm</t>
  </si>
  <si>
    <t>159859460</t>
  </si>
  <si>
    <t>963042819</t>
  </si>
  <si>
    <t>Bourání schodišťových stupňů betonových zhotovených na místě</t>
  </si>
  <si>
    <t>903687421</t>
  </si>
  <si>
    <t>https://podminky.urs.cz/item/CS_URS_2023_02/963042819</t>
  </si>
  <si>
    <t>13*1,6</t>
  </si>
  <si>
    <t>1481861291</t>
  </si>
  <si>
    <t>"podkladní vrstvy" 555,37</t>
  </si>
  <si>
    <t>-913251632</t>
  </si>
  <si>
    <t>"Asf. vrstvy - odvoz na středisko SÚS Vochov" 159*0,1*2,5</t>
  </si>
  <si>
    <t>"podkladní vrstvy" 1223*0,2*1,9+159*0,3*1,9</t>
  </si>
  <si>
    <t>722638839</t>
  </si>
  <si>
    <t>"Dlažba beton" 330,99+9,12</t>
  </si>
  <si>
    <t>"Obruby" 97,17+20,56</t>
  </si>
  <si>
    <t>"Schody"1,456</t>
  </si>
  <si>
    <t>389074455</t>
  </si>
  <si>
    <t>998223011</t>
  </si>
  <si>
    <t>Přesun hmot pro pozemní komunikace s krytem dlážděným dopravní vzdálenost do 200 m jakékoliv délky objektu</t>
  </si>
  <si>
    <t>-1191280237</t>
  </si>
  <si>
    <t>https://podminky.urs.cz/item/CS_URS_2023_02/998223011</t>
  </si>
  <si>
    <t>SO310 - Odvodnění komunikace</t>
  </si>
  <si>
    <t xml:space="preserve">    8 - Trubní vedení</t>
  </si>
  <si>
    <t>132254203</t>
  </si>
  <si>
    <t>Hloubení zapažených rýh šířky přes 800 do 2 000 mm strojně s urovnáním dna do předepsaného profilu a spádu v hornině třídy těžitelnosti I skupiny 3 přes 50 do 100 m3</t>
  </si>
  <si>
    <t>869115925</t>
  </si>
  <si>
    <t>https://podminky.urs.cz/item/CS_URS_2023_02/132254203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</si>
  <si>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</si>
  <si>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"Přípojky UV" 80*1,1*1,15</t>
  </si>
  <si>
    <t>151101101</t>
  </si>
  <si>
    <t>Zřízení pažení a rozepření stěn rýh pro podzemní vedení příložné pro jakoukoliv mezerovitost, hloubky do 2 m</t>
  </si>
  <si>
    <t>-4329715</t>
  </si>
  <si>
    <t>https://podminky.urs.cz/item/CS_URS_2023_02/151101101</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</si>
  <si>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</si>
  <si>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"Přípojky UV" 80*1,15*2</t>
  </si>
  <si>
    <t>151101111</t>
  </si>
  <si>
    <t>Odstranění pažení a rozepření stěn rýh pro podzemní vedení s uložením materiálu na vzdálenost do 3 m od kraje výkopu příložné, hloubky do 2 m</t>
  </si>
  <si>
    <t>-542495055</t>
  </si>
  <si>
    <t>https://podminky.urs.cz/item/CS_URS_2023_02/151101111</t>
  </si>
  <si>
    <t>-2066154981</t>
  </si>
  <si>
    <t>101,2-52,8</t>
  </si>
  <si>
    <t>-87155902</t>
  </si>
  <si>
    <t>-1344917034</t>
  </si>
  <si>
    <t>48,4*1,9</t>
  </si>
  <si>
    <t>174101101</t>
  </si>
  <si>
    <t>Zásyp sypaninou z jakékoliv horniny strojně s uložením výkopku ve vrstvách se zhutněním jam, šachet, rýh nebo kolem objektů v těchto vykopávkách</t>
  </si>
  <si>
    <t>-1748249332</t>
  </si>
  <si>
    <t>https://podminky.urs.cz/item/CS_URS_2023_02/174101101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</si>
  <si>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</si>
  <si>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"Přípojky UV" 80*1,1*0,6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</si>
  <si>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</si>
  <si>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</si>
  <si>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1544964754</t>
  </si>
  <si>
    <t>https://podminky.urs.cz/item/CS_URS_2023_02/175111101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</si>
  <si>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</si>
  <si>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"Přípojka UV" 80*1,1*0,45</t>
  </si>
  <si>
    <t>583336740</t>
  </si>
  <si>
    <t>kamenivo těžené hrubé frakce 16/32</t>
  </si>
  <si>
    <t>-1741573952</t>
  </si>
  <si>
    <t>39,6*1,9</t>
  </si>
  <si>
    <t>451573111</t>
  </si>
  <si>
    <t>Lože pod potrubí, stoky a drobné objekty v otevřeném výkopu z písku a štěrkopísku do 63 mm</t>
  </si>
  <si>
    <t>1249939387</t>
  </si>
  <si>
    <t>https://podminky.urs.cz/item/CS_URS_2023_02/451573111</t>
  </si>
  <si>
    <t xml:space="preserve">Poznámka k souboru cen:
1. Ceny -1111 a -1192 lze použít i pro zřízení sběrných vrstev nad drenážními trubkami. 2. V cenách -5111 a -1192 jsou započteny i náklady na prohození výkopku získaného při zemních pracích. </t>
  </si>
  <si>
    <t>"Přípojka UV" 80*1,1*0,1</t>
  </si>
  <si>
    <t>594511113</t>
  </si>
  <si>
    <t>Kladení dlažby z lomového kamene lomařsky upraveného v ploše vodorovné nebo ve sklonu na plocho tl. do 250 mm, bez vyplnění spár, s provedením lože tl. 50 mm z betonu</t>
  </si>
  <si>
    <t>169858872</t>
  </si>
  <si>
    <t>https://podminky.urs.cz/item/CS_URS_2023_02/594511113</t>
  </si>
  <si>
    <t>Trubní vedení</t>
  </si>
  <si>
    <t>871313121</t>
  </si>
  <si>
    <t>Montáž kanalizačního potrubí z plastů z tvrdého PVC těsněných gumovým kroužkem v otevřeném výkopu ve sklonu do 20 % DN 160</t>
  </si>
  <si>
    <t>726906772</t>
  </si>
  <si>
    <t>https://podminky.urs.cz/item/CS_URS_2023_02/871313121</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</si>
  <si>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</si>
  <si>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80</t>
  </si>
  <si>
    <t>28611164</t>
  </si>
  <si>
    <t>trubka kanalizační PVC DN 160x1000mm SN8</t>
  </si>
  <si>
    <t>-354500846</t>
  </si>
  <si>
    <t>80*1,05</t>
  </si>
  <si>
    <t>877315211</t>
  </si>
  <si>
    <t>Montáž tvarovek na kanalizačním plastovém potrubí z polypropylenu PP nebo tvrdého PVC hladkého plnostěnného kolen, víček nebo hrdlových uzávěrů DN 150</t>
  </si>
  <si>
    <t>-1669873887</t>
  </si>
  <si>
    <t>https://podminky.urs.cz/item/CS_URS_2023_02/877315211</t>
  </si>
  <si>
    <t xml:space="preserve">Poznámka k souboru cen:
1. V cenách nejsou započteny náklady na dodání tvarovek. Tvarovky se oceňují ve ve specifikaci. </t>
  </si>
  <si>
    <t>17*2</t>
  </si>
  <si>
    <t>286113600</t>
  </si>
  <si>
    <t>koleno kanalizace PVC KG 160x30°</t>
  </si>
  <si>
    <t>CS ÚRS 2022 02</t>
  </si>
  <si>
    <t>2130727556</t>
  </si>
  <si>
    <t>286113610</t>
  </si>
  <si>
    <t>koleno kanalizační PVC KG 160x45°</t>
  </si>
  <si>
    <t>-1349155840</t>
  </si>
  <si>
    <t>877315221</t>
  </si>
  <si>
    <t>Montáž tvarovek na kanalizačním plastovém potrubí z polypropylenu PP nebo tvrdého PVC hladkého plnostěnného odboček DN 150</t>
  </si>
  <si>
    <t>674184429</t>
  </si>
  <si>
    <t>https://podminky.urs.cz/item/CS_URS_2023_02/877315221</t>
  </si>
  <si>
    <t>28611429</t>
  </si>
  <si>
    <t>odbočka kanalizační plastová s hrdlem KG 160/160/87°</t>
  </si>
  <si>
    <t>-1819837974</t>
  </si>
  <si>
    <t>879001009R</t>
  </si>
  <si>
    <t>Napojení uliční vpusti do kanalizace</t>
  </si>
  <si>
    <t>-407032060</t>
  </si>
  <si>
    <t>895941302</t>
  </si>
  <si>
    <t>Osazení vpusti uliční z betonových dílců DN 450 dno s kalištěm</t>
  </si>
  <si>
    <t>2042706477</t>
  </si>
  <si>
    <t>https://podminky.urs.cz/item/CS_URS_2023_02/895941302</t>
  </si>
  <si>
    <t>592238520</t>
  </si>
  <si>
    <t>dno pro uliční vpusť s kalovou prohlubní betonové 450x300x50mm</t>
  </si>
  <si>
    <t>-1082525832</t>
  </si>
  <si>
    <t>895941312</t>
  </si>
  <si>
    <t>Osazení vpusti uliční z betonových dílců DN 450 skruž horní 195 mm</t>
  </si>
  <si>
    <t>-1785870960</t>
  </si>
  <si>
    <t>https://podminky.urs.cz/item/CS_URS_2023_02/895941312</t>
  </si>
  <si>
    <t>592238560</t>
  </si>
  <si>
    <t>skruž pro uliční vpusť horní betonová 450x195x50mm</t>
  </si>
  <si>
    <t>463981190</t>
  </si>
  <si>
    <t>895941321</t>
  </si>
  <si>
    <t>Osazení vpusti uliční z betonových dílců DN 450 skruž středová 195 mm</t>
  </si>
  <si>
    <t>-186215148</t>
  </si>
  <si>
    <t>https://podminky.urs.cz/item/CS_URS_2023_02/895941321</t>
  </si>
  <si>
    <t>592238600</t>
  </si>
  <si>
    <t>skruž pro uliční vpusť středová betonová 450x195x50mm</t>
  </si>
  <si>
    <t>-1626096638</t>
  </si>
  <si>
    <t>895941332</t>
  </si>
  <si>
    <t>Osazení vpusti uliční z betonových dílců DN 450 skruž průběžná se zápachovou uzávěrkou</t>
  </si>
  <si>
    <t>-1951125836</t>
  </si>
  <si>
    <t>https://podminky.urs.cz/item/CS_URS_2023_02/895941332</t>
  </si>
  <si>
    <t>59224493</t>
  </si>
  <si>
    <t>skruž betonová průběžná se zápachovou uzávěrkou 150mm PVC pro uliční vpusť 450x645x50mm</t>
  </si>
  <si>
    <t>540771439</t>
  </si>
  <si>
    <t>899204112</t>
  </si>
  <si>
    <t>Osazení mříží litinových včetně rámů a košů na bahno pro třídu zatížení D400, E600</t>
  </si>
  <si>
    <t>1264011368</t>
  </si>
  <si>
    <t>https://podminky.urs.cz/item/CS_URS_2023_02/899204112</t>
  </si>
  <si>
    <t xml:space="preserve">Poznámka k souboru cen:
1. V cenách nejsou započteny náklady na dodání mříží, rámů a košů na bahno; tyto náklady se oceňují ve specifikaci. </t>
  </si>
  <si>
    <t>592238640</t>
  </si>
  <si>
    <t>prstenec pro uliční vpusť vyrovnávací betonový 390x60x130mm</t>
  </si>
  <si>
    <t>735031595</t>
  </si>
  <si>
    <t>592238740</t>
  </si>
  <si>
    <t>koš vysoký pro uliční vpusti žárově Pz plech pro rám 500/300mm</t>
  </si>
  <si>
    <t>-1590508806</t>
  </si>
  <si>
    <t>55242322</t>
  </si>
  <si>
    <t>mříž D 400 - plochá 300x500mm</t>
  </si>
  <si>
    <t>1195064410</t>
  </si>
  <si>
    <t>55242320</t>
  </si>
  <si>
    <t>mříž vtoková litinová plochá 500x500mm</t>
  </si>
  <si>
    <t>1757890347</t>
  </si>
  <si>
    <t>592238780R</t>
  </si>
  <si>
    <t>mříž D400 Obrubníková typ RADBUZA</t>
  </si>
  <si>
    <t>-1296174367</t>
  </si>
  <si>
    <t>89999001R</t>
  </si>
  <si>
    <t>Vybourání uliční vpusti vč odvozu a likvidace</t>
  </si>
  <si>
    <t>-518197133</t>
  </si>
  <si>
    <t>998276101</t>
  </si>
  <si>
    <t>Přesun hmot pro trubní vedení hloubené z trub z plastických hmot nebo sklolaminátových pro vodovody, kanalizace, teplovody, produktovody v otevřeném výkopu dopravní vzdálenost do 15 m</t>
  </si>
  <si>
    <t>294133637</t>
  </si>
  <si>
    <t>https://podminky.urs.cz/item/CS_URS_2023_02/998276101</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</si>
  <si>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</si>
  <si>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SO800 - Vegetační úpravy</t>
  </si>
  <si>
    <t>181301111</t>
  </si>
  <si>
    <t>Rozprostření a urovnání ornice v rovině nebo ve svahu sklonu do 1:5 strojně při souvislé ploše přes 500 m2, tl. vrstvy do 200 mm</t>
  </si>
  <si>
    <t>1610906847</t>
  </si>
  <si>
    <t>https://podminky.urs.cz/item/CS_URS_2023_02/181301111</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</si>
  <si>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</si>
  <si>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32+32+38+52+43+15+18+6+85+90+13+17+17+23+52+22+36+17+24+15+80+38+39+16+6+4+13+4+8</t>
  </si>
  <si>
    <t>181411131</t>
  </si>
  <si>
    <t>Založení trávníku na půdě předem připravené plochy do 1000 m2 výsevem včetně utažení parkového v rovině nebo na svahu do 1:5</t>
  </si>
  <si>
    <t>-1036017764</t>
  </si>
  <si>
    <t>https://podminky.urs.cz/item/CS_URS_2023_02/181411131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</si>
  <si>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</si>
  <si>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</si>
  <si>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</si>
  <si>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kg</t>
  </si>
  <si>
    <t>1805441017</t>
  </si>
  <si>
    <t>855*0,0125</t>
  </si>
  <si>
    <t>181951111</t>
  </si>
  <si>
    <t>Úprava pláně vyrovnáním výškových rozdílů strojně v hornině třídy těžitelnosti I, skupiny 1 až 3 bez zhutnění</t>
  </si>
  <si>
    <t>-1702661286</t>
  </si>
  <si>
    <t>https://podminky.urs.cz/item/CS_URS_2023_02/181951111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</si>
  <si>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</si>
  <si>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184201112</t>
  </si>
  <si>
    <t>Výsadba stromů bez balu do předem vyhloubené jamky se zalitím v rovině nebo na svahu do 1:5, při výšce kmene přes 1,8 do 2,5 m</t>
  </si>
  <si>
    <t>1161380607</t>
  </si>
  <si>
    <t>https://podminky.urs.cz/item/CS_URS_2023_02/184201112</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</si>
  <si>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</si>
  <si>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026504991R</t>
  </si>
  <si>
    <t>Dodávka - sazenice stromu dle místního druhového složení veřejné zeleně</t>
  </si>
  <si>
    <t>ks</t>
  </si>
  <si>
    <t>264353572</t>
  </si>
  <si>
    <t>SO930 - Nové zábradlí</t>
  </si>
  <si>
    <t>911111111</t>
  </si>
  <si>
    <t>Montáž zábradlí ocelového zabetonovaného</t>
  </si>
  <si>
    <t>-1824694460</t>
  </si>
  <si>
    <t>https://podminky.urs.cz/item/CS_URS_2023_02/911111111</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</si>
  <si>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</si>
  <si>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749106R</t>
  </si>
  <si>
    <t xml:space="preserve">Dodávka zábradlí </t>
  </si>
  <si>
    <t>-555394937</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</si>
  <si>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</si>
  <si>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</si>
  <si>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320635916</t>
  </si>
  <si>
    <t>https://podminky.urs.cz/item/CS_URS_2023_02/966005111</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</si>
  <si>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</si>
  <si>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 xml:space="preserve">VRN - Vedlejší rozpočtové náklady </t>
  </si>
  <si>
    <t>VRN - Vedlejší rozpočtové náklady</t>
  </si>
  <si>
    <t xml:space="preserve">    VRN1 - Průzkumné, geodetické a projektové práce</t>
  </si>
  <si>
    <t xml:space="preserve">    VRN3 - Zařízení staveniště</t>
  </si>
  <si>
    <t xml:space="preserve">    VRN4 - Inženýrská činnost</t>
  </si>
  <si>
    <t>Vedlejší rozpočtové náklady</t>
  </si>
  <si>
    <t>VRN1</t>
  </si>
  <si>
    <t>Průzkumné, geodetické a projektové práce</t>
  </si>
  <si>
    <t>012002000</t>
  </si>
  <si>
    <t>Geodetické práce</t>
  </si>
  <si>
    <t>kpl</t>
  </si>
  <si>
    <t>https://podminky.urs.cz/item/CS_URS_2023_02/012002000</t>
  </si>
  <si>
    <t>1,0</t>
  </si>
  <si>
    <t>012203000</t>
  </si>
  <si>
    <t>Geodetické práce při provádění stavby</t>
  </si>
  <si>
    <t>1024</t>
  </si>
  <si>
    <t>-258553824</t>
  </si>
  <si>
    <t>https://podminky.urs.cz/item/CS_URS_2023_02/012203000</t>
  </si>
  <si>
    <t>0122030001R</t>
  </si>
  <si>
    <t>Geodetické zaměření skutečné plochy žulové dlažby určené k odkupu na místě</t>
  </si>
  <si>
    <t>689204688</t>
  </si>
  <si>
    <t>012303000</t>
  </si>
  <si>
    <t>Geodetické práce po výstavbě</t>
  </si>
  <si>
    <t>1683505942</t>
  </si>
  <si>
    <t>https://podminky.urs.cz/item/CS_URS_2023_02/012303000</t>
  </si>
  <si>
    <t>013254000</t>
  </si>
  <si>
    <t>Dokumentace skutečného provedení stavby</t>
  </si>
  <si>
    <t>219751528</t>
  </si>
  <si>
    <t>https://podminky.urs.cz/item/CS_URS_2023_02/013254000</t>
  </si>
  <si>
    <t>014000001R</t>
  </si>
  <si>
    <t>Passportizace a fotodokumentace přilehlých nemovitostí</t>
  </si>
  <si>
    <t>-82204039</t>
  </si>
  <si>
    <t>014000002R</t>
  </si>
  <si>
    <t>Statické posouzení nemovitostí</t>
  </si>
  <si>
    <t>1057888707</t>
  </si>
  <si>
    <t>VRN3</t>
  </si>
  <si>
    <t>Zařízení staveniště</t>
  </si>
  <si>
    <t>030001000</t>
  </si>
  <si>
    <t>https://podminky.urs.cz/item/CS_URS_2023_02/030001000</t>
  </si>
  <si>
    <t>034303000</t>
  </si>
  <si>
    <t>Dopravní značení na staveništi</t>
  </si>
  <si>
    <t>https://podminky.urs.cz/item/CS_URS_2023_02/034303000</t>
  </si>
  <si>
    <t>034503000</t>
  </si>
  <si>
    <t>Informační tabule na staveništi</t>
  </si>
  <si>
    <t>https://podminky.urs.cz/item/CS_URS_2023_02/034503000</t>
  </si>
  <si>
    <t>0620020R</t>
  </si>
  <si>
    <t>Zajištění náhradní autobusové dopravy</t>
  </si>
  <si>
    <t>1669527075</t>
  </si>
  <si>
    <t>VRN4</t>
  </si>
  <si>
    <t>Inženýrská činnost</t>
  </si>
  <si>
    <t>043002000</t>
  </si>
  <si>
    <t>Zkoušky a ostatní měření</t>
  </si>
  <si>
    <t>https://podminky.urs.cz/item/CS_URS_2023_02/043002000</t>
  </si>
  <si>
    <t>045002000</t>
  </si>
  <si>
    <t>Kompletační a koordinační činnost</t>
  </si>
  <si>
    <t>-88019168</t>
  </si>
  <si>
    <t>https://podminky.urs.cz/item/CS_URS_2023_02/045002000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</si>
</sst>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7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5"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0" fontId="23" fillId="0" borderId="15" xfId="0" applyFont="1" applyBorder="1" applyAlignment="1" applyProtection="1">
      <alignment horizontal="lef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0" fontId="23" fillId="0" borderId="21"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13106521" TargetMode="External" /><Relationship Id="rId2" Type="http://schemas.openxmlformats.org/officeDocument/2006/relationships/hyperlink" Target="https://podminky.urs.cz/item/CS_URS_2023_02/113107223" TargetMode="External" /><Relationship Id="rId3" Type="http://schemas.openxmlformats.org/officeDocument/2006/relationships/hyperlink" Target="https://podminky.urs.cz/item/CS_URS_2023_02/113154264" TargetMode="External" /><Relationship Id="rId4" Type="http://schemas.openxmlformats.org/officeDocument/2006/relationships/hyperlink" Target="https://podminky.urs.cz/item/CS_URS_2023_02/113202111" TargetMode="External" /><Relationship Id="rId5" Type="http://schemas.openxmlformats.org/officeDocument/2006/relationships/hyperlink" Target="https://podminky.urs.cz/item/CS_URS_2023_02/122252206" TargetMode="External" /><Relationship Id="rId6" Type="http://schemas.openxmlformats.org/officeDocument/2006/relationships/hyperlink" Target="https://podminky.urs.cz/item/CS_URS_2023_02/132251104" TargetMode="External" /><Relationship Id="rId7" Type="http://schemas.openxmlformats.org/officeDocument/2006/relationships/hyperlink" Target="https://podminky.urs.cz/item/CS_URS_2023_02/171152111" TargetMode="External" /><Relationship Id="rId8" Type="http://schemas.openxmlformats.org/officeDocument/2006/relationships/hyperlink" Target="https://podminky.urs.cz/item/CS_URS_2023_02/171201201" TargetMode="External" /><Relationship Id="rId9" Type="http://schemas.openxmlformats.org/officeDocument/2006/relationships/hyperlink" Target="https://podminky.urs.cz/item/CS_URS_2023_02/171201231.1" TargetMode="External" /><Relationship Id="rId10" Type="http://schemas.openxmlformats.org/officeDocument/2006/relationships/hyperlink" Target="https://podminky.urs.cz/item/CS_URS_2023_02/181152302" TargetMode="External" /><Relationship Id="rId11" Type="http://schemas.openxmlformats.org/officeDocument/2006/relationships/hyperlink" Target="https://podminky.urs.cz/item/CS_URS_2023_02/211971110" TargetMode="External" /><Relationship Id="rId12" Type="http://schemas.openxmlformats.org/officeDocument/2006/relationships/hyperlink" Target="https://podminky.urs.cz/item/CS_URS_2023_02/212752102" TargetMode="External" /><Relationship Id="rId13" Type="http://schemas.openxmlformats.org/officeDocument/2006/relationships/hyperlink" Target="https://podminky.urs.cz/item/CS_URS_2023_02/457532111" TargetMode="External" /><Relationship Id="rId14" Type="http://schemas.openxmlformats.org/officeDocument/2006/relationships/hyperlink" Target="https://podminky.urs.cz/item/CS_URS_2023_02/564851111" TargetMode="External" /><Relationship Id="rId15" Type="http://schemas.openxmlformats.org/officeDocument/2006/relationships/hyperlink" Target="https://podminky.urs.cz/item/CS_URS_2023_02/564861111" TargetMode="External" /><Relationship Id="rId16" Type="http://schemas.openxmlformats.org/officeDocument/2006/relationships/hyperlink" Target="https://podminky.urs.cz/item/CS_URS_2023_02/573231106" TargetMode="External" /><Relationship Id="rId17" Type="http://schemas.openxmlformats.org/officeDocument/2006/relationships/hyperlink" Target="https://podminky.urs.cz/item/CS_URS_2023_02/577134141" TargetMode="External" /><Relationship Id="rId18" Type="http://schemas.openxmlformats.org/officeDocument/2006/relationships/hyperlink" Target="https://podminky.urs.cz/item/CS_URS_2023_02/577155142" TargetMode="External" /><Relationship Id="rId19" Type="http://schemas.openxmlformats.org/officeDocument/2006/relationships/hyperlink" Target="https://podminky.urs.cz/item/CS_URS_2023_02/914111111" TargetMode="External" /><Relationship Id="rId20" Type="http://schemas.openxmlformats.org/officeDocument/2006/relationships/hyperlink" Target="https://podminky.urs.cz/item/CS_URS_2023_02/914511112" TargetMode="External" /><Relationship Id="rId21" Type="http://schemas.openxmlformats.org/officeDocument/2006/relationships/hyperlink" Target="https://podminky.urs.cz/item/CS_URS_2023_02/914531111" TargetMode="External" /><Relationship Id="rId22" Type="http://schemas.openxmlformats.org/officeDocument/2006/relationships/hyperlink" Target="https://podminky.urs.cz/item/CS_URS_2023_02/915211111" TargetMode="External" /><Relationship Id="rId23" Type="http://schemas.openxmlformats.org/officeDocument/2006/relationships/hyperlink" Target="https://podminky.urs.cz/item/CS_URS_2023_02/915221121" TargetMode="External" /><Relationship Id="rId24" Type="http://schemas.openxmlformats.org/officeDocument/2006/relationships/hyperlink" Target="https://podminky.urs.cz/item/CS_URS_2023_02/915611111" TargetMode="External" /><Relationship Id="rId25" Type="http://schemas.openxmlformats.org/officeDocument/2006/relationships/hyperlink" Target="https://podminky.urs.cz/item/CS_URS_2023_02/916111123" TargetMode="External" /><Relationship Id="rId26" Type="http://schemas.openxmlformats.org/officeDocument/2006/relationships/hyperlink" Target="https://podminky.urs.cz/item/CS_URS_2023_02/916131213" TargetMode="External" /><Relationship Id="rId27" Type="http://schemas.openxmlformats.org/officeDocument/2006/relationships/hyperlink" Target="https://podminky.urs.cz/item/CS_URS_2023_02/919122121" TargetMode="External" /><Relationship Id="rId28" Type="http://schemas.openxmlformats.org/officeDocument/2006/relationships/hyperlink" Target="https://podminky.urs.cz/item/CS_URS_2023_02/919731121" TargetMode="External" /><Relationship Id="rId29" Type="http://schemas.openxmlformats.org/officeDocument/2006/relationships/hyperlink" Target="https://podminky.urs.cz/item/CS_URS_2023_02/919735114" TargetMode="External" /><Relationship Id="rId30" Type="http://schemas.openxmlformats.org/officeDocument/2006/relationships/hyperlink" Target="https://podminky.urs.cz/item/CS_URS_2023_02/966006132" TargetMode="External" /><Relationship Id="rId31" Type="http://schemas.openxmlformats.org/officeDocument/2006/relationships/hyperlink" Target="https://podminky.urs.cz/item/CS_URS_2023_02/997013873" TargetMode="External" /><Relationship Id="rId32" Type="http://schemas.openxmlformats.org/officeDocument/2006/relationships/hyperlink" Target="https://podminky.urs.cz/item/CS_URS_2023_02/997221861" TargetMode="External" /><Relationship Id="rId33" Type="http://schemas.openxmlformats.org/officeDocument/2006/relationships/hyperlink" Target="https://podminky.urs.cz/item/CS_URS_2023_02/998225111" TargetMode="External" /><Relationship Id="rId3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113106186" TargetMode="External" /><Relationship Id="rId2" Type="http://schemas.openxmlformats.org/officeDocument/2006/relationships/hyperlink" Target="https://podminky.urs.cz/item/CS_URS_2023_02/113106571" TargetMode="External" /><Relationship Id="rId3" Type="http://schemas.openxmlformats.org/officeDocument/2006/relationships/hyperlink" Target="https://podminky.urs.cz/item/CS_URS_2023_02/113107222" TargetMode="External" /><Relationship Id="rId4" Type="http://schemas.openxmlformats.org/officeDocument/2006/relationships/hyperlink" Target="https://podminky.urs.cz/item/CS_URS_2023_02/113107223" TargetMode="External" /><Relationship Id="rId5" Type="http://schemas.openxmlformats.org/officeDocument/2006/relationships/hyperlink" Target="https://podminky.urs.cz/item/CS_URS_2023_02/113107330" TargetMode="External" /><Relationship Id="rId6" Type="http://schemas.openxmlformats.org/officeDocument/2006/relationships/hyperlink" Target="https://podminky.urs.cz/item/CS_URS_2023_02/113154233" TargetMode="External" /><Relationship Id="rId7" Type="http://schemas.openxmlformats.org/officeDocument/2006/relationships/hyperlink" Target="https://podminky.urs.cz/item/CS_URS_2023_02/113202111" TargetMode="External" /><Relationship Id="rId8" Type="http://schemas.openxmlformats.org/officeDocument/2006/relationships/hyperlink" Target="https://podminky.urs.cz/item/CS_URS_2023_02/113204111" TargetMode="External" /><Relationship Id="rId9" Type="http://schemas.openxmlformats.org/officeDocument/2006/relationships/hyperlink" Target="https://podminky.urs.cz/item/CS_URS_2023_02/121151103" TargetMode="External" /><Relationship Id="rId10" Type="http://schemas.openxmlformats.org/officeDocument/2006/relationships/hyperlink" Target="https://podminky.urs.cz/item/CS_URS_2023_02/122252205" TargetMode="External" /><Relationship Id="rId11" Type="http://schemas.openxmlformats.org/officeDocument/2006/relationships/hyperlink" Target="https://podminky.urs.cz/item/CS_URS_2023_02/171201201" TargetMode="External" /><Relationship Id="rId12" Type="http://schemas.openxmlformats.org/officeDocument/2006/relationships/hyperlink" Target="https://podminky.urs.cz/item/CS_URS_2023_02/171201231.1" TargetMode="External" /><Relationship Id="rId13" Type="http://schemas.openxmlformats.org/officeDocument/2006/relationships/hyperlink" Target="https://podminky.urs.cz/item/CS_URS_2023_02/181152302" TargetMode="External" /><Relationship Id="rId14" Type="http://schemas.openxmlformats.org/officeDocument/2006/relationships/hyperlink" Target="https://podminky.urs.cz/item/CS_URS_2023_02/339921131" TargetMode="External" /><Relationship Id="rId15" Type="http://schemas.openxmlformats.org/officeDocument/2006/relationships/hyperlink" Target="https://podminky.urs.cz/item/CS_URS_2023_02/434313115" TargetMode="External" /><Relationship Id="rId16" Type="http://schemas.openxmlformats.org/officeDocument/2006/relationships/hyperlink" Target="https://podminky.urs.cz/item/CS_URS_2023_02/564851111" TargetMode="External" /><Relationship Id="rId17" Type="http://schemas.openxmlformats.org/officeDocument/2006/relationships/hyperlink" Target="https://podminky.urs.cz/item/CS_URS_2023_02/596211112" TargetMode="External" /><Relationship Id="rId18" Type="http://schemas.openxmlformats.org/officeDocument/2006/relationships/hyperlink" Target="https://podminky.urs.cz/item/CS_URS_2023_02/596212213" TargetMode="External" /><Relationship Id="rId19" Type="http://schemas.openxmlformats.org/officeDocument/2006/relationships/hyperlink" Target="https://podminky.urs.cz/item/CS_URS_2023_02/912111112" TargetMode="External" /><Relationship Id="rId20" Type="http://schemas.openxmlformats.org/officeDocument/2006/relationships/hyperlink" Target="https://podminky.urs.cz/item/CS_URS_2023_02/916131213" TargetMode="External" /><Relationship Id="rId21" Type="http://schemas.openxmlformats.org/officeDocument/2006/relationships/hyperlink" Target="https://podminky.urs.cz/item/CS_URS_2023_02/916231213" TargetMode="External" /><Relationship Id="rId22" Type="http://schemas.openxmlformats.org/officeDocument/2006/relationships/hyperlink" Target="https://podminky.urs.cz/item/CS_URS_2023_02/963042819" TargetMode="External" /><Relationship Id="rId23" Type="http://schemas.openxmlformats.org/officeDocument/2006/relationships/hyperlink" Target="https://podminky.urs.cz/item/CS_URS_2023_02/997013873" TargetMode="External" /><Relationship Id="rId24" Type="http://schemas.openxmlformats.org/officeDocument/2006/relationships/hyperlink" Target="https://podminky.urs.cz/item/CS_URS_2023_02/997221861" TargetMode="External" /><Relationship Id="rId25" Type="http://schemas.openxmlformats.org/officeDocument/2006/relationships/hyperlink" Target="https://podminky.urs.cz/item/CS_URS_2023_02/998223011" TargetMode="External" /><Relationship Id="rId2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2/132254203" TargetMode="External" /><Relationship Id="rId2" Type="http://schemas.openxmlformats.org/officeDocument/2006/relationships/hyperlink" Target="https://podminky.urs.cz/item/CS_URS_2023_02/151101101" TargetMode="External" /><Relationship Id="rId3" Type="http://schemas.openxmlformats.org/officeDocument/2006/relationships/hyperlink" Target="https://podminky.urs.cz/item/CS_URS_2023_02/151101111" TargetMode="External" /><Relationship Id="rId4" Type="http://schemas.openxmlformats.org/officeDocument/2006/relationships/hyperlink" Target="https://podminky.urs.cz/item/CS_URS_2023_02/171201201" TargetMode="External" /><Relationship Id="rId5" Type="http://schemas.openxmlformats.org/officeDocument/2006/relationships/hyperlink" Target="https://podminky.urs.cz/item/CS_URS_2023_02/171201231.1" TargetMode="External" /><Relationship Id="rId6" Type="http://schemas.openxmlformats.org/officeDocument/2006/relationships/hyperlink" Target="https://podminky.urs.cz/item/CS_URS_2023_02/174101101" TargetMode="External" /><Relationship Id="rId7" Type="http://schemas.openxmlformats.org/officeDocument/2006/relationships/hyperlink" Target="https://podminky.urs.cz/item/CS_URS_2023_02/175111101" TargetMode="External" /><Relationship Id="rId8" Type="http://schemas.openxmlformats.org/officeDocument/2006/relationships/hyperlink" Target="https://podminky.urs.cz/item/CS_URS_2023_02/451573111" TargetMode="External" /><Relationship Id="rId9" Type="http://schemas.openxmlformats.org/officeDocument/2006/relationships/hyperlink" Target="https://podminky.urs.cz/item/CS_URS_2023_02/594511113" TargetMode="External" /><Relationship Id="rId10" Type="http://schemas.openxmlformats.org/officeDocument/2006/relationships/hyperlink" Target="https://podminky.urs.cz/item/CS_URS_2023_02/871313121" TargetMode="External" /><Relationship Id="rId11" Type="http://schemas.openxmlformats.org/officeDocument/2006/relationships/hyperlink" Target="https://podminky.urs.cz/item/CS_URS_2023_02/877315211" TargetMode="External" /><Relationship Id="rId12" Type="http://schemas.openxmlformats.org/officeDocument/2006/relationships/hyperlink" Target="https://podminky.urs.cz/item/CS_URS_2023_02/877315221" TargetMode="External" /><Relationship Id="rId13" Type="http://schemas.openxmlformats.org/officeDocument/2006/relationships/hyperlink" Target="https://podminky.urs.cz/item/CS_URS_2023_02/895941302" TargetMode="External" /><Relationship Id="rId14" Type="http://schemas.openxmlformats.org/officeDocument/2006/relationships/hyperlink" Target="https://podminky.urs.cz/item/CS_URS_2023_02/895941312" TargetMode="External" /><Relationship Id="rId15" Type="http://schemas.openxmlformats.org/officeDocument/2006/relationships/hyperlink" Target="https://podminky.urs.cz/item/CS_URS_2023_02/895941321" TargetMode="External" /><Relationship Id="rId16" Type="http://schemas.openxmlformats.org/officeDocument/2006/relationships/hyperlink" Target="https://podminky.urs.cz/item/CS_URS_2023_02/895941332" TargetMode="External" /><Relationship Id="rId17" Type="http://schemas.openxmlformats.org/officeDocument/2006/relationships/hyperlink" Target="https://podminky.urs.cz/item/CS_URS_2023_02/899204112" TargetMode="External" /><Relationship Id="rId18" Type="http://schemas.openxmlformats.org/officeDocument/2006/relationships/hyperlink" Target="https://podminky.urs.cz/item/CS_URS_2023_02/998276101" TargetMode="External" /><Relationship Id="rId19"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2/181301111" TargetMode="External" /><Relationship Id="rId2" Type="http://schemas.openxmlformats.org/officeDocument/2006/relationships/hyperlink" Target="https://podminky.urs.cz/item/CS_URS_2023_02/181411131" TargetMode="External" /><Relationship Id="rId3" Type="http://schemas.openxmlformats.org/officeDocument/2006/relationships/hyperlink" Target="https://podminky.urs.cz/item/CS_URS_2023_02/181951111" TargetMode="External" /><Relationship Id="rId4" Type="http://schemas.openxmlformats.org/officeDocument/2006/relationships/hyperlink" Target="https://podminky.urs.cz/item/CS_URS_2023_02/184201112" TargetMode="External" /><Relationship Id="rId5"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2/911111111" TargetMode="External" /><Relationship Id="rId2" Type="http://schemas.openxmlformats.org/officeDocument/2006/relationships/hyperlink" Target="https://podminky.urs.cz/item/CS_URS_2023_02/966005111" TargetMode="Externa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012002000" TargetMode="External" /><Relationship Id="rId2" Type="http://schemas.openxmlformats.org/officeDocument/2006/relationships/hyperlink" Target="https://podminky.urs.cz/item/CS_URS_2023_02/012203000" TargetMode="External" /><Relationship Id="rId3" Type="http://schemas.openxmlformats.org/officeDocument/2006/relationships/hyperlink" Target="https://podminky.urs.cz/item/CS_URS_2023_02/012303000" TargetMode="External" /><Relationship Id="rId4" Type="http://schemas.openxmlformats.org/officeDocument/2006/relationships/hyperlink" Target="https://podminky.urs.cz/item/CS_URS_2023_02/013254000" TargetMode="External" /><Relationship Id="rId5" Type="http://schemas.openxmlformats.org/officeDocument/2006/relationships/hyperlink" Target="https://podminky.urs.cz/item/CS_URS_2023_02/030001000" TargetMode="External" /><Relationship Id="rId6" Type="http://schemas.openxmlformats.org/officeDocument/2006/relationships/hyperlink" Target="https://podminky.urs.cz/item/CS_URS_2023_02/034303000" TargetMode="External" /><Relationship Id="rId7" Type="http://schemas.openxmlformats.org/officeDocument/2006/relationships/hyperlink" Target="https://podminky.urs.cz/item/CS_URS_2023_02/034503000" TargetMode="External" /><Relationship Id="rId8" Type="http://schemas.openxmlformats.org/officeDocument/2006/relationships/hyperlink" Target="https://podminky.urs.cz/item/CS_URS_2023_02/043002000" TargetMode="External" /><Relationship Id="rId9" Type="http://schemas.openxmlformats.org/officeDocument/2006/relationships/hyperlink" Target="https://podminky.urs.cz/item/CS_URS_2023_02/045002000" TargetMode="External" /><Relationship Id="rId10"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pans="2:71"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pans="2:71" s="1" customFormat="1" ht="18.45" customHeight="1">
      <c r="B11" s="20"/>
      <c r="C11" s="21"/>
      <c r="D11" s="21"/>
      <c r="E11" s="26" t="s">
        <v>21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26</v>
      </c>
      <c r="AL11" s="21"/>
      <c r="AM11" s="21"/>
      <c r="AN11" s="26" t="s">
        <v>1</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28</v>
      </c>
      <c r="AO13" s="21"/>
      <c r="AP13" s="21"/>
      <c r="AQ13" s="21"/>
      <c r="AR13" s="19"/>
      <c r="BE13" s="30"/>
      <c r="BS13" s="16" t="s">
        <v>6</v>
      </c>
    </row>
    <row r="14" spans="2:71" ht="12">
      <c r="B14" s="20"/>
      <c r="C14" s="21"/>
      <c r="D14" s="21"/>
      <c r="E14" s="33" t="s">
        <v>28</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26</v>
      </c>
      <c r="AL14" s="21"/>
      <c r="AM14" s="21"/>
      <c r="AN14" s="33" t="s">
        <v>28</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pans="2:71" s="1" customFormat="1" ht="18.45" customHeight="1">
      <c r="B17" s="20"/>
      <c r="C17" s="21"/>
      <c r="D17" s="21"/>
      <c r="E17" s="26" t="s">
        <v>21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26</v>
      </c>
      <c r="AL17" s="21"/>
      <c r="AM17" s="21"/>
      <c r="AN17" s="26" t="s">
        <v>1</v>
      </c>
      <c r="AO17" s="21"/>
      <c r="AP17" s="21"/>
      <c r="AQ17" s="21"/>
      <c r="AR17" s="19"/>
      <c r="BE17" s="30"/>
      <c r="BS17" s="16" t="s">
        <v>30</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pans="2:71" s="1" customFormat="1" ht="18.45"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26</v>
      </c>
      <c r="AL20" s="21"/>
      <c r="AM20" s="21"/>
      <c r="AN20" s="26" t="s">
        <v>1</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34</v>
      </c>
      <c r="M28" s="44"/>
      <c r="N28" s="44"/>
      <c r="O28" s="44"/>
      <c r="P28" s="44"/>
      <c r="Q28" s="39"/>
      <c r="R28" s="39"/>
      <c r="S28" s="39"/>
      <c r="T28" s="39"/>
      <c r="U28" s="39"/>
      <c r="V28" s="39"/>
      <c r="W28" s="44" t="s">
        <v>35</v>
      </c>
      <c r="X28" s="44"/>
      <c r="Y28" s="44"/>
      <c r="Z28" s="44"/>
      <c r="AA28" s="44"/>
      <c r="AB28" s="44"/>
      <c r="AC28" s="44"/>
      <c r="AD28" s="44"/>
      <c r="AE28" s="44"/>
      <c r="AF28" s="39"/>
      <c r="AG28" s="39"/>
      <c r="AH28" s="39"/>
      <c r="AI28" s="39"/>
      <c r="AJ28" s="39"/>
      <c r="AK28" s="44" t="s">
        <v>36</v>
      </c>
      <c r="AL28" s="44"/>
      <c r="AM28" s="44"/>
      <c r="AN28" s="44"/>
      <c r="AO28" s="44"/>
      <c r="AP28" s="39"/>
      <c r="AQ28" s="39"/>
      <c r="AR28" s="43"/>
      <c r="BE28" s="30"/>
    </row>
    <row r="29" spans="1:57" s="3" customFormat="1" ht="14.4" customHeight="1">
      <c r="A29" s="3"/>
      <c r="B29" s="45"/>
      <c r="C29" s="46"/>
      <c r="D29" s="31" t="s">
        <v>37</v>
      </c>
      <c r="E29" s="46"/>
      <c r="F29" s="31" t="s">
        <v>38</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39</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40</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41</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42</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43</v>
      </c>
      <c r="E35" s="53"/>
      <c r="F35" s="53"/>
      <c r="G35" s="53"/>
      <c r="H35" s="53"/>
      <c r="I35" s="53"/>
      <c r="J35" s="53"/>
      <c r="K35" s="53"/>
      <c r="L35" s="53"/>
      <c r="M35" s="53"/>
      <c r="N35" s="53"/>
      <c r="O35" s="53"/>
      <c r="P35" s="53"/>
      <c r="Q35" s="53"/>
      <c r="R35" s="53"/>
      <c r="S35" s="53"/>
      <c r="T35" s="54" t="s">
        <v>44</v>
      </c>
      <c r="U35" s="53"/>
      <c r="V35" s="53"/>
      <c r="W35" s="53"/>
      <c r="X35" s="55" t="s">
        <v>45</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46</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47</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48</v>
      </c>
      <c r="E60" s="41"/>
      <c r="F60" s="41"/>
      <c r="G60" s="41"/>
      <c r="H60" s="41"/>
      <c r="I60" s="41"/>
      <c r="J60" s="41"/>
      <c r="K60" s="41"/>
      <c r="L60" s="41"/>
      <c r="M60" s="41"/>
      <c r="N60" s="41"/>
      <c r="O60" s="41"/>
      <c r="P60" s="41"/>
      <c r="Q60" s="41"/>
      <c r="R60" s="41"/>
      <c r="S60" s="41"/>
      <c r="T60" s="41"/>
      <c r="U60" s="41"/>
      <c r="V60" s="63" t="s">
        <v>49</v>
      </c>
      <c r="W60" s="41"/>
      <c r="X60" s="41"/>
      <c r="Y60" s="41"/>
      <c r="Z60" s="41"/>
      <c r="AA60" s="41"/>
      <c r="AB60" s="41"/>
      <c r="AC60" s="41"/>
      <c r="AD60" s="41"/>
      <c r="AE60" s="41"/>
      <c r="AF60" s="41"/>
      <c r="AG60" s="41"/>
      <c r="AH60" s="63" t="s">
        <v>48</v>
      </c>
      <c r="AI60" s="41"/>
      <c r="AJ60" s="41"/>
      <c r="AK60" s="41"/>
      <c r="AL60" s="41"/>
      <c r="AM60" s="63" t="s">
        <v>49</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50</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51</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48</v>
      </c>
      <c r="E75" s="41"/>
      <c r="F75" s="41"/>
      <c r="G75" s="41"/>
      <c r="H75" s="41"/>
      <c r="I75" s="41"/>
      <c r="J75" s="41"/>
      <c r="K75" s="41"/>
      <c r="L75" s="41"/>
      <c r="M75" s="41"/>
      <c r="N75" s="41"/>
      <c r="O75" s="41"/>
      <c r="P75" s="41"/>
      <c r="Q75" s="41"/>
      <c r="R75" s="41"/>
      <c r="S75" s="41"/>
      <c r="T75" s="41"/>
      <c r="U75" s="41"/>
      <c r="V75" s="63" t="s">
        <v>49</v>
      </c>
      <c r="W75" s="41"/>
      <c r="X75" s="41"/>
      <c r="Y75" s="41"/>
      <c r="Z75" s="41"/>
      <c r="AA75" s="41"/>
      <c r="AB75" s="41"/>
      <c r="AC75" s="41"/>
      <c r="AD75" s="41"/>
      <c r="AE75" s="41"/>
      <c r="AF75" s="41"/>
      <c r="AG75" s="41"/>
      <c r="AH75" s="63" t="s">
        <v>48</v>
      </c>
      <c r="AI75" s="41"/>
      <c r="AJ75" s="41"/>
      <c r="AK75" s="41"/>
      <c r="AL75" s="41"/>
      <c r="AM75" s="63" t="s">
        <v>49</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52</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2123</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III/2033 VOCHOV PRŮTAH - 1. ETAPA</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20</v>
      </c>
      <c r="D87" s="39"/>
      <c r="E87" s="39"/>
      <c r="F87" s="39"/>
      <c r="G87" s="39"/>
      <c r="H87" s="39"/>
      <c r="I87" s="39"/>
      <c r="J87" s="39"/>
      <c r="K87" s="39"/>
      <c r="L87" s="77" t="str">
        <f>IF(K8="","",K8)</f>
        <v xml:space="preserve"> </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IF(AN8="","",AN8)</f>
        <v>24. 9. 2023</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15.15" customHeight="1">
      <c r="A89" s="37"/>
      <c r="B89" s="38"/>
      <c r="C89" s="31" t="s">
        <v>24</v>
      </c>
      <c r="D89" s="39"/>
      <c r="E89" s="39"/>
      <c r="F89" s="39"/>
      <c r="G89" s="39"/>
      <c r="H89" s="39"/>
      <c r="I89" s="39"/>
      <c r="J89" s="39"/>
      <c r="K89" s="39"/>
      <c r="L89" s="70" t="str">
        <f>IF(E11="","",E11)</f>
        <v xml:space="preserve"> </v>
      </c>
      <c r="M89" s="39"/>
      <c r="N89" s="39"/>
      <c r="O89" s="39"/>
      <c r="P89" s="39"/>
      <c r="Q89" s="39"/>
      <c r="R89" s="39"/>
      <c r="S89" s="39"/>
      <c r="T89" s="39"/>
      <c r="U89" s="39"/>
      <c r="V89" s="39"/>
      <c r="W89" s="39"/>
      <c r="X89" s="39"/>
      <c r="Y89" s="39"/>
      <c r="Z89" s="39"/>
      <c r="AA89" s="39"/>
      <c r="AB89" s="39"/>
      <c r="AC89" s="39"/>
      <c r="AD89" s="39"/>
      <c r="AE89" s="39"/>
      <c r="AF89" s="39"/>
      <c r="AG89" s="39"/>
      <c r="AH89" s="39"/>
      <c r="AI89" s="31" t="s">
        <v>29</v>
      </c>
      <c r="AJ89" s="39"/>
      <c r="AK89" s="39"/>
      <c r="AL89" s="39"/>
      <c r="AM89" s="79" t="str">
        <f>IF(E17="","",E17)</f>
        <v xml:space="preserve"> </v>
      </c>
      <c r="AN89" s="70"/>
      <c r="AO89" s="70"/>
      <c r="AP89" s="70"/>
      <c r="AQ89" s="39"/>
      <c r="AR89" s="43"/>
      <c r="AS89" s="80" t="s">
        <v>53</v>
      </c>
      <c r="AT89" s="81"/>
      <c r="AU89" s="82"/>
      <c r="AV89" s="82"/>
      <c r="AW89" s="82"/>
      <c r="AX89" s="82"/>
      <c r="AY89" s="82"/>
      <c r="AZ89" s="82"/>
      <c r="BA89" s="82"/>
      <c r="BB89" s="82"/>
      <c r="BC89" s="82"/>
      <c r="BD89" s="83"/>
      <c r="BE89" s="37"/>
    </row>
    <row r="90" spans="1:57" s="2" customFormat="1" ht="15.15" customHeight="1">
      <c r="A90" s="37"/>
      <c r="B90" s="38"/>
      <c r="C90" s="31" t="s">
        <v>27</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54</v>
      </c>
      <c r="D92" s="93"/>
      <c r="E92" s="93"/>
      <c r="F92" s="93"/>
      <c r="G92" s="93"/>
      <c r="H92" s="94"/>
      <c r="I92" s="95" t="s">
        <v>55</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56</v>
      </c>
      <c r="AH92" s="93"/>
      <c r="AI92" s="93"/>
      <c r="AJ92" s="93"/>
      <c r="AK92" s="93"/>
      <c r="AL92" s="93"/>
      <c r="AM92" s="93"/>
      <c r="AN92" s="95" t="s">
        <v>57</v>
      </c>
      <c r="AO92" s="93"/>
      <c r="AP92" s="97"/>
      <c r="AQ92" s="98" t="s">
        <v>58</v>
      </c>
      <c r="AR92" s="43"/>
      <c r="AS92" s="99" t="s">
        <v>59</v>
      </c>
      <c r="AT92" s="100" t="s">
        <v>60</v>
      </c>
      <c r="AU92" s="100" t="s">
        <v>61</v>
      </c>
      <c r="AV92" s="100" t="s">
        <v>62</v>
      </c>
      <c r="AW92" s="100" t="s">
        <v>63</v>
      </c>
      <c r="AX92" s="100" t="s">
        <v>64</v>
      </c>
      <c r="AY92" s="100" t="s">
        <v>65</v>
      </c>
      <c r="AZ92" s="100" t="s">
        <v>66</v>
      </c>
      <c r="BA92" s="100" t="s">
        <v>67</v>
      </c>
      <c r="BB92" s="100" t="s">
        <v>68</v>
      </c>
      <c r="BC92" s="100" t="s">
        <v>69</v>
      </c>
      <c r="BD92" s="101" t="s">
        <v>70</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71</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ROUND(SUM(AG95:AG100),2)</f>
        <v>0</v>
      </c>
      <c r="AH94" s="108"/>
      <c r="AI94" s="108"/>
      <c r="AJ94" s="108"/>
      <c r="AK94" s="108"/>
      <c r="AL94" s="108"/>
      <c r="AM94" s="108"/>
      <c r="AN94" s="109">
        <f>SUM(AG94,AT94)</f>
        <v>0</v>
      </c>
      <c r="AO94" s="109"/>
      <c r="AP94" s="109"/>
      <c r="AQ94" s="110" t="s">
        <v>1</v>
      </c>
      <c r="AR94" s="111"/>
      <c r="AS94" s="112">
        <f>ROUND(SUM(AS95:AS100),2)</f>
        <v>0</v>
      </c>
      <c r="AT94" s="113">
        <f>ROUND(SUM(AV94:AW94),2)</f>
        <v>0</v>
      </c>
      <c r="AU94" s="114">
        <f>ROUND(SUM(AU95:AU100),5)</f>
        <v>0</v>
      </c>
      <c r="AV94" s="113">
        <f>ROUND(AZ94*L29,2)</f>
        <v>0</v>
      </c>
      <c r="AW94" s="113">
        <f>ROUND(BA94*L30,2)</f>
        <v>0</v>
      </c>
      <c r="AX94" s="113">
        <f>ROUND(BB94*L29,2)</f>
        <v>0</v>
      </c>
      <c r="AY94" s="113">
        <f>ROUND(BC94*L30,2)</f>
        <v>0</v>
      </c>
      <c r="AZ94" s="113">
        <f>ROUND(SUM(AZ95:AZ100),2)</f>
        <v>0</v>
      </c>
      <c r="BA94" s="113">
        <f>ROUND(SUM(BA95:BA100),2)</f>
        <v>0</v>
      </c>
      <c r="BB94" s="113">
        <f>ROUND(SUM(BB95:BB100),2)</f>
        <v>0</v>
      </c>
      <c r="BC94" s="113">
        <f>ROUND(SUM(BC95:BC100),2)</f>
        <v>0</v>
      </c>
      <c r="BD94" s="115">
        <f>ROUND(SUM(BD95:BD100),2)</f>
        <v>0</v>
      </c>
      <c r="BE94" s="6"/>
      <c r="BS94" s="116" t="s">
        <v>72</v>
      </c>
      <c r="BT94" s="116" t="s">
        <v>73</v>
      </c>
      <c r="BU94" s="117" t="s">
        <v>74</v>
      </c>
      <c r="BV94" s="116" t="s">
        <v>75</v>
      </c>
      <c r="BW94" s="116" t="s">
        <v>5</v>
      </c>
      <c r="BX94" s="116" t="s">
        <v>76</v>
      </c>
      <c r="CL94" s="116" t="s">
        <v>1</v>
      </c>
    </row>
    <row r="95" spans="1:91" s="7" customFormat="1" ht="16.5" customHeight="1">
      <c r="A95" s="118" t="s">
        <v>77</v>
      </c>
      <c r="B95" s="119"/>
      <c r="C95" s="120"/>
      <c r="D95" s="121" t="s">
        <v>78</v>
      </c>
      <c r="E95" s="121"/>
      <c r="F95" s="121"/>
      <c r="G95" s="121"/>
      <c r="H95" s="121"/>
      <c r="I95" s="122"/>
      <c r="J95" s="121" t="s">
        <v>79</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'SO110 - Komunikace'!J30</f>
        <v>0</v>
      </c>
      <c r="AH95" s="122"/>
      <c r="AI95" s="122"/>
      <c r="AJ95" s="122"/>
      <c r="AK95" s="122"/>
      <c r="AL95" s="122"/>
      <c r="AM95" s="122"/>
      <c r="AN95" s="123">
        <f>SUM(AG95,AT95)</f>
        <v>0</v>
      </c>
      <c r="AO95" s="122"/>
      <c r="AP95" s="122"/>
      <c r="AQ95" s="124" t="s">
        <v>80</v>
      </c>
      <c r="AR95" s="125"/>
      <c r="AS95" s="126">
        <v>0</v>
      </c>
      <c r="AT95" s="127">
        <f>ROUND(SUM(AV95:AW95),2)</f>
        <v>0</v>
      </c>
      <c r="AU95" s="128">
        <f>'SO110 - Komunikace'!P124</f>
        <v>0</v>
      </c>
      <c r="AV95" s="127">
        <f>'SO110 - Komunikace'!J33</f>
        <v>0</v>
      </c>
      <c r="AW95" s="127">
        <f>'SO110 - Komunikace'!J34</f>
        <v>0</v>
      </c>
      <c r="AX95" s="127">
        <f>'SO110 - Komunikace'!J35</f>
        <v>0</v>
      </c>
      <c r="AY95" s="127">
        <f>'SO110 - Komunikace'!J36</f>
        <v>0</v>
      </c>
      <c r="AZ95" s="127">
        <f>'SO110 - Komunikace'!F33</f>
        <v>0</v>
      </c>
      <c r="BA95" s="127">
        <f>'SO110 - Komunikace'!F34</f>
        <v>0</v>
      </c>
      <c r="BB95" s="127">
        <f>'SO110 - Komunikace'!F35</f>
        <v>0</v>
      </c>
      <c r="BC95" s="127">
        <f>'SO110 - Komunikace'!F36</f>
        <v>0</v>
      </c>
      <c r="BD95" s="129">
        <f>'SO110 - Komunikace'!F37</f>
        <v>0</v>
      </c>
      <c r="BE95" s="7"/>
      <c r="BT95" s="130" t="s">
        <v>81</v>
      </c>
      <c r="BV95" s="130" t="s">
        <v>75</v>
      </c>
      <c r="BW95" s="130" t="s">
        <v>82</v>
      </c>
      <c r="BX95" s="130" t="s">
        <v>5</v>
      </c>
      <c r="CL95" s="130" t="s">
        <v>1</v>
      </c>
      <c r="CM95" s="130" t="s">
        <v>83</v>
      </c>
    </row>
    <row r="96" spans="1:91" s="7" customFormat="1" ht="16.5" customHeight="1">
      <c r="A96" s="118" t="s">
        <v>77</v>
      </c>
      <c r="B96" s="119"/>
      <c r="C96" s="120"/>
      <c r="D96" s="121" t="s">
        <v>84</v>
      </c>
      <c r="E96" s="121"/>
      <c r="F96" s="121"/>
      <c r="G96" s="121"/>
      <c r="H96" s="121"/>
      <c r="I96" s="122"/>
      <c r="J96" s="121" t="s">
        <v>85</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'SO120 - Chodníky'!J30</f>
        <v>0</v>
      </c>
      <c r="AH96" s="122"/>
      <c r="AI96" s="122"/>
      <c r="AJ96" s="122"/>
      <c r="AK96" s="122"/>
      <c r="AL96" s="122"/>
      <c r="AM96" s="122"/>
      <c r="AN96" s="123">
        <f>SUM(AG96,AT96)</f>
        <v>0</v>
      </c>
      <c r="AO96" s="122"/>
      <c r="AP96" s="122"/>
      <c r="AQ96" s="124" t="s">
        <v>80</v>
      </c>
      <c r="AR96" s="125"/>
      <c r="AS96" s="126">
        <v>0</v>
      </c>
      <c r="AT96" s="127">
        <f>ROUND(SUM(AV96:AW96),2)</f>
        <v>0</v>
      </c>
      <c r="AU96" s="128">
        <f>'SO120 - Chodníky'!P124</f>
        <v>0</v>
      </c>
      <c r="AV96" s="127">
        <f>'SO120 - Chodníky'!J33</f>
        <v>0</v>
      </c>
      <c r="AW96" s="127">
        <f>'SO120 - Chodníky'!J34</f>
        <v>0</v>
      </c>
      <c r="AX96" s="127">
        <f>'SO120 - Chodníky'!J35</f>
        <v>0</v>
      </c>
      <c r="AY96" s="127">
        <f>'SO120 - Chodníky'!J36</f>
        <v>0</v>
      </c>
      <c r="AZ96" s="127">
        <f>'SO120 - Chodníky'!F33</f>
        <v>0</v>
      </c>
      <c r="BA96" s="127">
        <f>'SO120 - Chodníky'!F34</f>
        <v>0</v>
      </c>
      <c r="BB96" s="127">
        <f>'SO120 - Chodníky'!F35</f>
        <v>0</v>
      </c>
      <c r="BC96" s="127">
        <f>'SO120 - Chodníky'!F36</f>
        <v>0</v>
      </c>
      <c r="BD96" s="129">
        <f>'SO120 - Chodníky'!F37</f>
        <v>0</v>
      </c>
      <c r="BE96" s="7"/>
      <c r="BT96" s="130" t="s">
        <v>81</v>
      </c>
      <c r="BV96" s="130" t="s">
        <v>75</v>
      </c>
      <c r="BW96" s="130" t="s">
        <v>86</v>
      </c>
      <c r="BX96" s="130" t="s">
        <v>5</v>
      </c>
      <c r="CL96" s="130" t="s">
        <v>1</v>
      </c>
      <c r="CM96" s="130" t="s">
        <v>83</v>
      </c>
    </row>
    <row r="97" spans="1:91" s="7" customFormat="1" ht="16.5" customHeight="1">
      <c r="A97" s="118" t="s">
        <v>77</v>
      </c>
      <c r="B97" s="119"/>
      <c r="C97" s="120"/>
      <c r="D97" s="121" t="s">
        <v>87</v>
      </c>
      <c r="E97" s="121"/>
      <c r="F97" s="121"/>
      <c r="G97" s="121"/>
      <c r="H97" s="121"/>
      <c r="I97" s="122"/>
      <c r="J97" s="121" t="s">
        <v>88</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'SO310 - Odvodnění komunikace'!J30</f>
        <v>0</v>
      </c>
      <c r="AH97" s="122"/>
      <c r="AI97" s="122"/>
      <c r="AJ97" s="122"/>
      <c r="AK97" s="122"/>
      <c r="AL97" s="122"/>
      <c r="AM97" s="122"/>
      <c r="AN97" s="123">
        <f>SUM(AG97,AT97)</f>
        <v>0</v>
      </c>
      <c r="AO97" s="122"/>
      <c r="AP97" s="122"/>
      <c r="AQ97" s="124" t="s">
        <v>80</v>
      </c>
      <c r="AR97" s="125"/>
      <c r="AS97" s="126">
        <v>0</v>
      </c>
      <c r="AT97" s="127">
        <f>ROUND(SUM(AV97:AW97),2)</f>
        <v>0</v>
      </c>
      <c r="AU97" s="128">
        <f>'SO310 - Odvodnění komunikace'!P122</f>
        <v>0</v>
      </c>
      <c r="AV97" s="127">
        <f>'SO310 - Odvodnění komunikace'!J33</f>
        <v>0</v>
      </c>
      <c r="AW97" s="127">
        <f>'SO310 - Odvodnění komunikace'!J34</f>
        <v>0</v>
      </c>
      <c r="AX97" s="127">
        <f>'SO310 - Odvodnění komunikace'!J35</f>
        <v>0</v>
      </c>
      <c r="AY97" s="127">
        <f>'SO310 - Odvodnění komunikace'!J36</f>
        <v>0</v>
      </c>
      <c r="AZ97" s="127">
        <f>'SO310 - Odvodnění komunikace'!F33</f>
        <v>0</v>
      </c>
      <c r="BA97" s="127">
        <f>'SO310 - Odvodnění komunikace'!F34</f>
        <v>0</v>
      </c>
      <c r="BB97" s="127">
        <f>'SO310 - Odvodnění komunikace'!F35</f>
        <v>0</v>
      </c>
      <c r="BC97" s="127">
        <f>'SO310 - Odvodnění komunikace'!F36</f>
        <v>0</v>
      </c>
      <c r="BD97" s="129">
        <f>'SO310 - Odvodnění komunikace'!F37</f>
        <v>0</v>
      </c>
      <c r="BE97" s="7"/>
      <c r="BT97" s="130" t="s">
        <v>81</v>
      </c>
      <c r="BV97" s="130" t="s">
        <v>75</v>
      </c>
      <c r="BW97" s="130" t="s">
        <v>89</v>
      </c>
      <c r="BX97" s="130" t="s">
        <v>5</v>
      </c>
      <c r="CL97" s="130" t="s">
        <v>1</v>
      </c>
      <c r="CM97" s="130" t="s">
        <v>83</v>
      </c>
    </row>
    <row r="98" spans="1:91" s="7" customFormat="1" ht="16.5" customHeight="1">
      <c r="A98" s="118" t="s">
        <v>77</v>
      </c>
      <c r="B98" s="119"/>
      <c r="C98" s="120"/>
      <c r="D98" s="121" t="s">
        <v>90</v>
      </c>
      <c r="E98" s="121"/>
      <c r="F98" s="121"/>
      <c r="G98" s="121"/>
      <c r="H98" s="121"/>
      <c r="I98" s="122"/>
      <c r="J98" s="121" t="s">
        <v>91</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3">
        <f>'SO800 - Vegetační úpravy'!J30</f>
        <v>0</v>
      </c>
      <c r="AH98" s="122"/>
      <c r="AI98" s="122"/>
      <c r="AJ98" s="122"/>
      <c r="AK98" s="122"/>
      <c r="AL98" s="122"/>
      <c r="AM98" s="122"/>
      <c r="AN98" s="123">
        <f>SUM(AG98,AT98)</f>
        <v>0</v>
      </c>
      <c r="AO98" s="122"/>
      <c r="AP98" s="122"/>
      <c r="AQ98" s="124" t="s">
        <v>80</v>
      </c>
      <c r="AR98" s="125"/>
      <c r="AS98" s="126">
        <v>0</v>
      </c>
      <c r="AT98" s="127">
        <f>ROUND(SUM(AV98:AW98),2)</f>
        <v>0</v>
      </c>
      <c r="AU98" s="128">
        <f>'SO800 - Vegetační úpravy'!P118</f>
        <v>0</v>
      </c>
      <c r="AV98" s="127">
        <f>'SO800 - Vegetační úpravy'!J33</f>
        <v>0</v>
      </c>
      <c r="AW98" s="127">
        <f>'SO800 - Vegetační úpravy'!J34</f>
        <v>0</v>
      </c>
      <c r="AX98" s="127">
        <f>'SO800 - Vegetační úpravy'!J35</f>
        <v>0</v>
      </c>
      <c r="AY98" s="127">
        <f>'SO800 - Vegetační úpravy'!J36</f>
        <v>0</v>
      </c>
      <c r="AZ98" s="127">
        <f>'SO800 - Vegetační úpravy'!F33</f>
        <v>0</v>
      </c>
      <c r="BA98" s="127">
        <f>'SO800 - Vegetační úpravy'!F34</f>
        <v>0</v>
      </c>
      <c r="BB98" s="127">
        <f>'SO800 - Vegetační úpravy'!F35</f>
        <v>0</v>
      </c>
      <c r="BC98" s="127">
        <f>'SO800 - Vegetační úpravy'!F36</f>
        <v>0</v>
      </c>
      <c r="BD98" s="129">
        <f>'SO800 - Vegetační úpravy'!F37</f>
        <v>0</v>
      </c>
      <c r="BE98" s="7"/>
      <c r="BT98" s="130" t="s">
        <v>81</v>
      </c>
      <c r="BV98" s="130" t="s">
        <v>75</v>
      </c>
      <c r="BW98" s="130" t="s">
        <v>92</v>
      </c>
      <c r="BX98" s="130" t="s">
        <v>5</v>
      </c>
      <c r="CL98" s="130" t="s">
        <v>1</v>
      </c>
      <c r="CM98" s="130" t="s">
        <v>83</v>
      </c>
    </row>
    <row r="99" spans="1:91" s="7" customFormat="1" ht="16.5" customHeight="1">
      <c r="A99" s="118" t="s">
        <v>77</v>
      </c>
      <c r="B99" s="119"/>
      <c r="C99" s="120"/>
      <c r="D99" s="121" t="s">
        <v>93</v>
      </c>
      <c r="E99" s="121"/>
      <c r="F99" s="121"/>
      <c r="G99" s="121"/>
      <c r="H99" s="121"/>
      <c r="I99" s="122"/>
      <c r="J99" s="121" t="s">
        <v>94</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3">
        <f>'SO930 - Nové zábradlí'!J30</f>
        <v>0</v>
      </c>
      <c r="AH99" s="122"/>
      <c r="AI99" s="122"/>
      <c r="AJ99" s="122"/>
      <c r="AK99" s="122"/>
      <c r="AL99" s="122"/>
      <c r="AM99" s="122"/>
      <c r="AN99" s="123">
        <f>SUM(AG99,AT99)</f>
        <v>0</v>
      </c>
      <c r="AO99" s="122"/>
      <c r="AP99" s="122"/>
      <c r="AQ99" s="124" t="s">
        <v>80</v>
      </c>
      <c r="AR99" s="125"/>
      <c r="AS99" s="126">
        <v>0</v>
      </c>
      <c r="AT99" s="127">
        <f>ROUND(SUM(AV99:AW99),2)</f>
        <v>0</v>
      </c>
      <c r="AU99" s="128">
        <f>'SO930 - Nové zábradlí'!P118</f>
        <v>0</v>
      </c>
      <c r="AV99" s="127">
        <f>'SO930 - Nové zábradlí'!J33</f>
        <v>0</v>
      </c>
      <c r="AW99" s="127">
        <f>'SO930 - Nové zábradlí'!J34</f>
        <v>0</v>
      </c>
      <c r="AX99" s="127">
        <f>'SO930 - Nové zábradlí'!J35</f>
        <v>0</v>
      </c>
      <c r="AY99" s="127">
        <f>'SO930 - Nové zábradlí'!J36</f>
        <v>0</v>
      </c>
      <c r="AZ99" s="127">
        <f>'SO930 - Nové zábradlí'!F33</f>
        <v>0</v>
      </c>
      <c r="BA99" s="127">
        <f>'SO930 - Nové zábradlí'!F34</f>
        <v>0</v>
      </c>
      <c r="BB99" s="127">
        <f>'SO930 - Nové zábradlí'!F35</f>
        <v>0</v>
      </c>
      <c r="BC99" s="127">
        <f>'SO930 - Nové zábradlí'!F36</f>
        <v>0</v>
      </c>
      <c r="BD99" s="129">
        <f>'SO930 - Nové zábradlí'!F37</f>
        <v>0</v>
      </c>
      <c r="BE99" s="7"/>
      <c r="BT99" s="130" t="s">
        <v>81</v>
      </c>
      <c r="BV99" s="130" t="s">
        <v>75</v>
      </c>
      <c r="BW99" s="130" t="s">
        <v>95</v>
      </c>
      <c r="BX99" s="130" t="s">
        <v>5</v>
      </c>
      <c r="CL99" s="130" t="s">
        <v>1</v>
      </c>
      <c r="CM99" s="130" t="s">
        <v>83</v>
      </c>
    </row>
    <row r="100" spans="1:91" s="7" customFormat="1" ht="16.5" customHeight="1">
      <c r="A100" s="118" t="s">
        <v>77</v>
      </c>
      <c r="B100" s="119"/>
      <c r="C100" s="120"/>
      <c r="D100" s="121" t="s">
        <v>96</v>
      </c>
      <c r="E100" s="121"/>
      <c r="F100" s="121"/>
      <c r="G100" s="121"/>
      <c r="H100" s="121"/>
      <c r="I100" s="122"/>
      <c r="J100" s="121" t="s">
        <v>97</v>
      </c>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3">
        <f>'VRN - Vedlejší rozpočtové...'!J30</f>
        <v>0</v>
      </c>
      <c r="AH100" s="122"/>
      <c r="AI100" s="122"/>
      <c r="AJ100" s="122"/>
      <c r="AK100" s="122"/>
      <c r="AL100" s="122"/>
      <c r="AM100" s="122"/>
      <c r="AN100" s="123">
        <f>SUM(AG100,AT100)</f>
        <v>0</v>
      </c>
      <c r="AO100" s="122"/>
      <c r="AP100" s="122"/>
      <c r="AQ100" s="124" t="s">
        <v>80</v>
      </c>
      <c r="AR100" s="125"/>
      <c r="AS100" s="131">
        <v>0</v>
      </c>
      <c r="AT100" s="132">
        <f>ROUND(SUM(AV100:AW100),2)</f>
        <v>0</v>
      </c>
      <c r="AU100" s="133">
        <f>'VRN - Vedlejší rozpočtové...'!P120</f>
        <v>0</v>
      </c>
      <c r="AV100" s="132">
        <f>'VRN - Vedlejší rozpočtové...'!J33</f>
        <v>0</v>
      </c>
      <c r="AW100" s="132">
        <f>'VRN - Vedlejší rozpočtové...'!J34</f>
        <v>0</v>
      </c>
      <c r="AX100" s="132">
        <f>'VRN - Vedlejší rozpočtové...'!J35</f>
        <v>0</v>
      </c>
      <c r="AY100" s="132">
        <f>'VRN - Vedlejší rozpočtové...'!J36</f>
        <v>0</v>
      </c>
      <c r="AZ100" s="132">
        <f>'VRN - Vedlejší rozpočtové...'!F33</f>
        <v>0</v>
      </c>
      <c r="BA100" s="132">
        <f>'VRN - Vedlejší rozpočtové...'!F34</f>
        <v>0</v>
      </c>
      <c r="BB100" s="132">
        <f>'VRN - Vedlejší rozpočtové...'!F35</f>
        <v>0</v>
      </c>
      <c r="BC100" s="132">
        <f>'VRN - Vedlejší rozpočtové...'!F36</f>
        <v>0</v>
      </c>
      <c r="BD100" s="134">
        <f>'VRN - Vedlejší rozpočtové...'!F37</f>
        <v>0</v>
      </c>
      <c r="BE100" s="7"/>
      <c r="BT100" s="130" t="s">
        <v>81</v>
      </c>
      <c r="BV100" s="130" t="s">
        <v>75</v>
      </c>
      <c r="BW100" s="130" t="s">
        <v>98</v>
      </c>
      <c r="BX100" s="130" t="s">
        <v>5</v>
      </c>
      <c r="CL100" s="130" t="s">
        <v>1</v>
      </c>
      <c r="CM100" s="130" t="s">
        <v>83</v>
      </c>
    </row>
    <row r="101" spans="1:57" s="2" customFormat="1" ht="30" customHeight="1">
      <c r="A101" s="37"/>
      <c r="B101" s="38"/>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43"/>
      <c r="AS101" s="37"/>
      <c r="AT101" s="37"/>
      <c r="AU101" s="37"/>
      <c r="AV101" s="37"/>
      <c r="AW101" s="37"/>
      <c r="AX101" s="37"/>
      <c r="AY101" s="37"/>
      <c r="AZ101" s="37"/>
      <c r="BA101" s="37"/>
      <c r="BB101" s="37"/>
      <c r="BC101" s="37"/>
      <c r="BD101" s="37"/>
      <c r="BE101" s="37"/>
    </row>
    <row r="102" spans="1:57" s="2" customFormat="1" ht="6.95" customHeight="1">
      <c r="A102" s="37"/>
      <c r="B102" s="65"/>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43"/>
      <c r="AS102" s="37"/>
      <c r="AT102" s="37"/>
      <c r="AU102" s="37"/>
      <c r="AV102" s="37"/>
      <c r="AW102" s="37"/>
      <c r="AX102" s="37"/>
      <c r="AY102" s="37"/>
      <c r="AZ102" s="37"/>
      <c r="BA102" s="37"/>
      <c r="BB102" s="37"/>
      <c r="BC102" s="37"/>
      <c r="BD102" s="37"/>
      <c r="BE102" s="37"/>
    </row>
  </sheetData>
  <sheetProtection password="CC35" sheet="1" objects="1" scenarios="1" formatColumns="0" formatRows="0"/>
  <mergeCells count="62">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110 - Komunikace'!C2" display="/"/>
    <hyperlink ref="A96" location="'SO120 - Chodníky'!C2" display="/"/>
    <hyperlink ref="A97" location="'SO310 - Odvodnění komunikace'!C2" display="/"/>
    <hyperlink ref="A98" location="'SO800 - Vegetační úpravy'!C2" display="/"/>
    <hyperlink ref="A99" location="'SO930 - Nové zábradlí'!C2" display="/"/>
    <hyperlink ref="A100"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82</v>
      </c>
    </row>
    <row r="3" spans="2:46" s="1" customFormat="1" ht="6.95" customHeight="1">
      <c r="B3" s="135"/>
      <c r="C3" s="136"/>
      <c r="D3" s="136"/>
      <c r="E3" s="136"/>
      <c r="F3" s="136"/>
      <c r="G3" s="136"/>
      <c r="H3" s="136"/>
      <c r="I3" s="136"/>
      <c r="J3" s="136"/>
      <c r="K3" s="136"/>
      <c r="L3" s="19"/>
      <c r="AT3" s="16" t="s">
        <v>83</v>
      </c>
    </row>
    <row r="4" spans="2:46" s="1" customFormat="1" ht="24.95" customHeight="1">
      <c r="B4" s="19"/>
      <c r="D4" s="137" t="s">
        <v>99</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III/2033 VOCHOV PRŮTAH - 1. ETAPA</v>
      </c>
      <c r="F7" s="139"/>
      <c r="G7" s="139"/>
      <c r="H7" s="139"/>
      <c r="L7" s="19"/>
    </row>
    <row r="8" spans="1:31" s="2" customFormat="1" ht="12" customHeight="1">
      <c r="A8" s="37"/>
      <c r="B8" s="43"/>
      <c r="C8" s="37"/>
      <c r="D8" s="139" t="s">
        <v>100</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101</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24. 9. 2023</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33</v>
      </c>
      <c r="E30" s="37"/>
      <c r="F30" s="37"/>
      <c r="G30" s="37"/>
      <c r="H30" s="37"/>
      <c r="I30" s="37"/>
      <c r="J30" s="150">
        <f>ROUND(J124,2)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37</v>
      </c>
      <c r="E33" s="139" t="s">
        <v>38</v>
      </c>
      <c r="F33" s="153">
        <f>ROUND((SUM(BE124:BE296)),2)</f>
        <v>0</v>
      </c>
      <c r="G33" s="37"/>
      <c r="H33" s="37"/>
      <c r="I33" s="154">
        <v>0.21</v>
      </c>
      <c r="J33" s="153">
        <f>ROUND(((SUM(BE124:BE296))*I33),2)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39</v>
      </c>
      <c r="F34" s="153">
        <f>ROUND((SUM(BF124:BF296)),2)</f>
        <v>0</v>
      </c>
      <c r="G34" s="37"/>
      <c r="H34" s="37"/>
      <c r="I34" s="154">
        <v>0.15</v>
      </c>
      <c r="J34" s="153">
        <f>ROUND(((SUM(BF124:BF296))*I34),2)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40</v>
      </c>
      <c r="F35" s="153">
        <f>ROUND((SUM(BG124:BG296)),2)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41</v>
      </c>
      <c r="F36" s="153">
        <f>ROUND((SUM(BH124:BH296)),2)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42</v>
      </c>
      <c r="F37" s="153">
        <f>ROUND((SUM(BI124:BI296)),2)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46</v>
      </c>
      <c r="E50" s="163"/>
      <c r="F50" s="163"/>
      <c r="G50" s="162" t="s">
        <v>47</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III/2033 VOCHOV PRŮTAH - 1. ETAPA</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100</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SO110 - Komunikace</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24. 9. 2023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103</v>
      </c>
      <c r="D94" s="175"/>
      <c r="E94" s="175"/>
      <c r="F94" s="175"/>
      <c r="G94" s="175"/>
      <c r="H94" s="175"/>
      <c r="I94" s="175"/>
      <c r="J94" s="176" t="s">
        <v>104</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105</v>
      </c>
      <c r="D96" s="39"/>
      <c r="E96" s="39"/>
      <c r="F96" s="39"/>
      <c r="G96" s="39"/>
      <c r="H96" s="39"/>
      <c r="I96" s="39"/>
      <c r="J96" s="109">
        <f>J124</f>
        <v>0</v>
      </c>
      <c r="K96" s="39"/>
      <c r="L96" s="62"/>
      <c r="S96" s="37"/>
      <c r="T96" s="37"/>
      <c r="U96" s="37"/>
      <c r="V96" s="37"/>
      <c r="W96" s="37"/>
      <c r="X96" s="37"/>
      <c r="Y96" s="37"/>
      <c r="Z96" s="37"/>
      <c r="AA96" s="37"/>
      <c r="AB96" s="37"/>
      <c r="AC96" s="37"/>
      <c r="AD96" s="37"/>
      <c r="AE96" s="37"/>
      <c r="AU96" s="16" t="s">
        <v>106</v>
      </c>
    </row>
    <row r="97" spans="1:31" s="9" customFormat="1" ht="24.95" customHeight="1">
      <c r="A97" s="9"/>
      <c r="B97" s="178"/>
      <c r="C97" s="179"/>
      <c r="D97" s="180" t="s">
        <v>107</v>
      </c>
      <c r="E97" s="181"/>
      <c r="F97" s="181"/>
      <c r="G97" s="181"/>
      <c r="H97" s="181"/>
      <c r="I97" s="181"/>
      <c r="J97" s="182">
        <f>J125</f>
        <v>0</v>
      </c>
      <c r="K97" s="179"/>
      <c r="L97" s="183"/>
      <c r="S97" s="9"/>
      <c r="T97" s="9"/>
      <c r="U97" s="9"/>
      <c r="V97" s="9"/>
      <c r="W97" s="9"/>
      <c r="X97" s="9"/>
      <c r="Y97" s="9"/>
      <c r="Z97" s="9"/>
      <c r="AA97" s="9"/>
      <c r="AB97" s="9"/>
      <c r="AC97" s="9"/>
      <c r="AD97" s="9"/>
      <c r="AE97" s="9"/>
    </row>
    <row r="98" spans="1:31" s="10" customFormat="1" ht="19.9" customHeight="1">
      <c r="A98" s="10"/>
      <c r="B98" s="184"/>
      <c r="C98" s="185"/>
      <c r="D98" s="186" t="s">
        <v>108</v>
      </c>
      <c r="E98" s="187"/>
      <c r="F98" s="187"/>
      <c r="G98" s="187"/>
      <c r="H98" s="187"/>
      <c r="I98" s="187"/>
      <c r="J98" s="188">
        <f>J126</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109</v>
      </c>
      <c r="E99" s="187"/>
      <c r="F99" s="187"/>
      <c r="G99" s="187"/>
      <c r="H99" s="187"/>
      <c r="I99" s="187"/>
      <c r="J99" s="188">
        <f>J175</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110</v>
      </c>
      <c r="E100" s="187"/>
      <c r="F100" s="187"/>
      <c r="G100" s="187"/>
      <c r="H100" s="187"/>
      <c r="I100" s="187"/>
      <c r="J100" s="188">
        <f>J184</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111</v>
      </c>
      <c r="E101" s="187"/>
      <c r="F101" s="187"/>
      <c r="G101" s="187"/>
      <c r="H101" s="187"/>
      <c r="I101" s="187"/>
      <c r="J101" s="188">
        <f>J189</f>
        <v>0</v>
      </c>
      <c r="K101" s="185"/>
      <c r="L101" s="189"/>
      <c r="S101" s="10"/>
      <c r="T101" s="10"/>
      <c r="U101" s="10"/>
      <c r="V101" s="10"/>
      <c r="W101" s="10"/>
      <c r="X101" s="10"/>
      <c r="Y101" s="10"/>
      <c r="Z101" s="10"/>
      <c r="AA101" s="10"/>
      <c r="AB101" s="10"/>
      <c r="AC101" s="10"/>
      <c r="AD101" s="10"/>
      <c r="AE101" s="10"/>
    </row>
    <row r="102" spans="1:31" s="10" customFormat="1" ht="19.9" customHeight="1">
      <c r="A102" s="10"/>
      <c r="B102" s="184"/>
      <c r="C102" s="185"/>
      <c r="D102" s="186" t="s">
        <v>112</v>
      </c>
      <c r="E102" s="187"/>
      <c r="F102" s="187"/>
      <c r="G102" s="187"/>
      <c r="H102" s="187"/>
      <c r="I102" s="187"/>
      <c r="J102" s="188">
        <f>J219</f>
        <v>0</v>
      </c>
      <c r="K102" s="185"/>
      <c r="L102" s="189"/>
      <c r="S102" s="10"/>
      <c r="T102" s="10"/>
      <c r="U102" s="10"/>
      <c r="V102" s="10"/>
      <c r="W102" s="10"/>
      <c r="X102" s="10"/>
      <c r="Y102" s="10"/>
      <c r="Z102" s="10"/>
      <c r="AA102" s="10"/>
      <c r="AB102" s="10"/>
      <c r="AC102" s="10"/>
      <c r="AD102" s="10"/>
      <c r="AE102" s="10"/>
    </row>
    <row r="103" spans="1:31" s="10" customFormat="1" ht="19.9" customHeight="1">
      <c r="A103" s="10"/>
      <c r="B103" s="184"/>
      <c r="C103" s="185"/>
      <c r="D103" s="186" t="s">
        <v>113</v>
      </c>
      <c r="E103" s="187"/>
      <c r="F103" s="187"/>
      <c r="G103" s="187"/>
      <c r="H103" s="187"/>
      <c r="I103" s="187"/>
      <c r="J103" s="188">
        <f>J280</f>
        <v>0</v>
      </c>
      <c r="K103" s="185"/>
      <c r="L103" s="189"/>
      <c r="S103" s="10"/>
      <c r="T103" s="10"/>
      <c r="U103" s="10"/>
      <c r="V103" s="10"/>
      <c r="W103" s="10"/>
      <c r="X103" s="10"/>
      <c r="Y103" s="10"/>
      <c r="Z103" s="10"/>
      <c r="AA103" s="10"/>
      <c r="AB103" s="10"/>
      <c r="AC103" s="10"/>
      <c r="AD103" s="10"/>
      <c r="AE103" s="10"/>
    </row>
    <row r="104" spans="1:31" s="10" customFormat="1" ht="19.9" customHeight="1">
      <c r="A104" s="10"/>
      <c r="B104" s="184"/>
      <c r="C104" s="185"/>
      <c r="D104" s="186" t="s">
        <v>114</v>
      </c>
      <c r="E104" s="187"/>
      <c r="F104" s="187"/>
      <c r="G104" s="187"/>
      <c r="H104" s="187"/>
      <c r="I104" s="187"/>
      <c r="J104" s="188">
        <f>J293</f>
        <v>0</v>
      </c>
      <c r="K104" s="185"/>
      <c r="L104" s="189"/>
      <c r="S104" s="10"/>
      <c r="T104" s="10"/>
      <c r="U104" s="10"/>
      <c r="V104" s="10"/>
      <c r="W104" s="10"/>
      <c r="X104" s="10"/>
      <c r="Y104" s="10"/>
      <c r="Z104" s="10"/>
      <c r="AA104" s="10"/>
      <c r="AB104" s="10"/>
      <c r="AC104" s="10"/>
      <c r="AD104" s="10"/>
      <c r="AE104" s="10"/>
    </row>
    <row r="105" spans="1:31" s="2" customFormat="1" ht="21.8" customHeight="1">
      <c r="A105" s="37"/>
      <c r="B105" s="38"/>
      <c r="C105" s="39"/>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6.95" customHeight="1">
      <c r="A106" s="37"/>
      <c r="B106" s="65"/>
      <c r="C106" s="66"/>
      <c r="D106" s="66"/>
      <c r="E106" s="66"/>
      <c r="F106" s="66"/>
      <c r="G106" s="66"/>
      <c r="H106" s="66"/>
      <c r="I106" s="66"/>
      <c r="J106" s="66"/>
      <c r="K106" s="66"/>
      <c r="L106" s="62"/>
      <c r="S106" s="37"/>
      <c r="T106" s="37"/>
      <c r="U106" s="37"/>
      <c r="V106" s="37"/>
      <c r="W106" s="37"/>
      <c r="X106" s="37"/>
      <c r="Y106" s="37"/>
      <c r="Z106" s="37"/>
      <c r="AA106" s="37"/>
      <c r="AB106" s="37"/>
      <c r="AC106" s="37"/>
      <c r="AD106" s="37"/>
      <c r="AE106" s="37"/>
    </row>
    <row r="110" spans="1:31" s="2" customFormat="1" ht="6.95" customHeight="1">
      <c r="A110" s="37"/>
      <c r="B110" s="67"/>
      <c r="C110" s="68"/>
      <c r="D110" s="68"/>
      <c r="E110" s="68"/>
      <c r="F110" s="68"/>
      <c r="G110" s="68"/>
      <c r="H110" s="68"/>
      <c r="I110" s="68"/>
      <c r="J110" s="68"/>
      <c r="K110" s="68"/>
      <c r="L110" s="62"/>
      <c r="S110" s="37"/>
      <c r="T110" s="37"/>
      <c r="U110" s="37"/>
      <c r="V110" s="37"/>
      <c r="W110" s="37"/>
      <c r="X110" s="37"/>
      <c r="Y110" s="37"/>
      <c r="Z110" s="37"/>
      <c r="AA110" s="37"/>
      <c r="AB110" s="37"/>
      <c r="AC110" s="37"/>
      <c r="AD110" s="37"/>
      <c r="AE110" s="37"/>
    </row>
    <row r="111" spans="1:31" s="2" customFormat="1" ht="24.95" customHeight="1">
      <c r="A111" s="37"/>
      <c r="B111" s="38"/>
      <c r="C111" s="22" t="s">
        <v>115</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16</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173" t="str">
        <f>E7</f>
        <v>III/2033 VOCHOV PRŮTAH - 1. ETAPA</v>
      </c>
      <c r="F114" s="31"/>
      <c r="G114" s="31"/>
      <c r="H114" s="31"/>
      <c r="I114" s="39"/>
      <c r="J114" s="39"/>
      <c r="K114" s="39"/>
      <c r="L114" s="62"/>
      <c r="S114" s="37"/>
      <c r="T114" s="37"/>
      <c r="U114" s="37"/>
      <c r="V114" s="37"/>
      <c r="W114" s="37"/>
      <c r="X114" s="37"/>
      <c r="Y114" s="37"/>
      <c r="Z114" s="37"/>
      <c r="AA114" s="37"/>
      <c r="AB114" s="37"/>
      <c r="AC114" s="37"/>
      <c r="AD114" s="37"/>
      <c r="AE114" s="37"/>
    </row>
    <row r="115" spans="1:31" s="2" customFormat="1" ht="12" customHeight="1">
      <c r="A115" s="37"/>
      <c r="B115" s="38"/>
      <c r="C115" s="31" t="s">
        <v>100</v>
      </c>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6.5" customHeight="1">
      <c r="A116" s="37"/>
      <c r="B116" s="38"/>
      <c r="C116" s="39"/>
      <c r="D116" s="39"/>
      <c r="E116" s="75" t="str">
        <f>E9</f>
        <v>SO110 - Komunikace</v>
      </c>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2" customHeight="1">
      <c r="A118" s="37"/>
      <c r="B118" s="38"/>
      <c r="C118" s="31" t="s">
        <v>20</v>
      </c>
      <c r="D118" s="39"/>
      <c r="E118" s="39"/>
      <c r="F118" s="26" t="str">
        <f>F12</f>
        <v xml:space="preserve"> </v>
      </c>
      <c r="G118" s="39"/>
      <c r="H118" s="39"/>
      <c r="I118" s="31" t="s">
        <v>22</v>
      </c>
      <c r="J118" s="78" t="str">
        <f>IF(J12="","",J12)</f>
        <v>24. 9. 2023</v>
      </c>
      <c r="K118" s="39"/>
      <c r="L118" s="62"/>
      <c r="S118" s="37"/>
      <c r="T118" s="37"/>
      <c r="U118" s="37"/>
      <c r="V118" s="37"/>
      <c r="W118" s="37"/>
      <c r="X118" s="37"/>
      <c r="Y118" s="37"/>
      <c r="Z118" s="37"/>
      <c r="AA118" s="37"/>
      <c r="AB118" s="37"/>
      <c r="AC118" s="37"/>
      <c r="AD118" s="37"/>
      <c r="AE118" s="37"/>
    </row>
    <row r="119" spans="1:31" s="2" customFormat="1" ht="6.95" customHeight="1">
      <c r="A119" s="37"/>
      <c r="B119" s="38"/>
      <c r="C119" s="39"/>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15.15" customHeight="1">
      <c r="A120" s="37"/>
      <c r="B120" s="38"/>
      <c r="C120" s="31" t="s">
        <v>24</v>
      </c>
      <c r="D120" s="39"/>
      <c r="E120" s="39"/>
      <c r="F120" s="26" t="str">
        <f>E15</f>
        <v xml:space="preserve"> </v>
      </c>
      <c r="G120" s="39"/>
      <c r="H120" s="39"/>
      <c r="I120" s="31" t="s">
        <v>29</v>
      </c>
      <c r="J120" s="35" t="str">
        <f>E21</f>
        <v xml:space="preserve"> </v>
      </c>
      <c r="K120" s="39"/>
      <c r="L120" s="62"/>
      <c r="S120" s="37"/>
      <c r="T120" s="37"/>
      <c r="U120" s="37"/>
      <c r="V120" s="37"/>
      <c r="W120" s="37"/>
      <c r="X120" s="37"/>
      <c r="Y120" s="37"/>
      <c r="Z120" s="37"/>
      <c r="AA120" s="37"/>
      <c r="AB120" s="37"/>
      <c r="AC120" s="37"/>
      <c r="AD120" s="37"/>
      <c r="AE120" s="37"/>
    </row>
    <row r="121" spans="1:31" s="2" customFormat="1" ht="15.15" customHeight="1">
      <c r="A121" s="37"/>
      <c r="B121" s="38"/>
      <c r="C121" s="31" t="s">
        <v>27</v>
      </c>
      <c r="D121" s="39"/>
      <c r="E121" s="39"/>
      <c r="F121" s="26" t="str">
        <f>IF(E18="","",E18)</f>
        <v>Vyplň údaj</v>
      </c>
      <c r="G121" s="39"/>
      <c r="H121" s="39"/>
      <c r="I121" s="31" t="s">
        <v>31</v>
      </c>
      <c r="J121" s="35" t="str">
        <f>E24</f>
        <v xml:space="preserve"> </v>
      </c>
      <c r="K121" s="39"/>
      <c r="L121" s="62"/>
      <c r="S121" s="37"/>
      <c r="T121" s="37"/>
      <c r="U121" s="37"/>
      <c r="V121" s="37"/>
      <c r="W121" s="37"/>
      <c r="X121" s="37"/>
      <c r="Y121" s="37"/>
      <c r="Z121" s="37"/>
      <c r="AA121" s="37"/>
      <c r="AB121" s="37"/>
      <c r="AC121" s="37"/>
      <c r="AD121" s="37"/>
      <c r="AE121" s="37"/>
    </row>
    <row r="122" spans="1:31" s="2" customFormat="1" ht="10.3" customHeight="1">
      <c r="A122" s="37"/>
      <c r="B122" s="38"/>
      <c r="C122" s="39"/>
      <c r="D122" s="39"/>
      <c r="E122" s="39"/>
      <c r="F122" s="39"/>
      <c r="G122" s="39"/>
      <c r="H122" s="39"/>
      <c r="I122" s="39"/>
      <c r="J122" s="39"/>
      <c r="K122" s="39"/>
      <c r="L122" s="62"/>
      <c r="S122" s="37"/>
      <c r="T122" s="37"/>
      <c r="U122" s="37"/>
      <c r="V122" s="37"/>
      <c r="W122" s="37"/>
      <c r="X122" s="37"/>
      <c r="Y122" s="37"/>
      <c r="Z122" s="37"/>
      <c r="AA122" s="37"/>
      <c r="AB122" s="37"/>
      <c r="AC122" s="37"/>
      <c r="AD122" s="37"/>
      <c r="AE122" s="37"/>
    </row>
    <row r="123" spans="1:31" s="11" customFormat="1" ht="29.25" customHeight="1">
      <c r="A123" s="190"/>
      <c r="B123" s="191"/>
      <c r="C123" s="192" t="s">
        <v>116</v>
      </c>
      <c r="D123" s="193" t="s">
        <v>58</v>
      </c>
      <c r="E123" s="193" t="s">
        <v>54</v>
      </c>
      <c r="F123" s="193" t="s">
        <v>55</v>
      </c>
      <c r="G123" s="193" t="s">
        <v>117</v>
      </c>
      <c r="H123" s="193" t="s">
        <v>118</v>
      </c>
      <c r="I123" s="193" t="s">
        <v>119</v>
      </c>
      <c r="J123" s="193" t="s">
        <v>104</v>
      </c>
      <c r="K123" s="194" t="s">
        <v>120</v>
      </c>
      <c r="L123" s="195"/>
      <c r="M123" s="99" t="s">
        <v>1</v>
      </c>
      <c r="N123" s="100" t="s">
        <v>37</v>
      </c>
      <c r="O123" s="100" t="s">
        <v>121</v>
      </c>
      <c r="P123" s="100" t="s">
        <v>122</v>
      </c>
      <c r="Q123" s="100" t="s">
        <v>123</v>
      </c>
      <c r="R123" s="100" t="s">
        <v>124</v>
      </c>
      <c r="S123" s="100" t="s">
        <v>125</v>
      </c>
      <c r="T123" s="100" t="s">
        <v>126</v>
      </c>
      <c r="U123" s="101" t="s">
        <v>127</v>
      </c>
      <c r="V123" s="190"/>
      <c r="W123" s="190"/>
      <c r="X123" s="190"/>
      <c r="Y123" s="190"/>
      <c r="Z123" s="190"/>
      <c r="AA123" s="190"/>
      <c r="AB123" s="190"/>
      <c r="AC123" s="190"/>
      <c r="AD123" s="190"/>
      <c r="AE123" s="190"/>
    </row>
    <row r="124" spans="1:63" s="2" customFormat="1" ht="22.8" customHeight="1">
      <c r="A124" s="37"/>
      <c r="B124" s="38"/>
      <c r="C124" s="106" t="s">
        <v>128</v>
      </c>
      <c r="D124" s="39"/>
      <c r="E124" s="39"/>
      <c r="F124" s="39"/>
      <c r="G124" s="39"/>
      <c r="H124" s="39"/>
      <c r="I124" s="39"/>
      <c r="J124" s="196">
        <f>BK124</f>
        <v>0</v>
      </c>
      <c r="K124" s="39"/>
      <c r="L124" s="43"/>
      <c r="M124" s="102"/>
      <c r="N124" s="197"/>
      <c r="O124" s="103"/>
      <c r="P124" s="198">
        <f>P125</f>
        <v>0</v>
      </c>
      <c r="Q124" s="103"/>
      <c r="R124" s="198">
        <f>R125</f>
        <v>9135.75945</v>
      </c>
      <c r="S124" s="103"/>
      <c r="T124" s="198">
        <f>T125</f>
        <v>2332.0440000000003</v>
      </c>
      <c r="U124" s="104"/>
      <c r="V124" s="37"/>
      <c r="W124" s="37"/>
      <c r="X124" s="37"/>
      <c r="Y124" s="37"/>
      <c r="Z124" s="37"/>
      <c r="AA124" s="37"/>
      <c r="AB124" s="37"/>
      <c r="AC124" s="37"/>
      <c r="AD124" s="37"/>
      <c r="AE124" s="37"/>
      <c r="AT124" s="16" t="s">
        <v>72</v>
      </c>
      <c r="AU124" s="16" t="s">
        <v>106</v>
      </c>
      <c r="BK124" s="199">
        <f>BK125</f>
        <v>0</v>
      </c>
    </row>
    <row r="125" spans="1:63" s="12" customFormat="1" ht="25.9" customHeight="1">
      <c r="A125" s="12"/>
      <c r="B125" s="200"/>
      <c r="C125" s="201"/>
      <c r="D125" s="202" t="s">
        <v>72</v>
      </c>
      <c r="E125" s="203" t="s">
        <v>129</v>
      </c>
      <c r="F125" s="203" t="s">
        <v>130</v>
      </c>
      <c r="G125" s="201"/>
      <c r="H125" s="201"/>
      <c r="I125" s="204"/>
      <c r="J125" s="205">
        <f>BK125</f>
        <v>0</v>
      </c>
      <c r="K125" s="201"/>
      <c r="L125" s="206"/>
      <c r="M125" s="207"/>
      <c r="N125" s="208"/>
      <c r="O125" s="208"/>
      <c r="P125" s="209">
        <f>P126+P175+P184+P189+P219+P280+P293</f>
        <v>0</v>
      </c>
      <c r="Q125" s="208"/>
      <c r="R125" s="209">
        <f>R126+R175+R184+R189+R219+R280+R293</f>
        <v>9135.75945</v>
      </c>
      <c r="S125" s="208"/>
      <c r="T125" s="209">
        <f>T126+T175+T184+T189+T219+T280+T293</f>
        <v>2332.0440000000003</v>
      </c>
      <c r="U125" s="210"/>
      <c r="V125" s="12"/>
      <c r="W125" s="12"/>
      <c r="X125" s="12"/>
      <c r="Y125" s="12"/>
      <c r="Z125" s="12"/>
      <c r="AA125" s="12"/>
      <c r="AB125" s="12"/>
      <c r="AC125" s="12"/>
      <c r="AD125" s="12"/>
      <c r="AE125" s="12"/>
      <c r="AR125" s="211" t="s">
        <v>81</v>
      </c>
      <c r="AT125" s="212" t="s">
        <v>72</v>
      </c>
      <c r="AU125" s="212" t="s">
        <v>73</v>
      </c>
      <c r="AY125" s="211" t="s">
        <v>131</v>
      </c>
      <c r="BK125" s="213">
        <f>BK126+BK175+BK184+BK189+BK219+BK280+BK293</f>
        <v>0</v>
      </c>
    </row>
    <row r="126" spans="1:63" s="12" customFormat="1" ht="22.8" customHeight="1">
      <c r="A126" s="12"/>
      <c r="B126" s="200"/>
      <c r="C126" s="201"/>
      <c r="D126" s="202" t="s">
        <v>72</v>
      </c>
      <c r="E126" s="214" t="s">
        <v>81</v>
      </c>
      <c r="F126" s="214" t="s">
        <v>132</v>
      </c>
      <c r="G126" s="201"/>
      <c r="H126" s="201"/>
      <c r="I126" s="204"/>
      <c r="J126" s="215">
        <f>BK126</f>
        <v>0</v>
      </c>
      <c r="K126" s="201"/>
      <c r="L126" s="206"/>
      <c r="M126" s="207"/>
      <c r="N126" s="208"/>
      <c r="O126" s="208"/>
      <c r="P126" s="209">
        <f>SUM(P127:P174)</f>
        <v>0</v>
      </c>
      <c r="Q126" s="208"/>
      <c r="R126" s="209">
        <f>SUM(R127:R174)</f>
        <v>3990.2308</v>
      </c>
      <c r="S126" s="208"/>
      <c r="T126" s="209">
        <f>SUM(T127:T174)</f>
        <v>2331.88</v>
      </c>
      <c r="U126" s="210"/>
      <c r="V126" s="12"/>
      <c r="W126" s="12"/>
      <c r="X126" s="12"/>
      <c r="Y126" s="12"/>
      <c r="Z126" s="12"/>
      <c r="AA126" s="12"/>
      <c r="AB126" s="12"/>
      <c r="AC126" s="12"/>
      <c r="AD126" s="12"/>
      <c r="AE126" s="12"/>
      <c r="AR126" s="211" t="s">
        <v>81</v>
      </c>
      <c r="AT126" s="212" t="s">
        <v>72</v>
      </c>
      <c r="AU126" s="212" t="s">
        <v>81</v>
      </c>
      <c r="AY126" s="211" t="s">
        <v>131</v>
      </c>
      <c r="BK126" s="213">
        <f>SUM(BK127:BK174)</f>
        <v>0</v>
      </c>
    </row>
    <row r="127" spans="1:65" s="2" customFormat="1" ht="66.75" customHeight="1">
      <c r="A127" s="37"/>
      <c r="B127" s="38"/>
      <c r="C127" s="216" t="s">
        <v>81</v>
      </c>
      <c r="D127" s="216" t="s">
        <v>133</v>
      </c>
      <c r="E127" s="217" t="s">
        <v>134</v>
      </c>
      <c r="F127" s="218" t="s">
        <v>135</v>
      </c>
      <c r="G127" s="219" t="s">
        <v>136</v>
      </c>
      <c r="H127" s="220">
        <v>2333</v>
      </c>
      <c r="I127" s="221"/>
      <c r="J127" s="222">
        <f>ROUND(I127*H127,2)</f>
        <v>0</v>
      </c>
      <c r="K127" s="218" t="s">
        <v>137</v>
      </c>
      <c r="L127" s="43"/>
      <c r="M127" s="223" t="s">
        <v>1</v>
      </c>
      <c r="N127" s="224" t="s">
        <v>38</v>
      </c>
      <c r="O127" s="90"/>
      <c r="P127" s="225">
        <f>O127*H127</f>
        <v>0</v>
      </c>
      <c r="Q127" s="225">
        <v>0</v>
      </c>
      <c r="R127" s="225">
        <f>Q127*H127</f>
        <v>0</v>
      </c>
      <c r="S127" s="225">
        <v>0.32</v>
      </c>
      <c r="T127" s="225">
        <f>S127*H127</f>
        <v>746.5600000000001</v>
      </c>
      <c r="U127" s="226" t="s">
        <v>1</v>
      </c>
      <c r="V127" s="37"/>
      <c r="W127" s="37"/>
      <c r="X127" s="37"/>
      <c r="Y127" s="37"/>
      <c r="Z127" s="37"/>
      <c r="AA127" s="37"/>
      <c r="AB127" s="37"/>
      <c r="AC127" s="37"/>
      <c r="AD127" s="37"/>
      <c r="AE127" s="37"/>
      <c r="AR127" s="227" t="s">
        <v>138</v>
      </c>
      <c r="AT127" s="227" t="s">
        <v>133</v>
      </c>
      <c r="AU127" s="227" t="s">
        <v>83</v>
      </c>
      <c r="AY127" s="16" t="s">
        <v>131</v>
      </c>
      <c r="BE127" s="228">
        <f>IF(N127="základní",J127,0)</f>
        <v>0</v>
      </c>
      <c r="BF127" s="228">
        <f>IF(N127="snížená",J127,0)</f>
        <v>0</v>
      </c>
      <c r="BG127" s="228">
        <f>IF(N127="zákl. přenesená",J127,0)</f>
        <v>0</v>
      </c>
      <c r="BH127" s="228">
        <f>IF(N127="sníž. přenesená",J127,0)</f>
        <v>0</v>
      </c>
      <c r="BI127" s="228">
        <f>IF(N127="nulová",J127,0)</f>
        <v>0</v>
      </c>
      <c r="BJ127" s="16" t="s">
        <v>81</v>
      </c>
      <c r="BK127" s="228">
        <f>ROUND(I127*H127,2)</f>
        <v>0</v>
      </c>
      <c r="BL127" s="16" t="s">
        <v>138</v>
      </c>
      <c r="BM127" s="227" t="s">
        <v>139</v>
      </c>
    </row>
    <row r="128" spans="1:47" s="2" customFormat="1" ht="12">
      <c r="A128" s="37"/>
      <c r="B128" s="38"/>
      <c r="C128" s="39"/>
      <c r="D128" s="229" t="s">
        <v>140</v>
      </c>
      <c r="E128" s="39"/>
      <c r="F128" s="230" t="s">
        <v>141</v>
      </c>
      <c r="G128" s="39"/>
      <c r="H128" s="39"/>
      <c r="I128" s="231"/>
      <c r="J128" s="39"/>
      <c r="K128" s="39"/>
      <c r="L128" s="43"/>
      <c r="M128" s="232"/>
      <c r="N128" s="233"/>
      <c r="O128" s="90"/>
      <c r="P128" s="90"/>
      <c r="Q128" s="90"/>
      <c r="R128" s="90"/>
      <c r="S128" s="90"/>
      <c r="T128" s="90"/>
      <c r="U128" s="91"/>
      <c r="V128" s="37"/>
      <c r="W128" s="37"/>
      <c r="X128" s="37"/>
      <c r="Y128" s="37"/>
      <c r="Z128" s="37"/>
      <c r="AA128" s="37"/>
      <c r="AB128" s="37"/>
      <c r="AC128" s="37"/>
      <c r="AD128" s="37"/>
      <c r="AE128" s="37"/>
      <c r="AT128" s="16" t="s">
        <v>140</v>
      </c>
      <c r="AU128" s="16" t="s">
        <v>83</v>
      </c>
    </row>
    <row r="129" spans="1:47" s="2" customFormat="1" ht="12">
      <c r="A129" s="37"/>
      <c r="B129" s="38"/>
      <c r="C129" s="39"/>
      <c r="D129" s="234" t="s">
        <v>142</v>
      </c>
      <c r="E129" s="39"/>
      <c r="F129" s="235" t="s">
        <v>143</v>
      </c>
      <c r="G129" s="39"/>
      <c r="H129" s="39"/>
      <c r="I129" s="231"/>
      <c r="J129" s="39"/>
      <c r="K129" s="39"/>
      <c r="L129" s="43"/>
      <c r="M129" s="232"/>
      <c r="N129" s="233"/>
      <c r="O129" s="90"/>
      <c r="P129" s="90"/>
      <c r="Q129" s="90"/>
      <c r="R129" s="90"/>
      <c r="S129" s="90"/>
      <c r="T129" s="90"/>
      <c r="U129" s="91"/>
      <c r="V129" s="37"/>
      <c r="W129" s="37"/>
      <c r="X129" s="37"/>
      <c r="Y129" s="37"/>
      <c r="Z129" s="37"/>
      <c r="AA129" s="37"/>
      <c r="AB129" s="37"/>
      <c r="AC129" s="37"/>
      <c r="AD129" s="37"/>
      <c r="AE129" s="37"/>
      <c r="AT129" s="16" t="s">
        <v>142</v>
      </c>
      <c r="AU129" s="16" t="s">
        <v>83</v>
      </c>
    </row>
    <row r="130" spans="1:51" s="13" customFormat="1" ht="12">
      <c r="A130" s="13"/>
      <c r="B130" s="236"/>
      <c r="C130" s="237"/>
      <c r="D130" s="234" t="s">
        <v>144</v>
      </c>
      <c r="E130" s="238" t="s">
        <v>1</v>
      </c>
      <c r="F130" s="239" t="s">
        <v>145</v>
      </c>
      <c r="G130" s="237"/>
      <c r="H130" s="240">
        <v>2333</v>
      </c>
      <c r="I130" s="241"/>
      <c r="J130" s="237"/>
      <c r="K130" s="237"/>
      <c r="L130" s="242"/>
      <c r="M130" s="243"/>
      <c r="N130" s="244"/>
      <c r="O130" s="244"/>
      <c r="P130" s="244"/>
      <c r="Q130" s="244"/>
      <c r="R130" s="244"/>
      <c r="S130" s="244"/>
      <c r="T130" s="244"/>
      <c r="U130" s="245"/>
      <c r="V130" s="13"/>
      <c r="W130" s="13"/>
      <c r="X130" s="13"/>
      <c r="Y130" s="13"/>
      <c r="Z130" s="13"/>
      <c r="AA130" s="13"/>
      <c r="AB130" s="13"/>
      <c r="AC130" s="13"/>
      <c r="AD130" s="13"/>
      <c r="AE130" s="13"/>
      <c r="AT130" s="246" t="s">
        <v>144</v>
      </c>
      <c r="AU130" s="246" t="s">
        <v>83</v>
      </c>
      <c r="AV130" s="13" t="s">
        <v>83</v>
      </c>
      <c r="AW130" s="13" t="s">
        <v>30</v>
      </c>
      <c r="AX130" s="13" t="s">
        <v>81</v>
      </c>
      <c r="AY130" s="246" t="s">
        <v>131</v>
      </c>
    </row>
    <row r="131" spans="1:65" s="2" customFormat="1" ht="66.75" customHeight="1">
      <c r="A131" s="37"/>
      <c r="B131" s="38"/>
      <c r="C131" s="216" t="s">
        <v>83</v>
      </c>
      <c r="D131" s="216" t="s">
        <v>133</v>
      </c>
      <c r="E131" s="217" t="s">
        <v>146</v>
      </c>
      <c r="F131" s="218" t="s">
        <v>147</v>
      </c>
      <c r="G131" s="219" t="s">
        <v>136</v>
      </c>
      <c r="H131" s="220">
        <v>3063</v>
      </c>
      <c r="I131" s="221"/>
      <c r="J131" s="222">
        <f>ROUND(I131*H131,2)</f>
        <v>0</v>
      </c>
      <c r="K131" s="218" t="s">
        <v>137</v>
      </c>
      <c r="L131" s="43"/>
      <c r="M131" s="223" t="s">
        <v>1</v>
      </c>
      <c r="N131" s="224" t="s">
        <v>38</v>
      </c>
      <c r="O131" s="90"/>
      <c r="P131" s="225">
        <f>O131*H131</f>
        <v>0</v>
      </c>
      <c r="Q131" s="225">
        <v>0</v>
      </c>
      <c r="R131" s="225">
        <f>Q131*H131</f>
        <v>0</v>
      </c>
      <c r="S131" s="225">
        <v>0.44</v>
      </c>
      <c r="T131" s="225">
        <f>S131*H131</f>
        <v>1347.72</v>
      </c>
      <c r="U131" s="226" t="s">
        <v>1</v>
      </c>
      <c r="V131" s="37"/>
      <c r="W131" s="37"/>
      <c r="X131" s="37"/>
      <c r="Y131" s="37"/>
      <c r="Z131" s="37"/>
      <c r="AA131" s="37"/>
      <c r="AB131" s="37"/>
      <c r="AC131" s="37"/>
      <c r="AD131" s="37"/>
      <c r="AE131" s="37"/>
      <c r="AR131" s="227" t="s">
        <v>138</v>
      </c>
      <c r="AT131" s="227" t="s">
        <v>133</v>
      </c>
      <c r="AU131" s="227" t="s">
        <v>83</v>
      </c>
      <c r="AY131" s="16" t="s">
        <v>131</v>
      </c>
      <c r="BE131" s="228">
        <f>IF(N131="základní",J131,0)</f>
        <v>0</v>
      </c>
      <c r="BF131" s="228">
        <f>IF(N131="snížená",J131,0)</f>
        <v>0</v>
      </c>
      <c r="BG131" s="228">
        <f>IF(N131="zákl. přenesená",J131,0)</f>
        <v>0</v>
      </c>
      <c r="BH131" s="228">
        <f>IF(N131="sníž. přenesená",J131,0)</f>
        <v>0</v>
      </c>
      <c r="BI131" s="228">
        <f>IF(N131="nulová",J131,0)</f>
        <v>0</v>
      </c>
      <c r="BJ131" s="16" t="s">
        <v>81</v>
      </c>
      <c r="BK131" s="228">
        <f>ROUND(I131*H131,2)</f>
        <v>0</v>
      </c>
      <c r="BL131" s="16" t="s">
        <v>138</v>
      </c>
      <c r="BM131" s="227" t="s">
        <v>148</v>
      </c>
    </row>
    <row r="132" spans="1:47" s="2" customFormat="1" ht="12">
      <c r="A132" s="37"/>
      <c r="B132" s="38"/>
      <c r="C132" s="39"/>
      <c r="D132" s="229" t="s">
        <v>140</v>
      </c>
      <c r="E132" s="39"/>
      <c r="F132" s="230" t="s">
        <v>149</v>
      </c>
      <c r="G132" s="39"/>
      <c r="H132" s="39"/>
      <c r="I132" s="231"/>
      <c r="J132" s="39"/>
      <c r="K132" s="39"/>
      <c r="L132" s="43"/>
      <c r="M132" s="232"/>
      <c r="N132" s="233"/>
      <c r="O132" s="90"/>
      <c r="P132" s="90"/>
      <c r="Q132" s="90"/>
      <c r="R132" s="90"/>
      <c r="S132" s="90"/>
      <c r="T132" s="90"/>
      <c r="U132" s="91"/>
      <c r="V132" s="37"/>
      <c r="W132" s="37"/>
      <c r="X132" s="37"/>
      <c r="Y132" s="37"/>
      <c r="Z132" s="37"/>
      <c r="AA132" s="37"/>
      <c r="AB132" s="37"/>
      <c r="AC132" s="37"/>
      <c r="AD132" s="37"/>
      <c r="AE132" s="37"/>
      <c r="AT132" s="16" t="s">
        <v>140</v>
      </c>
      <c r="AU132" s="16" t="s">
        <v>83</v>
      </c>
    </row>
    <row r="133" spans="1:47" s="2" customFormat="1" ht="12">
      <c r="A133" s="37"/>
      <c r="B133" s="38"/>
      <c r="C133" s="39"/>
      <c r="D133" s="234" t="s">
        <v>142</v>
      </c>
      <c r="E133" s="39"/>
      <c r="F133" s="235" t="s">
        <v>150</v>
      </c>
      <c r="G133" s="39"/>
      <c r="H133" s="39"/>
      <c r="I133" s="231"/>
      <c r="J133" s="39"/>
      <c r="K133" s="39"/>
      <c r="L133" s="43"/>
      <c r="M133" s="232"/>
      <c r="N133" s="233"/>
      <c r="O133" s="90"/>
      <c r="P133" s="90"/>
      <c r="Q133" s="90"/>
      <c r="R133" s="90"/>
      <c r="S133" s="90"/>
      <c r="T133" s="90"/>
      <c r="U133" s="91"/>
      <c r="V133" s="37"/>
      <c r="W133" s="37"/>
      <c r="X133" s="37"/>
      <c r="Y133" s="37"/>
      <c r="Z133" s="37"/>
      <c r="AA133" s="37"/>
      <c r="AB133" s="37"/>
      <c r="AC133" s="37"/>
      <c r="AD133" s="37"/>
      <c r="AE133" s="37"/>
      <c r="AT133" s="16" t="s">
        <v>142</v>
      </c>
      <c r="AU133" s="16" t="s">
        <v>83</v>
      </c>
    </row>
    <row r="134" spans="1:51" s="13" customFormat="1" ht="12">
      <c r="A134" s="13"/>
      <c r="B134" s="236"/>
      <c r="C134" s="237"/>
      <c r="D134" s="234" t="s">
        <v>144</v>
      </c>
      <c r="E134" s="238" t="s">
        <v>1</v>
      </c>
      <c r="F134" s="239" t="s">
        <v>151</v>
      </c>
      <c r="G134" s="237"/>
      <c r="H134" s="240">
        <v>3063</v>
      </c>
      <c r="I134" s="241"/>
      <c r="J134" s="237"/>
      <c r="K134" s="237"/>
      <c r="L134" s="242"/>
      <c r="M134" s="243"/>
      <c r="N134" s="244"/>
      <c r="O134" s="244"/>
      <c r="P134" s="244"/>
      <c r="Q134" s="244"/>
      <c r="R134" s="244"/>
      <c r="S134" s="244"/>
      <c r="T134" s="244"/>
      <c r="U134" s="245"/>
      <c r="V134" s="13"/>
      <c r="W134" s="13"/>
      <c r="X134" s="13"/>
      <c r="Y134" s="13"/>
      <c r="Z134" s="13"/>
      <c r="AA134" s="13"/>
      <c r="AB134" s="13"/>
      <c r="AC134" s="13"/>
      <c r="AD134" s="13"/>
      <c r="AE134" s="13"/>
      <c r="AT134" s="246" t="s">
        <v>144</v>
      </c>
      <c r="AU134" s="246" t="s">
        <v>83</v>
      </c>
      <c r="AV134" s="13" t="s">
        <v>83</v>
      </c>
      <c r="AW134" s="13" t="s">
        <v>30</v>
      </c>
      <c r="AX134" s="13" t="s">
        <v>73</v>
      </c>
      <c r="AY134" s="246" t="s">
        <v>131</v>
      </c>
    </row>
    <row r="135" spans="1:51" s="14" customFormat="1" ht="12">
      <c r="A135" s="14"/>
      <c r="B135" s="247"/>
      <c r="C135" s="248"/>
      <c r="D135" s="234" t="s">
        <v>144</v>
      </c>
      <c r="E135" s="249" t="s">
        <v>1</v>
      </c>
      <c r="F135" s="250" t="s">
        <v>152</v>
      </c>
      <c r="G135" s="248"/>
      <c r="H135" s="251">
        <v>3063</v>
      </c>
      <c r="I135" s="252"/>
      <c r="J135" s="248"/>
      <c r="K135" s="248"/>
      <c r="L135" s="253"/>
      <c r="M135" s="254"/>
      <c r="N135" s="255"/>
      <c r="O135" s="255"/>
      <c r="P135" s="255"/>
      <c r="Q135" s="255"/>
      <c r="R135" s="255"/>
      <c r="S135" s="255"/>
      <c r="T135" s="255"/>
      <c r="U135" s="256"/>
      <c r="V135" s="14"/>
      <c r="W135" s="14"/>
      <c r="X135" s="14"/>
      <c r="Y135" s="14"/>
      <c r="Z135" s="14"/>
      <c r="AA135" s="14"/>
      <c r="AB135" s="14"/>
      <c r="AC135" s="14"/>
      <c r="AD135" s="14"/>
      <c r="AE135" s="14"/>
      <c r="AT135" s="257" t="s">
        <v>144</v>
      </c>
      <c r="AU135" s="257" t="s">
        <v>83</v>
      </c>
      <c r="AV135" s="14" t="s">
        <v>138</v>
      </c>
      <c r="AW135" s="14" t="s">
        <v>30</v>
      </c>
      <c r="AX135" s="14" t="s">
        <v>81</v>
      </c>
      <c r="AY135" s="257" t="s">
        <v>131</v>
      </c>
    </row>
    <row r="136" spans="1:65" s="2" customFormat="1" ht="55.5" customHeight="1">
      <c r="A136" s="37"/>
      <c r="B136" s="38"/>
      <c r="C136" s="216" t="s">
        <v>153</v>
      </c>
      <c r="D136" s="216" t="s">
        <v>133</v>
      </c>
      <c r="E136" s="217" t="s">
        <v>154</v>
      </c>
      <c r="F136" s="218" t="s">
        <v>155</v>
      </c>
      <c r="G136" s="219" t="s">
        <v>136</v>
      </c>
      <c r="H136" s="220">
        <v>730</v>
      </c>
      <c r="I136" s="221"/>
      <c r="J136" s="222">
        <f>ROUND(I136*H136,2)</f>
        <v>0</v>
      </c>
      <c r="K136" s="218" t="s">
        <v>137</v>
      </c>
      <c r="L136" s="43"/>
      <c r="M136" s="223" t="s">
        <v>1</v>
      </c>
      <c r="N136" s="224" t="s">
        <v>38</v>
      </c>
      <c r="O136" s="90"/>
      <c r="P136" s="225">
        <f>O136*H136</f>
        <v>0</v>
      </c>
      <c r="Q136" s="225">
        <v>0.00016</v>
      </c>
      <c r="R136" s="225">
        <f>Q136*H136</f>
        <v>0.11680000000000001</v>
      </c>
      <c r="S136" s="225">
        <v>0.23</v>
      </c>
      <c r="T136" s="225">
        <f>S136*H136</f>
        <v>167.9</v>
      </c>
      <c r="U136" s="226" t="s">
        <v>1</v>
      </c>
      <c r="V136" s="37"/>
      <c r="W136" s="37"/>
      <c r="X136" s="37"/>
      <c r="Y136" s="37"/>
      <c r="Z136" s="37"/>
      <c r="AA136" s="37"/>
      <c r="AB136" s="37"/>
      <c r="AC136" s="37"/>
      <c r="AD136" s="37"/>
      <c r="AE136" s="37"/>
      <c r="AR136" s="227" t="s">
        <v>138</v>
      </c>
      <c r="AT136" s="227" t="s">
        <v>133</v>
      </c>
      <c r="AU136" s="227" t="s">
        <v>83</v>
      </c>
      <c r="AY136" s="16" t="s">
        <v>131</v>
      </c>
      <c r="BE136" s="228">
        <f>IF(N136="základní",J136,0)</f>
        <v>0</v>
      </c>
      <c r="BF136" s="228">
        <f>IF(N136="snížená",J136,0)</f>
        <v>0</v>
      </c>
      <c r="BG136" s="228">
        <f>IF(N136="zákl. přenesená",J136,0)</f>
        <v>0</v>
      </c>
      <c r="BH136" s="228">
        <f>IF(N136="sníž. přenesená",J136,0)</f>
        <v>0</v>
      </c>
      <c r="BI136" s="228">
        <f>IF(N136="nulová",J136,0)</f>
        <v>0</v>
      </c>
      <c r="BJ136" s="16" t="s">
        <v>81</v>
      </c>
      <c r="BK136" s="228">
        <f>ROUND(I136*H136,2)</f>
        <v>0</v>
      </c>
      <c r="BL136" s="16" t="s">
        <v>138</v>
      </c>
      <c r="BM136" s="227" t="s">
        <v>156</v>
      </c>
    </row>
    <row r="137" spans="1:47" s="2" customFormat="1" ht="12">
      <c r="A137" s="37"/>
      <c r="B137" s="38"/>
      <c r="C137" s="39"/>
      <c r="D137" s="229" t="s">
        <v>140</v>
      </c>
      <c r="E137" s="39"/>
      <c r="F137" s="230" t="s">
        <v>157</v>
      </c>
      <c r="G137" s="39"/>
      <c r="H137" s="39"/>
      <c r="I137" s="231"/>
      <c r="J137" s="39"/>
      <c r="K137" s="39"/>
      <c r="L137" s="43"/>
      <c r="M137" s="232"/>
      <c r="N137" s="233"/>
      <c r="O137" s="90"/>
      <c r="P137" s="90"/>
      <c r="Q137" s="90"/>
      <c r="R137" s="90"/>
      <c r="S137" s="90"/>
      <c r="T137" s="90"/>
      <c r="U137" s="91"/>
      <c r="V137" s="37"/>
      <c r="W137" s="37"/>
      <c r="X137" s="37"/>
      <c r="Y137" s="37"/>
      <c r="Z137" s="37"/>
      <c r="AA137" s="37"/>
      <c r="AB137" s="37"/>
      <c r="AC137" s="37"/>
      <c r="AD137" s="37"/>
      <c r="AE137" s="37"/>
      <c r="AT137" s="16" t="s">
        <v>140</v>
      </c>
      <c r="AU137" s="16" t="s">
        <v>83</v>
      </c>
    </row>
    <row r="138" spans="1:47" s="2" customFormat="1" ht="12">
      <c r="A138" s="37"/>
      <c r="B138" s="38"/>
      <c r="C138" s="39"/>
      <c r="D138" s="234" t="s">
        <v>142</v>
      </c>
      <c r="E138" s="39"/>
      <c r="F138" s="235" t="s">
        <v>158</v>
      </c>
      <c r="G138" s="39"/>
      <c r="H138" s="39"/>
      <c r="I138" s="231"/>
      <c r="J138" s="39"/>
      <c r="K138" s="39"/>
      <c r="L138" s="43"/>
      <c r="M138" s="232"/>
      <c r="N138" s="233"/>
      <c r="O138" s="90"/>
      <c r="P138" s="90"/>
      <c r="Q138" s="90"/>
      <c r="R138" s="90"/>
      <c r="S138" s="90"/>
      <c r="T138" s="90"/>
      <c r="U138" s="91"/>
      <c r="V138" s="37"/>
      <c r="W138" s="37"/>
      <c r="X138" s="37"/>
      <c r="Y138" s="37"/>
      <c r="Z138" s="37"/>
      <c r="AA138" s="37"/>
      <c r="AB138" s="37"/>
      <c r="AC138" s="37"/>
      <c r="AD138" s="37"/>
      <c r="AE138" s="37"/>
      <c r="AT138" s="16" t="s">
        <v>142</v>
      </c>
      <c r="AU138" s="16" t="s">
        <v>83</v>
      </c>
    </row>
    <row r="139" spans="1:51" s="13" customFormat="1" ht="12">
      <c r="A139" s="13"/>
      <c r="B139" s="236"/>
      <c r="C139" s="237"/>
      <c r="D139" s="234" t="s">
        <v>144</v>
      </c>
      <c r="E139" s="238" t="s">
        <v>1</v>
      </c>
      <c r="F139" s="239" t="s">
        <v>159</v>
      </c>
      <c r="G139" s="237"/>
      <c r="H139" s="240">
        <v>730</v>
      </c>
      <c r="I139" s="241"/>
      <c r="J139" s="237"/>
      <c r="K139" s="237"/>
      <c r="L139" s="242"/>
      <c r="M139" s="243"/>
      <c r="N139" s="244"/>
      <c r="O139" s="244"/>
      <c r="P139" s="244"/>
      <c r="Q139" s="244"/>
      <c r="R139" s="244"/>
      <c r="S139" s="244"/>
      <c r="T139" s="244"/>
      <c r="U139" s="245"/>
      <c r="V139" s="13"/>
      <c r="W139" s="13"/>
      <c r="X139" s="13"/>
      <c r="Y139" s="13"/>
      <c r="Z139" s="13"/>
      <c r="AA139" s="13"/>
      <c r="AB139" s="13"/>
      <c r="AC139" s="13"/>
      <c r="AD139" s="13"/>
      <c r="AE139" s="13"/>
      <c r="AT139" s="246" t="s">
        <v>144</v>
      </c>
      <c r="AU139" s="246" t="s">
        <v>83</v>
      </c>
      <c r="AV139" s="13" t="s">
        <v>83</v>
      </c>
      <c r="AW139" s="13" t="s">
        <v>30</v>
      </c>
      <c r="AX139" s="13" t="s">
        <v>81</v>
      </c>
      <c r="AY139" s="246" t="s">
        <v>131</v>
      </c>
    </row>
    <row r="140" spans="1:65" s="2" customFormat="1" ht="49.05" customHeight="1">
      <c r="A140" s="37"/>
      <c r="B140" s="38"/>
      <c r="C140" s="216" t="s">
        <v>138</v>
      </c>
      <c r="D140" s="216" t="s">
        <v>133</v>
      </c>
      <c r="E140" s="217" t="s">
        <v>160</v>
      </c>
      <c r="F140" s="218" t="s">
        <v>161</v>
      </c>
      <c r="G140" s="219" t="s">
        <v>162</v>
      </c>
      <c r="H140" s="220">
        <v>340</v>
      </c>
      <c r="I140" s="221"/>
      <c r="J140" s="222">
        <f>ROUND(I140*H140,2)</f>
        <v>0</v>
      </c>
      <c r="K140" s="218" t="s">
        <v>137</v>
      </c>
      <c r="L140" s="43"/>
      <c r="M140" s="223" t="s">
        <v>1</v>
      </c>
      <c r="N140" s="224" t="s">
        <v>38</v>
      </c>
      <c r="O140" s="90"/>
      <c r="P140" s="225">
        <f>O140*H140</f>
        <v>0</v>
      </c>
      <c r="Q140" s="225">
        <v>0</v>
      </c>
      <c r="R140" s="225">
        <f>Q140*H140</f>
        <v>0</v>
      </c>
      <c r="S140" s="225">
        <v>0.205</v>
      </c>
      <c r="T140" s="225">
        <f>S140*H140</f>
        <v>69.7</v>
      </c>
      <c r="U140" s="226" t="s">
        <v>1</v>
      </c>
      <c r="V140" s="37"/>
      <c r="W140" s="37"/>
      <c r="X140" s="37"/>
      <c r="Y140" s="37"/>
      <c r="Z140" s="37"/>
      <c r="AA140" s="37"/>
      <c r="AB140" s="37"/>
      <c r="AC140" s="37"/>
      <c r="AD140" s="37"/>
      <c r="AE140" s="37"/>
      <c r="AR140" s="227" t="s">
        <v>138</v>
      </c>
      <c r="AT140" s="227" t="s">
        <v>133</v>
      </c>
      <c r="AU140" s="227" t="s">
        <v>83</v>
      </c>
      <c r="AY140" s="16" t="s">
        <v>131</v>
      </c>
      <c r="BE140" s="228">
        <f>IF(N140="základní",J140,0)</f>
        <v>0</v>
      </c>
      <c r="BF140" s="228">
        <f>IF(N140="snížená",J140,0)</f>
        <v>0</v>
      </c>
      <c r="BG140" s="228">
        <f>IF(N140="zákl. přenesená",J140,0)</f>
        <v>0</v>
      </c>
      <c r="BH140" s="228">
        <f>IF(N140="sníž. přenesená",J140,0)</f>
        <v>0</v>
      </c>
      <c r="BI140" s="228">
        <f>IF(N140="nulová",J140,0)</f>
        <v>0</v>
      </c>
      <c r="BJ140" s="16" t="s">
        <v>81</v>
      </c>
      <c r="BK140" s="228">
        <f>ROUND(I140*H140,2)</f>
        <v>0</v>
      </c>
      <c r="BL140" s="16" t="s">
        <v>138</v>
      </c>
      <c r="BM140" s="227" t="s">
        <v>163</v>
      </c>
    </row>
    <row r="141" spans="1:47" s="2" customFormat="1" ht="12">
      <c r="A141" s="37"/>
      <c r="B141" s="38"/>
      <c r="C141" s="39"/>
      <c r="D141" s="229" t="s">
        <v>140</v>
      </c>
      <c r="E141" s="39"/>
      <c r="F141" s="230" t="s">
        <v>164</v>
      </c>
      <c r="G141" s="39"/>
      <c r="H141" s="39"/>
      <c r="I141" s="231"/>
      <c r="J141" s="39"/>
      <c r="K141" s="39"/>
      <c r="L141" s="43"/>
      <c r="M141" s="232"/>
      <c r="N141" s="233"/>
      <c r="O141" s="90"/>
      <c r="P141" s="90"/>
      <c r="Q141" s="90"/>
      <c r="R141" s="90"/>
      <c r="S141" s="90"/>
      <c r="T141" s="90"/>
      <c r="U141" s="91"/>
      <c r="V141" s="37"/>
      <c r="W141" s="37"/>
      <c r="X141" s="37"/>
      <c r="Y141" s="37"/>
      <c r="Z141" s="37"/>
      <c r="AA141" s="37"/>
      <c r="AB141" s="37"/>
      <c r="AC141" s="37"/>
      <c r="AD141" s="37"/>
      <c r="AE141" s="37"/>
      <c r="AT141" s="16" t="s">
        <v>140</v>
      </c>
      <c r="AU141" s="16" t="s">
        <v>83</v>
      </c>
    </row>
    <row r="142" spans="1:47" s="2" customFormat="1" ht="12">
      <c r="A142" s="37"/>
      <c r="B142" s="38"/>
      <c r="C142" s="39"/>
      <c r="D142" s="234" t="s">
        <v>142</v>
      </c>
      <c r="E142" s="39"/>
      <c r="F142" s="235" t="s">
        <v>165</v>
      </c>
      <c r="G142" s="39"/>
      <c r="H142" s="39"/>
      <c r="I142" s="231"/>
      <c r="J142" s="39"/>
      <c r="K142" s="39"/>
      <c r="L142" s="43"/>
      <c r="M142" s="232"/>
      <c r="N142" s="233"/>
      <c r="O142" s="90"/>
      <c r="P142" s="90"/>
      <c r="Q142" s="90"/>
      <c r="R142" s="90"/>
      <c r="S142" s="90"/>
      <c r="T142" s="90"/>
      <c r="U142" s="91"/>
      <c r="V142" s="37"/>
      <c r="W142" s="37"/>
      <c r="X142" s="37"/>
      <c r="Y142" s="37"/>
      <c r="Z142" s="37"/>
      <c r="AA142" s="37"/>
      <c r="AB142" s="37"/>
      <c r="AC142" s="37"/>
      <c r="AD142" s="37"/>
      <c r="AE142" s="37"/>
      <c r="AT142" s="16" t="s">
        <v>142</v>
      </c>
      <c r="AU142" s="16" t="s">
        <v>83</v>
      </c>
    </row>
    <row r="143" spans="1:51" s="13" customFormat="1" ht="12">
      <c r="A143" s="13"/>
      <c r="B143" s="236"/>
      <c r="C143" s="237"/>
      <c r="D143" s="234" t="s">
        <v>144</v>
      </c>
      <c r="E143" s="238" t="s">
        <v>1</v>
      </c>
      <c r="F143" s="239" t="s">
        <v>166</v>
      </c>
      <c r="G143" s="237"/>
      <c r="H143" s="240">
        <v>340</v>
      </c>
      <c r="I143" s="241"/>
      <c r="J143" s="237"/>
      <c r="K143" s="237"/>
      <c r="L143" s="242"/>
      <c r="M143" s="243"/>
      <c r="N143" s="244"/>
      <c r="O143" s="244"/>
      <c r="P143" s="244"/>
      <c r="Q143" s="244"/>
      <c r="R143" s="244"/>
      <c r="S143" s="244"/>
      <c r="T143" s="244"/>
      <c r="U143" s="245"/>
      <c r="V143" s="13"/>
      <c r="W143" s="13"/>
      <c r="X143" s="13"/>
      <c r="Y143" s="13"/>
      <c r="Z143" s="13"/>
      <c r="AA143" s="13"/>
      <c r="AB143" s="13"/>
      <c r="AC143" s="13"/>
      <c r="AD143" s="13"/>
      <c r="AE143" s="13"/>
      <c r="AT143" s="246" t="s">
        <v>144</v>
      </c>
      <c r="AU143" s="246" t="s">
        <v>83</v>
      </c>
      <c r="AV143" s="13" t="s">
        <v>83</v>
      </c>
      <c r="AW143" s="13" t="s">
        <v>30</v>
      </c>
      <c r="AX143" s="13" t="s">
        <v>81</v>
      </c>
      <c r="AY143" s="246" t="s">
        <v>131</v>
      </c>
    </row>
    <row r="144" spans="1:65" s="2" customFormat="1" ht="37.8" customHeight="1">
      <c r="A144" s="37"/>
      <c r="B144" s="38"/>
      <c r="C144" s="216" t="s">
        <v>167</v>
      </c>
      <c r="D144" s="216" t="s">
        <v>133</v>
      </c>
      <c r="E144" s="217" t="s">
        <v>168</v>
      </c>
      <c r="F144" s="218" t="s">
        <v>169</v>
      </c>
      <c r="G144" s="219" t="s">
        <v>170</v>
      </c>
      <c r="H144" s="220">
        <v>2414.904</v>
      </c>
      <c r="I144" s="221"/>
      <c r="J144" s="222">
        <f>ROUND(I144*H144,2)</f>
        <v>0</v>
      </c>
      <c r="K144" s="218" t="s">
        <v>137</v>
      </c>
      <c r="L144" s="43"/>
      <c r="M144" s="223" t="s">
        <v>1</v>
      </c>
      <c r="N144" s="224" t="s">
        <v>38</v>
      </c>
      <c r="O144" s="90"/>
      <c r="P144" s="225">
        <f>O144*H144</f>
        <v>0</v>
      </c>
      <c r="Q144" s="225">
        <v>0</v>
      </c>
      <c r="R144" s="225">
        <f>Q144*H144</f>
        <v>0</v>
      </c>
      <c r="S144" s="225">
        <v>0</v>
      </c>
      <c r="T144" s="225">
        <f>S144*H144</f>
        <v>0</v>
      </c>
      <c r="U144" s="226" t="s">
        <v>1</v>
      </c>
      <c r="V144" s="37"/>
      <c r="W144" s="37"/>
      <c r="X144" s="37"/>
      <c r="Y144" s="37"/>
      <c r="Z144" s="37"/>
      <c r="AA144" s="37"/>
      <c r="AB144" s="37"/>
      <c r="AC144" s="37"/>
      <c r="AD144" s="37"/>
      <c r="AE144" s="37"/>
      <c r="AR144" s="227" t="s">
        <v>138</v>
      </c>
      <c r="AT144" s="227" t="s">
        <v>133</v>
      </c>
      <c r="AU144" s="227" t="s">
        <v>83</v>
      </c>
      <c r="AY144" s="16" t="s">
        <v>131</v>
      </c>
      <c r="BE144" s="228">
        <f>IF(N144="základní",J144,0)</f>
        <v>0</v>
      </c>
      <c r="BF144" s="228">
        <f>IF(N144="snížená",J144,0)</f>
        <v>0</v>
      </c>
      <c r="BG144" s="228">
        <f>IF(N144="zákl. přenesená",J144,0)</f>
        <v>0</v>
      </c>
      <c r="BH144" s="228">
        <f>IF(N144="sníž. přenesená",J144,0)</f>
        <v>0</v>
      </c>
      <c r="BI144" s="228">
        <f>IF(N144="nulová",J144,0)</f>
        <v>0</v>
      </c>
      <c r="BJ144" s="16" t="s">
        <v>81</v>
      </c>
      <c r="BK144" s="228">
        <f>ROUND(I144*H144,2)</f>
        <v>0</v>
      </c>
      <c r="BL144" s="16" t="s">
        <v>138</v>
      </c>
      <c r="BM144" s="227" t="s">
        <v>171</v>
      </c>
    </row>
    <row r="145" spans="1:47" s="2" customFormat="1" ht="12">
      <c r="A145" s="37"/>
      <c r="B145" s="38"/>
      <c r="C145" s="39"/>
      <c r="D145" s="229" t="s">
        <v>140</v>
      </c>
      <c r="E145" s="39"/>
      <c r="F145" s="230" t="s">
        <v>172</v>
      </c>
      <c r="G145" s="39"/>
      <c r="H145" s="39"/>
      <c r="I145" s="231"/>
      <c r="J145" s="39"/>
      <c r="K145" s="39"/>
      <c r="L145" s="43"/>
      <c r="M145" s="232"/>
      <c r="N145" s="233"/>
      <c r="O145" s="90"/>
      <c r="P145" s="90"/>
      <c r="Q145" s="90"/>
      <c r="R145" s="90"/>
      <c r="S145" s="90"/>
      <c r="T145" s="90"/>
      <c r="U145" s="91"/>
      <c r="V145" s="37"/>
      <c r="W145" s="37"/>
      <c r="X145" s="37"/>
      <c r="Y145" s="37"/>
      <c r="Z145" s="37"/>
      <c r="AA145" s="37"/>
      <c r="AB145" s="37"/>
      <c r="AC145" s="37"/>
      <c r="AD145" s="37"/>
      <c r="AE145" s="37"/>
      <c r="AT145" s="16" t="s">
        <v>140</v>
      </c>
      <c r="AU145" s="16" t="s">
        <v>83</v>
      </c>
    </row>
    <row r="146" spans="1:51" s="13" customFormat="1" ht="12">
      <c r="A146" s="13"/>
      <c r="B146" s="236"/>
      <c r="C146" s="237"/>
      <c r="D146" s="234" t="s">
        <v>144</v>
      </c>
      <c r="E146" s="238" t="s">
        <v>1</v>
      </c>
      <c r="F146" s="239" t="s">
        <v>173</v>
      </c>
      <c r="G146" s="237"/>
      <c r="H146" s="240">
        <v>1683.72</v>
      </c>
      <c r="I146" s="241"/>
      <c r="J146" s="237"/>
      <c r="K146" s="237"/>
      <c r="L146" s="242"/>
      <c r="M146" s="243"/>
      <c r="N146" s="244"/>
      <c r="O146" s="244"/>
      <c r="P146" s="244"/>
      <c r="Q146" s="244"/>
      <c r="R146" s="244"/>
      <c r="S146" s="244"/>
      <c r="T146" s="244"/>
      <c r="U146" s="245"/>
      <c r="V146" s="13"/>
      <c r="W146" s="13"/>
      <c r="X146" s="13"/>
      <c r="Y146" s="13"/>
      <c r="Z146" s="13"/>
      <c r="AA146" s="13"/>
      <c r="AB146" s="13"/>
      <c r="AC146" s="13"/>
      <c r="AD146" s="13"/>
      <c r="AE146" s="13"/>
      <c r="AT146" s="246" t="s">
        <v>144</v>
      </c>
      <c r="AU146" s="246" t="s">
        <v>83</v>
      </c>
      <c r="AV146" s="13" t="s">
        <v>83</v>
      </c>
      <c r="AW146" s="13" t="s">
        <v>30</v>
      </c>
      <c r="AX146" s="13" t="s">
        <v>73</v>
      </c>
      <c r="AY146" s="246" t="s">
        <v>131</v>
      </c>
    </row>
    <row r="147" spans="1:51" s="13" customFormat="1" ht="12">
      <c r="A147" s="13"/>
      <c r="B147" s="236"/>
      <c r="C147" s="237"/>
      <c r="D147" s="234" t="s">
        <v>144</v>
      </c>
      <c r="E147" s="238" t="s">
        <v>1</v>
      </c>
      <c r="F147" s="239" t="s">
        <v>174</v>
      </c>
      <c r="G147" s="237"/>
      <c r="H147" s="240">
        <v>206.334</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144</v>
      </c>
      <c r="AU147" s="246" t="s">
        <v>83</v>
      </c>
      <c r="AV147" s="13" t="s">
        <v>83</v>
      </c>
      <c r="AW147" s="13" t="s">
        <v>30</v>
      </c>
      <c r="AX147" s="13" t="s">
        <v>73</v>
      </c>
      <c r="AY147" s="246" t="s">
        <v>131</v>
      </c>
    </row>
    <row r="148" spans="1:51" s="13" customFormat="1" ht="12">
      <c r="A148" s="13"/>
      <c r="B148" s="236"/>
      <c r="C148" s="237"/>
      <c r="D148" s="234" t="s">
        <v>144</v>
      </c>
      <c r="E148" s="238" t="s">
        <v>1</v>
      </c>
      <c r="F148" s="239" t="s">
        <v>175</v>
      </c>
      <c r="G148" s="237"/>
      <c r="H148" s="240">
        <v>1750.05</v>
      </c>
      <c r="I148" s="241"/>
      <c r="J148" s="237"/>
      <c r="K148" s="237"/>
      <c r="L148" s="242"/>
      <c r="M148" s="243"/>
      <c r="N148" s="244"/>
      <c r="O148" s="244"/>
      <c r="P148" s="244"/>
      <c r="Q148" s="244"/>
      <c r="R148" s="244"/>
      <c r="S148" s="244"/>
      <c r="T148" s="244"/>
      <c r="U148" s="245"/>
      <c r="V148" s="13"/>
      <c r="W148" s="13"/>
      <c r="X148" s="13"/>
      <c r="Y148" s="13"/>
      <c r="Z148" s="13"/>
      <c r="AA148" s="13"/>
      <c r="AB148" s="13"/>
      <c r="AC148" s="13"/>
      <c r="AD148" s="13"/>
      <c r="AE148" s="13"/>
      <c r="AT148" s="246" t="s">
        <v>144</v>
      </c>
      <c r="AU148" s="246" t="s">
        <v>83</v>
      </c>
      <c r="AV148" s="13" t="s">
        <v>83</v>
      </c>
      <c r="AW148" s="13" t="s">
        <v>30</v>
      </c>
      <c r="AX148" s="13" t="s">
        <v>73</v>
      </c>
      <c r="AY148" s="246" t="s">
        <v>131</v>
      </c>
    </row>
    <row r="149" spans="1:51" s="13" customFormat="1" ht="12">
      <c r="A149" s="13"/>
      <c r="B149" s="236"/>
      <c r="C149" s="237"/>
      <c r="D149" s="234" t="s">
        <v>144</v>
      </c>
      <c r="E149" s="238" t="s">
        <v>1</v>
      </c>
      <c r="F149" s="239" t="s">
        <v>176</v>
      </c>
      <c r="G149" s="237"/>
      <c r="H149" s="240">
        <v>-1225.2</v>
      </c>
      <c r="I149" s="241"/>
      <c r="J149" s="237"/>
      <c r="K149" s="237"/>
      <c r="L149" s="242"/>
      <c r="M149" s="243"/>
      <c r="N149" s="244"/>
      <c r="O149" s="244"/>
      <c r="P149" s="244"/>
      <c r="Q149" s="244"/>
      <c r="R149" s="244"/>
      <c r="S149" s="244"/>
      <c r="T149" s="244"/>
      <c r="U149" s="245"/>
      <c r="V149" s="13"/>
      <c r="W149" s="13"/>
      <c r="X149" s="13"/>
      <c r="Y149" s="13"/>
      <c r="Z149" s="13"/>
      <c r="AA149" s="13"/>
      <c r="AB149" s="13"/>
      <c r="AC149" s="13"/>
      <c r="AD149" s="13"/>
      <c r="AE149" s="13"/>
      <c r="AT149" s="246" t="s">
        <v>144</v>
      </c>
      <c r="AU149" s="246" t="s">
        <v>83</v>
      </c>
      <c r="AV149" s="13" t="s">
        <v>83</v>
      </c>
      <c r="AW149" s="13" t="s">
        <v>30</v>
      </c>
      <c r="AX149" s="13" t="s">
        <v>73</v>
      </c>
      <c r="AY149" s="246" t="s">
        <v>131</v>
      </c>
    </row>
    <row r="150" spans="1:51" s="14" customFormat="1" ht="12">
      <c r="A150" s="14"/>
      <c r="B150" s="247"/>
      <c r="C150" s="248"/>
      <c r="D150" s="234" t="s">
        <v>144</v>
      </c>
      <c r="E150" s="249" t="s">
        <v>1</v>
      </c>
      <c r="F150" s="250" t="s">
        <v>152</v>
      </c>
      <c r="G150" s="248"/>
      <c r="H150" s="251">
        <v>2414.9040000000005</v>
      </c>
      <c r="I150" s="252"/>
      <c r="J150" s="248"/>
      <c r="K150" s="248"/>
      <c r="L150" s="253"/>
      <c r="M150" s="254"/>
      <c r="N150" s="255"/>
      <c r="O150" s="255"/>
      <c r="P150" s="255"/>
      <c r="Q150" s="255"/>
      <c r="R150" s="255"/>
      <c r="S150" s="255"/>
      <c r="T150" s="255"/>
      <c r="U150" s="256"/>
      <c r="V150" s="14"/>
      <c r="W150" s="14"/>
      <c r="X150" s="14"/>
      <c r="Y150" s="14"/>
      <c r="Z150" s="14"/>
      <c r="AA150" s="14"/>
      <c r="AB150" s="14"/>
      <c r="AC150" s="14"/>
      <c r="AD150" s="14"/>
      <c r="AE150" s="14"/>
      <c r="AT150" s="257" t="s">
        <v>144</v>
      </c>
      <c r="AU150" s="257" t="s">
        <v>83</v>
      </c>
      <c r="AV150" s="14" t="s">
        <v>138</v>
      </c>
      <c r="AW150" s="14" t="s">
        <v>30</v>
      </c>
      <c r="AX150" s="14" t="s">
        <v>81</v>
      </c>
      <c r="AY150" s="257" t="s">
        <v>131</v>
      </c>
    </row>
    <row r="151" spans="1:65" s="2" customFormat="1" ht="44.25" customHeight="1">
      <c r="A151" s="37"/>
      <c r="B151" s="38"/>
      <c r="C151" s="216" t="s">
        <v>177</v>
      </c>
      <c r="D151" s="216" t="s">
        <v>133</v>
      </c>
      <c r="E151" s="217" t="s">
        <v>178</v>
      </c>
      <c r="F151" s="218" t="s">
        <v>179</v>
      </c>
      <c r="G151" s="219" t="s">
        <v>170</v>
      </c>
      <c r="H151" s="220">
        <v>166</v>
      </c>
      <c r="I151" s="221"/>
      <c r="J151" s="222">
        <f>ROUND(I151*H151,2)</f>
        <v>0</v>
      </c>
      <c r="K151" s="218" t="s">
        <v>137</v>
      </c>
      <c r="L151" s="43"/>
      <c r="M151" s="223" t="s">
        <v>1</v>
      </c>
      <c r="N151" s="224" t="s">
        <v>38</v>
      </c>
      <c r="O151" s="90"/>
      <c r="P151" s="225">
        <f>O151*H151</f>
        <v>0</v>
      </c>
      <c r="Q151" s="225">
        <v>0</v>
      </c>
      <c r="R151" s="225">
        <f>Q151*H151</f>
        <v>0</v>
      </c>
      <c r="S151" s="225">
        <v>0</v>
      </c>
      <c r="T151" s="225">
        <f>S151*H151</f>
        <v>0</v>
      </c>
      <c r="U151" s="226" t="s">
        <v>1</v>
      </c>
      <c r="V151" s="37"/>
      <c r="W151" s="37"/>
      <c r="X151" s="37"/>
      <c r="Y151" s="37"/>
      <c r="Z151" s="37"/>
      <c r="AA151" s="37"/>
      <c r="AB151" s="37"/>
      <c r="AC151" s="37"/>
      <c r="AD151" s="37"/>
      <c r="AE151" s="37"/>
      <c r="AR151" s="227" t="s">
        <v>138</v>
      </c>
      <c r="AT151" s="227" t="s">
        <v>133</v>
      </c>
      <c r="AU151" s="227" t="s">
        <v>83</v>
      </c>
      <c r="AY151" s="16" t="s">
        <v>131</v>
      </c>
      <c r="BE151" s="228">
        <f>IF(N151="základní",J151,0)</f>
        <v>0</v>
      </c>
      <c r="BF151" s="228">
        <f>IF(N151="snížená",J151,0)</f>
        <v>0</v>
      </c>
      <c r="BG151" s="228">
        <f>IF(N151="zákl. přenesená",J151,0)</f>
        <v>0</v>
      </c>
      <c r="BH151" s="228">
        <f>IF(N151="sníž. přenesená",J151,0)</f>
        <v>0</v>
      </c>
      <c r="BI151" s="228">
        <f>IF(N151="nulová",J151,0)</f>
        <v>0</v>
      </c>
      <c r="BJ151" s="16" t="s">
        <v>81</v>
      </c>
      <c r="BK151" s="228">
        <f>ROUND(I151*H151,2)</f>
        <v>0</v>
      </c>
      <c r="BL151" s="16" t="s">
        <v>138</v>
      </c>
      <c r="BM151" s="227" t="s">
        <v>180</v>
      </c>
    </row>
    <row r="152" spans="1:47" s="2" customFormat="1" ht="12">
      <c r="A152" s="37"/>
      <c r="B152" s="38"/>
      <c r="C152" s="39"/>
      <c r="D152" s="229" t="s">
        <v>140</v>
      </c>
      <c r="E152" s="39"/>
      <c r="F152" s="230" t="s">
        <v>181</v>
      </c>
      <c r="G152" s="39"/>
      <c r="H152" s="39"/>
      <c r="I152" s="231"/>
      <c r="J152" s="39"/>
      <c r="K152" s="39"/>
      <c r="L152" s="43"/>
      <c r="M152" s="232"/>
      <c r="N152" s="233"/>
      <c r="O152" s="90"/>
      <c r="P152" s="90"/>
      <c r="Q152" s="90"/>
      <c r="R152" s="90"/>
      <c r="S152" s="90"/>
      <c r="T152" s="90"/>
      <c r="U152" s="91"/>
      <c r="V152" s="37"/>
      <c r="W152" s="37"/>
      <c r="X152" s="37"/>
      <c r="Y152" s="37"/>
      <c r="Z152" s="37"/>
      <c r="AA152" s="37"/>
      <c r="AB152" s="37"/>
      <c r="AC152" s="37"/>
      <c r="AD152" s="37"/>
      <c r="AE152" s="37"/>
      <c r="AT152" s="16" t="s">
        <v>140</v>
      </c>
      <c r="AU152" s="16" t="s">
        <v>83</v>
      </c>
    </row>
    <row r="153" spans="1:51" s="13" customFormat="1" ht="12">
      <c r="A153" s="13"/>
      <c r="B153" s="236"/>
      <c r="C153" s="237"/>
      <c r="D153" s="234" t="s">
        <v>144</v>
      </c>
      <c r="E153" s="238" t="s">
        <v>1</v>
      </c>
      <c r="F153" s="239" t="s">
        <v>182</v>
      </c>
      <c r="G153" s="237"/>
      <c r="H153" s="240">
        <v>166</v>
      </c>
      <c r="I153" s="241"/>
      <c r="J153" s="237"/>
      <c r="K153" s="237"/>
      <c r="L153" s="242"/>
      <c r="M153" s="243"/>
      <c r="N153" s="244"/>
      <c r="O153" s="244"/>
      <c r="P153" s="244"/>
      <c r="Q153" s="244"/>
      <c r="R153" s="244"/>
      <c r="S153" s="244"/>
      <c r="T153" s="244"/>
      <c r="U153" s="245"/>
      <c r="V153" s="13"/>
      <c r="W153" s="13"/>
      <c r="X153" s="13"/>
      <c r="Y153" s="13"/>
      <c r="Z153" s="13"/>
      <c r="AA153" s="13"/>
      <c r="AB153" s="13"/>
      <c r="AC153" s="13"/>
      <c r="AD153" s="13"/>
      <c r="AE153" s="13"/>
      <c r="AT153" s="246" t="s">
        <v>144</v>
      </c>
      <c r="AU153" s="246" t="s">
        <v>83</v>
      </c>
      <c r="AV153" s="13" t="s">
        <v>83</v>
      </c>
      <c r="AW153" s="13" t="s">
        <v>30</v>
      </c>
      <c r="AX153" s="13" t="s">
        <v>81</v>
      </c>
      <c r="AY153" s="246" t="s">
        <v>131</v>
      </c>
    </row>
    <row r="154" spans="1:65" s="2" customFormat="1" ht="62.7" customHeight="1">
      <c r="A154" s="37"/>
      <c r="B154" s="38"/>
      <c r="C154" s="216" t="s">
        <v>183</v>
      </c>
      <c r="D154" s="216" t="s">
        <v>133</v>
      </c>
      <c r="E154" s="217" t="s">
        <v>184</v>
      </c>
      <c r="F154" s="218" t="s">
        <v>185</v>
      </c>
      <c r="G154" s="219" t="s">
        <v>170</v>
      </c>
      <c r="H154" s="220">
        <v>2580.904</v>
      </c>
      <c r="I154" s="221"/>
      <c r="J154" s="222">
        <f>ROUND(I154*H154,2)</f>
        <v>0</v>
      </c>
      <c r="K154" s="218" t="s">
        <v>1</v>
      </c>
      <c r="L154" s="43"/>
      <c r="M154" s="223" t="s">
        <v>1</v>
      </c>
      <c r="N154" s="224" t="s">
        <v>38</v>
      </c>
      <c r="O154" s="90"/>
      <c r="P154" s="225">
        <f>O154*H154</f>
        <v>0</v>
      </c>
      <c r="Q154" s="225">
        <v>0</v>
      </c>
      <c r="R154" s="225">
        <f>Q154*H154</f>
        <v>0</v>
      </c>
      <c r="S154" s="225">
        <v>0</v>
      </c>
      <c r="T154" s="225">
        <f>S154*H154</f>
        <v>0</v>
      </c>
      <c r="U154" s="226" t="s">
        <v>1</v>
      </c>
      <c r="V154" s="37"/>
      <c r="W154" s="37"/>
      <c r="X154" s="37"/>
      <c r="Y154" s="37"/>
      <c r="Z154" s="37"/>
      <c r="AA154" s="37"/>
      <c r="AB154" s="37"/>
      <c r="AC154" s="37"/>
      <c r="AD154" s="37"/>
      <c r="AE154" s="37"/>
      <c r="AR154" s="227" t="s">
        <v>138</v>
      </c>
      <c r="AT154" s="227" t="s">
        <v>133</v>
      </c>
      <c r="AU154" s="227" t="s">
        <v>83</v>
      </c>
      <c r="AY154" s="16" t="s">
        <v>131</v>
      </c>
      <c r="BE154" s="228">
        <f>IF(N154="základní",J154,0)</f>
        <v>0</v>
      </c>
      <c r="BF154" s="228">
        <f>IF(N154="snížená",J154,0)</f>
        <v>0</v>
      </c>
      <c r="BG154" s="228">
        <f>IF(N154="zákl. přenesená",J154,0)</f>
        <v>0</v>
      </c>
      <c r="BH154" s="228">
        <f>IF(N154="sníž. přenesená",J154,0)</f>
        <v>0</v>
      </c>
      <c r="BI154" s="228">
        <f>IF(N154="nulová",J154,0)</f>
        <v>0</v>
      </c>
      <c r="BJ154" s="16" t="s">
        <v>81</v>
      </c>
      <c r="BK154" s="228">
        <f>ROUND(I154*H154,2)</f>
        <v>0</v>
      </c>
      <c r="BL154" s="16" t="s">
        <v>138</v>
      </c>
      <c r="BM154" s="227" t="s">
        <v>186</v>
      </c>
    </row>
    <row r="155" spans="1:51" s="13" customFormat="1" ht="12">
      <c r="A155" s="13"/>
      <c r="B155" s="236"/>
      <c r="C155" s="237"/>
      <c r="D155" s="234" t="s">
        <v>144</v>
      </c>
      <c r="E155" s="238" t="s">
        <v>1</v>
      </c>
      <c r="F155" s="239" t="s">
        <v>187</v>
      </c>
      <c r="G155" s="237"/>
      <c r="H155" s="240">
        <v>2580.904</v>
      </c>
      <c r="I155" s="241"/>
      <c r="J155" s="237"/>
      <c r="K155" s="237"/>
      <c r="L155" s="242"/>
      <c r="M155" s="243"/>
      <c r="N155" s="244"/>
      <c r="O155" s="244"/>
      <c r="P155" s="244"/>
      <c r="Q155" s="244"/>
      <c r="R155" s="244"/>
      <c r="S155" s="244"/>
      <c r="T155" s="244"/>
      <c r="U155" s="245"/>
      <c r="V155" s="13"/>
      <c r="W155" s="13"/>
      <c r="X155" s="13"/>
      <c r="Y155" s="13"/>
      <c r="Z155" s="13"/>
      <c r="AA155" s="13"/>
      <c r="AB155" s="13"/>
      <c r="AC155" s="13"/>
      <c r="AD155" s="13"/>
      <c r="AE155" s="13"/>
      <c r="AT155" s="246" t="s">
        <v>144</v>
      </c>
      <c r="AU155" s="246" t="s">
        <v>83</v>
      </c>
      <c r="AV155" s="13" t="s">
        <v>83</v>
      </c>
      <c r="AW155" s="13" t="s">
        <v>30</v>
      </c>
      <c r="AX155" s="13" t="s">
        <v>73</v>
      </c>
      <c r="AY155" s="246" t="s">
        <v>131</v>
      </c>
    </row>
    <row r="156" spans="1:51" s="14" customFormat="1" ht="12">
      <c r="A156" s="14"/>
      <c r="B156" s="247"/>
      <c r="C156" s="248"/>
      <c r="D156" s="234" t="s">
        <v>144</v>
      </c>
      <c r="E156" s="249" t="s">
        <v>1</v>
      </c>
      <c r="F156" s="250" t="s">
        <v>152</v>
      </c>
      <c r="G156" s="248"/>
      <c r="H156" s="251">
        <v>2580.904</v>
      </c>
      <c r="I156" s="252"/>
      <c r="J156" s="248"/>
      <c r="K156" s="248"/>
      <c r="L156" s="253"/>
      <c r="M156" s="254"/>
      <c r="N156" s="255"/>
      <c r="O156" s="255"/>
      <c r="P156" s="255"/>
      <c r="Q156" s="255"/>
      <c r="R156" s="255"/>
      <c r="S156" s="255"/>
      <c r="T156" s="255"/>
      <c r="U156" s="256"/>
      <c r="V156" s="14"/>
      <c r="W156" s="14"/>
      <c r="X156" s="14"/>
      <c r="Y156" s="14"/>
      <c r="Z156" s="14"/>
      <c r="AA156" s="14"/>
      <c r="AB156" s="14"/>
      <c r="AC156" s="14"/>
      <c r="AD156" s="14"/>
      <c r="AE156" s="14"/>
      <c r="AT156" s="257" t="s">
        <v>144</v>
      </c>
      <c r="AU156" s="257" t="s">
        <v>83</v>
      </c>
      <c r="AV156" s="14" t="s">
        <v>138</v>
      </c>
      <c r="AW156" s="14" t="s">
        <v>30</v>
      </c>
      <c r="AX156" s="14" t="s">
        <v>81</v>
      </c>
      <c r="AY156" s="257" t="s">
        <v>131</v>
      </c>
    </row>
    <row r="157" spans="1:65" s="2" customFormat="1" ht="55.5" customHeight="1">
      <c r="A157" s="37"/>
      <c r="B157" s="38"/>
      <c r="C157" s="216" t="s">
        <v>188</v>
      </c>
      <c r="D157" s="216" t="s">
        <v>133</v>
      </c>
      <c r="E157" s="217" t="s">
        <v>189</v>
      </c>
      <c r="F157" s="218" t="s">
        <v>190</v>
      </c>
      <c r="G157" s="219" t="s">
        <v>170</v>
      </c>
      <c r="H157" s="220">
        <v>2100.06</v>
      </c>
      <c r="I157" s="221"/>
      <c r="J157" s="222">
        <f>ROUND(I157*H157,2)</f>
        <v>0</v>
      </c>
      <c r="K157" s="218" t="s">
        <v>137</v>
      </c>
      <c r="L157" s="43"/>
      <c r="M157" s="223" t="s">
        <v>1</v>
      </c>
      <c r="N157" s="224" t="s">
        <v>38</v>
      </c>
      <c r="O157" s="90"/>
      <c r="P157" s="225">
        <f>O157*H157</f>
        <v>0</v>
      </c>
      <c r="Q157" s="225">
        <v>0</v>
      </c>
      <c r="R157" s="225">
        <f>Q157*H157</f>
        <v>0</v>
      </c>
      <c r="S157" s="225">
        <v>0</v>
      </c>
      <c r="T157" s="225">
        <f>S157*H157</f>
        <v>0</v>
      </c>
      <c r="U157" s="226" t="s">
        <v>1</v>
      </c>
      <c r="V157" s="37"/>
      <c r="W157" s="37"/>
      <c r="X157" s="37"/>
      <c r="Y157" s="37"/>
      <c r="Z157" s="37"/>
      <c r="AA157" s="37"/>
      <c r="AB157" s="37"/>
      <c r="AC157" s="37"/>
      <c r="AD157" s="37"/>
      <c r="AE157" s="37"/>
      <c r="AR157" s="227" t="s">
        <v>138</v>
      </c>
      <c r="AT157" s="227" t="s">
        <v>133</v>
      </c>
      <c r="AU157" s="227" t="s">
        <v>83</v>
      </c>
      <c r="AY157" s="16" t="s">
        <v>131</v>
      </c>
      <c r="BE157" s="228">
        <f>IF(N157="základní",J157,0)</f>
        <v>0</v>
      </c>
      <c r="BF157" s="228">
        <f>IF(N157="snížená",J157,0)</f>
        <v>0</v>
      </c>
      <c r="BG157" s="228">
        <f>IF(N157="zákl. přenesená",J157,0)</f>
        <v>0</v>
      </c>
      <c r="BH157" s="228">
        <f>IF(N157="sníž. přenesená",J157,0)</f>
        <v>0</v>
      </c>
      <c r="BI157" s="228">
        <f>IF(N157="nulová",J157,0)</f>
        <v>0</v>
      </c>
      <c r="BJ157" s="16" t="s">
        <v>81</v>
      </c>
      <c r="BK157" s="228">
        <f>ROUND(I157*H157,2)</f>
        <v>0</v>
      </c>
      <c r="BL157" s="16" t="s">
        <v>138</v>
      </c>
      <c r="BM157" s="227" t="s">
        <v>191</v>
      </c>
    </row>
    <row r="158" spans="1:47" s="2" customFormat="1" ht="12">
      <c r="A158" s="37"/>
      <c r="B158" s="38"/>
      <c r="C158" s="39"/>
      <c r="D158" s="229" t="s">
        <v>140</v>
      </c>
      <c r="E158" s="39"/>
      <c r="F158" s="230" t="s">
        <v>192</v>
      </c>
      <c r="G158" s="39"/>
      <c r="H158" s="39"/>
      <c r="I158" s="231"/>
      <c r="J158" s="39"/>
      <c r="K158" s="39"/>
      <c r="L158" s="43"/>
      <c r="M158" s="232"/>
      <c r="N158" s="233"/>
      <c r="O158" s="90"/>
      <c r="P158" s="90"/>
      <c r="Q158" s="90"/>
      <c r="R158" s="90"/>
      <c r="S158" s="90"/>
      <c r="T158" s="90"/>
      <c r="U158" s="91"/>
      <c r="V158" s="37"/>
      <c r="W158" s="37"/>
      <c r="X158" s="37"/>
      <c r="Y158" s="37"/>
      <c r="Z158" s="37"/>
      <c r="AA158" s="37"/>
      <c r="AB158" s="37"/>
      <c r="AC158" s="37"/>
      <c r="AD158" s="37"/>
      <c r="AE158" s="37"/>
      <c r="AT158" s="16" t="s">
        <v>140</v>
      </c>
      <c r="AU158" s="16" t="s">
        <v>83</v>
      </c>
    </row>
    <row r="159" spans="1:47" s="2" customFormat="1" ht="12">
      <c r="A159" s="37"/>
      <c r="B159" s="38"/>
      <c r="C159" s="39"/>
      <c r="D159" s="234" t="s">
        <v>142</v>
      </c>
      <c r="E159" s="39"/>
      <c r="F159" s="235" t="s">
        <v>193</v>
      </c>
      <c r="G159" s="39"/>
      <c r="H159" s="39"/>
      <c r="I159" s="231"/>
      <c r="J159" s="39"/>
      <c r="K159" s="39"/>
      <c r="L159" s="43"/>
      <c r="M159" s="232"/>
      <c r="N159" s="233"/>
      <c r="O159" s="90"/>
      <c r="P159" s="90"/>
      <c r="Q159" s="90"/>
      <c r="R159" s="90"/>
      <c r="S159" s="90"/>
      <c r="T159" s="90"/>
      <c r="U159" s="91"/>
      <c r="V159" s="37"/>
      <c r="W159" s="37"/>
      <c r="X159" s="37"/>
      <c r="Y159" s="37"/>
      <c r="Z159" s="37"/>
      <c r="AA159" s="37"/>
      <c r="AB159" s="37"/>
      <c r="AC159" s="37"/>
      <c r="AD159" s="37"/>
      <c r="AE159" s="37"/>
      <c r="AT159" s="16" t="s">
        <v>142</v>
      </c>
      <c r="AU159" s="16" t="s">
        <v>83</v>
      </c>
    </row>
    <row r="160" spans="1:51" s="13" customFormat="1" ht="12">
      <c r="A160" s="13"/>
      <c r="B160" s="236"/>
      <c r="C160" s="237"/>
      <c r="D160" s="234" t="s">
        <v>144</v>
      </c>
      <c r="E160" s="238" t="s">
        <v>1</v>
      </c>
      <c r="F160" s="239" t="s">
        <v>194</v>
      </c>
      <c r="G160" s="237"/>
      <c r="H160" s="240">
        <v>2100.06</v>
      </c>
      <c r="I160" s="241"/>
      <c r="J160" s="237"/>
      <c r="K160" s="237"/>
      <c r="L160" s="242"/>
      <c r="M160" s="243"/>
      <c r="N160" s="244"/>
      <c r="O160" s="244"/>
      <c r="P160" s="244"/>
      <c r="Q160" s="244"/>
      <c r="R160" s="244"/>
      <c r="S160" s="244"/>
      <c r="T160" s="244"/>
      <c r="U160" s="245"/>
      <c r="V160" s="13"/>
      <c r="W160" s="13"/>
      <c r="X160" s="13"/>
      <c r="Y160" s="13"/>
      <c r="Z160" s="13"/>
      <c r="AA160" s="13"/>
      <c r="AB160" s="13"/>
      <c r="AC160" s="13"/>
      <c r="AD160" s="13"/>
      <c r="AE160" s="13"/>
      <c r="AT160" s="246" t="s">
        <v>144</v>
      </c>
      <c r="AU160" s="246" t="s">
        <v>83</v>
      </c>
      <c r="AV160" s="13" t="s">
        <v>83</v>
      </c>
      <c r="AW160" s="13" t="s">
        <v>30</v>
      </c>
      <c r="AX160" s="13" t="s">
        <v>81</v>
      </c>
      <c r="AY160" s="246" t="s">
        <v>131</v>
      </c>
    </row>
    <row r="161" spans="1:65" s="2" customFormat="1" ht="16.5" customHeight="1">
      <c r="A161" s="37"/>
      <c r="B161" s="38"/>
      <c r="C161" s="258" t="s">
        <v>195</v>
      </c>
      <c r="D161" s="258" t="s">
        <v>196</v>
      </c>
      <c r="E161" s="259" t="s">
        <v>197</v>
      </c>
      <c r="F161" s="260" t="s">
        <v>198</v>
      </c>
      <c r="G161" s="261" t="s">
        <v>199</v>
      </c>
      <c r="H161" s="262">
        <v>3990.114</v>
      </c>
      <c r="I161" s="263"/>
      <c r="J161" s="264">
        <f>ROUND(I161*H161,2)</f>
        <v>0</v>
      </c>
      <c r="K161" s="260" t="s">
        <v>137</v>
      </c>
      <c r="L161" s="265"/>
      <c r="M161" s="266" t="s">
        <v>1</v>
      </c>
      <c r="N161" s="267" t="s">
        <v>38</v>
      </c>
      <c r="O161" s="90"/>
      <c r="P161" s="225">
        <f>O161*H161</f>
        <v>0</v>
      </c>
      <c r="Q161" s="225">
        <v>1</v>
      </c>
      <c r="R161" s="225">
        <f>Q161*H161</f>
        <v>3990.114</v>
      </c>
      <c r="S161" s="225">
        <v>0</v>
      </c>
      <c r="T161" s="225">
        <f>S161*H161</f>
        <v>0</v>
      </c>
      <c r="U161" s="226" t="s">
        <v>1</v>
      </c>
      <c r="V161" s="37"/>
      <c r="W161" s="37"/>
      <c r="X161" s="37"/>
      <c r="Y161" s="37"/>
      <c r="Z161" s="37"/>
      <c r="AA161" s="37"/>
      <c r="AB161" s="37"/>
      <c r="AC161" s="37"/>
      <c r="AD161" s="37"/>
      <c r="AE161" s="37"/>
      <c r="AR161" s="227" t="s">
        <v>188</v>
      </c>
      <c r="AT161" s="227" t="s">
        <v>196</v>
      </c>
      <c r="AU161" s="227" t="s">
        <v>83</v>
      </c>
      <c r="AY161" s="16" t="s">
        <v>131</v>
      </c>
      <c r="BE161" s="228">
        <f>IF(N161="základní",J161,0)</f>
        <v>0</v>
      </c>
      <c r="BF161" s="228">
        <f>IF(N161="snížená",J161,0)</f>
        <v>0</v>
      </c>
      <c r="BG161" s="228">
        <f>IF(N161="zákl. přenesená",J161,0)</f>
        <v>0</v>
      </c>
      <c r="BH161" s="228">
        <f>IF(N161="sníž. přenesená",J161,0)</f>
        <v>0</v>
      </c>
      <c r="BI161" s="228">
        <f>IF(N161="nulová",J161,0)</f>
        <v>0</v>
      </c>
      <c r="BJ161" s="16" t="s">
        <v>81</v>
      </c>
      <c r="BK161" s="228">
        <f>ROUND(I161*H161,2)</f>
        <v>0</v>
      </c>
      <c r="BL161" s="16" t="s">
        <v>138</v>
      </c>
      <c r="BM161" s="227" t="s">
        <v>200</v>
      </c>
    </row>
    <row r="162" spans="1:51" s="13" customFormat="1" ht="12">
      <c r="A162" s="13"/>
      <c r="B162" s="236"/>
      <c r="C162" s="237"/>
      <c r="D162" s="234" t="s">
        <v>144</v>
      </c>
      <c r="E162" s="238" t="s">
        <v>1</v>
      </c>
      <c r="F162" s="239" t="s">
        <v>201</v>
      </c>
      <c r="G162" s="237"/>
      <c r="H162" s="240">
        <v>3990.114</v>
      </c>
      <c r="I162" s="241"/>
      <c r="J162" s="237"/>
      <c r="K162" s="237"/>
      <c r="L162" s="242"/>
      <c r="M162" s="243"/>
      <c r="N162" s="244"/>
      <c r="O162" s="244"/>
      <c r="P162" s="244"/>
      <c r="Q162" s="244"/>
      <c r="R162" s="244"/>
      <c r="S162" s="244"/>
      <c r="T162" s="244"/>
      <c r="U162" s="245"/>
      <c r="V162" s="13"/>
      <c r="W162" s="13"/>
      <c r="X162" s="13"/>
      <c r="Y162" s="13"/>
      <c r="Z162" s="13"/>
      <c r="AA162" s="13"/>
      <c r="AB162" s="13"/>
      <c r="AC162" s="13"/>
      <c r="AD162" s="13"/>
      <c r="AE162" s="13"/>
      <c r="AT162" s="246" t="s">
        <v>144</v>
      </c>
      <c r="AU162" s="246" t="s">
        <v>83</v>
      </c>
      <c r="AV162" s="13" t="s">
        <v>83</v>
      </c>
      <c r="AW162" s="13" t="s">
        <v>30</v>
      </c>
      <c r="AX162" s="13" t="s">
        <v>81</v>
      </c>
      <c r="AY162" s="246" t="s">
        <v>131</v>
      </c>
    </row>
    <row r="163" spans="1:65" s="2" customFormat="1" ht="37.8" customHeight="1">
      <c r="A163" s="37"/>
      <c r="B163" s="38"/>
      <c r="C163" s="216" t="s">
        <v>202</v>
      </c>
      <c r="D163" s="216" t="s">
        <v>133</v>
      </c>
      <c r="E163" s="217" t="s">
        <v>203</v>
      </c>
      <c r="F163" s="218" t="s">
        <v>204</v>
      </c>
      <c r="G163" s="219" t="s">
        <v>170</v>
      </c>
      <c r="H163" s="220">
        <v>2580.904</v>
      </c>
      <c r="I163" s="221"/>
      <c r="J163" s="222">
        <f>ROUND(I163*H163,2)</f>
        <v>0</v>
      </c>
      <c r="K163" s="218" t="s">
        <v>137</v>
      </c>
      <c r="L163" s="43"/>
      <c r="M163" s="223" t="s">
        <v>1</v>
      </c>
      <c r="N163" s="224" t="s">
        <v>38</v>
      </c>
      <c r="O163" s="90"/>
      <c r="P163" s="225">
        <f>O163*H163</f>
        <v>0</v>
      </c>
      <c r="Q163" s="225">
        <v>0</v>
      </c>
      <c r="R163" s="225">
        <f>Q163*H163</f>
        <v>0</v>
      </c>
      <c r="S163" s="225">
        <v>0</v>
      </c>
      <c r="T163" s="225">
        <f>S163*H163</f>
        <v>0</v>
      </c>
      <c r="U163" s="226" t="s">
        <v>1</v>
      </c>
      <c r="V163" s="37"/>
      <c r="W163" s="37"/>
      <c r="X163" s="37"/>
      <c r="Y163" s="37"/>
      <c r="Z163" s="37"/>
      <c r="AA163" s="37"/>
      <c r="AB163" s="37"/>
      <c r="AC163" s="37"/>
      <c r="AD163" s="37"/>
      <c r="AE163" s="37"/>
      <c r="AR163" s="227" t="s">
        <v>138</v>
      </c>
      <c r="AT163" s="227" t="s">
        <v>133</v>
      </c>
      <c r="AU163" s="227" t="s">
        <v>83</v>
      </c>
      <c r="AY163" s="16" t="s">
        <v>131</v>
      </c>
      <c r="BE163" s="228">
        <f>IF(N163="základní",J163,0)</f>
        <v>0</v>
      </c>
      <c r="BF163" s="228">
        <f>IF(N163="snížená",J163,0)</f>
        <v>0</v>
      </c>
      <c r="BG163" s="228">
        <f>IF(N163="zákl. přenesená",J163,0)</f>
        <v>0</v>
      </c>
      <c r="BH163" s="228">
        <f>IF(N163="sníž. přenesená",J163,0)</f>
        <v>0</v>
      </c>
      <c r="BI163" s="228">
        <f>IF(N163="nulová",J163,0)</f>
        <v>0</v>
      </c>
      <c r="BJ163" s="16" t="s">
        <v>81</v>
      </c>
      <c r="BK163" s="228">
        <f>ROUND(I163*H163,2)</f>
        <v>0</v>
      </c>
      <c r="BL163" s="16" t="s">
        <v>138</v>
      </c>
      <c r="BM163" s="227" t="s">
        <v>205</v>
      </c>
    </row>
    <row r="164" spans="1:47" s="2" customFormat="1" ht="12">
      <c r="A164" s="37"/>
      <c r="B164" s="38"/>
      <c r="C164" s="39"/>
      <c r="D164" s="229" t="s">
        <v>140</v>
      </c>
      <c r="E164" s="39"/>
      <c r="F164" s="230" t="s">
        <v>206</v>
      </c>
      <c r="G164" s="39"/>
      <c r="H164" s="39"/>
      <c r="I164" s="231"/>
      <c r="J164" s="39"/>
      <c r="K164" s="39"/>
      <c r="L164" s="43"/>
      <c r="M164" s="232"/>
      <c r="N164" s="233"/>
      <c r="O164" s="90"/>
      <c r="P164" s="90"/>
      <c r="Q164" s="90"/>
      <c r="R164" s="90"/>
      <c r="S164" s="90"/>
      <c r="T164" s="90"/>
      <c r="U164" s="91"/>
      <c r="V164" s="37"/>
      <c r="W164" s="37"/>
      <c r="X164" s="37"/>
      <c r="Y164" s="37"/>
      <c r="Z164" s="37"/>
      <c r="AA164" s="37"/>
      <c r="AB164" s="37"/>
      <c r="AC164" s="37"/>
      <c r="AD164" s="37"/>
      <c r="AE164" s="37"/>
      <c r="AT164" s="16" t="s">
        <v>140</v>
      </c>
      <c r="AU164" s="16" t="s">
        <v>83</v>
      </c>
    </row>
    <row r="165" spans="1:47" s="2" customFormat="1" ht="12">
      <c r="A165" s="37"/>
      <c r="B165" s="38"/>
      <c r="C165" s="39"/>
      <c r="D165" s="234" t="s">
        <v>142</v>
      </c>
      <c r="E165" s="39"/>
      <c r="F165" s="235" t="s">
        <v>207</v>
      </c>
      <c r="G165" s="39"/>
      <c r="H165" s="39"/>
      <c r="I165" s="231"/>
      <c r="J165" s="39"/>
      <c r="K165" s="39"/>
      <c r="L165" s="43"/>
      <c r="M165" s="232"/>
      <c r="N165" s="233"/>
      <c r="O165" s="90"/>
      <c r="P165" s="90"/>
      <c r="Q165" s="90"/>
      <c r="R165" s="90"/>
      <c r="S165" s="90"/>
      <c r="T165" s="90"/>
      <c r="U165" s="91"/>
      <c r="V165" s="37"/>
      <c r="W165" s="37"/>
      <c r="X165" s="37"/>
      <c r="Y165" s="37"/>
      <c r="Z165" s="37"/>
      <c r="AA165" s="37"/>
      <c r="AB165" s="37"/>
      <c r="AC165" s="37"/>
      <c r="AD165" s="37"/>
      <c r="AE165" s="37"/>
      <c r="AT165" s="16" t="s">
        <v>142</v>
      </c>
      <c r="AU165" s="16" t="s">
        <v>83</v>
      </c>
    </row>
    <row r="166" spans="1:65" s="2" customFormat="1" ht="44.25" customHeight="1">
      <c r="A166" s="37"/>
      <c r="B166" s="38"/>
      <c r="C166" s="216" t="s">
        <v>208</v>
      </c>
      <c r="D166" s="216" t="s">
        <v>133</v>
      </c>
      <c r="E166" s="217" t="s">
        <v>209</v>
      </c>
      <c r="F166" s="218" t="s">
        <v>210</v>
      </c>
      <c r="G166" s="219" t="s">
        <v>199</v>
      </c>
      <c r="H166" s="220">
        <v>4903.718</v>
      </c>
      <c r="I166" s="221"/>
      <c r="J166" s="222">
        <f>ROUND(I166*H166,2)</f>
        <v>0</v>
      </c>
      <c r="K166" s="218" t="s">
        <v>137</v>
      </c>
      <c r="L166" s="43"/>
      <c r="M166" s="223" t="s">
        <v>1</v>
      </c>
      <c r="N166" s="224" t="s">
        <v>38</v>
      </c>
      <c r="O166" s="90"/>
      <c r="P166" s="225">
        <f>O166*H166</f>
        <v>0</v>
      </c>
      <c r="Q166" s="225">
        <v>0</v>
      </c>
      <c r="R166" s="225">
        <f>Q166*H166</f>
        <v>0</v>
      </c>
      <c r="S166" s="225">
        <v>0</v>
      </c>
      <c r="T166" s="225">
        <f>S166*H166</f>
        <v>0</v>
      </c>
      <c r="U166" s="226" t="s">
        <v>1</v>
      </c>
      <c r="V166" s="37"/>
      <c r="W166" s="37"/>
      <c r="X166" s="37"/>
      <c r="Y166" s="37"/>
      <c r="Z166" s="37"/>
      <c r="AA166" s="37"/>
      <c r="AB166" s="37"/>
      <c r="AC166" s="37"/>
      <c r="AD166" s="37"/>
      <c r="AE166" s="37"/>
      <c r="AR166" s="227" t="s">
        <v>138</v>
      </c>
      <c r="AT166" s="227" t="s">
        <v>133</v>
      </c>
      <c r="AU166" s="227" t="s">
        <v>83</v>
      </c>
      <c r="AY166" s="16" t="s">
        <v>131</v>
      </c>
      <c r="BE166" s="228">
        <f>IF(N166="základní",J166,0)</f>
        <v>0</v>
      </c>
      <c r="BF166" s="228">
        <f>IF(N166="snížená",J166,0)</f>
        <v>0</v>
      </c>
      <c r="BG166" s="228">
        <f>IF(N166="zákl. přenesená",J166,0)</f>
        <v>0</v>
      </c>
      <c r="BH166" s="228">
        <f>IF(N166="sníž. přenesená",J166,0)</f>
        <v>0</v>
      </c>
      <c r="BI166" s="228">
        <f>IF(N166="nulová",J166,0)</f>
        <v>0</v>
      </c>
      <c r="BJ166" s="16" t="s">
        <v>81</v>
      </c>
      <c r="BK166" s="228">
        <f>ROUND(I166*H166,2)</f>
        <v>0</v>
      </c>
      <c r="BL166" s="16" t="s">
        <v>138</v>
      </c>
      <c r="BM166" s="227" t="s">
        <v>211</v>
      </c>
    </row>
    <row r="167" spans="1:47" s="2" customFormat="1" ht="12">
      <c r="A167" s="37"/>
      <c r="B167" s="38"/>
      <c r="C167" s="39"/>
      <c r="D167" s="229" t="s">
        <v>140</v>
      </c>
      <c r="E167" s="39"/>
      <c r="F167" s="230" t="s">
        <v>212</v>
      </c>
      <c r="G167" s="39"/>
      <c r="H167" s="39"/>
      <c r="I167" s="231"/>
      <c r="J167" s="39"/>
      <c r="K167" s="39"/>
      <c r="L167" s="43"/>
      <c r="M167" s="232"/>
      <c r="N167" s="233"/>
      <c r="O167" s="90"/>
      <c r="P167" s="90"/>
      <c r="Q167" s="90"/>
      <c r="R167" s="90"/>
      <c r="S167" s="90"/>
      <c r="T167" s="90"/>
      <c r="U167" s="91"/>
      <c r="V167" s="37"/>
      <c r="W167" s="37"/>
      <c r="X167" s="37"/>
      <c r="Y167" s="37"/>
      <c r="Z167" s="37"/>
      <c r="AA167" s="37"/>
      <c r="AB167" s="37"/>
      <c r="AC167" s="37"/>
      <c r="AD167" s="37"/>
      <c r="AE167" s="37"/>
      <c r="AT167" s="16" t="s">
        <v>140</v>
      </c>
      <c r="AU167" s="16" t="s">
        <v>83</v>
      </c>
    </row>
    <row r="168" spans="1:51" s="13" customFormat="1" ht="12">
      <c r="A168" s="13"/>
      <c r="B168" s="236"/>
      <c r="C168" s="237"/>
      <c r="D168" s="234" t="s">
        <v>144</v>
      </c>
      <c r="E168" s="238" t="s">
        <v>1</v>
      </c>
      <c r="F168" s="239" t="s">
        <v>213</v>
      </c>
      <c r="G168" s="237"/>
      <c r="H168" s="240">
        <v>4903.718</v>
      </c>
      <c r="I168" s="241"/>
      <c r="J168" s="237"/>
      <c r="K168" s="237"/>
      <c r="L168" s="242"/>
      <c r="M168" s="243"/>
      <c r="N168" s="244"/>
      <c r="O168" s="244"/>
      <c r="P168" s="244"/>
      <c r="Q168" s="244"/>
      <c r="R168" s="244"/>
      <c r="S168" s="244"/>
      <c r="T168" s="244"/>
      <c r="U168" s="245"/>
      <c r="V168" s="13"/>
      <c r="W168" s="13"/>
      <c r="X168" s="13"/>
      <c r="Y168" s="13"/>
      <c r="Z168" s="13"/>
      <c r="AA168" s="13"/>
      <c r="AB168" s="13"/>
      <c r="AC168" s="13"/>
      <c r="AD168" s="13"/>
      <c r="AE168" s="13"/>
      <c r="AT168" s="246" t="s">
        <v>144</v>
      </c>
      <c r="AU168" s="246" t="s">
        <v>83</v>
      </c>
      <c r="AV168" s="13" t="s">
        <v>83</v>
      </c>
      <c r="AW168" s="13" t="s">
        <v>30</v>
      </c>
      <c r="AX168" s="13" t="s">
        <v>81</v>
      </c>
      <c r="AY168" s="246" t="s">
        <v>131</v>
      </c>
    </row>
    <row r="169" spans="1:65" s="2" customFormat="1" ht="24.15" customHeight="1">
      <c r="A169" s="37"/>
      <c r="B169" s="38"/>
      <c r="C169" s="216" t="s">
        <v>214</v>
      </c>
      <c r="D169" s="216" t="s">
        <v>133</v>
      </c>
      <c r="E169" s="217" t="s">
        <v>215</v>
      </c>
      <c r="F169" s="218" t="s">
        <v>216</v>
      </c>
      <c r="G169" s="219" t="s">
        <v>136</v>
      </c>
      <c r="H169" s="220">
        <v>3500.1</v>
      </c>
      <c r="I169" s="221"/>
      <c r="J169" s="222">
        <f>ROUND(I169*H169,2)</f>
        <v>0</v>
      </c>
      <c r="K169" s="218" t="s">
        <v>137</v>
      </c>
      <c r="L169" s="43"/>
      <c r="M169" s="223" t="s">
        <v>1</v>
      </c>
      <c r="N169" s="224" t="s">
        <v>38</v>
      </c>
      <c r="O169" s="90"/>
      <c r="P169" s="225">
        <f>O169*H169</f>
        <v>0</v>
      </c>
      <c r="Q169" s="225">
        <v>0</v>
      </c>
      <c r="R169" s="225">
        <f>Q169*H169</f>
        <v>0</v>
      </c>
      <c r="S169" s="225">
        <v>0</v>
      </c>
      <c r="T169" s="225">
        <f>S169*H169</f>
        <v>0</v>
      </c>
      <c r="U169" s="226" t="s">
        <v>1</v>
      </c>
      <c r="V169" s="37"/>
      <c r="W169" s="37"/>
      <c r="X169" s="37"/>
      <c r="Y169" s="37"/>
      <c r="Z169" s="37"/>
      <c r="AA169" s="37"/>
      <c r="AB169" s="37"/>
      <c r="AC169" s="37"/>
      <c r="AD169" s="37"/>
      <c r="AE169" s="37"/>
      <c r="AR169" s="227" t="s">
        <v>138</v>
      </c>
      <c r="AT169" s="227" t="s">
        <v>133</v>
      </c>
      <c r="AU169" s="227" t="s">
        <v>83</v>
      </c>
      <c r="AY169" s="16" t="s">
        <v>131</v>
      </c>
      <c r="BE169" s="228">
        <f>IF(N169="základní",J169,0)</f>
        <v>0</v>
      </c>
      <c r="BF169" s="228">
        <f>IF(N169="snížená",J169,0)</f>
        <v>0</v>
      </c>
      <c r="BG169" s="228">
        <f>IF(N169="zákl. přenesená",J169,0)</f>
        <v>0</v>
      </c>
      <c r="BH169" s="228">
        <f>IF(N169="sníž. přenesená",J169,0)</f>
        <v>0</v>
      </c>
      <c r="BI169" s="228">
        <f>IF(N169="nulová",J169,0)</f>
        <v>0</v>
      </c>
      <c r="BJ169" s="16" t="s">
        <v>81</v>
      </c>
      <c r="BK169" s="228">
        <f>ROUND(I169*H169,2)</f>
        <v>0</v>
      </c>
      <c r="BL169" s="16" t="s">
        <v>138</v>
      </c>
      <c r="BM169" s="227" t="s">
        <v>217</v>
      </c>
    </row>
    <row r="170" spans="1:47" s="2" customFormat="1" ht="12">
      <c r="A170" s="37"/>
      <c r="B170" s="38"/>
      <c r="C170" s="39"/>
      <c r="D170" s="229" t="s">
        <v>140</v>
      </c>
      <c r="E170" s="39"/>
      <c r="F170" s="230" t="s">
        <v>218</v>
      </c>
      <c r="G170" s="39"/>
      <c r="H170" s="39"/>
      <c r="I170" s="231"/>
      <c r="J170" s="39"/>
      <c r="K170" s="39"/>
      <c r="L170" s="43"/>
      <c r="M170" s="232"/>
      <c r="N170" s="233"/>
      <c r="O170" s="90"/>
      <c r="P170" s="90"/>
      <c r="Q170" s="90"/>
      <c r="R170" s="90"/>
      <c r="S170" s="90"/>
      <c r="T170" s="90"/>
      <c r="U170" s="91"/>
      <c r="V170" s="37"/>
      <c r="W170" s="37"/>
      <c r="X170" s="37"/>
      <c r="Y170" s="37"/>
      <c r="Z170" s="37"/>
      <c r="AA170" s="37"/>
      <c r="AB170" s="37"/>
      <c r="AC170" s="37"/>
      <c r="AD170" s="37"/>
      <c r="AE170" s="37"/>
      <c r="AT170" s="16" t="s">
        <v>140</v>
      </c>
      <c r="AU170" s="16" t="s">
        <v>83</v>
      </c>
    </row>
    <row r="171" spans="1:47" s="2" customFormat="1" ht="12">
      <c r="A171" s="37"/>
      <c r="B171" s="38"/>
      <c r="C171" s="39"/>
      <c r="D171" s="234" t="s">
        <v>142</v>
      </c>
      <c r="E171" s="39"/>
      <c r="F171" s="235" t="s">
        <v>219</v>
      </c>
      <c r="G171" s="39"/>
      <c r="H171" s="39"/>
      <c r="I171" s="231"/>
      <c r="J171" s="39"/>
      <c r="K171" s="39"/>
      <c r="L171" s="43"/>
      <c r="M171" s="232"/>
      <c r="N171" s="233"/>
      <c r="O171" s="90"/>
      <c r="P171" s="90"/>
      <c r="Q171" s="90"/>
      <c r="R171" s="90"/>
      <c r="S171" s="90"/>
      <c r="T171" s="90"/>
      <c r="U171" s="91"/>
      <c r="V171" s="37"/>
      <c r="W171" s="37"/>
      <c r="X171" s="37"/>
      <c r="Y171" s="37"/>
      <c r="Z171" s="37"/>
      <c r="AA171" s="37"/>
      <c r="AB171" s="37"/>
      <c r="AC171" s="37"/>
      <c r="AD171" s="37"/>
      <c r="AE171" s="37"/>
      <c r="AT171" s="16" t="s">
        <v>142</v>
      </c>
      <c r="AU171" s="16" t="s">
        <v>83</v>
      </c>
    </row>
    <row r="172" spans="1:51" s="13" customFormat="1" ht="12">
      <c r="A172" s="13"/>
      <c r="B172" s="236"/>
      <c r="C172" s="237"/>
      <c r="D172" s="234" t="s">
        <v>144</v>
      </c>
      <c r="E172" s="238" t="s">
        <v>1</v>
      </c>
      <c r="F172" s="239" t="s">
        <v>220</v>
      </c>
      <c r="G172" s="237"/>
      <c r="H172" s="240">
        <v>3118</v>
      </c>
      <c r="I172" s="241"/>
      <c r="J172" s="237"/>
      <c r="K172" s="237"/>
      <c r="L172" s="242"/>
      <c r="M172" s="243"/>
      <c r="N172" s="244"/>
      <c r="O172" s="244"/>
      <c r="P172" s="244"/>
      <c r="Q172" s="244"/>
      <c r="R172" s="244"/>
      <c r="S172" s="244"/>
      <c r="T172" s="244"/>
      <c r="U172" s="245"/>
      <c r="V172" s="13"/>
      <c r="W172" s="13"/>
      <c r="X172" s="13"/>
      <c r="Y172" s="13"/>
      <c r="Z172" s="13"/>
      <c r="AA172" s="13"/>
      <c r="AB172" s="13"/>
      <c r="AC172" s="13"/>
      <c r="AD172" s="13"/>
      <c r="AE172" s="13"/>
      <c r="AT172" s="246" t="s">
        <v>144</v>
      </c>
      <c r="AU172" s="246" t="s">
        <v>83</v>
      </c>
      <c r="AV172" s="13" t="s">
        <v>83</v>
      </c>
      <c r="AW172" s="13" t="s">
        <v>30</v>
      </c>
      <c r="AX172" s="13" t="s">
        <v>73</v>
      </c>
      <c r="AY172" s="246" t="s">
        <v>131</v>
      </c>
    </row>
    <row r="173" spans="1:51" s="13" customFormat="1" ht="12">
      <c r="A173" s="13"/>
      <c r="B173" s="236"/>
      <c r="C173" s="237"/>
      <c r="D173" s="234" t="s">
        <v>144</v>
      </c>
      <c r="E173" s="238" t="s">
        <v>1</v>
      </c>
      <c r="F173" s="239" t="s">
        <v>221</v>
      </c>
      <c r="G173" s="237"/>
      <c r="H173" s="240">
        <v>382.1</v>
      </c>
      <c r="I173" s="241"/>
      <c r="J173" s="237"/>
      <c r="K173" s="237"/>
      <c r="L173" s="242"/>
      <c r="M173" s="243"/>
      <c r="N173" s="244"/>
      <c r="O173" s="244"/>
      <c r="P173" s="244"/>
      <c r="Q173" s="244"/>
      <c r="R173" s="244"/>
      <c r="S173" s="244"/>
      <c r="T173" s="244"/>
      <c r="U173" s="245"/>
      <c r="V173" s="13"/>
      <c r="W173" s="13"/>
      <c r="X173" s="13"/>
      <c r="Y173" s="13"/>
      <c r="Z173" s="13"/>
      <c r="AA173" s="13"/>
      <c r="AB173" s="13"/>
      <c r="AC173" s="13"/>
      <c r="AD173" s="13"/>
      <c r="AE173" s="13"/>
      <c r="AT173" s="246" t="s">
        <v>144</v>
      </c>
      <c r="AU173" s="246" t="s">
        <v>83</v>
      </c>
      <c r="AV173" s="13" t="s">
        <v>83</v>
      </c>
      <c r="AW173" s="13" t="s">
        <v>30</v>
      </c>
      <c r="AX173" s="13" t="s">
        <v>73</v>
      </c>
      <c r="AY173" s="246" t="s">
        <v>131</v>
      </c>
    </row>
    <row r="174" spans="1:51" s="14" customFormat="1" ht="12">
      <c r="A174" s="14"/>
      <c r="B174" s="247"/>
      <c r="C174" s="248"/>
      <c r="D174" s="234" t="s">
        <v>144</v>
      </c>
      <c r="E174" s="249" t="s">
        <v>1</v>
      </c>
      <c r="F174" s="250" t="s">
        <v>152</v>
      </c>
      <c r="G174" s="248"/>
      <c r="H174" s="251">
        <v>3500.1</v>
      </c>
      <c r="I174" s="252"/>
      <c r="J174" s="248"/>
      <c r="K174" s="248"/>
      <c r="L174" s="253"/>
      <c r="M174" s="254"/>
      <c r="N174" s="255"/>
      <c r="O174" s="255"/>
      <c r="P174" s="255"/>
      <c r="Q174" s="255"/>
      <c r="R174" s="255"/>
      <c r="S174" s="255"/>
      <c r="T174" s="255"/>
      <c r="U174" s="256"/>
      <c r="V174" s="14"/>
      <c r="W174" s="14"/>
      <c r="X174" s="14"/>
      <c r="Y174" s="14"/>
      <c r="Z174" s="14"/>
      <c r="AA174" s="14"/>
      <c r="AB174" s="14"/>
      <c r="AC174" s="14"/>
      <c r="AD174" s="14"/>
      <c r="AE174" s="14"/>
      <c r="AT174" s="257" t="s">
        <v>144</v>
      </c>
      <c r="AU174" s="257" t="s">
        <v>83</v>
      </c>
      <c r="AV174" s="14" t="s">
        <v>138</v>
      </c>
      <c r="AW174" s="14" t="s">
        <v>30</v>
      </c>
      <c r="AX174" s="14" t="s">
        <v>81</v>
      </c>
      <c r="AY174" s="257" t="s">
        <v>131</v>
      </c>
    </row>
    <row r="175" spans="1:63" s="12" customFormat="1" ht="22.8" customHeight="1">
      <c r="A175" s="12"/>
      <c r="B175" s="200"/>
      <c r="C175" s="201"/>
      <c r="D175" s="202" t="s">
        <v>72</v>
      </c>
      <c r="E175" s="214" t="s">
        <v>83</v>
      </c>
      <c r="F175" s="214" t="s">
        <v>222</v>
      </c>
      <c r="G175" s="201"/>
      <c r="H175" s="201"/>
      <c r="I175" s="204"/>
      <c r="J175" s="215">
        <f>BK175</f>
        <v>0</v>
      </c>
      <c r="K175" s="201"/>
      <c r="L175" s="206"/>
      <c r="M175" s="207"/>
      <c r="N175" s="208"/>
      <c r="O175" s="208"/>
      <c r="P175" s="209">
        <f>SUM(P176:P183)</f>
        <v>0</v>
      </c>
      <c r="Q175" s="208"/>
      <c r="R175" s="209">
        <f>SUM(R176:R183)</f>
        <v>228.01760000000002</v>
      </c>
      <c r="S175" s="208"/>
      <c r="T175" s="209">
        <f>SUM(T176:T183)</f>
        <v>0</v>
      </c>
      <c r="U175" s="210"/>
      <c r="V175" s="12"/>
      <c r="W175" s="12"/>
      <c r="X175" s="12"/>
      <c r="Y175" s="12"/>
      <c r="Z175" s="12"/>
      <c r="AA175" s="12"/>
      <c r="AB175" s="12"/>
      <c r="AC175" s="12"/>
      <c r="AD175" s="12"/>
      <c r="AE175" s="12"/>
      <c r="AR175" s="211" t="s">
        <v>81</v>
      </c>
      <c r="AT175" s="212" t="s">
        <v>72</v>
      </c>
      <c r="AU175" s="212" t="s">
        <v>81</v>
      </c>
      <c r="AY175" s="211" t="s">
        <v>131</v>
      </c>
      <c r="BK175" s="213">
        <f>SUM(BK176:BK183)</f>
        <v>0</v>
      </c>
    </row>
    <row r="176" spans="1:65" s="2" customFormat="1" ht="37.8" customHeight="1">
      <c r="A176" s="37"/>
      <c r="B176" s="38"/>
      <c r="C176" s="216" t="s">
        <v>223</v>
      </c>
      <c r="D176" s="216" t="s">
        <v>133</v>
      </c>
      <c r="E176" s="217" t="s">
        <v>224</v>
      </c>
      <c r="F176" s="218" t="s">
        <v>225</v>
      </c>
      <c r="G176" s="219" t="s">
        <v>136</v>
      </c>
      <c r="H176" s="220">
        <v>1660</v>
      </c>
      <c r="I176" s="221"/>
      <c r="J176" s="222">
        <f>ROUND(I176*H176,2)</f>
        <v>0</v>
      </c>
      <c r="K176" s="218" t="s">
        <v>137</v>
      </c>
      <c r="L176" s="43"/>
      <c r="M176" s="223" t="s">
        <v>1</v>
      </c>
      <c r="N176" s="224" t="s">
        <v>38</v>
      </c>
      <c r="O176" s="90"/>
      <c r="P176" s="225">
        <f>O176*H176</f>
        <v>0</v>
      </c>
      <c r="Q176" s="225">
        <v>0.00017</v>
      </c>
      <c r="R176" s="225">
        <f>Q176*H176</f>
        <v>0.2822</v>
      </c>
      <c r="S176" s="225">
        <v>0</v>
      </c>
      <c r="T176" s="225">
        <f>S176*H176</f>
        <v>0</v>
      </c>
      <c r="U176" s="226" t="s">
        <v>1</v>
      </c>
      <c r="V176" s="37"/>
      <c r="W176" s="37"/>
      <c r="X176" s="37"/>
      <c r="Y176" s="37"/>
      <c r="Z176" s="37"/>
      <c r="AA176" s="37"/>
      <c r="AB176" s="37"/>
      <c r="AC176" s="37"/>
      <c r="AD176" s="37"/>
      <c r="AE176" s="37"/>
      <c r="AR176" s="227" t="s">
        <v>138</v>
      </c>
      <c r="AT176" s="227" t="s">
        <v>133</v>
      </c>
      <c r="AU176" s="227" t="s">
        <v>83</v>
      </c>
      <c r="AY176" s="16" t="s">
        <v>131</v>
      </c>
      <c r="BE176" s="228">
        <f>IF(N176="základní",J176,0)</f>
        <v>0</v>
      </c>
      <c r="BF176" s="228">
        <f>IF(N176="snížená",J176,0)</f>
        <v>0</v>
      </c>
      <c r="BG176" s="228">
        <f>IF(N176="zákl. přenesená",J176,0)</f>
        <v>0</v>
      </c>
      <c r="BH176" s="228">
        <f>IF(N176="sníž. přenesená",J176,0)</f>
        <v>0</v>
      </c>
      <c r="BI176" s="228">
        <f>IF(N176="nulová",J176,0)</f>
        <v>0</v>
      </c>
      <c r="BJ176" s="16" t="s">
        <v>81</v>
      </c>
      <c r="BK176" s="228">
        <f>ROUND(I176*H176,2)</f>
        <v>0</v>
      </c>
      <c r="BL176" s="16" t="s">
        <v>138</v>
      </c>
      <c r="BM176" s="227" t="s">
        <v>226</v>
      </c>
    </row>
    <row r="177" spans="1:47" s="2" customFormat="1" ht="12">
      <c r="A177" s="37"/>
      <c r="B177" s="38"/>
      <c r="C177" s="39"/>
      <c r="D177" s="229" t="s">
        <v>140</v>
      </c>
      <c r="E177" s="39"/>
      <c r="F177" s="230" t="s">
        <v>227</v>
      </c>
      <c r="G177" s="39"/>
      <c r="H177" s="39"/>
      <c r="I177" s="231"/>
      <c r="J177" s="39"/>
      <c r="K177" s="39"/>
      <c r="L177" s="43"/>
      <c r="M177" s="232"/>
      <c r="N177" s="233"/>
      <c r="O177" s="90"/>
      <c r="P177" s="90"/>
      <c r="Q177" s="90"/>
      <c r="R177" s="90"/>
      <c r="S177" s="90"/>
      <c r="T177" s="90"/>
      <c r="U177" s="91"/>
      <c r="V177" s="37"/>
      <c r="W177" s="37"/>
      <c r="X177" s="37"/>
      <c r="Y177" s="37"/>
      <c r="Z177" s="37"/>
      <c r="AA177" s="37"/>
      <c r="AB177" s="37"/>
      <c r="AC177" s="37"/>
      <c r="AD177" s="37"/>
      <c r="AE177" s="37"/>
      <c r="AT177" s="16" t="s">
        <v>140</v>
      </c>
      <c r="AU177" s="16" t="s">
        <v>83</v>
      </c>
    </row>
    <row r="178" spans="1:47" s="2" customFormat="1" ht="12">
      <c r="A178" s="37"/>
      <c r="B178" s="38"/>
      <c r="C178" s="39"/>
      <c r="D178" s="234" t="s">
        <v>142</v>
      </c>
      <c r="E178" s="39"/>
      <c r="F178" s="235" t="s">
        <v>228</v>
      </c>
      <c r="G178" s="39"/>
      <c r="H178" s="39"/>
      <c r="I178" s="231"/>
      <c r="J178" s="39"/>
      <c r="K178" s="39"/>
      <c r="L178" s="43"/>
      <c r="M178" s="232"/>
      <c r="N178" s="233"/>
      <c r="O178" s="90"/>
      <c r="P178" s="90"/>
      <c r="Q178" s="90"/>
      <c r="R178" s="90"/>
      <c r="S178" s="90"/>
      <c r="T178" s="90"/>
      <c r="U178" s="91"/>
      <c r="V178" s="37"/>
      <c r="W178" s="37"/>
      <c r="X178" s="37"/>
      <c r="Y178" s="37"/>
      <c r="Z178" s="37"/>
      <c r="AA178" s="37"/>
      <c r="AB178" s="37"/>
      <c r="AC178" s="37"/>
      <c r="AD178" s="37"/>
      <c r="AE178" s="37"/>
      <c r="AT178" s="16" t="s">
        <v>142</v>
      </c>
      <c r="AU178" s="16" t="s">
        <v>83</v>
      </c>
    </row>
    <row r="179" spans="1:51" s="13" customFormat="1" ht="12">
      <c r="A179" s="13"/>
      <c r="B179" s="236"/>
      <c r="C179" s="237"/>
      <c r="D179" s="234" t="s">
        <v>144</v>
      </c>
      <c r="E179" s="238" t="s">
        <v>1</v>
      </c>
      <c r="F179" s="239" t="s">
        <v>229</v>
      </c>
      <c r="G179" s="237"/>
      <c r="H179" s="240">
        <v>1660</v>
      </c>
      <c r="I179" s="241"/>
      <c r="J179" s="237"/>
      <c r="K179" s="237"/>
      <c r="L179" s="242"/>
      <c r="M179" s="243"/>
      <c r="N179" s="244"/>
      <c r="O179" s="244"/>
      <c r="P179" s="244"/>
      <c r="Q179" s="244"/>
      <c r="R179" s="244"/>
      <c r="S179" s="244"/>
      <c r="T179" s="244"/>
      <c r="U179" s="245"/>
      <c r="V179" s="13"/>
      <c r="W179" s="13"/>
      <c r="X179" s="13"/>
      <c r="Y179" s="13"/>
      <c r="Z179" s="13"/>
      <c r="AA179" s="13"/>
      <c r="AB179" s="13"/>
      <c r="AC179" s="13"/>
      <c r="AD179" s="13"/>
      <c r="AE179" s="13"/>
      <c r="AT179" s="246" t="s">
        <v>144</v>
      </c>
      <c r="AU179" s="246" t="s">
        <v>83</v>
      </c>
      <c r="AV179" s="13" t="s">
        <v>83</v>
      </c>
      <c r="AW179" s="13" t="s">
        <v>30</v>
      </c>
      <c r="AX179" s="13" t="s">
        <v>81</v>
      </c>
      <c r="AY179" s="246" t="s">
        <v>131</v>
      </c>
    </row>
    <row r="180" spans="1:65" s="2" customFormat="1" ht="24.15" customHeight="1">
      <c r="A180" s="37"/>
      <c r="B180" s="38"/>
      <c r="C180" s="258" t="s">
        <v>230</v>
      </c>
      <c r="D180" s="258" t="s">
        <v>196</v>
      </c>
      <c r="E180" s="259" t="s">
        <v>231</v>
      </c>
      <c r="F180" s="260" t="s">
        <v>232</v>
      </c>
      <c r="G180" s="261" t="s">
        <v>136</v>
      </c>
      <c r="H180" s="262">
        <v>1660</v>
      </c>
      <c r="I180" s="263"/>
      <c r="J180" s="264">
        <f>ROUND(I180*H180,2)</f>
        <v>0</v>
      </c>
      <c r="K180" s="260" t="s">
        <v>137</v>
      </c>
      <c r="L180" s="265"/>
      <c r="M180" s="266" t="s">
        <v>1</v>
      </c>
      <c r="N180" s="267" t="s">
        <v>38</v>
      </c>
      <c r="O180" s="90"/>
      <c r="P180" s="225">
        <f>O180*H180</f>
        <v>0</v>
      </c>
      <c r="Q180" s="225">
        <v>0.0003</v>
      </c>
      <c r="R180" s="225">
        <f>Q180*H180</f>
        <v>0.49799999999999994</v>
      </c>
      <c r="S180" s="225">
        <v>0</v>
      </c>
      <c r="T180" s="225">
        <f>S180*H180</f>
        <v>0</v>
      </c>
      <c r="U180" s="226" t="s">
        <v>1</v>
      </c>
      <c r="V180" s="37"/>
      <c r="W180" s="37"/>
      <c r="X180" s="37"/>
      <c r="Y180" s="37"/>
      <c r="Z180" s="37"/>
      <c r="AA180" s="37"/>
      <c r="AB180" s="37"/>
      <c r="AC180" s="37"/>
      <c r="AD180" s="37"/>
      <c r="AE180" s="37"/>
      <c r="AR180" s="227" t="s">
        <v>188</v>
      </c>
      <c r="AT180" s="227" t="s">
        <v>196</v>
      </c>
      <c r="AU180" s="227" t="s">
        <v>83</v>
      </c>
      <c r="AY180" s="16" t="s">
        <v>131</v>
      </c>
      <c r="BE180" s="228">
        <f>IF(N180="základní",J180,0)</f>
        <v>0</v>
      </c>
      <c r="BF180" s="228">
        <f>IF(N180="snížená",J180,0)</f>
        <v>0</v>
      </c>
      <c r="BG180" s="228">
        <f>IF(N180="zákl. přenesená",J180,0)</f>
        <v>0</v>
      </c>
      <c r="BH180" s="228">
        <f>IF(N180="sníž. přenesená",J180,0)</f>
        <v>0</v>
      </c>
      <c r="BI180" s="228">
        <f>IF(N180="nulová",J180,0)</f>
        <v>0</v>
      </c>
      <c r="BJ180" s="16" t="s">
        <v>81</v>
      </c>
      <c r="BK180" s="228">
        <f>ROUND(I180*H180,2)</f>
        <v>0</v>
      </c>
      <c r="BL180" s="16" t="s">
        <v>138</v>
      </c>
      <c r="BM180" s="227" t="s">
        <v>233</v>
      </c>
    </row>
    <row r="181" spans="1:65" s="2" customFormat="1" ht="55.5" customHeight="1">
      <c r="A181" s="37"/>
      <c r="B181" s="38"/>
      <c r="C181" s="216" t="s">
        <v>8</v>
      </c>
      <c r="D181" s="216" t="s">
        <v>133</v>
      </c>
      <c r="E181" s="217" t="s">
        <v>234</v>
      </c>
      <c r="F181" s="218" t="s">
        <v>235</v>
      </c>
      <c r="G181" s="219" t="s">
        <v>162</v>
      </c>
      <c r="H181" s="220">
        <v>830</v>
      </c>
      <c r="I181" s="221"/>
      <c r="J181" s="222">
        <f>ROUND(I181*H181,2)</f>
        <v>0</v>
      </c>
      <c r="K181" s="218" t="s">
        <v>137</v>
      </c>
      <c r="L181" s="43"/>
      <c r="M181" s="223" t="s">
        <v>1</v>
      </c>
      <c r="N181" s="224" t="s">
        <v>38</v>
      </c>
      <c r="O181" s="90"/>
      <c r="P181" s="225">
        <f>O181*H181</f>
        <v>0</v>
      </c>
      <c r="Q181" s="225">
        <v>0.27378</v>
      </c>
      <c r="R181" s="225">
        <f>Q181*H181</f>
        <v>227.2374</v>
      </c>
      <c r="S181" s="225">
        <v>0</v>
      </c>
      <c r="T181" s="225">
        <f>S181*H181</f>
        <v>0</v>
      </c>
      <c r="U181" s="226" t="s">
        <v>1</v>
      </c>
      <c r="V181" s="37"/>
      <c r="W181" s="37"/>
      <c r="X181" s="37"/>
      <c r="Y181" s="37"/>
      <c r="Z181" s="37"/>
      <c r="AA181" s="37"/>
      <c r="AB181" s="37"/>
      <c r="AC181" s="37"/>
      <c r="AD181" s="37"/>
      <c r="AE181" s="37"/>
      <c r="AR181" s="227" t="s">
        <v>138</v>
      </c>
      <c r="AT181" s="227" t="s">
        <v>133</v>
      </c>
      <c r="AU181" s="227" t="s">
        <v>83</v>
      </c>
      <c r="AY181" s="16" t="s">
        <v>131</v>
      </c>
      <c r="BE181" s="228">
        <f>IF(N181="základní",J181,0)</f>
        <v>0</v>
      </c>
      <c r="BF181" s="228">
        <f>IF(N181="snížená",J181,0)</f>
        <v>0</v>
      </c>
      <c r="BG181" s="228">
        <f>IF(N181="zákl. přenesená",J181,0)</f>
        <v>0</v>
      </c>
      <c r="BH181" s="228">
        <f>IF(N181="sníž. přenesená",J181,0)</f>
        <v>0</v>
      </c>
      <c r="BI181" s="228">
        <f>IF(N181="nulová",J181,0)</f>
        <v>0</v>
      </c>
      <c r="BJ181" s="16" t="s">
        <v>81</v>
      </c>
      <c r="BK181" s="228">
        <f>ROUND(I181*H181,2)</f>
        <v>0</v>
      </c>
      <c r="BL181" s="16" t="s">
        <v>138</v>
      </c>
      <c r="BM181" s="227" t="s">
        <v>236</v>
      </c>
    </row>
    <row r="182" spans="1:47" s="2" customFormat="1" ht="12">
      <c r="A182" s="37"/>
      <c r="B182" s="38"/>
      <c r="C182" s="39"/>
      <c r="D182" s="229" t="s">
        <v>140</v>
      </c>
      <c r="E182" s="39"/>
      <c r="F182" s="230" t="s">
        <v>237</v>
      </c>
      <c r="G182" s="39"/>
      <c r="H182" s="39"/>
      <c r="I182" s="231"/>
      <c r="J182" s="39"/>
      <c r="K182" s="39"/>
      <c r="L182" s="43"/>
      <c r="M182" s="232"/>
      <c r="N182" s="233"/>
      <c r="O182" s="90"/>
      <c r="P182" s="90"/>
      <c r="Q182" s="90"/>
      <c r="R182" s="90"/>
      <c r="S182" s="90"/>
      <c r="T182" s="90"/>
      <c r="U182" s="91"/>
      <c r="V182" s="37"/>
      <c r="W182" s="37"/>
      <c r="X182" s="37"/>
      <c r="Y182" s="37"/>
      <c r="Z182" s="37"/>
      <c r="AA182" s="37"/>
      <c r="AB182" s="37"/>
      <c r="AC182" s="37"/>
      <c r="AD182" s="37"/>
      <c r="AE182" s="37"/>
      <c r="AT182" s="16" t="s">
        <v>140</v>
      </c>
      <c r="AU182" s="16" t="s">
        <v>83</v>
      </c>
    </row>
    <row r="183" spans="1:51" s="13" customFormat="1" ht="12">
      <c r="A183" s="13"/>
      <c r="B183" s="236"/>
      <c r="C183" s="237"/>
      <c r="D183" s="234" t="s">
        <v>144</v>
      </c>
      <c r="E183" s="238" t="s">
        <v>1</v>
      </c>
      <c r="F183" s="239" t="s">
        <v>238</v>
      </c>
      <c r="G183" s="237"/>
      <c r="H183" s="240">
        <v>830</v>
      </c>
      <c r="I183" s="241"/>
      <c r="J183" s="237"/>
      <c r="K183" s="237"/>
      <c r="L183" s="242"/>
      <c r="M183" s="243"/>
      <c r="N183" s="244"/>
      <c r="O183" s="244"/>
      <c r="P183" s="244"/>
      <c r="Q183" s="244"/>
      <c r="R183" s="244"/>
      <c r="S183" s="244"/>
      <c r="T183" s="244"/>
      <c r="U183" s="245"/>
      <c r="V183" s="13"/>
      <c r="W183" s="13"/>
      <c r="X183" s="13"/>
      <c r="Y183" s="13"/>
      <c r="Z183" s="13"/>
      <c r="AA183" s="13"/>
      <c r="AB183" s="13"/>
      <c r="AC183" s="13"/>
      <c r="AD183" s="13"/>
      <c r="AE183" s="13"/>
      <c r="AT183" s="246" t="s">
        <v>144</v>
      </c>
      <c r="AU183" s="246" t="s">
        <v>83</v>
      </c>
      <c r="AV183" s="13" t="s">
        <v>83</v>
      </c>
      <c r="AW183" s="13" t="s">
        <v>30</v>
      </c>
      <c r="AX183" s="13" t="s">
        <v>81</v>
      </c>
      <c r="AY183" s="246" t="s">
        <v>131</v>
      </c>
    </row>
    <row r="184" spans="1:63" s="12" customFormat="1" ht="22.8" customHeight="1">
      <c r="A184" s="12"/>
      <c r="B184" s="200"/>
      <c r="C184" s="201"/>
      <c r="D184" s="202" t="s">
        <v>72</v>
      </c>
      <c r="E184" s="214" t="s">
        <v>138</v>
      </c>
      <c r="F184" s="214" t="s">
        <v>239</v>
      </c>
      <c r="G184" s="201"/>
      <c r="H184" s="201"/>
      <c r="I184" s="204"/>
      <c r="J184" s="215">
        <f>BK184</f>
        <v>0</v>
      </c>
      <c r="K184" s="201"/>
      <c r="L184" s="206"/>
      <c r="M184" s="207"/>
      <c r="N184" s="208"/>
      <c r="O184" s="208"/>
      <c r="P184" s="209">
        <f>SUM(P185:P188)</f>
        <v>0</v>
      </c>
      <c r="Q184" s="208"/>
      <c r="R184" s="209">
        <f>SUM(R185:R188)</f>
        <v>366.03000000000003</v>
      </c>
      <c r="S184" s="208"/>
      <c r="T184" s="209">
        <f>SUM(T185:T188)</f>
        <v>0</v>
      </c>
      <c r="U184" s="210"/>
      <c r="V184" s="12"/>
      <c r="W184" s="12"/>
      <c r="X184" s="12"/>
      <c r="Y184" s="12"/>
      <c r="Z184" s="12"/>
      <c r="AA184" s="12"/>
      <c r="AB184" s="12"/>
      <c r="AC184" s="12"/>
      <c r="AD184" s="12"/>
      <c r="AE184" s="12"/>
      <c r="AR184" s="211" t="s">
        <v>81</v>
      </c>
      <c r="AT184" s="212" t="s">
        <v>72</v>
      </c>
      <c r="AU184" s="212" t="s">
        <v>81</v>
      </c>
      <c r="AY184" s="211" t="s">
        <v>131</v>
      </c>
      <c r="BK184" s="213">
        <f>SUM(BK185:BK188)</f>
        <v>0</v>
      </c>
    </row>
    <row r="185" spans="1:65" s="2" customFormat="1" ht="37.8" customHeight="1">
      <c r="A185" s="37"/>
      <c r="B185" s="38"/>
      <c r="C185" s="216" t="s">
        <v>240</v>
      </c>
      <c r="D185" s="216" t="s">
        <v>133</v>
      </c>
      <c r="E185" s="217" t="s">
        <v>241</v>
      </c>
      <c r="F185" s="218" t="s">
        <v>242</v>
      </c>
      <c r="G185" s="219" t="s">
        <v>170</v>
      </c>
      <c r="H185" s="220">
        <v>166</v>
      </c>
      <c r="I185" s="221"/>
      <c r="J185" s="222">
        <f>ROUND(I185*H185,2)</f>
        <v>0</v>
      </c>
      <c r="K185" s="218" t="s">
        <v>137</v>
      </c>
      <c r="L185" s="43"/>
      <c r="M185" s="223" t="s">
        <v>1</v>
      </c>
      <c r="N185" s="224" t="s">
        <v>38</v>
      </c>
      <c r="O185" s="90"/>
      <c r="P185" s="225">
        <f>O185*H185</f>
        <v>0</v>
      </c>
      <c r="Q185" s="225">
        <v>2.205</v>
      </c>
      <c r="R185" s="225">
        <f>Q185*H185</f>
        <v>366.03000000000003</v>
      </c>
      <c r="S185" s="225">
        <v>0</v>
      </c>
      <c r="T185" s="225">
        <f>S185*H185</f>
        <v>0</v>
      </c>
      <c r="U185" s="226" t="s">
        <v>1</v>
      </c>
      <c r="V185" s="37"/>
      <c r="W185" s="37"/>
      <c r="X185" s="37"/>
      <c r="Y185" s="37"/>
      <c r="Z185" s="37"/>
      <c r="AA185" s="37"/>
      <c r="AB185" s="37"/>
      <c r="AC185" s="37"/>
      <c r="AD185" s="37"/>
      <c r="AE185" s="37"/>
      <c r="AR185" s="227" t="s">
        <v>138</v>
      </c>
      <c r="AT185" s="227" t="s">
        <v>133</v>
      </c>
      <c r="AU185" s="227" t="s">
        <v>83</v>
      </c>
      <c r="AY185" s="16" t="s">
        <v>131</v>
      </c>
      <c r="BE185" s="228">
        <f>IF(N185="základní",J185,0)</f>
        <v>0</v>
      </c>
      <c r="BF185" s="228">
        <f>IF(N185="snížená",J185,0)</f>
        <v>0</v>
      </c>
      <c r="BG185" s="228">
        <f>IF(N185="zákl. přenesená",J185,0)</f>
        <v>0</v>
      </c>
      <c r="BH185" s="228">
        <f>IF(N185="sníž. přenesená",J185,0)</f>
        <v>0</v>
      </c>
      <c r="BI185" s="228">
        <f>IF(N185="nulová",J185,0)</f>
        <v>0</v>
      </c>
      <c r="BJ185" s="16" t="s">
        <v>81</v>
      </c>
      <c r="BK185" s="228">
        <f>ROUND(I185*H185,2)</f>
        <v>0</v>
      </c>
      <c r="BL185" s="16" t="s">
        <v>138</v>
      </c>
      <c r="BM185" s="227" t="s">
        <v>243</v>
      </c>
    </row>
    <row r="186" spans="1:47" s="2" customFormat="1" ht="12">
      <c r="A186" s="37"/>
      <c r="B186" s="38"/>
      <c r="C186" s="39"/>
      <c r="D186" s="229" t="s">
        <v>140</v>
      </c>
      <c r="E186" s="39"/>
      <c r="F186" s="230" t="s">
        <v>244</v>
      </c>
      <c r="G186" s="39"/>
      <c r="H186" s="39"/>
      <c r="I186" s="231"/>
      <c r="J186" s="39"/>
      <c r="K186" s="39"/>
      <c r="L186" s="43"/>
      <c r="M186" s="232"/>
      <c r="N186" s="233"/>
      <c r="O186" s="90"/>
      <c r="P186" s="90"/>
      <c r="Q186" s="90"/>
      <c r="R186" s="90"/>
      <c r="S186" s="90"/>
      <c r="T186" s="90"/>
      <c r="U186" s="91"/>
      <c r="V186" s="37"/>
      <c r="W186" s="37"/>
      <c r="X186" s="37"/>
      <c r="Y186" s="37"/>
      <c r="Z186" s="37"/>
      <c r="AA186" s="37"/>
      <c r="AB186" s="37"/>
      <c r="AC186" s="37"/>
      <c r="AD186" s="37"/>
      <c r="AE186" s="37"/>
      <c r="AT186" s="16" t="s">
        <v>140</v>
      </c>
      <c r="AU186" s="16" t="s">
        <v>83</v>
      </c>
    </row>
    <row r="187" spans="1:47" s="2" customFormat="1" ht="12">
      <c r="A187" s="37"/>
      <c r="B187" s="38"/>
      <c r="C187" s="39"/>
      <c r="D187" s="234" t="s">
        <v>142</v>
      </c>
      <c r="E187" s="39"/>
      <c r="F187" s="235" t="s">
        <v>245</v>
      </c>
      <c r="G187" s="39"/>
      <c r="H187" s="39"/>
      <c r="I187" s="231"/>
      <c r="J187" s="39"/>
      <c r="K187" s="39"/>
      <c r="L187" s="43"/>
      <c r="M187" s="232"/>
      <c r="N187" s="233"/>
      <c r="O187" s="90"/>
      <c r="P187" s="90"/>
      <c r="Q187" s="90"/>
      <c r="R187" s="90"/>
      <c r="S187" s="90"/>
      <c r="T187" s="90"/>
      <c r="U187" s="91"/>
      <c r="V187" s="37"/>
      <c r="W187" s="37"/>
      <c r="X187" s="37"/>
      <c r="Y187" s="37"/>
      <c r="Z187" s="37"/>
      <c r="AA187" s="37"/>
      <c r="AB187" s="37"/>
      <c r="AC187" s="37"/>
      <c r="AD187" s="37"/>
      <c r="AE187" s="37"/>
      <c r="AT187" s="16" t="s">
        <v>142</v>
      </c>
      <c r="AU187" s="16" t="s">
        <v>83</v>
      </c>
    </row>
    <row r="188" spans="1:51" s="13" customFormat="1" ht="12">
      <c r="A188" s="13"/>
      <c r="B188" s="236"/>
      <c r="C188" s="237"/>
      <c r="D188" s="234" t="s">
        <v>144</v>
      </c>
      <c r="E188" s="238" t="s">
        <v>1</v>
      </c>
      <c r="F188" s="239" t="s">
        <v>246</v>
      </c>
      <c r="G188" s="237"/>
      <c r="H188" s="240">
        <v>166</v>
      </c>
      <c r="I188" s="241"/>
      <c r="J188" s="237"/>
      <c r="K188" s="237"/>
      <c r="L188" s="242"/>
      <c r="M188" s="243"/>
      <c r="N188" s="244"/>
      <c r="O188" s="244"/>
      <c r="P188" s="244"/>
      <c r="Q188" s="244"/>
      <c r="R188" s="244"/>
      <c r="S188" s="244"/>
      <c r="T188" s="244"/>
      <c r="U188" s="245"/>
      <c r="V188" s="13"/>
      <c r="W188" s="13"/>
      <c r="X188" s="13"/>
      <c r="Y188" s="13"/>
      <c r="Z188" s="13"/>
      <c r="AA188" s="13"/>
      <c r="AB188" s="13"/>
      <c r="AC188" s="13"/>
      <c r="AD188" s="13"/>
      <c r="AE188" s="13"/>
      <c r="AT188" s="246" t="s">
        <v>144</v>
      </c>
      <c r="AU188" s="246" t="s">
        <v>83</v>
      </c>
      <c r="AV188" s="13" t="s">
        <v>83</v>
      </c>
      <c r="AW188" s="13" t="s">
        <v>30</v>
      </c>
      <c r="AX188" s="13" t="s">
        <v>81</v>
      </c>
      <c r="AY188" s="246" t="s">
        <v>131</v>
      </c>
    </row>
    <row r="189" spans="1:63" s="12" customFormat="1" ht="22.8" customHeight="1">
      <c r="A189" s="12"/>
      <c r="B189" s="200"/>
      <c r="C189" s="201"/>
      <c r="D189" s="202" t="s">
        <v>72</v>
      </c>
      <c r="E189" s="214" t="s">
        <v>167</v>
      </c>
      <c r="F189" s="214" t="s">
        <v>247</v>
      </c>
      <c r="G189" s="201"/>
      <c r="H189" s="201"/>
      <c r="I189" s="204"/>
      <c r="J189" s="215">
        <f>BK189</f>
        <v>0</v>
      </c>
      <c r="K189" s="201"/>
      <c r="L189" s="206"/>
      <c r="M189" s="207"/>
      <c r="N189" s="208"/>
      <c r="O189" s="208"/>
      <c r="P189" s="209">
        <f>SUM(P190:P218)</f>
        <v>0</v>
      </c>
      <c r="Q189" s="208"/>
      <c r="R189" s="209">
        <f>SUM(R190:R218)</f>
        <v>4368.19308</v>
      </c>
      <c r="S189" s="208"/>
      <c r="T189" s="209">
        <f>SUM(T190:T218)</f>
        <v>0</v>
      </c>
      <c r="U189" s="210"/>
      <c r="V189" s="12"/>
      <c r="W189" s="12"/>
      <c r="X189" s="12"/>
      <c r="Y189" s="12"/>
      <c r="Z189" s="12"/>
      <c r="AA189" s="12"/>
      <c r="AB189" s="12"/>
      <c r="AC189" s="12"/>
      <c r="AD189" s="12"/>
      <c r="AE189" s="12"/>
      <c r="AR189" s="211" t="s">
        <v>81</v>
      </c>
      <c r="AT189" s="212" t="s">
        <v>72</v>
      </c>
      <c r="AU189" s="212" t="s">
        <v>81</v>
      </c>
      <c r="AY189" s="211" t="s">
        <v>131</v>
      </c>
      <c r="BK189" s="213">
        <f>SUM(BK190:BK218)</f>
        <v>0</v>
      </c>
    </row>
    <row r="190" spans="1:65" s="2" customFormat="1" ht="33" customHeight="1">
      <c r="A190" s="37"/>
      <c r="B190" s="38"/>
      <c r="C190" s="216" t="s">
        <v>248</v>
      </c>
      <c r="D190" s="216" t="s">
        <v>133</v>
      </c>
      <c r="E190" s="217" t="s">
        <v>249</v>
      </c>
      <c r="F190" s="218" t="s">
        <v>250</v>
      </c>
      <c r="G190" s="219" t="s">
        <v>136</v>
      </c>
      <c r="H190" s="220">
        <v>3500.1</v>
      </c>
      <c r="I190" s="221"/>
      <c r="J190" s="222">
        <f>ROUND(I190*H190,2)</f>
        <v>0</v>
      </c>
      <c r="K190" s="218" t="s">
        <v>137</v>
      </c>
      <c r="L190" s="43"/>
      <c r="M190" s="223" t="s">
        <v>1</v>
      </c>
      <c r="N190" s="224" t="s">
        <v>38</v>
      </c>
      <c r="O190" s="90"/>
      <c r="P190" s="225">
        <f>O190*H190</f>
        <v>0</v>
      </c>
      <c r="Q190" s="225">
        <v>0.345</v>
      </c>
      <c r="R190" s="225">
        <f>Q190*H190</f>
        <v>1207.5345</v>
      </c>
      <c r="S190" s="225">
        <v>0</v>
      </c>
      <c r="T190" s="225">
        <f>S190*H190</f>
        <v>0</v>
      </c>
      <c r="U190" s="226" t="s">
        <v>1</v>
      </c>
      <c r="V190" s="37"/>
      <c r="W190" s="37"/>
      <c r="X190" s="37"/>
      <c r="Y190" s="37"/>
      <c r="Z190" s="37"/>
      <c r="AA190" s="37"/>
      <c r="AB190" s="37"/>
      <c r="AC190" s="37"/>
      <c r="AD190" s="37"/>
      <c r="AE190" s="37"/>
      <c r="AR190" s="227" t="s">
        <v>138</v>
      </c>
      <c r="AT190" s="227" t="s">
        <v>133</v>
      </c>
      <c r="AU190" s="227" t="s">
        <v>83</v>
      </c>
      <c r="AY190" s="16" t="s">
        <v>131</v>
      </c>
      <c r="BE190" s="228">
        <f>IF(N190="základní",J190,0)</f>
        <v>0</v>
      </c>
      <c r="BF190" s="228">
        <f>IF(N190="snížená",J190,0)</f>
        <v>0</v>
      </c>
      <c r="BG190" s="228">
        <f>IF(N190="zákl. přenesená",J190,0)</f>
        <v>0</v>
      </c>
      <c r="BH190" s="228">
        <f>IF(N190="sníž. přenesená",J190,0)</f>
        <v>0</v>
      </c>
      <c r="BI190" s="228">
        <f>IF(N190="nulová",J190,0)</f>
        <v>0</v>
      </c>
      <c r="BJ190" s="16" t="s">
        <v>81</v>
      </c>
      <c r="BK190" s="228">
        <f>ROUND(I190*H190,2)</f>
        <v>0</v>
      </c>
      <c r="BL190" s="16" t="s">
        <v>138</v>
      </c>
      <c r="BM190" s="227" t="s">
        <v>251</v>
      </c>
    </row>
    <row r="191" spans="1:47" s="2" customFormat="1" ht="12">
      <c r="A191" s="37"/>
      <c r="B191" s="38"/>
      <c r="C191" s="39"/>
      <c r="D191" s="229" t="s">
        <v>140</v>
      </c>
      <c r="E191" s="39"/>
      <c r="F191" s="230" t="s">
        <v>252</v>
      </c>
      <c r="G191" s="39"/>
      <c r="H191" s="39"/>
      <c r="I191" s="231"/>
      <c r="J191" s="39"/>
      <c r="K191" s="39"/>
      <c r="L191" s="43"/>
      <c r="M191" s="232"/>
      <c r="N191" s="233"/>
      <c r="O191" s="90"/>
      <c r="P191" s="90"/>
      <c r="Q191" s="90"/>
      <c r="R191" s="90"/>
      <c r="S191" s="90"/>
      <c r="T191" s="90"/>
      <c r="U191" s="91"/>
      <c r="V191" s="37"/>
      <c r="W191" s="37"/>
      <c r="X191" s="37"/>
      <c r="Y191" s="37"/>
      <c r="Z191" s="37"/>
      <c r="AA191" s="37"/>
      <c r="AB191" s="37"/>
      <c r="AC191" s="37"/>
      <c r="AD191" s="37"/>
      <c r="AE191" s="37"/>
      <c r="AT191" s="16" t="s">
        <v>140</v>
      </c>
      <c r="AU191" s="16" t="s">
        <v>83</v>
      </c>
    </row>
    <row r="192" spans="1:51" s="13" customFormat="1" ht="12">
      <c r="A192" s="13"/>
      <c r="B192" s="236"/>
      <c r="C192" s="237"/>
      <c r="D192" s="234" t="s">
        <v>144</v>
      </c>
      <c r="E192" s="238" t="s">
        <v>1</v>
      </c>
      <c r="F192" s="239" t="s">
        <v>220</v>
      </c>
      <c r="G192" s="237"/>
      <c r="H192" s="240">
        <v>3118</v>
      </c>
      <c r="I192" s="241"/>
      <c r="J192" s="237"/>
      <c r="K192" s="237"/>
      <c r="L192" s="242"/>
      <c r="M192" s="243"/>
      <c r="N192" s="244"/>
      <c r="O192" s="244"/>
      <c r="P192" s="244"/>
      <c r="Q192" s="244"/>
      <c r="R192" s="244"/>
      <c r="S192" s="244"/>
      <c r="T192" s="244"/>
      <c r="U192" s="245"/>
      <c r="V192" s="13"/>
      <c r="W192" s="13"/>
      <c r="X192" s="13"/>
      <c r="Y192" s="13"/>
      <c r="Z192" s="13"/>
      <c r="AA192" s="13"/>
      <c r="AB192" s="13"/>
      <c r="AC192" s="13"/>
      <c r="AD192" s="13"/>
      <c r="AE192" s="13"/>
      <c r="AT192" s="246" t="s">
        <v>144</v>
      </c>
      <c r="AU192" s="246" t="s">
        <v>83</v>
      </c>
      <c r="AV192" s="13" t="s">
        <v>83</v>
      </c>
      <c r="AW192" s="13" t="s">
        <v>30</v>
      </c>
      <c r="AX192" s="13" t="s">
        <v>73</v>
      </c>
      <c r="AY192" s="246" t="s">
        <v>131</v>
      </c>
    </row>
    <row r="193" spans="1:51" s="13" customFormat="1" ht="12">
      <c r="A193" s="13"/>
      <c r="B193" s="236"/>
      <c r="C193" s="237"/>
      <c r="D193" s="234" t="s">
        <v>144</v>
      </c>
      <c r="E193" s="238" t="s">
        <v>1</v>
      </c>
      <c r="F193" s="239" t="s">
        <v>221</v>
      </c>
      <c r="G193" s="237"/>
      <c r="H193" s="240">
        <v>382.1</v>
      </c>
      <c r="I193" s="241"/>
      <c r="J193" s="237"/>
      <c r="K193" s="237"/>
      <c r="L193" s="242"/>
      <c r="M193" s="243"/>
      <c r="N193" s="244"/>
      <c r="O193" s="244"/>
      <c r="P193" s="244"/>
      <c r="Q193" s="244"/>
      <c r="R193" s="244"/>
      <c r="S193" s="244"/>
      <c r="T193" s="244"/>
      <c r="U193" s="245"/>
      <c r="V193" s="13"/>
      <c r="W193" s="13"/>
      <c r="X193" s="13"/>
      <c r="Y193" s="13"/>
      <c r="Z193" s="13"/>
      <c r="AA193" s="13"/>
      <c r="AB193" s="13"/>
      <c r="AC193" s="13"/>
      <c r="AD193" s="13"/>
      <c r="AE193" s="13"/>
      <c r="AT193" s="246" t="s">
        <v>144</v>
      </c>
      <c r="AU193" s="246" t="s">
        <v>83</v>
      </c>
      <c r="AV193" s="13" t="s">
        <v>83</v>
      </c>
      <c r="AW193" s="13" t="s">
        <v>30</v>
      </c>
      <c r="AX193" s="13" t="s">
        <v>73</v>
      </c>
      <c r="AY193" s="246" t="s">
        <v>131</v>
      </c>
    </row>
    <row r="194" spans="1:51" s="14" customFormat="1" ht="12">
      <c r="A194" s="14"/>
      <c r="B194" s="247"/>
      <c r="C194" s="248"/>
      <c r="D194" s="234" t="s">
        <v>144</v>
      </c>
      <c r="E194" s="249" t="s">
        <v>1</v>
      </c>
      <c r="F194" s="250" t="s">
        <v>152</v>
      </c>
      <c r="G194" s="248"/>
      <c r="H194" s="251">
        <v>3500.1</v>
      </c>
      <c r="I194" s="252"/>
      <c r="J194" s="248"/>
      <c r="K194" s="248"/>
      <c r="L194" s="253"/>
      <c r="M194" s="254"/>
      <c r="N194" s="255"/>
      <c r="O194" s="255"/>
      <c r="P194" s="255"/>
      <c r="Q194" s="255"/>
      <c r="R194" s="255"/>
      <c r="S194" s="255"/>
      <c r="T194" s="255"/>
      <c r="U194" s="256"/>
      <c r="V194" s="14"/>
      <c r="W194" s="14"/>
      <c r="X194" s="14"/>
      <c r="Y194" s="14"/>
      <c r="Z194" s="14"/>
      <c r="AA194" s="14"/>
      <c r="AB194" s="14"/>
      <c r="AC194" s="14"/>
      <c r="AD194" s="14"/>
      <c r="AE194" s="14"/>
      <c r="AT194" s="257" t="s">
        <v>144</v>
      </c>
      <c r="AU194" s="257" t="s">
        <v>83</v>
      </c>
      <c r="AV194" s="14" t="s">
        <v>138</v>
      </c>
      <c r="AW194" s="14" t="s">
        <v>30</v>
      </c>
      <c r="AX194" s="14" t="s">
        <v>81</v>
      </c>
      <c r="AY194" s="257" t="s">
        <v>131</v>
      </c>
    </row>
    <row r="195" spans="1:65" s="2" customFormat="1" ht="33" customHeight="1">
      <c r="A195" s="37"/>
      <c r="B195" s="38"/>
      <c r="C195" s="216" t="s">
        <v>253</v>
      </c>
      <c r="D195" s="216" t="s">
        <v>133</v>
      </c>
      <c r="E195" s="217" t="s">
        <v>254</v>
      </c>
      <c r="F195" s="218" t="s">
        <v>255</v>
      </c>
      <c r="G195" s="219" t="s">
        <v>136</v>
      </c>
      <c r="H195" s="220">
        <v>3500.1</v>
      </c>
      <c r="I195" s="221"/>
      <c r="J195" s="222">
        <f>ROUND(I195*H195,2)</f>
        <v>0</v>
      </c>
      <c r="K195" s="218" t="s">
        <v>137</v>
      </c>
      <c r="L195" s="43"/>
      <c r="M195" s="223" t="s">
        <v>1</v>
      </c>
      <c r="N195" s="224" t="s">
        <v>38</v>
      </c>
      <c r="O195" s="90"/>
      <c r="P195" s="225">
        <f>O195*H195</f>
        <v>0</v>
      </c>
      <c r="Q195" s="225">
        <v>0.46</v>
      </c>
      <c r="R195" s="225">
        <f>Q195*H195</f>
        <v>1610.046</v>
      </c>
      <c r="S195" s="225">
        <v>0</v>
      </c>
      <c r="T195" s="225">
        <f>S195*H195</f>
        <v>0</v>
      </c>
      <c r="U195" s="226" t="s">
        <v>1</v>
      </c>
      <c r="V195" s="37"/>
      <c r="W195" s="37"/>
      <c r="X195" s="37"/>
      <c r="Y195" s="37"/>
      <c r="Z195" s="37"/>
      <c r="AA195" s="37"/>
      <c r="AB195" s="37"/>
      <c r="AC195" s="37"/>
      <c r="AD195" s="37"/>
      <c r="AE195" s="37"/>
      <c r="AR195" s="227" t="s">
        <v>138</v>
      </c>
      <c r="AT195" s="227" t="s">
        <v>133</v>
      </c>
      <c r="AU195" s="227" t="s">
        <v>83</v>
      </c>
      <c r="AY195" s="16" t="s">
        <v>131</v>
      </c>
      <c r="BE195" s="228">
        <f>IF(N195="základní",J195,0)</f>
        <v>0</v>
      </c>
      <c r="BF195" s="228">
        <f>IF(N195="snížená",J195,0)</f>
        <v>0</v>
      </c>
      <c r="BG195" s="228">
        <f>IF(N195="zákl. přenesená",J195,0)</f>
        <v>0</v>
      </c>
      <c r="BH195" s="228">
        <f>IF(N195="sníž. přenesená",J195,0)</f>
        <v>0</v>
      </c>
      <c r="BI195" s="228">
        <f>IF(N195="nulová",J195,0)</f>
        <v>0</v>
      </c>
      <c r="BJ195" s="16" t="s">
        <v>81</v>
      </c>
      <c r="BK195" s="228">
        <f>ROUND(I195*H195,2)</f>
        <v>0</v>
      </c>
      <c r="BL195" s="16" t="s">
        <v>138</v>
      </c>
      <c r="BM195" s="227" t="s">
        <v>256</v>
      </c>
    </row>
    <row r="196" spans="1:47" s="2" customFormat="1" ht="12">
      <c r="A196" s="37"/>
      <c r="B196" s="38"/>
      <c r="C196" s="39"/>
      <c r="D196" s="229" t="s">
        <v>140</v>
      </c>
      <c r="E196" s="39"/>
      <c r="F196" s="230" t="s">
        <v>257</v>
      </c>
      <c r="G196" s="39"/>
      <c r="H196" s="39"/>
      <c r="I196" s="231"/>
      <c r="J196" s="39"/>
      <c r="K196" s="39"/>
      <c r="L196" s="43"/>
      <c r="M196" s="232"/>
      <c r="N196" s="233"/>
      <c r="O196" s="90"/>
      <c r="P196" s="90"/>
      <c r="Q196" s="90"/>
      <c r="R196" s="90"/>
      <c r="S196" s="90"/>
      <c r="T196" s="90"/>
      <c r="U196" s="91"/>
      <c r="V196" s="37"/>
      <c r="W196" s="37"/>
      <c r="X196" s="37"/>
      <c r="Y196" s="37"/>
      <c r="Z196" s="37"/>
      <c r="AA196" s="37"/>
      <c r="AB196" s="37"/>
      <c r="AC196" s="37"/>
      <c r="AD196" s="37"/>
      <c r="AE196" s="37"/>
      <c r="AT196" s="16" t="s">
        <v>140</v>
      </c>
      <c r="AU196" s="16" t="s">
        <v>83</v>
      </c>
    </row>
    <row r="197" spans="1:51" s="13" customFormat="1" ht="12">
      <c r="A197" s="13"/>
      <c r="B197" s="236"/>
      <c r="C197" s="237"/>
      <c r="D197" s="234" t="s">
        <v>144</v>
      </c>
      <c r="E197" s="238" t="s">
        <v>1</v>
      </c>
      <c r="F197" s="239" t="s">
        <v>220</v>
      </c>
      <c r="G197" s="237"/>
      <c r="H197" s="240">
        <v>3118</v>
      </c>
      <c r="I197" s="241"/>
      <c r="J197" s="237"/>
      <c r="K197" s="237"/>
      <c r="L197" s="242"/>
      <c r="M197" s="243"/>
      <c r="N197" s="244"/>
      <c r="O197" s="244"/>
      <c r="P197" s="244"/>
      <c r="Q197" s="244"/>
      <c r="R197" s="244"/>
      <c r="S197" s="244"/>
      <c r="T197" s="244"/>
      <c r="U197" s="245"/>
      <c r="V197" s="13"/>
      <c r="W197" s="13"/>
      <c r="X197" s="13"/>
      <c r="Y197" s="13"/>
      <c r="Z197" s="13"/>
      <c r="AA197" s="13"/>
      <c r="AB197" s="13"/>
      <c r="AC197" s="13"/>
      <c r="AD197" s="13"/>
      <c r="AE197" s="13"/>
      <c r="AT197" s="246" t="s">
        <v>144</v>
      </c>
      <c r="AU197" s="246" t="s">
        <v>83</v>
      </c>
      <c r="AV197" s="13" t="s">
        <v>83</v>
      </c>
      <c r="AW197" s="13" t="s">
        <v>30</v>
      </c>
      <c r="AX197" s="13" t="s">
        <v>73</v>
      </c>
      <c r="AY197" s="246" t="s">
        <v>131</v>
      </c>
    </row>
    <row r="198" spans="1:51" s="13" customFormat="1" ht="12">
      <c r="A198" s="13"/>
      <c r="B198" s="236"/>
      <c r="C198" s="237"/>
      <c r="D198" s="234" t="s">
        <v>144</v>
      </c>
      <c r="E198" s="238" t="s">
        <v>1</v>
      </c>
      <c r="F198" s="239" t="s">
        <v>221</v>
      </c>
      <c r="G198" s="237"/>
      <c r="H198" s="240">
        <v>382.1</v>
      </c>
      <c r="I198" s="241"/>
      <c r="J198" s="237"/>
      <c r="K198" s="237"/>
      <c r="L198" s="242"/>
      <c r="M198" s="243"/>
      <c r="N198" s="244"/>
      <c r="O198" s="244"/>
      <c r="P198" s="244"/>
      <c r="Q198" s="244"/>
      <c r="R198" s="244"/>
      <c r="S198" s="244"/>
      <c r="T198" s="244"/>
      <c r="U198" s="245"/>
      <c r="V198" s="13"/>
      <c r="W198" s="13"/>
      <c r="X198" s="13"/>
      <c r="Y198" s="13"/>
      <c r="Z198" s="13"/>
      <c r="AA198" s="13"/>
      <c r="AB198" s="13"/>
      <c r="AC198" s="13"/>
      <c r="AD198" s="13"/>
      <c r="AE198" s="13"/>
      <c r="AT198" s="246" t="s">
        <v>144</v>
      </c>
      <c r="AU198" s="246" t="s">
        <v>83</v>
      </c>
      <c r="AV198" s="13" t="s">
        <v>83</v>
      </c>
      <c r="AW198" s="13" t="s">
        <v>30</v>
      </c>
      <c r="AX198" s="13" t="s">
        <v>73</v>
      </c>
      <c r="AY198" s="246" t="s">
        <v>131</v>
      </c>
    </row>
    <row r="199" spans="1:51" s="14" customFormat="1" ht="12">
      <c r="A199" s="14"/>
      <c r="B199" s="247"/>
      <c r="C199" s="248"/>
      <c r="D199" s="234" t="s">
        <v>144</v>
      </c>
      <c r="E199" s="249" t="s">
        <v>1</v>
      </c>
      <c r="F199" s="250" t="s">
        <v>152</v>
      </c>
      <c r="G199" s="248"/>
      <c r="H199" s="251">
        <v>3500.1</v>
      </c>
      <c r="I199" s="252"/>
      <c r="J199" s="248"/>
      <c r="K199" s="248"/>
      <c r="L199" s="253"/>
      <c r="M199" s="254"/>
      <c r="N199" s="255"/>
      <c r="O199" s="255"/>
      <c r="P199" s="255"/>
      <c r="Q199" s="255"/>
      <c r="R199" s="255"/>
      <c r="S199" s="255"/>
      <c r="T199" s="255"/>
      <c r="U199" s="256"/>
      <c r="V199" s="14"/>
      <c r="W199" s="14"/>
      <c r="X199" s="14"/>
      <c r="Y199" s="14"/>
      <c r="Z199" s="14"/>
      <c r="AA199" s="14"/>
      <c r="AB199" s="14"/>
      <c r="AC199" s="14"/>
      <c r="AD199" s="14"/>
      <c r="AE199" s="14"/>
      <c r="AT199" s="257" t="s">
        <v>144</v>
      </c>
      <c r="AU199" s="257" t="s">
        <v>83</v>
      </c>
      <c r="AV199" s="14" t="s">
        <v>138</v>
      </c>
      <c r="AW199" s="14" t="s">
        <v>30</v>
      </c>
      <c r="AX199" s="14" t="s">
        <v>81</v>
      </c>
      <c r="AY199" s="257" t="s">
        <v>131</v>
      </c>
    </row>
    <row r="200" spans="1:65" s="2" customFormat="1" ht="55.5" customHeight="1">
      <c r="A200" s="37"/>
      <c r="B200" s="38"/>
      <c r="C200" s="216" t="s">
        <v>258</v>
      </c>
      <c r="D200" s="216" t="s">
        <v>133</v>
      </c>
      <c r="E200" s="217" t="s">
        <v>259</v>
      </c>
      <c r="F200" s="218" t="s">
        <v>260</v>
      </c>
      <c r="G200" s="219" t="s">
        <v>136</v>
      </c>
      <c r="H200" s="220">
        <v>3118</v>
      </c>
      <c r="I200" s="221"/>
      <c r="J200" s="222">
        <f>ROUND(I200*H200,2)</f>
        <v>0</v>
      </c>
      <c r="K200" s="218" t="s">
        <v>1</v>
      </c>
      <c r="L200" s="43"/>
      <c r="M200" s="223" t="s">
        <v>1</v>
      </c>
      <c r="N200" s="224" t="s">
        <v>38</v>
      </c>
      <c r="O200" s="90"/>
      <c r="P200" s="225">
        <f>O200*H200</f>
        <v>0</v>
      </c>
      <c r="Q200" s="225">
        <v>0.23737</v>
      </c>
      <c r="R200" s="225">
        <f>Q200*H200</f>
        <v>740.11966</v>
      </c>
      <c r="S200" s="225">
        <v>0</v>
      </c>
      <c r="T200" s="225">
        <f>S200*H200</f>
        <v>0</v>
      </c>
      <c r="U200" s="226" t="s">
        <v>1</v>
      </c>
      <c r="V200" s="37"/>
      <c r="W200" s="37"/>
      <c r="X200" s="37"/>
      <c r="Y200" s="37"/>
      <c r="Z200" s="37"/>
      <c r="AA200" s="37"/>
      <c r="AB200" s="37"/>
      <c r="AC200" s="37"/>
      <c r="AD200" s="37"/>
      <c r="AE200" s="37"/>
      <c r="AR200" s="227" t="s">
        <v>138</v>
      </c>
      <c r="AT200" s="227" t="s">
        <v>133</v>
      </c>
      <c r="AU200" s="227" t="s">
        <v>83</v>
      </c>
      <c r="AY200" s="16" t="s">
        <v>131</v>
      </c>
      <c r="BE200" s="228">
        <f>IF(N200="základní",J200,0)</f>
        <v>0</v>
      </c>
      <c r="BF200" s="228">
        <f>IF(N200="snížená",J200,0)</f>
        <v>0</v>
      </c>
      <c r="BG200" s="228">
        <f>IF(N200="zákl. přenesená",J200,0)</f>
        <v>0</v>
      </c>
      <c r="BH200" s="228">
        <f>IF(N200="sníž. přenesená",J200,0)</f>
        <v>0</v>
      </c>
      <c r="BI200" s="228">
        <f>IF(N200="nulová",J200,0)</f>
        <v>0</v>
      </c>
      <c r="BJ200" s="16" t="s">
        <v>81</v>
      </c>
      <c r="BK200" s="228">
        <f>ROUND(I200*H200,2)</f>
        <v>0</v>
      </c>
      <c r="BL200" s="16" t="s">
        <v>138</v>
      </c>
      <c r="BM200" s="227" t="s">
        <v>261</v>
      </c>
    </row>
    <row r="201" spans="1:47" s="2" customFormat="1" ht="12">
      <c r="A201" s="37"/>
      <c r="B201" s="38"/>
      <c r="C201" s="39"/>
      <c r="D201" s="234" t="s">
        <v>142</v>
      </c>
      <c r="E201" s="39"/>
      <c r="F201" s="235" t="s">
        <v>262</v>
      </c>
      <c r="G201" s="39"/>
      <c r="H201" s="39"/>
      <c r="I201" s="231"/>
      <c r="J201" s="39"/>
      <c r="K201" s="39"/>
      <c r="L201" s="43"/>
      <c r="M201" s="232"/>
      <c r="N201" s="233"/>
      <c r="O201" s="90"/>
      <c r="P201" s="90"/>
      <c r="Q201" s="90"/>
      <c r="R201" s="90"/>
      <c r="S201" s="90"/>
      <c r="T201" s="90"/>
      <c r="U201" s="91"/>
      <c r="V201" s="37"/>
      <c r="W201" s="37"/>
      <c r="X201" s="37"/>
      <c r="Y201" s="37"/>
      <c r="Z201" s="37"/>
      <c r="AA201" s="37"/>
      <c r="AB201" s="37"/>
      <c r="AC201" s="37"/>
      <c r="AD201" s="37"/>
      <c r="AE201" s="37"/>
      <c r="AT201" s="16" t="s">
        <v>142</v>
      </c>
      <c r="AU201" s="16" t="s">
        <v>83</v>
      </c>
    </row>
    <row r="202" spans="1:51" s="13" customFormat="1" ht="12">
      <c r="A202" s="13"/>
      <c r="B202" s="236"/>
      <c r="C202" s="237"/>
      <c r="D202" s="234" t="s">
        <v>144</v>
      </c>
      <c r="E202" s="238" t="s">
        <v>1</v>
      </c>
      <c r="F202" s="239" t="s">
        <v>220</v>
      </c>
      <c r="G202" s="237"/>
      <c r="H202" s="240">
        <v>3118</v>
      </c>
      <c r="I202" s="241"/>
      <c r="J202" s="237"/>
      <c r="K202" s="237"/>
      <c r="L202" s="242"/>
      <c r="M202" s="243"/>
      <c r="N202" s="244"/>
      <c r="O202" s="244"/>
      <c r="P202" s="244"/>
      <c r="Q202" s="244"/>
      <c r="R202" s="244"/>
      <c r="S202" s="244"/>
      <c r="T202" s="244"/>
      <c r="U202" s="245"/>
      <c r="V202" s="13"/>
      <c r="W202" s="13"/>
      <c r="X202" s="13"/>
      <c r="Y202" s="13"/>
      <c r="Z202" s="13"/>
      <c r="AA202" s="13"/>
      <c r="AB202" s="13"/>
      <c r="AC202" s="13"/>
      <c r="AD202" s="13"/>
      <c r="AE202" s="13"/>
      <c r="AT202" s="246" t="s">
        <v>144</v>
      </c>
      <c r="AU202" s="246" t="s">
        <v>83</v>
      </c>
      <c r="AV202" s="13" t="s">
        <v>83</v>
      </c>
      <c r="AW202" s="13" t="s">
        <v>30</v>
      </c>
      <c r="AX202" s="13" t="s">
        <v>73</v>
      </c>
      <c r="AY202" s="246" t="s">
        <v>131</v>
      </c>
    </row>
    <row r="203" spans="1:51" s="14" customFormat="1" ht="12">
      <c r="A203" s="14"/>
      <c r="B203" s="247"/>
      <c r="C203" s="248"/>
      <c r="D203" s="234" t="s">
        <v>144</v>
      </c>
      <c r="E203" s="249" t="s">
        <v>1</v>
      </c>
      <c r="F203" s="250" t="s">
        <v>152</v>
      </c>
      <c r="G203" s="248"/>
      <c r="H203" s="251">
        <v>3118</v>
      </c>
      <c r="I203" s="252"/>
      <c r="J203" s="248"/>
      <c r="K203" s="248"/>
      <c r="L203" s="253"/>
      <c r="M203" s="254"/>
      <c r="N203" s="255"/>
      <c r="O203" s="255"/>
      <c r="P203" s="255"/>
      <c r="Q203" s="255"/>
      <c r="R203" s="255"/>
      <c r="S203" s="255"/>
      <c r="T203" s="255"/>
      <c r="U203" s="256"/>
      <c r="V203" s="14"/>
      <c r="W203" s="14"/>
      <c r="X203" s="14"/>
      <c r="Y203" s="14"/>
      <c r="Z203" s="14"/>
      <c r="AA203" s="14"/>
      <c r="AB203" s="14"/>
      <c r="AC203" s="14"/>
      <c r="AD203" s="14"/>
      <c r="AE203" s="14"/>
      <c r="AT203" s="257" t="s">
        <v>144</v>
      </c>
      <c r="AU203" s="257" t="s">
        <v>83</v>
      </c>
      <c r="AV203" s="14" t="s">
        <v>138</v>
      </c>
      <c r="AW203" s="14" t="s">
        <v>30</v>
      </c>
      <c r="AX203" s="14" t="s">
        <v>81</v>
      </c>
      <c r="AY203" s="257" t="s">
        <v>131</v>
      </c>
    </row>
    <row r="204" spans="1:65" s="2" customFormat="1" ht="24.15" customHeight="1">
      <c r="A204" s="37"/>
      <c r="B204" s="38"/>
      <c r="C204" s="216" t="s">
        <v>263</v>
      </c>
      <c r="D204" s="216" t="s">
        <v>133</v>
      </c>
      <c r="E204" s="217" t="s">
        <v>264</v>
      </c>
      <c r="F204" s="218" t="s">
        <v>265</v>
      </c>
      <c r="G204" s="219" t="s">
        <v>136</v>
      </c>
      <c r="H204" s="220">
        <v>6236</v>
      </c>
      <c r="I204" s="221"/>
      <c r="J204" s="222">
        <f>ROUND(I204*H204,2)</f>
        <v>0</v>
      </c>
      <c r="K204" s="218" t="s">
        <v>137</v>
      </c>
      <c r="L204" s="43"/>
      <c r="M204" s="223" t="s">
        <v>1</v>
      </c>
      <c r="N204" s="224" t="s">
        <v>38</v>
      </c>
      <c r="O204" s="90"/>
      <c r="P204" s="225">
        <f>O204*H204</f>
        <v>0</v>
      </c>
      <c r="Q204" s="225">
        <v>0.00031</v>
      </c>
      <c r="R204" s="225">
        <f>Q204*H204</f>
        <v>1.93316</v>
      </c>
      <c r="S204" s="225">
        <v>0</v>
      </c>
      <c r="T204" s="225">
        <f>S204*H204</f>
        <v>0</v>
      </c>
      <c r="U204" s="226" t="s">
        <v>1</v>
      </c>
      <c r="V204" s="37"/>
      <c r="W204" s="37"/>
      <c r="X204" s="37"/>
      <c r="Y204" s="37"/>
      <c r="Z204" s="37"/>
      <c r="AA204" s="37"/>
      <c r="AB204" s="37"/>
      <c r="AC204" s="37"/>
      <c r="AD204" s="37"/>
      <c r="AE204" s="37"/>
      <c r="AR204" s="227" t="s">
        <v>138</v>
      </c>
      <c r="AT204" s="227" t="s">
        <v>133</v>
      </c>
      <c r="AU204" s="227" t="s">
        <v>83</v>
      </c>
      <c r="AY204" s="16" t="s">
        <v>131</v>
      </c>
      <c r="BE204" s="228">
        <f>IF(N204="základní",J204,0)</f>
        <v>0</v>
      </c>
      <c r="BF204" s="228">
        <f>IF(N204="snížená",J204,0)</f>
        <v>0</v>
      </c>
      <c r="BG204" s="228">
        <f>IF(N204="zákl. přenesená",J204,0)</f>
        <v>0</v>
      </c>
      <c r="BH204" s="228">
        <f>IF(N204="sníž. přenesená",J204,0)</f>
        <v>0</v>
      </c>
      <c r="BI204" s="228">
        <f>IF(N204="nulová",J204,0)</f>
        <v>0</v>
      </c>
      <c r="BJ204" s="16" t="s">
        <v>81</v>
      </c>
      <c r="BK204" s="228">
        <f>ROUND(I204*H204,2)</f>
        <v>0</v>
      </c>
      <c r="BL204" s="16" t="s">
        <v>138</v>
      </c>
      <c r="BM204" s="227" t="s">
        <v>266</v>
      </c>
    </row>
    <row r="205" spans="1:47" s="2" customFormat="1" ht="12">
      <c r="A205" s="37"/>
      <c r="B205" s="38"/>
      <c r="C205" s="39"/>
      <c r="D205" s="229" t="s">
        <v>140</v>
      </c>
      <c r="E205" s="39"/>
      <c r="F205" s="230" t="s">
        <v>267</v>
      </c>
      <c r="G205" s="39"/>
      <c r="H205" s="39"/>
      <c r="I205" s="231"/>
      <c r="J205" s="39"/>
      <c r="K205" s="39"/>
      <c r="L205" s="43"/>
      <c r="M205" s="232"/>
      <c r="N205" s="233"/>
      <c r="O205" s="90"/>
      <c r="P205" s="90"/>
      <c r="Q205" s="90"/>
      <c r="R205" s="90"/>
      <c r="S205" s="90"/>
      <c r="T205" s="90"/>
      <c r="U205" s="91"/>
      <c r="V205" s="37"/>
      <c r="W205" s="37"/>
      <c r="X205" s="37"/>
      <c r="Y205" s="37"/>
      <c r="Z205" s="37"/>
      <c r="AA205" s="37"/>
      <c r="AB205" s="37"/>
      <c r="AC205" s="37"/>
      <c r="AD205" s="37"/>
      <c r="AE205" s="37"/>
      <c r="AT205" s="16" t="s">
        <v>140</v>
      </c>
      <c r="AU205" s="16" t="s">
        <v>83</v>
      </c>
    </row>
    <row r="206" spans="1:51" s="13" customFormat="1" ht="12">
      <c r="A206" s="13"/>
      <c r="B206" s="236"/>
      <c r="C206" s="237"/>
      <c r="D206" s="234" t="s">
        <v>144</v>
      </c>
      <c r="E206" s="238" t="s">
        <v>1</v>
      </c>
      <c r="F206" s="239" t="s">
        <v>268</v>
      </c>
      <c r="G206" s="237"/>
      <c r="H206" s="240">
        <v>6236</v>
      </c>
      <c r="I206" s="241"/>
      <c r="J206" s="237"/>
      <c r="K206" s="237"/>
      <c r="L206" s="242"/>
      <c r="M206" s="243"/>
      <c r="N206" s="244"/>
      <c r="O206" s="244"/>
      <c r="P206" s="244"/>
      <c r="Q206" s="244"/>
      <c r="R206" s="244"/>
      <c r="S206" s="244"/>
      <c r="T206" s="244"/>
      <c r="U206" s="245"/>
      <c r="V206" s="13"/>
      <c r="W206" s="13"/>
      <c r="X206" s="13"/>
      <c r="Y206" s="13"/>
      <c r="Z206" s="13"/>
      <c r="AA206" s="13"/>
      <c r="AB206" s="13"/>
      <c r="AC206" s="13"/>
      <c r="AD206" s="13"/>
      <c r="AE206" s="13"/>
      <c r="AT206" s="246" t="s">
        <v>144</v>
      </c>
      <c r="AU206" s="246" t="s">
        <v>83</v>
      </c>
      <c r="AV206" s="13" t="s">
        <v>83</v>
      </c>
      <c r="AW206" s="13" t="s">
        <v>30</v>
      </c>
      <c r="AX206" s="13" t="s">
        <v>81</v>
      </c>
      <c r="AY206" s="246" t="s">
        <v>131</v>
      </c>
    </row>
    <row r="207" spans="1:65" s="2" customFormat="1" ht="24.15" customHeight="1">
      <c r="A207" s="37"/>
      <c r="B207" s="38"/>
      <c r="C207" s="216" t="s">
        <v>7</v>
      </c>
      <c r="D207" s="216" t="s">
        <v>133</v>
      </c>
      <c r="E207" s="217" t="s">
        <v>269</v>
      </c>
      <c r="F207" s="218" t="s">
        <v>270</v>
      </c>
      <c r="G207" s="219" t="s">
        <v>136</v>
      </c>
      <c r="H207" s="220">
        <v>3118</v>
      </c>
      <c r="I207" s="221"/>
      <c r="J207" s="222">
        <f>ROUND(I207*H207,2)</f>
        <v>0</v>
      </c>
      <c r="K207" s="218" t="s">
        <v>1</v>
      </c>
      <c r="L207" s="43"/>
      <c r="M207" s="223" t="s">
        <v>1</v>
      </c>
      <c r="N207" s="224" t="s">
        <v>38</v>
      </c>
      <c r="O207" s="90"/>
      <c r="P207" s="225">
        <f>O207*H207</f>
        <v>0</v>
      </c>
      <c r="Q207" s="225">
        <v>0</v>
      </c>
      <c r="R207" s="225">
        <f>Q207*H207</f>
        <v>0</v>
      </c>
      <c r="S207" s="225">
        <v>0</v>
      </c>
      <c r="T207" s="225">
        <f>S207*H207</f>
        <v>0</v>
      </c>
      <c r="U207" s="226" t="s">
        <v>1</v>
      </c>
      <c r="V207" s="37"/>
      <c r="W207" s="37"/>
      <c r="X207" s="37"/>
      <c r="Y207" s="37"/>
      <c r="Z207" s="37"/>
      <c r="AA207" s="37"/>
      <c r="AB207" s="37"/>
      <c r="AC207" s="37"/>
      <c r="AD207" s="37"/>
      <c r="AE207" s="37"/>
      <c r="AR207" s="227" t="s">
        <v>138</v>
      </c>
      <c r="AT207" s="227" t="s">
        <v>133</v>
      </c>
      <c r="AU207" s="227" t="s">
        <v>83</v>
      </c>
      <c r="AY207" s="16" t="s">
        <v>131</v>
      </c>
      <c r="BE207" s="228">
        <f>IF(N207="základní",J207,0)</f>
        <v>0</v>
      </c>
      <c r="BF207" s="228">
        <f>IF(N207="snížená",J207,0)</f>
        <v>0</v>
      </c>
      <c r="BG207" s="228">
        <f>IF(N207="zákl. přenesená",J207,0)</f>
        <v>0</v>
      </c>
      <c r="BH207" s="228">
        <f>IF(N207="sníž. přenesená",J207,0)</f>
        <v>0</v>
      </c>
      <c r="BI207" s="228">
        <f>IF(N207="nulová",J207,0)</f>
        <v>0</v>
      </c>
      <c r="BJ207" s="16" t="s">
        <v>81</v>
      </c>
      <c r="BK207" s="228">
        <f>ROUND(I207*H207,2)</f>
        <v>0</v>
      </c>
      <c r="BL207" s="16" t="s">
        <v>138</v>
      </c>
      <c r="BM207" s="227" t="s">
        <v>271</v>
      </c>
    </row>
    <row r="208" spans="1:47" s="2" customFormat="1" ht="12">
      <c r="A208" s="37"/>
      <c r="B208" s="38"/>
      <c r="C208" s="39"/>
      <c r="D208" s="234" t="s">
        <v>142</v>
      </c>
      <c r="E208" s="39"/>
      <c r="F208" s="235" t="s">
        <v>272</v>
      </c>
      <c r="G208" s="39"/>
      <c r="H208" s="39"/>
      <c r="I208" s="231"/>
      <c r="J208" s="39"/>
      <c r="K208" s="39"/>
      <c r="L208" s="43"/>
      <c r="M208" s="232"/>
      <c r="N208" s="233"/>
      <c r="O208" s="90"/>
      <c r="P208" s="90"/>
      <c r="Q208" s="90"/>
      <c r="R208" s="90"/>
      <c r="S208" s="90"/>
      <c r="T208" s="90"/>
      <c r="U208" s="91"/>
      <c r="V208" s="37"/>
      <c r="W208" s="37"/>
      <c r="X208" s="37"/>
      <c r="Y208" s="37"/>
      <c r="Z208" s="37"/>
      <c r="AA208" s="37"/>
      <c r="AB208" s="37"/>
      <c r="AC208" s="37"/>
      <c r="AD208" s="37"/>
      <c r="AE208" s="37"/>
      <c r="AT208" s="16" t="s">
        <v>142</v>
      </c>
      <c r="AU208" s="16" t="s">
        <v>83</v>
      </c>
    </row>
    <row r="209" spans="1:65" s="2" customFormat="1" ht="44.25" customHeight="1">
      <c r="A209" s="37"/>
      <c r="B209" s="38"/>
      <c r="C209" s="216" t="s">
        <v>273</v>
      </c>
      <c r="D209" s="216" t="s">
        <v>133</v>
      </c>
      <c r="E209" s="217" t="s">
        <v>274</v>
      </c>
      <c r="F209" s="218" t="s">
        <v>275</v>
      </c>
      <c r="G209" s="219" t="s">
        <v>136</v>
      </c>
      <c r="H209" s="220">
        <v>3118</v>
      </c>
      <c r="I209" s="221"/>
      <c r="J209" s="222">
        <f>ROUND(I209*H209,2)</f>
        <v>0</v>
      </c>
      <c r="K209" s="218" t="s">
        <v>137</v>
      </c>
      <c r="L209" s="43"/>
      <c r="M209" s="223" t="s">
        <v>1</v>
      </c>
      <c r="N209" s="224" t="s">
        <v>38</v>
      </c>
      <c r="O209" s="90"/>
      <c r="P209" s="225">
        <f>O209*H209</f>
        <v>0</v>
      </c>
      <c r="Q209" s="225">
        <v>0.10373</v>
      </c>
      <c r="R209" s="225">
        <f>Q209*H209</f>
        <v>323.43014</v>
      </c>
      <c r="S209" s="225">
        <v>0</v>
      </c>
      <c r="T209" s="225">
        <f>S209*H209</f>
        <v>0</v>
      </c>
      <c r="U209" s="226" t="s">
        <v>1</v>
      </c>
      <c r="V209" s="37"/>
      <c r="W209" s="37"/>
      <c r="X209" s="37"/>
      <c r="Y209" s="37"/>
      <c r="Z209" s="37"/>
      <c r="AA209" s="37"/>
      <c r="AB209" s="37"/>
      <c r="AC209" s="37"/>
      <c r="AD209" s="37"/>
      <c r="AE209" s="37"/>
      <c r="AR209" s="227" t="s">
        <v>138</v>
      </c>
      <c r="AT209" s="227" t="s">
        <v>133</v>
      </c>
      <c r="AU209" s="227" t="s">
        <v>83</v>
      </c>
      <c r="AY209" s="16" t="s">
        <v>131</v>
      </c>
      <c r="BE209" s="228">
        <f>IF(N209="základní",J209,0)</f>
        <v>0</v>
      </c>
      <c r="BF209" s="228">
        <f>IF(N209="snížená",J209,0)</f>
        <v>0</v>
      </c>
      <c r="BG209" s="228">
        <f>IF(N209="zákl. přenesená",J209,0)</f>
        <v>0</v>
      </c>
      <c r="BH209" s="228">
        <f>IF(N209="sníž. přenesená",J209,0)</f>
        <v>0</v>
      </c>
      <c r="BI209" s="228">
        <f>IF(N209="nulová",J209,0)</f>
        <v>0</v>
      </c>
      <c r="BJ209" s="16" t="s">
        <v>81</v>
      </c>
      <c r="BK209" s="228">
        <f>ROUND(I209*H209,2)</f>
        <v>0</v>
      </c>
      <c r="BL209" s="16" t="s">
        <v>138</v>
      </c>
      <c r="BM209" s="227" t="s">
        <v>276</v>
      </c>
    </row>
    <row r="210" spans="1:47" s="2" customFormat="1" ht="12">
      <c r="A210" s="37"/>
      <c r="B210" s="38"/>
      <c r="C210" s="39"/>
      <c r="D210" s="229" t="s">
        <v>140</v>
      </c>
      <c r="E210" s="39"/>
      <c r="F210" s="230" t="s">
        <v>277</v>
      </c>
      <c r="G210" s="39"/>
      <c r="H210" s="39"/>
      <c r="I210" s="231"/>
      <c r="J210" s="39"/>
      <c r="K210" s="39"/>
      <c r="L210" s="43"/>
      <c r="M210" s="232"/>
      <c r="N210" s="233"/>
      <c r="O210" s="90"/>
      <c r="P210" s="90"/>
      <c r="Q210" s="90"/>
      <c r="R210" s="90"/>
      <c r="S210" s="90"/>
      <c r="T210" s="90"/>
      <c r="U210" s="91"/>
      <c r="V210" s="37"/>
      <c r="W210" s="37"/>
      <c r="X210" s="37"/>
      <c r="Y210" s="37"/>
      <c r="Z210" s="37"/>
      <c r="AA210" s="37"/>
      <c r="AB210" s="37"/>
      <c r="AC210" s="37"/>
      <c r="AD210" s="37"/>
      <c r="AE210" s="37"/>
      <c r="AT210" s="16" t="s">
        <v>140</v>
      </c>
      <c r="AU210" s="16" t="s">
        <v>83</v>
      </c>
    </row>
    <row r="211" spans="1:47" s="2" customFormat="1" ht="12">
      <c r="A211" s="37"/>
      <c r="B211" s="38"/>
      <c r="C211" s="39"/>
      <c r="D211" s="234" t="s">
        <v>142</v>
      </c>
      <c r="E211" s="39"/>
      <c r="F211" s="235" t="s">
        <v>278</v>
      </c>
      <c r="G211" s="39"/>
      <c r="H211" s="39"/>
      <c r="I211" s="231"/>
      <c r="J211" s="39"/>
      <c r="K211" s="39"/>
      <c r="L211" s="43"/>
      <c r="M211" s="232"/>
      <c r="N211" s="233"/>
      <c r="O211" s="90"/>
      <c r="P211" s="90"/>
      <c r="Q211" s="90"/>
      <c r="R211" s="90"/>
      <c r="S211" s="90"/>
      <c r="T211" s="90"/>
      <c r="U211" s="91"/>
      <c r="V211" s="37"/>
      <c r="W211" s="37"/>
      <c r="X211" s="37"/>
      <c r="Y211" s="37"/>
      <c r="Z211" s="37"/>
      <c r="AA211" s="37"/>
      <c r="AB211" s="37"/>
      <c r="AC211" s="37"/>
      <c r="AD211" s="37"/>
      <c r="AE211" s="37"/>
      <c r="AT211" s="16" t="s">
        <v>142</v>
      </c>
      <c r="AU211" s="16" t="s">
        <v>83</v>
      </c>
    </row>
    <row r="212" spans="1:51" s="13" customFormat="1" ht="12">
      <c r="A212" s="13"/>
      <c r="B212" s="236"/>
      <c r="C212" s="237"/>
      <c r="D212" s="234" t="s">
        <v>144</v>
      </c>
      <c r="E212" s="238" t="s">
        <v>1</v>
      </c>
      <c r="F212" s="239" t="s">
        <v>220</v>
      </c>
      <c r="G212" s="237"/>
      <c r="H212" s="240">
        <v>3118</v>
      </c>
      <c r="I212" s="241"/>
      <c r="J212" s="237"/>
      <c r="K212" s="237"/>
      <c r="L212" s="242"/>
      <c r="M212" s="243"/>
      <c r="N212" s="244"/>
      <c r="O212" s="244"/>
      <c r="P212" s="244"/>
      <c r="Q212" s="244"/>
      <c r="R212" s="244"/>
      <c r="S212" s="244"/>
      <c r="T212" s="244"/>
      <c r="U212" s="245"/>
      <c r="V212" s="13"/>
      <c r="W212" s="13"/>
      <c r="X212" s="13"/>
      <c r="Y212" s="13"/>
      <c r="Z212" s="13"/>
      <c r="AA212" s="13"/>
      <c r="AB212" s="13"/>
      <c r="AC212" s="13"/>
      <c r="AD212" s="13"/>
      <c r="AE212" s="13"/>
      <c r="AT212" s="246" t="s">
        <v>144</v>
      </c>
      <c r="AU212" s="246" t="s">
        <v>83</v>
      </c>
      <c r="AV212" s="13" t="s">
        <v>83</v>
      </c>
      <c r="AW212" s="13" t="s">
        <v>30</v>
      </c>
      <c r="AX212" s="13" t="s">
        <v>73</v>
      </c>
      <c r="AY212" s="246" t="s">
        <v>131</v>
      </c>
    </row>
    <row r="213" spans="1:51" s="14" customFormat="1" ht="12">
      <c r="A213" s="14"/>
      <c r="B213" s="247"/>
      <c r="C213" s="248"/>
      <c r="D213" s="234" t="s">
        <v>144</v>
      </c>
      <c r="E213" s="249" t="s">
        <v>1</v>
      </c>
      <c r="F213" s="250" t="s">
        <v>152</v>
      </c>
      <c r="G213" s="248"/>
      <c r="H213" s="251">
        <v>3118</v>
      </c>
      <c r="I213" s="252"/>
      <c r="J213" s="248"/>
      <c r="K213" s="248"/>
      <c r="L213" s="253"/>
      <c r="M213" s="254"/>
      <c r="N213" s="255"/>
      <c r="O213" s="255"/>
      <c r="P213" s="255"/>
      <c r="Q213" s="255"/>
      <c r="R213" s="255"/>
      <c r="S213" s="255"/>
      <c r="T213" s="255"/>
      <c r="U213" s="256"/>
      <c r="V213" s="14"/>
      <c r="W213" s="14"/>
      <c r="X213" s="14"/>
      <c r="Y213" s="14"/>
      <c r="Z213" s="14"/>
      <c r="AA213" s="14"/>
      <c r="AB213" s="14"/>
      <c r="AC213" s="14"/>
      <c r="AD213" s="14"/>
      <c r="AE213" s="14"/>
      <c r="AT213" s="257" t="s">
        <v>144</v>
      </c>
      <c r="AU213" s="257" t="s">
        <v>83</v>
      </c>
      <c r="AV213" s="14" t="s">
        <v>138</v>
      </c>
      <c r="AW213" s="14" t="s">
        <v>30</v>
      </c>
      <c r="AX213" s="14" t="s">
        <v>81</v>
      </c>
      <c r="AY213" s="257" t="s">
        <v>131</v>
      </c>
    </row>
    <row r="214" spans="1:65" s="2" customFormat="1" ht="44.25" customHeight="1">
      <c r="A214" s="37"/>
      <c r="B214" s="38"/>
      <c r="C214" s="216" t="s">
        <v>279</v>
      </c>
      <c r="D214" s="216" t="s">
        <v>133</v>
      </c>
      <c r="E214" s="217" t="s">
        <v>280</v>
      </c>
      <c r="F214" s="218" t="s">
        <v>281</v>
      </c>
      <c r="G214" s="219" t="s">
        <v>136</v>
      </c>
      <c r="H214" s="220">
        <v>3118</v>
      </c>
      <c r="I214" s="221"/>
      <c r="J214" s="222">
        <f>ROUND(I214*H214,2)</f>
        <v>0</v>
      </c>
      <c r="K214" s="218" t="s">
        <v>137</v>
      </c>
      <c r="L214" s="43"/>
      <c r="M214" s="223" t="s">
        <v>1</v>
      </c>
      <c r="N214" s="224" t="s">
        <v>38</v>
      </c>
      <c r="O214" s="90"/>
      <c r="P214" s="225">
        <f>O214*H214</f>
        <v>0</v>
      </c>
      <c r="Q214" s="225">
        <v>0.15559</v>
      </c>
      <c r="R214" s="225">
        <f>Q214*H214</f>
        <v>485.12962000000005</v>
      </c>
      <c r="S214" s="225">
        <v>0</v>
      </c>
      <c r="T214" s="225">
        <f>S214*H214</f>
        <v>0</v>
      </c>
      <c r="U214" s="226" t="s">
        <v>1</v>
      </c>
      <c r="V214" s="37"/>
      <c r="W214" s="37"/>
      <c r="X214" s="37"/>
      <c r="Y214" s="37"/>
      <c r="Z214" s="37"/>
      <c r="AA214" s="37"/>
      <c r="AB214" s="37"/>
      <c r="AC214" s="37"/>
      <c r="AD214" s="37"/>
      <c r="AE214" s="37"/>
      <c r="AR214" s="227" t="s">
        <v>138</v>
      </c>
      <c r="AT214" s="227" t="s">
        <v>133</v>
      </c>
      <c r="AU214" s="227" t="s">
        <v>83</v>
      </c>
      <c r="AY214" s="16" t="s">
        <v>131</v>
      </c>
      <c r="BE214" s="228">
        <f>IF(N214="základní",J214,0)</f>
        <v>0</v>
      </c>
      <c r="BF214" s="228">
        <f>IF(N214="snížená",J214,0)</f>
        <v>0</v>
      </c>
      <c r="BG214" s="228">
        <f>IF(N214="zákl. přenesená",J214,0)</f>
        <v>0</v>
      </c>
      <c r="BH214" s="228">
        <f>IF(N214="sníž. přenesená",J214,0)</f>
        <v>0</v>
      </c>
      <c r="BI214" s="228">
        <f>IF(N214="nulová",J214,0)</f>
        <v>0</v>
      </c>
      <c r="BJ214" s="16" t="s">
        <v>81</v>
      </c>
      <c r="BK214" s="228">
        <f>ROUND(I214*H214,2)</f>
        <v>0</v>
      </c>
      <c r="BL214" s="16" t="s">
        <v>138</v>
      </c>
      <c r="BM214" s="227" t="s">
        <v>282</v>
      </c>
    </row>
    <row r="215" spans="1:47" s="2" customFormat="1" ht="12">
      <c r="A215" s="37"/>
      <c r="B215" s="38"/>
      <c r="C215" s="39"/>
      <c r="D215" s="229" t="s">
        <v>140</v>
      </c>
      <c r="E215" s="39"/>
      <c r="F215" s="230" t="s">
        <v>283</v>
      </c>
      <c r="G215" s="39"/>
      <c r="H215" s="39"/>
      <c r="I215" s="231"/>
      <c r="J215" s="39"/>
      <c r="K215" s="39"/>
      <c r="L215" s="43"/>
      <c r="M215" s="232"/>
      <c r="N215" s="233"/>
      <c r="O215" s="90"/>
      <c r="P215" s="90"/>
      <c r="Q215" s="90"/>
      <c r="R215" s="90"/>
      <c r="S215" s="90"/>
      <c r="T215" s="90"/>
      <c r="U215" s="91"/>
      <c r="V215" s="37"/>
      <c r="W215" s="37"/>
      <c r="X215" s="37"/>
      <c r="Y215" s="37"/>
      <c r="Z215" s="37"/>
      <c r="AA215" s="37"/>
      <c r="AB215" s="37"/>
      <c r="AC215" s="37"/>
      <c r="AD215" s="37"/>
      <c r="AE215" s="37"/>
      <c r="AT215" s="16" t="s">
        <v>140</v>
      </c>
      <c r="AU215" s="16" t="s">
        <v>83</v>
      </c>
    </row>
    <row r="216" spans="1:47" s="2" customFormat="1" ht="12">
      <c r="A216" s="37"/>
      <c r="B216" s="38"/>
      <c r="C216" s="39"/>
      <c r="D216" s="234" t="s">
        <v>142</v>
      </c>
      <c r="E216" s="39"/>
      <c r="F216" s="235" t="s">
        <v>284</v>
      </c>
      <c r="G216" s="39"/>
      <c r="H216" s="39"/>
      <c r="I216" s="231"/>
      <c r="J216" s="39"/>
      <c r="K216" s="39"/>
      <c r="L216" s="43"/>
      <c r="M216" s="232"/>
      <c r="N216" s="233"/>
      <c r="O216" s="90"/>
      <c r="P216" s="90"/>
      <c r="Q216" s="90"/>
      <c r="R216" s="90"/>
      <c r="S216" s="90"/>
      <c r="T216" s="90"/>
      <c r="U216" s="91"/>
      <c r="V216" s="37"/>
      <c r="W216" s="37"/>
      <c r="X216" s="37"/>
      <c r="Y216" s="37"/>
      <c r="Z216" s="37"/>
      <c r="AA216" s="37"/>
      <c r="AB216" s="37"/>
      <c r="AC216" s="37"/>
      <c r="AD216" s="37"/>
      <c r="AE216" s="37"/>
      <c r="AT216" s="16" t="s">
        <v>142</v>
      </c>
      <c r="AU216" s="16" t="s">
        <v>83</v>
      </c>
    </row>
    <row r="217" spans="1:51" s="13" customFormat="1" ht="12">
      <c r="A217" s="13"/>
      <c r="B217" s="236"/>
      <c r="C217" s="237"/>
      <c r="D217" s="234" t="s">
        <v>144</v>
      </c>
      <c r="E217" s="238" t="s">
        <v>1</v>
      </c>
      <c r="F217" s="239" t="s">
        <v>220</v>
      </c>
      <c r="G217" s="237"/>
      <c r="H217" s="240">
        <v>3118</v>
      </c>
      <c r="I217" s="241"/>
      <c r="J217" s="237"/>
      <c r="K217" s="237"/>
      <c r="L217" s="242"/>
      <c r="M217" s="243"/>
      <c r="N217" s="244"/>
      <c r="O217" s="244"/>
      <c r="P217" s="244"/>
      <c r="Q217" s="244"/>
      <c r="R217" s="244"/>
      <c r="S217" s="244"/>
      <c r="T217" s="244"/>
      <c r="U217" s="245"/>
      <c r="V217" s="13"/>
      <c r="W217" s="13"/>
      <c r="X217" s="13"/>
      <c r="Y217" s="13"/>
      <c r="Z217" s="13"/>
      <c r="AA217" s="13"/>
      <c r="AB217" s="13"/>
      <c r="AC217" s="13"/>
      <c r="AD217" s="13"/>
      <c r="AE217" s="13"/>
      <c r="AT217" s="246" t="s">
        <v>144</v>
      </c>
      <c r="AU217" s="246" t="s">
        <v>83</v>
      </c>
      <c r="AV217" s="13" t="s">
        <v>83</v>
      </c>
      <c r="AW217" s="13" t="s">
        <v>30</v>
      </c>
      <c r="AX217" s="13" t="s">
        <v>73</v>
      </c>
      <c r="AY217" s="246" t="s">
        <v>131</v>
      </c>
    </row>
    <row r="218" spans="1:51" s="14" customFormat="1" ht="12">
      <c r="A218" s="14"/>
      <c r="B218" s="247"/>
      <c r="C218" s="248"/>
      <c r="D218" s="234" t="s">
        <v>144</v>
      </c>
      <c r="E218" s="249" t="s">
        <v>1</v>
      </c>
      <c r="F218" s="250" t="s">
        <v>152</v>
      </c>
      <c r="G218" s="248"/>
      <c r="H218" s="251">
        <v>3118</v>
      </c>
      <c r="I218" s="252"/>
      <c r="J218" s="248"/>
      <c r="K218" s="248"/>
      <c r="L218" s="253"/>
      <c r="M218" s="254"/>
      <c r="N218" s="255"/>
      <c r="O218" s="255"/>
      <c r="P218" s="255"/>
      <c r="Q218" s="255"/>
      <c r="R218" s="255"/>
      <c r="S218" s="255"/>
      <c r="T218" s="255"/>
      <c r="U218" s="256"/>
      <c r="V218" s="14"/>
      <c r="W218" s="14"/>
      <c r="X218" s="14"/>
      <c r="Y218" s="14"/>
      <c r="Z218" s="14"/>
      <c r="AA218" s="14"/>
      <c r="AB218" s="14"/>
      <c r="AC218" s="14"/>
      <c r="AD218" s="14"/>
      <c r="AE218" s="14"/>
      <c r="AT218" s="257" t="s">
        <v>144</v>
      </c>
      <c r="AU218" s="257" t="s">
        <v>83</v>
      </c>
      <c r="AV218" s="14" t="s">
        <v>138</v>
      </c>
      <c r="AW218" s="14" t="s">
        <v>30</v>
      </c>
      <c r="AX218" s="14" t="s">
        <v>81</v>
      </c>
      <c r="AY218" s="257" t="s">
        <v>131</v>
      </c>
    </row>
    <row r="219" spans="1:63" s="12" customFormat="1" ht="22.8" customHeight="1">
      <c r="A219" s="12"/>
      <c r="B219" s="200"/>
      <c r="C219" s="201"/>
      <c r="D219" s="202" t="s">
        <v>72</v>
      </c>
      <c r="E219" s="214" t="s">
        <v>195</v>
      </c>
      <c r="F219" s="214" t="s">
        <v>285</v>
      </c>
      <c r="G219" s="201"/>
      <c r="H219" s="201"/>
      <c r="I219" s="204"/>
      <c r="J219" s="215">
        <f>BK219</f>
        <v>0</v>
      </c>
      <c r="K219" s="201"/>
      <c r="L219" s="206"/>
      <c r="M219" s="207"/>
      <c r="N219" s="208"/>
      <c r="O219" s="208"/>
      <c r="P219" s="209">
        <f>SUM(P220:P279)</f>
        <v>0</v>
      </c>
      <c r="Q219" s="208"/>
      <c r="R219" s="209">
        <f>SUM(R220:R279)</f>
        <v>183.28797</v>
      </c>
      <c r="S219" s="208"/>
      <c r="T219" s="209">
        <f>SUM(T220:T279)</f>
        <v>0.164</v>
      </c>
      <c r="U219" s="210"/>
      <c r="V219" s="12"/>
      <c r="W219" s="12"/>
      <c r="X219" s="12"/>
      <c r="Y219" s="12"/>
      <c r="Z219" s="12"/>
      <c r="AA219" s="12"/>
      <c r="AB219" s="12"/>
      <c r="AC219" s="12"/>
      <c r="AD219" s="12"/>
      <c r="AE219" s="12"/>
      <c r="AR219" s="211" t="s">
        <v>81</v>
      </c>
      <c r="AT219" s="212" t="s">
        <v>72</v>
      </c>
      <c r="AU219" s="212" t="s">
        <v>81</v>
      </c>
      <c r="AY219" s="211" t="s">
        <v>131</v>
      </c>
      <c r="BK219" s="213">
        <f>SUM(BK220:BK279)</f>
        <v>0</v>
      </c>
    </row>
    <row r="220" spans="1:65" s="2" customFormat="1" ht="24.15" customHeight="1">
      <c r="A220" s="37"/>
      <c r="B220" s="38"/>
      <c r="C220" s="216" t="s">
        <v>286</v>
      </c>
      <c r="D220" s="216" t="s">
        <v>133</v>
      </c>
      <c r="E220" s="217" t="s">
        <v>287</v>
      </c>
      <c r="F220" s="218" t="s">
        <v>288</v>
      </c>
      <c r="G220" s="219" t="s">
        <v>289</v>
      </c>
      <c r="H220" s="220">
        <v>25</v>
      </c>
      <c r="I220" s="221"/>
      <c r="J220" s="222">
        <f>ROUND(I220*H220,2)</f>
        <v>0</v>
      </c>
      <c r="K220" s="218" t="s">
        <v>137</v>
      </c>
      <c r="L220" s="43"/>
      <c r="M220" s="223" t="s">
        <v>1</v>
      </c>
      <c r="N220" s="224" t="s">
        <v>38</v>
      </c>
      <c r="O220" s="90"/>
      <c r="P220" s="225">
        <f>O220*H220</f>
        <v>0</v>
      </c>
      <c r="Q220" s="225">
        <v>0.0007</v>
      </c>
      <c r="R220" s="225">
        <f>Q220*H220</f>
        <v>0.017499999999999998</v>
      </c>
      <c r="S220" s="225">
        <v>0</v>
      </c>
      <c r="T220" s="225">
        <f>S220*H220</f>
        <v>0</v>
      </c>
      <c r="U220" s="226" t="s">
        <v>1</v>
      </c>
      <c r="V220" s="37"/>
      <c r="W220" s="37"/>
      <c r="X220" s="37"/>
      <c r="Y220" s="37"/>
      <c r="Z220" s="37"/>
      <c r="AA220" s="37"/>
      <c r="AB220" s="37"/>
      <c r="AC220" s="37"/>
      <c r="AD220" s="37"/>
      <c r="AE220" s="37"/>
      <c r="AR220" s="227" t="s">
        <v>138</v>
      </c>
      <c r="AT220" s="227" t="s">
        <v>133</v>
      </c>
      <c r="AU220" s="227" t="s">
        <v>83</v>
      </c>
      <c r="AY220" s="16" t="s">
        <v>131</v>
      </c>
      <c r="BE220" s="228">
        <f>IF(N220="základní",J220,0)</f>
        <v>0</v>
      </c>
      <c r="BF220" s="228">
        <f>IF(N220="snížená",J220,0)</f>
        <v>0</v>
      </c>
      <c r="BG220" s="228">
        <f>IF(N220="zákl. přenesená",J220,0)</f>
        <v>0</v>
      </c>
      <c r="BH220" s="228">
        <f>IF(N220="sníž. přenesená",J220,0)</f>
        <v>0</v>
      </c>
      <c r="BI220" s="228">
        <f>IF(N220="nulová",J220,0)</f>
        <v>0</v>
      </c>
      <c r="BJ220" s="16" t="s">
        <v>81</v>
      </c>
      <c r="BK220" s="228">
        <f>ROUND(I220*H220,2)</f>
        <v>0</v>
      </c>
      <c r="BL220" s="16" t="s">
        <v>138</v>
      </c>
      <c r="BM220" s="227" t="s">
        <v>290</v>
      </c>
    </row>
    <row r="221" spans="1:47" s="2" customFormat="1" ht="12">
      <c r="A221" s="37"/>
      <c r="B221" s="38"/>
      <c r="C221" s="39"/>
      <c r="D221" s="229" t="s">
        <v>140</v>
      </c>
      <c r="E221" s="39"/>
      <c r="F221" s="230" t="s">
        <v>291</v>
      </c>
      <c r="G221" s="39"/>
      <c r="H221" s="39"/>
      <c r="I221" s="231"/>
      <c r="J221" s="39"/>
      <c r="K221" s="39"/>
      <c r="L221" s="43"/>
      <c r="M221" s="232"/>
      <c r="N221" s="233"/>
      <c r="O221" s="90"/>
      <c r="P221" s="90"/>
      <c r="Q221" s="90"/>
      <c r="R221" s="90"/>
      <c r="S221" s="90"/>
      <c r="T221" s="90"/>
      <c r="U221" s="91"/>
      <c r="V221" s="37"/>
      <c r="W221" s="37"/>
      <c r="X221" s="37"/>
      <c r="Y221" s="37"/>
      <c r="Z221" s="37"/>
      <c r="AA221" s="37"/>
      <c r="AB221" s="37"/>
      <c r="AC221" s="37"/>
      <c r="AD221" s="37"/>
      <c r="AE221" s="37"/>
      <c r="AT221" s="16" t="s">
        <v>140</v>
      </c>
      <c r="AU221" s="16" t="s">
        <v>83</v>
      </c>
    </row>
    <row r="222" spans="1:47" s="2" customFormat="1" ht="12">
      <c r="A222" s="37"/>
      <c r="B222" s="38"/>
      <c r="C222" s="39"/>
      <c r="D222" s="234" t="s">
        <v>142</v>
      </c>
      <c r="E222" s="39"/>
      <c r="F222" s="235" t="s">
        <v>292</v>
      </c>
      <c r="G222" s="39"/>
      <c r="H222" s="39"/>
      <c r="I222" s="231"/>
      <c r="J222" s="39"/>
      <c r="K222" s="39"/>
      <c r="L222" s="43"/>
      <c r="M222" s="232"/>
      <c r="N222" s="233"/>
      <c r="O222" s="90"/>
      <c r="P222" s="90"/>
      <c r="Q222" s="90"/>
      <c r="R222" s="90"/>
      <c r="S222" s="90"/>
      <c r="T222" s="90"/>
      <c r="U222" s="91"/>
      <c r="V222" s="37"/>
      <c r="W222" s="37"/>
      <c r="X222" s="37"/>
      <c r="Y222" s="37"/>
      <c r="Z222" s="37"/>
      <c r="AA222" s="37"/>
      <c r="AB222" s="37"/>
      <c r="AC222" s="37"/>
      <c r="AD222" s="37"/>
      <c r="AE222" s="37"/>
      <c r="AT222" s="16" t="s">
        <v>142</v>
      </c>
      <c r="AU222" s="16" t="s">
        <v>83</v>
      </c>
    </row>
    <row r="223" spans="1:51" s="13" customFormat="1" ht="12">
      <c r="A223" s="13"/>
      <c r="B223" s="236"/>
      <c r="C223" s="237"/>
      <c r="D223" s="234" t="s">
        <v>144</v>
      </c>
      <c r="E223" s="238" t="s">
        <v>1</v>
      </c>
      <c r="F223" s="239" t="s">
        <v>293</v>
      </c>
      <c r="G223" s="237"/>
      <c r="H223" s="240">
        <v>25</v>
      </c>
      <c r="I223" s="241"/>
      <c r="J223" s="237"/>
      <c r="K223" s="237"/>
      <c r="L223" s="242"/>
      <c r="M223" s="243"/>
      <c r="N223" s="244"/>
      <c r="O223" s="244"/>
      <c r="P223" s="244"/>
      <c r="Q223" s="244"/>
      <c r="R223" s="244"/>
      <c r="S223" s="244"/>
      <c r="T223" s="244"/>
      <c r="U223" s="245"/>
      <c r="V223" s="13"/>
      <c r="W223" s="13"/>
      <c r="X223" s="13"/>
      <c r="Y223" s="13"/>
      <c r="Z223" s="13"/>
      <c r="AA223" s="13"/>
      <c r="AB223" s="13"/>
      <c r="AC223" s="13"/>
      <c r="AD223" s="13"/>
      <c r="AE223" s="13"/>
      <c r="AT223" s="246" t="s">
        <v>144</v>
      </c>
      <c r="AU223" s="246" t="s">
        <v>83</v>
      </c>
      <c r="AV223" s="13" t="s">
        <v>83</v>
      </c>
      <c r="AW223" s="13" t="s">
        <v>30</v>
      </c>
      <c r="AX223" s="13" t="s">
        <v>81</v>
      </c>
      <c r="AY223" s="246" t="s">
        <v>131</v>
      </c>
    </row>
    <row r="224" spans="1:65" s="2" customFormat="1" ht="16.5" customHeight="1">
      <c r="A224" s="37"/>
      <c r="B224" s="38"/>
      <c r="C224" s="258" t="s">
        <v>293</v>
      </c>
      <c r="D224" s="258" t="s">
        <v>196</v>
      </c>
      <c r="E224" s="259" t="s">
        <v>294</v>
      </c>
      <c r="F224" s="260" t="s">
        <v>295</v>
      </c>
      <c r="G224" s="261" t="s">
        <v>289</v>
      </c>
      <c r="H224" s="262">
        <v>1</v>
      </c>
      <c r="I224" s="263"/>
      <c r="J224" s="264">
        <f>ROUND(I224*H224,2)</f>
        <v>0</v>
      </c>
      <c r="K224" s="260" t="s">
        <v>137</v>
      </c>
      <c r="L224" s="265"/>
      <c r="M224" s="266" t="s">
        <v>1</v>
      </c>
      <c r="N224" s="267" t="s">
        <v>38</v>
      </c>
      <c r="O224" s="90"/>
      <c r="P224" s="225">
        <f>O224*H224</f>
        <v>0</v>
      </c>
      <c r="Q224" s="225">
        <v>0.005</v>
      </c>
      <c r="R224" s="225">
        <f>Q224*H224</f>
        <v>0.005</v>
      </c>
      <c r="S224" s="225">
        <v>0</v>
      </c>
      <c r="T224" s="225">
        <f>S224*H224</f>
        <v>0</v>
      </c>
      <c r="U224" s="226" t="s">
        <v>1</v>
      </c>
      <c r="V224" s="37"/>
      <c r="W224" s="37"/>
      <c r="X224" s="37"/>
      <c r="Y224" s="37"/>
      <c r="Z224" s="37"/>
      <c r="AA224" s="37"/>
      <c r="AB224" s="37"/>
      <c r="AC224" s="37"/>
      <c r="AD224" s="37"/>
      <c r="AE224" s="37"/>
      <c r="AR224" s="227" t="s">
        <v>188</v>
      </c>
      <c r="AT224" s="227" t="s">
        <v>196</v>
      </c>
      <c r="AU224" s="227" t="s">
        <v>83</v>
      </c>
      <c r="AY224" s="16" t="s">
        <v>131</v>
      </c>
      <c r="BE224" s="228">
        <f>IF(N224="základní",J224,0)</f>
        <v>0</v>
      </c>
      <c r="BF224" s="228">
        <f>IF(N224="snížená",J224,0)</f>
        <v>0</v>
      </c>
      <c r="BG224" s="228">
        <f>IF(N224="zákl. přenesená",J224,0)</f>
        <v>0</v>
      </c>
      <c r="BH224" s="228">
        <f>IF(N224="sníž. přenesená",J224,0)</f>
        <v>0</v>
      </c>
      <c r="BI224" s="228">
        <f>IF(N224="nulová",J224,0)</f>
        <v>0</v>
      </c>
      <c r="BJ224" s="16" t="s">
        <v>81</v>
      </c>
      <c r="BK224" s="228">
        <f>ROUND(I224*H224,2)</f>
        <v>0</v>
      </c>
      <c r="BL224" s="16" t="s">
        <v>138</v>
      </c>
      <c r="BM224" s="227" t="s">
        <v>296</v>
      </c>
    </row>
    <row r="225" spans="1:65" s="2" customFormat="1" ht="16.5" customHeight="1">
      <c r="A225" s="37"/>
      <c r="B225" s="38"/>
      <c r="C225" s="258" t="s">
        <v>297</v>
      </c>
      <c r="D225" s="258" t="s">
        <v>196</v>
      </c>
      <c r="E225" s="259" t="s">
        <v>298</v>
      </c>
      <c r="F225" s="260" t="s">
        <v>299</v>
      </c>
      <c r="G225" s="261" t="s">
        <v>289</v>
      </c>
      <c r="H225" s="262">
        <v>7</v>
      </c>
      <c r="I225" s="263"/>
      <c r="J225" s="264">
        <f>ROUND(I225*H225,2)</f>
        <v>0</v>
      </c>
      <c r="K225" s="260" t="s">
        <v>137</v>
      </c>
      <c r="L225" s="265"/>
      <c r="M225" s="266" t="s">
        <v>1</v>
      </c>
      <c r="N225" s="267" t="s">
        <v>38</v>
      </c>
      <c r="O225" s="90"/>
      <c r="P225" s="225">
        <f>O225*H225</f>
        <v>0</v>
      </c>
      <c r="Q225" s="225">
        <v>0.004</v>
      </c>
      <c r="R225" s="225">
        <f>Q225*H225</f>
        <v>0.028</v>
      </c>
      <c r="S225" s="225">
        <v>0</v>
      </c>
      <c r="T225" s="225">
        <f>S225*H225</f>
        <v>0</v>
      </c>
      <c r="U225" s="226" t="s">
        <v>1</v>
      </c>
      <c r="V225" s="37"/>
      <c r="W225" s="37"/>
      <c r="X225" s="37"/>
      <c r="Y225" s="37"/>
      <c r="Z225" s="37"/>
      <c r="AA225" s="37"/>
      <c r="AB225" s="37"/>
      <c r="AC225" s="37"/>
      <c r="AD225" s="37"/>
      <c r="AE225" s="37"/>
      <c r="AR225" s="227" t="s">
        <v>188</v>
      </c>
      <c r="AT225" s="227" t="s">
        <v>196</v>
      </c>
      <c r="AU225" s="227" t="s">
        <v>83</v>
      </c>
      <c r="AY225" s="16" t="s">
        <v>131</v>
      </c>
      <c r="BE225" s="228">
        <f>IF(N225="základní",J225,0)</f>
        <v>0</v>
      </c>
      <c r="BF225" s="228">
        <f>IF(N225="snížená",J225,0)</f>
        <v>0</v>
      </c>
      <c r="BG225" s="228">
        <f>IF(N225="zákl. přenesená",J225,0)</f>
        <v>0</v>
      </c>
      <c r="BH225" s="228">
        <f>IF(N225="sníž. přenesená",J225,0)</f>
        <v>0</v>
      </c>
      <c r="BI225" s="228">
        <f>IF(N225="nulová",J225,0)</f>
        <v>0</v>
      </c>
      <c r="BJ225" s="16" t="s">
        <v>81</v>
      </c>
      <c r="BK225" s="228">
        <f>ROUND(I225*H225,2)</f>
        <v>0</v>
      </c>
      <c r="BL225" s="16" t="s">
        <v>138</v>
      </c>
      <c r="BM225" s="227" t="s">
        <v>300</v>
      </c>
    </row>
    <row r="226" spans="1:65" s="2" customFormat="1" ht="16.5" customHeight="1">
      <c r="A226" s="37"/>
      <c r="B226" s="38"/>
      <c r="C226" s="258" t="s">
        <v>301</v>
      </c>
      <c r="D226" s="258" t="s">
        <v>196</v>
      </c>
      <c r="E226" s="259" t="s">
        <v>302</v>
      </c>
      <c r="F226" s="260" t="s">
        <v>303</v>
      </c>
      <c r="G226" s="261" t="s">
        <v>289</v>
      </c>
      <c r="H226" s="262">
        <v>4</v>
      </c>
      <c r="I226" s="263"/>
      <c r="J226" s="264">
        <f>ROUND(I226*H226,2)</f>
        <v>0</v>
      </c>
      <c r="K226" s="260" t="s">
        <v>137</v>
      </c>
      <c r="L226" s="265"/>
      <c r="M226" s="266" t="s">
        <v>1</v>
      </c>
      <c r="N226" s="267" t="s">
        <v>38</v>
      </c>
      <c r="O226" s="90"/>
      <c r="P226" s="225">
        <f>O226*H226</f>
        <v>0</v>
      </c>
      <c r="Q226" s="225">
        <v>0.0025</v>
      </c>
      <c r="R226" s="225">
        <f>Q226*H226</f>
        <v>0.01</v>
      </c>
      <c r="S226" s="225">
        <v>0</v>
      </c>
      <c r="T226" s="225">
        <f>S226*H226</f>
        <v>0</v>
      </c>
      <c r="U226" s="226" t="s">
        <v>1</v>
      </c>
      <c r="V226" s="37"/>
      <c r="W226" s="37"/>
      <c r="X226" s="37"/>
      <c r="Y226" s="37"/>
      <c r="Z226" s="37"/>
      <c r="AA226" s="37"/>
      <c r="AB226" s="37"/>
      <c r="AC226" s="37"/>
      <c r="AD226" s="37"/>
      <c r="AE226" s="37"/>
      <c r="AR226" s="227" t="s">
        <v>188</v>
      </c>
      <c r="AT226" s="227" t="s">
        <v>196</v>
      </c>
      <c r="AU226" s="227" t="s">
        <v>83</v>
      </c>
      <c r="AY226" s="16" t="s">
        <v>131</v>
      </c>
      <c r="BE226" s="228">
        <f>IF(N226="základní",J226,0)</f>
        <v>0</v>
      </c>
      <c r="BF226" s="228">
        <f>IF(N226="snížená",J226,0)</f>
        <v>0</v>
      </c>
      <c r="BG226" s="228">
        <f>IF(N226="zákl. přenesená",J226,0)</f>
        <v>0</v>
      </c>
      <c r="BH226" s="228">
        <f>IF(N226="sníž. přenesená",J226,0)</f>
        <v>0</v>
      </c>
      <c r="BI226" s="228">
        <f>IF(N226="nulová",J226,0)</f>
        <v>0</v>
      </c>
      <c r="BJ226" s="16" t="s">
        <v>81</v>
      </c>
      <c r="BK226" s="228">
        <f>ROUND(I226*H226,2)</f>
        <v>0</v>
      </c>
      <c r="BL226" s="16" t="s">
        <v>138</v>
      </c>
      <c r="BM226" s="227" t="s">
        <v>304</v>
      </c>
    </row>
    <row r="227" spans="1:65" s="2" customFormat="1" ht="24.15" customHeight="1">
      <c r="A227" s="37"/>
      <c r="B227" s="38"/>
      <c r="C227" s="258" t="s">
        <v>305</v>
      </c>
      <c r="D227" s="258" t="s">
        <v>196</v>
      </c>
      <c r="E227" s="259" t="s">
        <v>306</v>
      </c>
      <c r="F227" s="260" t="s">
        <v>307</v>
      </c>
      <c r="G227" s="261" t="s">
        <v>289</v>
      </c>
      <c r="H227" s="262">
        <v>5</v>
      </c>
      <c r="I227" s="263"/>
      <c r="J227" s="264">
        <f>ROUND(I227*H227,2)</f>
        <v>0</v>
      </c>
      <c r="K227" s="260" t="s">
        <v>137</v>
      </c>
      <c r="L227" s="265"/>
      <c r="M227" s="266" t="s">
        <v>1</v>
      </c>
      <c r="N227" s="267" t="s">
        <v>38</v>
      </c>
      <c r="O227" s="90"/>
      <c r="P227" s="225">
        <f>O227*H227</f>
        <v>0</v>
      </c>
      <c r="Q227" s="225">
        <v>0.0025</v>
      </c>
      <c r="R227" s="225">
        <f>Q227*H227</f>
        <v>0.0125</v>
      </c>
      <c r="S227" s="225">
        <v>0</v>
      </c>
      <c r="T227" s="225">
        <f>S227*H227</f>
        <v>0</v>
      </c>
      <c r="U227" s="226" t="s">
        <v>1</v>
      </c>
      <c r="V227" s="37"/>
      <c r="W227" s="37"/>
      <c r="X227" s="37"/>
      <c r="Y227" s="37"/>
      <c r="Z227" s="37"/>
      <c r="AA227" s="37"/>
      <c r="AB227" s="37"/>
      <c r="AC227" s="37"/>
      <c r="AD227" s="37"/>
      <c r="AE227" s="37"/>
      <c r="AR227" s="227" t="s">
        <v>188</v>
      </c>
      <c r="AT227" s="227" t="s">
        <v>196</v>
      </c>
      <c r="AU227" s="227" t="s">
        <v>83</v>
      </c>
      <c r="AY227" s="16" t="s">
        <v>131</v>
      </c>
      <c r="BE227" s="228">
        <f>IF(N227="základní",J227,0)</f>
        <v>0</v>
      </c>
      <c r="BF227" s="228">
        <f>IF(N227="snížená",J227,0)</f>
        <v>0</v>
      </c>
      <c r="BG227" s="228">
        <f>IF(N227="zákl. přenesená",J227,0)</f>
        <v>0</v>
      </c>
      <c r="BH227" s="228">
        <f>IF(N227="sníž. přenesená",J227,0)</f>
        <v>0</v>
      </c>
      <c r="BI227" s="228">
        <f>IF(N227="nulová",J227,0)</f>
        <v>0</v>
      </c>
      <c r="BJ227" s="16" t="s">
        <v>81</v>
      </c>
      <c r="BK227" s="228">
        <f>ROUND(I227*H227,2)</f>
        <v>0</v>
      </c>
      <c r="BL227" s="16" t="s">
        <v>138</v>
      </c>
      <c r="BM227" s="227" t="s">
        <v>308</v>
      </c>
    </row>
    <row r="228" spans="1:65" s="2" customFormat="1" ht="24.15" customHeight="1">
      <c r="A228" s="37"/>
      <c r="B228" s="38"/>
      <c r="C228" s="258" t="s">
        <v>309</v>
      </c>
      <c r="D228" s="258" t="s">
        <v>196</v>
      </c>
      <c r="E228" s="259" t="s">
        <v>310</v>
      </c>
      <c r="F228" s="260" t="s">
        <v>311</v>
      </c>
      <c r="G228" s="261" t="s">
        <v>289</v>
      </c>
      <c r="H228" s="262">
        <v>2</v>
      </c>
      <c r="I228" s="263"/>
      <c r="J228" s="264">
        <f>ROUND(I228*H228,2)</f>
        <v>0</v>
      </c>
      <c r="K228" s="260" t="s">
        <v>137</v>
      </c>
      <c r="L228" s="265"/>
      <c r="M228" s="266" t="s">
        <v>1</v>
      </c>
      <c r="N228" s="267" t="s">
        <v>38</v>
      </c>
      <c r="O228" s="90"/>
      <c r="P228" s="225">
        <f>O228*H228</f>
        <v>0</v>
      </c>
      <c r="Q228" s="225">
        <v>0.004</v>
      </c>
      <c r="R228" s="225">
        <f>Q228*H228</f>
        <v>0.008</v>
      </c>
      <c r="S228" s="225">
        <v>0</v>
      </c>
      <c r="T228" s="225">
        <f>S228*H228</f>
        <v>0</v>
      </c>
      <c r="U228" s="226" t="s">
        <v>1</v>
      </c>
      <c r="V228" s="37"/>
      <c r="W228" s="37"/>
      <c r="X228" s="37"/>
      <c r="Y228" s="37"/>
      <c r="Z228" s="37"/>
      <c r="AA228" s="37"/>
      <c r="AB228" s="37"/>
      <c r="AC228" s="37"/>
      <c r="AD228" s="37"/>
      <c r="AE228" s="37"/>
      <c r="AR228" s="227" t="s">
        <v>188</v>
      </c>
      <c r="AT228" s="227" t="s">
        <v>196</v>
      </c>
      <c r="AU228" s="227" t="s">
        <v>83</v>
      </c>
      <c r="AY228" s="16" t="s">
        <v>131</v>
      </c>
      <c r="BE228" s="228">
        <f>IF(N228="základní",J228,0)</f>
        <v>0</v>
      </c>
      <c r="BF228" s="228">
        <f>IF(N228="snížená",J228,0)</f>
        <v>0</v>
      </c>
      <c r="BG228" s="228">
        <f>IF(N228="zákl. přenesená",J228,0)</f>
        <v>0</v>
      </c>
      <c r="BH228" s="228">
        <f>IF(N228="sníž. přenesená",J228,0)</f>
        <v>0</v>
      </c>
      <c r="BI228" s="228">
        <f>IF(N228="nulová",J228,0)</f>
        <v>0</v>
      </c>
      <c r="BJ228" s="16" t="s">
        <v>81</v>
      </c>
      <c r="BK228" s="228">
        <f>ROUND(I228*H228,2)</f>
        <v>0</v>
      </c>
      <c r="BL228" s="16" t="s">
        <v>138</v>
      </c>
      <c r="BM228" s="227" t="s">
        <v>312</v>
      </c>
    </row>
    <row r="229" spans="1:65" s="2" customFormat="1" ht="24.15" customHeight="1">
      <c r="A229" s="37"/>
      <c r="B229" s="38"/>
      <c r="C229" s="258" t="s">
        <v>313</v>
      </c>
      <c r="D229" s="258" t="s">
        <v>196</v>
      </c>
      <c r="E229" s="259" t="s">
        <v>314</v>
      </c>
      <c r="F229" s="260" t="s">
        <v>315</v>
      </c>
      <c r="G229" s="261" t="s">
        <v>289</v>
      </c>
      <c r="H229" s="262">
        <v>2</v>
      </c>
      <c r="I229" s="263"/>
      <c r="J229" s="264">
        <f>ROUND(I229*H229,2)</f>
        <v>0</v>
      </c>
      <c r="K229" s="260" t="s">
        <v>137</v>
      </c>
      <c r="L229" s="265"/>
      <c r="M229" s="266" t="s">
        <v>1</v>
      </c>
      <c r="N229" s="267" t="s">
        <v>38</v>
      </c>
      <c r="O229" s="90"/>
      <c r="P229" s="225">
        <f>O229*H229</f>
        <v>0</v>
      </c>
      <c r="Q229" s="225">
        <v>0.0056</v>
      </c>
      <c r="R229" s="225">
        <f>Q229*H229</f>
        <v>0.0112</v>
      </c>
      <c r="S229" s="225">
        <v>0</v>
      </c>
      <c r="T229" s="225">
        <f>S229*H229</f>
        <v>0</v>
      </c>
      <c r="U229" s="226" t="s">
        <v>1</v>
      </c>
      <c r="V229" s="37"/>
      <c r="W229" s="37"/>
      <c r="X229" s="37"/>
      <c r="Y229" s="37"/>
      <c r="Z229" s="37"/>
      <c r="AA229" s="37"/>
      <c r="AB229" s="37"/>
      <c r="AC229" s="37"/>
      <c r="AD229" s="37"/>
      <c r="AE229" s="37"/>
      <c r="AR229" s="227" t="s">
        <v>188</v>
      </c>
      <c r="AT229" s="227" t="s">
        <v>196</v>
      </c>
      <c r="AU229" s="227" t="s">
        <v>83</v>
      </c>
      <c r="AY229" s="16" t="s">
        <v>131</v>
      </c>
      <c r="BE229" s="228">
        <f>IF(N229="základní",J229,0)</f>
        <v>0</v>
      </c>
      <c r="BF229" s="228">
        <f>IF(N229="snížená",J229,0)</f>
        <v>0</v>
      </c>
      <c r="BG229" s="228">
        <f>IF(N229="zákl. přenesená",J229,0)</f>
        <v>0</v>
      </c>
      <c r="BH229" s="228">
        <f>IF(N229="sníž. přenesená",J229,0)</f>
        <v>0</v>
      </c>
      <c r="BI229" s="228">
        <f>IF(N229="nulová",J229,0)</f>
        <v>0</v>
      </c>
      <c r="BJ229" s="16" t="s">
        <v>81</v>
      </c>
      <c r="BK229" s="228">
        <f>ROUND(I229*H229,2)</f>
        <v>0</v>
      </c>
      <c r="BL229" s="16" t="s">
        <v>138</v>
      </c>
      <c r="BM229" s="227" t="s">
        <v>316</v>
      </c>
    </row>
    <row r="230" spans="1:65" s="2" customFormat="1" ht="24.15" customHeight="1">
      <c r="A230" s="37"/>
      <c r="B230" s="38"/>
      <c r="C230" s="258" t="s">
        <v>317</v>
      </c>
      <c r="D230" s="258" t="s">
        <v>196</v>
      </c>
      <c r="E230" s="259" t="s">
        <v>318</v>
      </c>
      <c r="F230" s="260" t="s">
        <v>319</v>
      </c>
      <c r="G230" s="261" t="s">
        <v>289</v>
      </c>
      <c r="H230" s="262">
        <v>2</v>
      </c>
      <c r="I230" s="263"/>
      <c r="J230" s="264">
        <f>ROUND(I230*H230,2)</f>
        <v>0</v>
      </c>
      <c r="K230" s="260" t="s">
        <v>137</v>
      </c>
      <c r="L230" s="265"/>
      <c r="M230" s="266" t="s">
        <v>1</v>
      </c>
      <c r="N230" s="267" t="s">
        <v>38</v>
      </c>
      <c r="O230" s="90"/>
      <c r="P230" s="225">
        <f>O230*H230</f>
        <v>0</v>
      </c>
      <c r="Q230" s="225">
        <v>0.0025</v>
      </c>
      <c r="R230" s="225">
        <f>Q230*H230</f>
        <v>0.005</v>
      </c>
      <c r="S230" s="225">
        <v>0</v>
      </c>
      <c r="T230" s="225">
        <f>S230*H230</f>
        <v>0</v>
      </c>
      <c r="U230" s="226" t="s">
        <v>1</v>
      </c>
      <c r="V230" s="37"/>
      <c r="W230" s="37"/>
      <c r="X230" s="37"/>
      <c r="Y230" s="37"/>
      <c r="Z230" s="37"/>
      <c r="AA230" s="37"/>
      <c r="AB230" s="37"/>
      <c r="AC230" s="37"/>
      <c r="AD230" s="37"/>
      <c r="AE230" s="37"/>
      <c r="AR230" s="227" t="s">
        <v>188</v>
      </c>
      <c r="AT230" s="227" t="s">
        <v>196</v>
      </c>
      <c r="AU230" s="227" t="s">
        <v>83</v>
      </c>
      <c r="AY230" s="16" t="s">
        <v>131</v>
      </c>
      <c r="BE230" s="228">
        <f>IF(N230="základní",J230,0)</f>
        <v>0</v>
      </c>
      <c r="BF230" s="228">
        <f>IF(N230="snížená",J230,0)</f>
        <v>0</v>
      </c>
      <c r="BG230" s="228">
        <f>IF(N230="zákl. přenesená",J230,0)</f>
        <v>0</v>
      </c>
      <c r="BH230" s="228">
        <f>IF(N230="sníž. přenesená",J230,0)</f>
        <v>0</v>
      </c>
      <c r="BI230" s="228">
        <f>IF(N230="nulová",J230,0)</f>
        <v>0</v>
      </c>
      <c r="BJ230" s="16" t="s">
        <v>81</v>
      </c>
      <c r="BK230" s="228">
        <f>ROUND(I230*H230,2)</f>
        <v>0</v>
      </c>
      <c r="BL230" s="16" t="s">
        <v>138</v>
      </c>
      <c r="BM230" s="227" t="s">
        <v>320</v>
      </c>
    </row>
    <row r="231" spans="1:65" s="2" customFormat="1" ht="16.5" customHeight="1">
      <c r="A231" s="37"/>
      <c r="B231" s="38"/>
      <c r="C231" s="258" t="s">
        <v>321</v>
      </c>
      <c r="D231" s="258" t="s">
        <v>196</v>
      </c>
      <c r="E231" s="259" t="s">
        <v>322</v>
      </c>
      <c r="F231" s="260" t="s">
        <v>323</v>
      </c>
      <c r="G231" s="261" t="s">
        <v>289</v>
      </c>
      <c r="H231" s="262">
        <v>2</v>
      </c>
      <c r="I231" s="263"/>
      <c r="J231" s="264">
        <f>ROUND(I231*H231,2)</f>
        <v>0</v>
      </c>
      <c r="K231" s="260" t="s">
        <v>137</v>
      </c>
      <c r="L231" s="265"/>
      <c r="M231" s="266" t="s">
        <v>1</v>
      </c>
      <c r="N231" s="267" t="s">
        <v>38</v>
      </c>
      <c r="O231" s="90"/>
      <c r="P231" s="225">
        <f>O231*H231</f>
        <v>0</v>
      </c>
      <c r="Q231" s="225">
        <v>0.0053</v>
      </c>
      <c r="R231" s="225">
        <f>Q231*H231</f>
        <v>0.0106</v>
      </c>
      <c r="S231" s="225">
        <v>0</v>
      </c>
      <c r="T231" s="225">
        <f>S231*H231</f>
        <v>0</v>
      </c>
      <c r="U231" s="226" t="s">
        <v>1</v>
      </c>
      <c r="V231" s="37"/>
      <c r="W231" s="37"/>
      <c r="X231" s="37"/>
      <c r="Y231" s="37"/>
      <c r="Z231" s="37"/>
      <c r="AA231" s="37"/>
      <c r="AB231" s="37"/>
      <c r="AC231" s="37"/>
      <c r="AD231" s="37"/>
      <c r="AE231" s="37"/>
      <c r="AR231" s="227" t="s">
        <v>188</v>
      </c>
      <c r="AT231" s="227" t="s">
        <v>196</v>
      </c>
      <c r="AU231" s="227" t="s">
        <v>83</v>
      </c>
      <c r="AY231" s="16" t="s">
        <v>131</v>
      </c>
      <c r="BE231" s="228">
        <f>IF(N231="základní",J231,0)</f>
        <v>0</v>
      </c>
      <c r="BF231" s="228">
        <f>IF(N231="snížená",J231,0)</f>
        <v>0</v>
      </c>
      <c r="BG231" s="228">
        <f>IF(N231="zákl. přenesená",J231,0)</f>
        <v>0</v>
      </c>
      <c r="BH231" s="228">
        <f>IF(N231="sníž. přenesená",J231,0)</f>
        <v>0</v>
      </c>
      <c r="BI231" s="228">
        <f>IF(N231="nulová",J231,0)</f>
        <v>0</v>
      </c>
      <c r="BJ231" s="16" t="s">
        <v>81</v>
      </c>
      <c r="BK231" s="228">
        <f>ROUND(I231*H231,2)</f>
        <v>0</v>
      </c>
      <c r="BL231" s="16" t="s">
        <v>138</v>
      </c>
      <c r="BM231" s="227" t="s">
        <v>324</v>
      </c>
    </row>
    <row r="232" spans="1:65" s="2" customFormat="1" ht="24.15" customHeight="1">
      <c r="A232" s="37"/>
      <c r="B232" s="38"/>
      <c r="C232" s="216" t="s">
        <v>325</v>
      </c>
      <c r="D232" s="216" t="s">
        <v>133</v>
      </c>
      <c r="E232" s="217" t="s">
        <v>326</v>
      </c>
      <c r="F232" s="218" t="s">
        <v>327</v>
      </c>
      <c r="G232" s="219" t="s">
        <v>289</v>
      </c>
      <c r="H232" s="220">
        <v>21</v>
      </c>
      <c r="I232" s="221"/>
      <c r="J232" s="222">
        <f>ROUND(I232*H232,2)</f>
        <v>0</v>
      </c>
      <c r="K232" s="218" t="s">
        <v>137</v>
      </c>
      <c r="L232" s="43"/>
      <c r="M232" s="223" t="s">
        <v>1</v>
      </c>
      <c r="N232" s="224" t="s">
        <v>38</v>
      </c>
      <c r="O232" s="90"/>
      <c r="P232" s="225">
        <f>O232*H232</f>
        <v>0</v>
      </c>
      <c r="Q232" s="225">
        <v>0.11241</v>
      </c>
      <c r="R232" s="225">
        <f>Q232*H232</f>
        <v>2.36061</v>
      </c>
      <c r="S232" s="225">
        <v>0</v>
      </c>
      <c r="T232" s="225">
        <f>S232*H232</f>
        <v>0</v>
      </c>
      <c r="U232" s="226" t="s">
        <v>1</v>
      </c>
      <c r="V232" s="37"/>
      <c r="W232" s="37"/>
      <c r="X232" s="37"/>
      <c r="Y232" s="37"/>
      <c r="Z232" s="37"/>
      <c r="AA232" s="37"/>
      <c r="AB232" s="37"/>
      <c r="AC232" s="37"/>
      <c r="AD232" s="37"/>
      <c r="AE232" s="37"/>
      <c r="AR232" s="227" t="s">
        <v>138</v>
      </c>
      <c r="AT232" s="227" t="s">
        <v>133</v>
      </c>
      <c r="AU232" s="227" t="s">
        <v>83</v>
      </c>
      <c r="AY232" s="16" t="s">
        <v>131</v>
      </c>
      <c r="BE232" s="228">
        <f>IF(N232="základní",J232,0)</f>
        <v>0</v>
      </c>
      <c r="BF232" s="228">
        <f>IF(N232="snížená",J232,0)</f>
        <v>0</v>
      </c>
      <c r="BG232" s="228">
        <f>IF(N232="zákl. přenesená",J232,0)</f>
        <v>0</v>
      </c>
      <c r="BH232" s="228">
        <f>IF(N232="sníž. přenesená",J232,0)</f>
        <v>0</v>
      </c>
      <c r="BI232" s="228">
        <f>IF(N232="nulová",J232,0)</f>
        <v>0</v>
      </c>
      <c r="BJ232" s="16" t="s">
        <v>81</v>
      </c>
      <c r="BK232" s="228">
        <f>ROUND(I232*H232,2)</f>
        <v>0</v>
      </c>
      <c r="BL232" s="16" t="s">
        <v>138</v>
      </c>
      <c r="BM232" s="227" t="s">
        <v>328</v>
      </c>
    </row>
    <row r="233" spans="1:47" s="2" customFormat="1" ht="12">
      <c r="A233" s="37"/>
      <c r="B233" s="38"/>
      <c r="C233" s="39"/>
      <c r="D233" s="229" t="s">
        <v>140</v>
      </c>
      <c r="E233" s="39"/>
      <c r="F233" s="230" t="s">
        <v>329</v>
      </c>
      <c r="G233" s="39"/>
      <c r="H233" s="39"/>
      <c r="I233" s="231"/>
      <c r="J233" s="39"/>
      <c r="K233" s="39"/>
      <c r="L233" s="43"/>
      <c r="M233" s="232"/>
      <c r="N233" s="233"/>
      <c r="O233" s="90"/>
      <c r="P233" s="90"/>
      <c r="Q233" s="90"/>
      <c r="R233" s="90"/>
      <c r="S233" s="90"/>
      <c r="T233" s="90"/>
      <c r="U233" s="91"/>
      <c r="V233" s="37"/>
      <c r="W233" s="37"/>
      <c r="X233" s="37"/>
      <c r="Y233" s="37"/>
      <c r="Z233" s="37"/>
      <c r="AA233" s="37"/>
      <c r="AB233" s="37"/>
      <c r="AC233" s="37"/>
      <c r="AD233" s="37"/>
      <c r="AE233" s="37"/>
      <c r="AT233" s="16" t="s">
        <v>140</v>
      </c>
      <c r="AU233" s="16" t="s">
        <v>83</v>
      </c>
    </row>
    <row r="234" spans="1:47" s="2" customFormat="1" ht="12">
      <c r="A234" s="37"/>
      <c r="B234" s="38"/>
      <c r="C234" s="39"/>
      <c r="D234" s="234" t="s">
        <v>142</v>
      </c>
      <c r="E234" s="39"/>
      <c r="F234" s="235" t="s">
        <v>330</v>
      </c>
      <c r="G234" s="39"/>
      <c r="H234" s="39"/>
      <c r="I234" s="231"/>
      <c r="J234" s="39"/>
      <c r="K234" s="39"/>
      <c r="L234" s="43"/>
      <c r="M234" s="232"/>
      <c r="N234" s="233"/>
      <c r="O234" s="90"/>
      <c r="P234" s="90"/>
      <c r="Q234" s="90"/>
      <c r="R234" s="90"/>
      <c r="S234" s="90"/>
      <c r="T234" s="90"/>
      <c r="U234" s="91"/>
      <c r="V234" s="37"/>
      <c r="W234" s="37"/>
      <c r="X234" s="37"/>
      <c r="Y234" s="37"/>
      <c r="Z234" s="37"/>
      <c r="AA234" s="37"/>
      <c r="AB234" s="37"/>
      <c r="AC234" s="37"/>
      <c r="AD234" s="37"/>
      <c r="AE234" s="37"/>
      <c r="AT234" s="16" t="s">
        <v>142</v>
      </c>
      <c r="AU234" s="16" t="s">
        <v>83</v>
      </c>
    </row>
    <row r="235" spans="1:65" s="2" customFormat="1" ht="33" customHeight="1">
      <c r="A235" s="37"/>
      <c r="B235" s="38"/>
      <c r="C235" s="216" t="s">
        <v>331</v>
      </c>
      <c r="D235" s="216" t="s">
        <v>133</v>
      </c>
      <c r="E235" s="217" t="s">
        <v>332</v>
      </c>
      <c r="F235" s="218" t="s">
        <v>333</v>
      </c>
      <c r="G235" s="219" t="s">
        <v>289</v>
      </c>
      <c r="H235" s="220">
        <v>50</v>
      </c>
      <c r="I235" s="221"/>
      <c r="J235" s="222">
        <f>ROUND(I235*H235,2)</f>
        <v>0</v>
      </c>
      <c r="K235" s="218" t="s">
        <v>137</v>
      </c>
      <c r="L235" s="43"/>
      <c r="M235" s="223" t="s">
        <v>1</v>
      </c>
      <c r="N235" s="224" t="s">
        <v>38</v>
      </c>
      <c r="O235" s="90"/>
      <c r="P235" s="225">
        <f>O235*H235</f>
        <v>0</v>
      </c>
      <c r="Q235" s="225">
        <v>0</v>
      </c>
      <c r="R235" s="225">
        <f>Q235*H235</f>
        <v>0</v>
      </c>
      <c r="S235" s="225">
        <v>0</v>
      </c>
      <c r="T235" s="225">
        <f>S235*H235</f>
        <v>0</v>
      </c>
      <c r="U235" s="226" t="s">
        <v>1</v>
      </c>
      <c r="V235" s="37"/>
      <c r="W235" s="37"/>
      <c r="X235" s="37"/>
      <c r="Y235" s="37"/>
      <c r="Z235" s="37"/>
      <c r="AA235" s="37"/>
      <c r="AB235" s="37"/>
      <c r="AC235" s="37"/>
      <c r="AD235" s="37"/>
      <c r="AE235" s="37"/>
      <c r="AR235" s="227" t="s">
        <v>138</v>
      </c>
      <c r="AT235" s="227" t="s">
        <v>133</v>
      </c>
      <c r="AU235" s="227" t="s">
        <v>83</v>
      </c>
      <c r="AY235" s="16" t="s">
        <v>131</v>
      </c>
      <c r="BE235" s="228">
        <f>IF(N235="základní",J235,0)</f>
        <v>0</v>
      </c>
      <c r="BF235" s="228">
        <f>IF(N235="snížená",J235,0)</f>
        <v>0</v>
      </c>
      <c r="BG235" s="228">
        <f>IF(N235="zákl. přenesená",J235,0)</f>
        <v>0</v>
      </c>
      <c r="BH235" s="228">
        <f>IF(N235="sníž. přenesená",J235,0)</f>
        <v>0</v>
      </c>
      <c r="BI235" s="228">
        <f>IF(N235="nulová",J235,0)</f>
        <v>0</v>
      </c>
      <c r="BJ235" s="16" t="s">
        <v>81</v>
      </c>
      <c r="BK235" s="228">
        <f>ROUND(I235*H235,2)</f>
        <v>0</v>
      </c>
      <c r="BL235" s="16" t="s">
        <v>138</v>
      </c>
      <c r="BM235" s="227" t="s">
        <v>334</v>
      </c>
    </row>
    <row r="236" spans="1:47" s="2" customFormat="1" ht="12">
      <c r="A236" s="37"/>
      <c r="B236" s="38"/>
      <c r="C236" s="39"/>
      <c r="D236" s="229" t="s">
        <v>140</v>
      </c>
      <c r="E236" s="39"/>
      <c r="F236" s="230" t="s">
        <v>335</v>
      </c>
      <c r="G236" s="39"/>
      <c r="H236" s="39"/>
      <c r="I236" s="231"/>
      <c r="J236" s="39"/>
      <c r="K236" s="39"/>
      <c r="L236" s="43"/>
      <c r="M236" s="232"/>
      <c r="N236" s="233"/>
      <c r="O236" s="90"/>
      <c r="P236" s="90"/>
      <c r="Q236" s="90"/>
      <c r="R236" s="90"/>
      <c r="S236" s="90"/>
      <c r="T236" s="90"/>
      <c r="U236" s="91"/>
      <c r="V236" s="37"/>
      <c r="W236" s="37"/>
      <c r="X236" s="37"/>
      <c r="Y236" s="37"/>
      <c r="Z236" s="37"/>
      <c r="AA236" s="37"/>
      <c r="AB236" s="37"/>
      <c r="AC236" s="37"/>
      <c r="AD236" s="37"/>
      <c r="AE236" s="37"/>
      <c r="AT236" s="16" t="s">
        <v>140</v>
      </c>
      <c r="AU236" s="16" t="s">
        <v>83</v>
      </c>
    </row>
    <row r="237" spans="1:47" s="2" customFormat="1" ht="12">
      <c r="A237" s="37"/>
      <c r="B237" s="38"/>
      <c r="C237" s="39"/>
      <c r="D237" s="234" t="s">
        <v>142</v>
      </c>
      <c r="E237" s="39"/>
      <c r="F237" s="235" t="s">
        <v>336</v>
      </c>
      <c r="G237" s="39"/>
      <c r="H237" s="39"/>
      <c r="I237" s="231"/>
      <c r="J237" s="39"/>
      <c r="K237" s="39"/>
      <c r="L237" s="43"/>
      <c r="M237" s="232"/>
      <c r="N237" s="233"/>
      <c r="O237" s="90"/>
      <c r="P237" s="90"/>
      <c r="Q237" s="90"/>
      <c r="R237" s="90"/>
      <c r="S237" s="90"/>
      <c r="T237" s="90"/>
      <c r="U237" s="91"/>
      <c r="V237" s="37"/>
      <c r="W237" s="37"/>
      <c r="X237" s="37"/>
      <c r="Y237" s="37"/>
      <c r="Z237" s="37"/>
      <c r="AA237" s="37"/>
      <c r="AB237" s="37"/>
      <c r="AC237" s="37"/>
      <c r="AD237" s="37"/>
      <c r="AE237" s="37"/>
      <c r="AT237" s="16" t="s">
        <v>142</v>
      </c>
      <c r="AU237" s="16" t="s">
        <v>83</v>
      </c>
    </row>
    <row r="238" spans="1:65" s="2" customFormat="1" ht="21.75" customHeight="1">
      <c r="A238" s="37"/>
      <c r="B238" s="38"/>
      <c r="C238" s="258" t="s">
        <v>337</v>
      </c>
      <c r="D238" s="258" t="s">
        <v>196</v>
      </c>
      <c r="E238" s="259" t="s">
        <v>338</v>
      </c>
      <c r="F238" s="260" t="s">
        <v>339</v>
      </c>
      <c r="G238" s="261" t="s">
        <v>289</v>
      </c>
      <c r="H238" s="262">
        <v>21</v>
      </c>
      <c r="I238" s="263"/>
      <c r="J238" s="264">
        <f>ROUND(I238*H238,2)</f>
        <v>0</v>
      </c>
      <c r="K238" s="260" t="s">
        <v>137</v>
      </c>
      <c r="L238" s="265"/>
      <c r="M238" s="266" t="s">
        <v>1</v>
      </c>
      <c r="N238" s="267" t="s">
        <v>38</v>
      </c>
      <c r="O238" s="90"/>
      <c r="P238" s="225">
        <f>O238*H238</f>
        <v>0</v>
      </c>
      <c r="Q238" s="225">
        <v>0.0061</v>
      </c>
      <c r="R238" s="225">
        <f>Q238*H238</f>
        <v>0.12810000000000002</v>
      </c>
      <c r="S238" s="225">
        <v>0</v>
      </c>
      <c r="T238" s="225">
        <f>S238*H238</f>
        <v>0</v>
      </c>
      <c r="U238" s="226" t="s">
        <v>1</v>
      </c>
      <c r="V238" s="37"/>
      <c r="W238" s="37"/>
      <c r="X238" s="37"/>
      <c r="Y238" s="37"/>
      <c r="Z238" s="37"/>
      <c r="AA238" s="37"/>
      <c r="AB238" s="37"/>
      <c r="AC238" s="37"/>
      <c r="AD238" s="37"/>
      <c r="AE238" s="37"/>
      <c r="AR238" s="227" t="s">
        <v>188</v>
      </c>
      <c r="AT238" s="227" t="s">
        <v>196</v>
      </c>
      <c r="AU238" s="227" t="s">
        <v>83</v>
      </c>
      <c r="AY238" s="16" t="s">
        <v>131</v>
      </c>
      <c r="BE238" s="228">
        <f>IF(N238="základní",J238,0)</f>
        <v>0</v>
      </c>
      <c r="BF238" s="228">
        <f>IF(N238="snížená",J238,0)</f>
        <v>0</v>
      </c>
      <c r="BG238" s="228">
        <f>IF(N238="zákl. přenesená",J238,0)</f>
        <v>0</v>
      </c>
      <c r="BH238" s="228">
        <f>IF(N238="sníž. přenesená",J238,0)</f>
        <v>0</v>
      </c>
      <c r="BI238" s="228">
        <f>IF(N238="nulová",J238,0)</f>
        <v>0</v>
      </c>
      <c r="BJ238" s="16" t="s">
        <v>81</v>
      </c>
      <c r="BK238" s="228">
        <f>ROUND(I238*H238,2)</f>
        <v>0</v>
      </c>
      <c r="BL238" s="16" t="s">
        <v>138</v>
      </c>
      <c r="BM238" s="227" t="s">
        <v>340</v>
      </c>
    </row>
    <row r="239" spans="1:65" s="2" customFormat="1" ht="16.5" customHeight="1">
      <c r="A239" s="37"/>
      <c r="B239" s="38"/>
      <c r="C239" s="258" t="s">
        <v>341</v>
      </c>
      <c r="D239" s="258" t="s">
        <v>196</v>
      </c>
      <c r="E239" s="259" t="s">
        <v>342</v>
      </c>
      <c r="F239" s="260" t="s">
        <v>343</v>
      </c>
      <c r="G239" s="261" t="s">
        <v>289</v>
      </c>
      <c r="H239" s="262">
        <v>21</v>
      </c>
      <c r="I239" s="263"/>
      <c r="J239" s="264">
        <f>ROUND(I239*H239,2)</f>
        <v>0</v>
      </c>
      <c r="K239" s="260" t="s">
        <v>137</v>
      </c>
      <c r="L239" s="265"/>
      <c r="M239" s="266" t="s">
        <v>1</v>
      </c>
      <c r="N239" s="267" t="s">
        <v>38</v>
      </c>
      <c r="O239" s="90"/>
      <c r="P239" s="225">
        <f>O239*H239</f>
        <v>0</v>
      </c>
      <c r="Q239" s="225">
        <v>0.003</v>
      </c>
      <c r="R239" s="225">
        <f>Q239*H239</f>
        <v>0.063</v>
      </c>
      <c r="S239" s="225">
        <v>0</v>
      </c>
      <c r="T239" s="225">
        <f>S239*H239</f>
        <v>0</v>
      </c>
      <c r="U239" s="226" t="s">
        <v>1</v>
      </c>
      <c r="V239" s="37"/>
      <c r="W239" s="37"/>
      <c r="X239" s="37"/>
      <c r="Y239" s="37"/>
      <c r="Z239" s="37"/>
      <c r="AA239" s="37"/>
      <c r="AB239" s="37"/>
      <c r="AC239" s="37"/>
      <c r="AD239" s="37"/>
      <c r="AE239" s="37"/>
      <c r="AR239" s="227" t="s">
        <v>188</v>
      </c>
      <c r="AT239" s="227" t="s">
        <v>196</v>
      </c>
      <c r="AU239" s="227" t="s">
        <v>83</v>
      </c>
      <c r="AY239" s="16" t="s">
        <v>131</v>
      </c>
      <c r="BE239" s="228">
        <f>IF(N239="základní",J239,0)</f>
        <v>0</v>
      </c>
      <c r="BF239" s="228">
        <f>IF(N239="snížená",J239,0)</f>
        <v>0</v>
      </c>
      <c r="BG239" s="228">
        <f>IF(N239="zákl. přenesená",J239,0)</f>
        <v>0</v>
      </c>
      <c r="BH239" s="228">
        <f>IF(N239="sníž. přenesená",J239,0)</f>
        <v>0</v>
      </c>
      <c r="BI239" s="228">
        <f>IF(N239="nulová",J239,0)</f>
        <v>0</v>
      </c>
      <c r="BJ239" s="16" t="s">
        <v>81</v>
      </c>
      <c r="BK239" s="228">
        <f>ROUND(I239*H239,2)</f>
        <v>0</v>
      </c>
      <c r="BL239" s="16" t="s">
        <v>138</v>
      </c>
      <c r="BM239" s="227" t="s">
        <v>344</v>
      </c>
    </row>
    <row r="240" spans="1:65" s="2" customFormat="1" ht="21.75" customHeight="1">
      <c r="A240" s="37"/>
      <c r="B240" s="38"/>
      <c r="C240" s="258" t="s">
        <v>345</v>
      </c>
      <c r="D240" s="258" t="s">
        <v>196</v>
      </c>
      <c r="E240" s="259" t="s">
        <v>346</v>
      </c>
      <c r="F240" s="260" t="s">
        <v>347</v>
      </c>
      <c r="G240" s="261" t="s">
        <v>289</v>
      </c>
      <c r="H240" s="262">
        <v>50</v>
      </c>
      <c r="I240" s="263"/>
      <c r="J240" s="264">
        <f>ROUND(I240*H240,2)</f>
        <v>0</v>
      </c>
      <c r="K240" s="260" t="s">
        <v>137</v>
      </c>
      <c r="L240" s="265"/>
      <c r="M240" s="266" t="s">
        <v>1</v>
      </c>
      <c r="N240" s="267" t="s">
        <v>38</v>
      </c>
      <c r="O240" s="90"/>
      <c r="P240" s="225">
        <f>O240*H240</f>
        <v>0</v>
      </c>
      <c r="Q240" s="225">
        <v>0.00035</v>
      </c>
      <c r="R240" s="225">
        <f>Q240*H240</f>
        <v>0.017499999999999998</v>
      </c>
      <c r="S240" s="225">
        <v>0</v>
      </c>
      <c r="T240" s="225">
        <f>S240*H240</f>
        <v>0</v>
      </c>
      <c r="U240" s="226" t="s">
        <v>1</v>
      </c>
      <c r="V240" s="37"/>
      <c r="W240" s="37"/>
      <c r="X240" s="37"/>
      <c r="Y240" s="37"/>
      <c r="Z240" s="37"/>
      <c r="AA240" s="37"/>
      <c r="AB240" s="37"/>
      <c r="AC240" s="37"/>
      <c r="AD240" s="37"/>
      <c r="AE240" s="37"/>
      <c r="AR240" s="227" t="s">
        <v>188</v>
      </c>
      <c r="AT240" s="227" t="s">
        <v>196</v>
      </c>
      <c r="AU240" s="227" t="s">
        <v>83</v>
      </c>
      <c r="AY240" s="16" t="s">
        <v>131</v>
      </c>
      <c r="BE240" s="228">
        <f>IF(N240="základní",J240,0)</f>
        <v>0</v>
      </c>
      <c r="BF240" s="228">
        <f>IF(N240="snížená",J240,0)</f>
        <v>0</v>
      </c>
      <c r="BG240" s="228">
        <f>IF(N240="zákl. přenesená",J240,0)</f>
        <v>0</v>
      </c>
      <c r="BH240" s="228">
        <f>IF(N240="sníž. přenesená",J240,0)</f>
        <v>0</v>
      </c>
      <c r="BI240" s="228">
        <f>IF(N240="nulová",J240,0)</f>
        <v>0</v>
      </c>
      <c r="BJ240" s="16" t="s">
        <v>81</v>
      </c>
      <c r="BK240" s="228">
        <f>ROUND(I240*H240,2)</f>
        <v>0</v>
      </c>
      <c r="BL240" s="16" t="s">
        <v>138</v>
      </c>
      <c r="BM240" s="227" t="s">
        <v>348</v>
      </c>
    </row>
    <row r="241" spans="1:65" s="2" customFormat="1" ht="16.5" customHeight="1">
      <c r="A241" s="37"/>
      <c r="B241" s="38"/>
      <c r="C241" s="258" t="s">
        <v>349</v>
      </c>
      <c r="D241" s="258" t="s">
        <v>196</v>
      </c>
      <c r="E241" s="259" t="s">
        <v>350</v>
      </c>
      <c r="F241" s="260" t="s">
        <v>351</v>
      </c>
      <c r="G241" s="261" t="s">
        <v>289</v>
      </c>
      <c r="H241" s="262">
        <v>21</v>
      </c>
      <c r="I241" s="263"/>
      <c r="J241" s="264">
        <f>ROUND(I241*H241,2)</f>
        <v>0</v>
      </c>
      <c r="K241" s="260" t="s">
        <v>137</v>
      </c>
      <c r="L241" s="265"/>
      <c r="M241" s="266" t="s">
        <v>1</v>
      </c>
      <c r="N241" s="267" t="s">
        <v>38</v>
      </c>
      <c r="O241" s="90"/>
      <c r="P241" s="225">
        <f>O241*H241</f>
        <v>0</v>
      </c>
      <c r="Q241" s="225">
        <v>0.0001</v>
      </c>
      <c r="R241" s="225">
        <f>Q241*H241</f>
        <v>0.0021000000000000003</v>
      </c>
      <c r="S241" s="225">
        <v>0</v>
      </c>
      <c r="T241" s="225">
        <f>S241*H241</f>
        <v>0</v>
      </c>
      <c r="U241" s="226" t="s">
        <v>1</v>
      </c>
      <c r="V241" s="37"/>
      <c r="W241" s="37"/>
      <c r="X241" s="37"/>
      <c r="Y241" s="37"/>
      <c r="Z241" s="37"/>
      <c r="AA241" s="37"/>
      <c r="AB241" s="37"/>
      <c r="AC241" s="37"/>
      <c r="AD241" s="37"/>
      <c r="AE241" s="37"/>
      <c r="AR241" s="227" t="s">
        <v>188</v>
      </c>
      <c r="AT241" s="227" t="s">
        <v>196</v>
      </c>
      <c r="AU241" s="227" t="s">
        <v>83</v>
      </c>
      <c r="AY241" s="16" t="s">
        <v>131</v>
      </c>
      <c r="BE241" s="228">
        <f>IF(N241="základní",J241,0)</f>
        <v>0</v>
      </c>
      <c r="BF241" s="228">
        <f>IF(N241="snížená",J241,0)</f>
        <v>0</v>
      </c>
      <c r="BG241" s="228">
        <f>IF(N241="zákl. přenesená",J241,0)</f>
        <v>0</v>
      </c>
      <c r="BH241" s="228">
        <f>IF(N241="sníž. přenesená",J241,0)</f>
        <v>0</v>
      </c>
      <c r="BI241" s="228">
        <f>IF(N241="nulová",J241,0)</f>
        <v>0</v>
      </c>
      <c r="BJ241" s="16" t="s">
        <v>81</v>
      </c>
      <c r="BK241" s="228">
        <f>ROUND(I241*H241,2)</f>
        <v>0</v>
      </c>
      <c r="BL241" s="16" t="s">
        <v>138</v>
      </c>
      <c r="BM241" s="227" t="s">
        <v>352</v>
      </c>
    </row>
    <row r="242" spans="1:65" s="2" customFormat="1" ht="24.15" customHeight="1">
      <c r="A242" s="37"/>
      <c r="B242" s="38"/>
      <c r="C242" s="216" t="s">
        <v>353</v>
      </c>
      <c r="D242" s="216" t="s">
        <v>133</v>
      </c>
      <c r="E242" s="217" t="s">
        <v>354</v>
      </c>
      <c r="F242" s="218" t="s">
        <v>355</v>
      </c>
      <c r="G242" s="219" t="s">
        <v>162</v>
      </c>
      <c r="H242" s="220">
        <v>760</v>
      </c>
      <c r="I242" s="221"/>
      <c r="J242" s="222">
        <f>ROUND(I242*H242,2)</f>
        <v>0</v>
      </c>
      <c r="K242" s="218" t="s">
        <v>137</v>
      </c>
      <c r="L242" s="43"/>
      <c r="M242" s="223" t="s">
        <v>1</v>
      </c>
      <c r="N242" s="224" t="s">
        <v>38</v>
      </c>
      <c r="O242" s="90"/>
      <c r="P242" s="225">
        <f>O242*H242</f>
        <v>0</v>
      </c>
      <c r="Q242" s="225">
        <v>0.0002</v>
      </c>
      <c r="R242" s="225">
        <f>Q242*H242</f>
        <v>0.152</v>
      </c>
      <c r="S242" s="225">
        <v>0</v>
      </c>
      <c r="T242" s="225">
        <f>S242*H242</f>
        <v>0</v>
      </c>
      <c r="U242" s="226" t="s">
        <v>1</v>
      </c>
      <c r="V242" s="37"/>
      <c r="W242" s="37"/>
      <c r="X242" s="37"/>
      <c r="Y242" s="37"/>
      <c r="Z242" s="37"/>
      <c r="AA242" s="37"/>
      <c r="AB242" s="37"/>
      <c r="AC242" s="37"/>
      <c r="AD242" s="37"/>
      <c r="AE242" s="37"/>
      <c r="AR242" s="227" t="s">
        <v>138</v>
      </c>
      <c r="AT242" s="227" t="s">
        <v>133</v>
      </c>
      <c r="AU242" s="227" t="s">
        <v>83</v>
      </c>
      <c r="AY242" s="16" t="s">
        <v>131</v>
      </c>
      <c r="BE242" s="228">
        <f>IF(N242="základní",J242,0)</f>
        <v>0</v>
      </c>
      <c r="BF242" s="228">
        <f>IF(N242="snížená",J242,0)</f>
        <v>0</v>
      </c>
      <c r="BG242" s="228">
        <f>IF(N242="zákl. přenesená",J242,0)</f>
        <v>0</v>
      </c>
      <c r="BH242" s="228">
        <f>IF(N242="sníž. přenesená",J242,0)</f>
        <v>0</v>
      </c>
      <c r="BI242" s="228">
        <f>IF(N242="nulová",J242,0)</f>
        <v>0</v>
      </c>
      <c r="BJ242" s="16" t="s">
        <v>81</v>
      </c>
      <c r="BK242" s="228">
        <f>ROUND(I242*H242,2)</f>
        <v>0</v>
      </c>
      <c r="BL242" s="16" t="s">
        <v>138</v>
      </c>
      <c r="BM242" s="227" t="s">
        <v>356</v>
      </c>
    </row>
    <row r="243" spans="1:47" s="2" customFormat="1" ht="12">
      <c r="A243" s="37"/>
      <c r="B243" s="38"/>
      <c r="C243" s="39"/>
      <c r="D243" s="229" t="s">
        <v>140</v>
      </c>
      <c r="E243" s="39"/>
      <c r="F243" s="230" t="s">
        <v>357</v>
      </c>
      <c r="G243" s="39"/>
      <c r="H243" s="39"/>
      <c r="I243" s="231"/>
      <c r="J243" s="39"/>
      <c r="K243" s="39"/>
      <c r="L243" s="43"/>
      <c r="M243" s="232"/>
      <c r="N243" s="233"/>
      <c r="O243" s="90"/>
      <c r="P243" s="90"/>
      <c r="Q243" s="90"/>
      <c r="R243" s="90"/>
      <c r="S243" s="90"/>
      <c r="T243" s="90"/>
      <c r="U243" s="91"/>
      <c r="V243" s="37"/>
      <c r="W243" s="37"/>
      <c r="X243" s="37"/>
      <c r="Y243" s="37"/>
      <c r="Z243" s="37"/>
      <c r="AA243" s="37"/>
      <c r="AB243" s="37"/>
      <c r="AC243" s="37"/>
      <c r="AD243" s="37"/>
      <c r="AE243" s="37"/>
      <c r="AT243" s="16" t="s">
        <v>140</v>
      </c>
      <c r="AU243" s="16" t="s">
        <v>83</v>
      </c>
    </row>
    <row r="244" spans="1:47" s="2" customFormat="1" ht="12">
      <c r="A244" s="37"/>
      <c r="B244" s="38"/>
      <c r="C244" s="39"/>
      <c r="D244" s="234" t="s">
        <v>142</v>
      </c>
      <c r="E244" s="39"/>
      <c r="F244" s="235" t="s">
        <v>358</v>
      </c>
      <c r="G244" s="39"/>
      <c r="H244" s="39"/>
      <c r="I244" s="231"/>
      <c r="J244" s="39"/>
      <c r="K244" s="39"/>
      <c r="L244" s="43"/>
      <c r="M244" s="232"/>
      <c r="N244" s="233"/>
      <c r="O244" s="90"/>
      <c r="P244" s="90"/>
      <c r="Q244" s="90"/>
      <c r="R244" s="90"/>
      <c r="S244" s="90"/>
      <c r="T244" s="90"/>
      <c r="U244" s="91"/>
      <c r="V244" s="37"/>
      <c r="W244" s="37"/>
      <c r="X244" s="37"/>
      <c r="Y244" s="37"/>
      <c r="Z244" s="37"/>
      <c r="AA244" s="37"/>
      <c r="AB244" s="37"/>
      <c r="AC244" s="37"/>
      <c r="AD244" s="37"/>
      <c r="AE244" s="37"/>
      <c r="AT244" s="16" t="s">
        <v>142</v>
      </c>
      <c r="AU244" s="16" t="s">
        <v>83</v>
      </c>
    </row>
    <row r="245" spans="1:51" s="13" customFormat="1" ht="12">
      <c r="A245" s="13"/>
      <c r="B245" s="236"/>
      <c r="C245" s="237"/>
      <c r="D245" s="234" t="s">
        <v>144</v>
      </c>
      <c r="E245" s="238" t="s">
        <v>1</v>
      </c>
      <c r="F245" s="239" t="s">
        <v>359</v>
      </c>
      <c r="G245" s="237"/>
      <c r="H245" s="240">
        <v>760</v>
      </c>
      <c r="I245" s="241"/>
      <c r="J245" s="237"/>
      <c r="K245" s="237"/>
      <c r="L245" s="242"/>
      <c r="M245" s="243"/>
      <c r="N245" s="244"/>
      <c r="O245" s="244"/>
      <c r="P245" s="244"/>
      <c r="Q245" s="244"/>
      <c r="R245" s="244"/>
      <c r="S245" s="244"/>
      <c r="T245" s="244"/>
      <c r="U245" s="245"/>
      <c r="V245" s="13"/>
      <c r="W245" s="13"/>
      <c r="X245" s="13"/>
      <c r="Y245" s="13"/>
      <c r="Z245" s="13"/>
      <c r="AA245" s="13"/>
      <c r="AB245" s="13"/>
      <c r="AC245" s="13"/>
      <c r="AD245" s="13"/>
      <c r="AE245" s="13"/>
      <c r="AT245" s="246" t="s">
        <v>144</v>
      </c>
      <c r="AU245" s="246" t="s">
        <v>83</v>
      </c>
      <c r="AV245" s="13" t="s">
        <v>83</v>
      </c>
      <c r="AW245" s="13" t="s">
        <v>30</v>
      </c>
      <c r="AX245" s="13" t="s">
        <v>73</v>
      </c>
      <c r="AY245" s="246" t="s">
        <v>131</v>
      </c>
    </row>
    <row r="246" spans="1:51" s="14" customFormat="1" ht="12">
      <c r="A246" s="14"/>
      <c r="B246" s="247"/>
      <c r="C246" s="248"/>
      <c r="D246" s="234" t="s">
        <v>144</v>
      </c>
      <c r="E246" s="249" t="s">
        <v>1</v>
      </c>
      <c r="F246" s="250" t="s">
        <v>152</v>
      </c>
      <c r="G246" s="248"/>
      <c r="H246" s="251">
        <v>760</v>
      </c>
      <c r="I246" s="252"/>
      <c r="J246" s="248"/>
      <c r="K246" s="248"/>
      <c r="L246" s="253"/>
      <c r="M246" s="254"/>
      <c r="N246" s="255"/>
      <c r="O246" s="255"/>
      <c r="P246" s="255"/>
      <c r="Q246" s="255"/>
      <c r="R246" s="255"/>
      <c r="S246" s="255"/>
      <c r="T246" s="255"/>
      <c r="U246" s="256"/>
      <c r="V246" s="14"/>
      <c r="W246" s="14"/>
      <c r="X246" s="14"/>
      <c r="Y246" s="14"/>
      <c r="Z246" s="14"/>
      <c r="AA246" s="14"/>
      <c r="AB246" s="14"/>
      <c r="AC246" s="14"/>
      <c r="AD246" s="14"/>
      <c r="AE246" s="14"/>
      <c r="AT246" s="257" t="s">
        <v>144</v>
      </c>
      <c r="AU246" s="257" t="s">
        <v>83</v>
      </c>
      <c r="AV246" s="14" t="s">
        <v>138</v>
      </c>
      <c r="AW246" s="14" t="s">
        <v>30</v>
      </c>
      <c r="AX246" s="14" t="s">
        <v>81</v>
      </c>
      <c r="AY246" s="257" t="s">
        <v>131</v>
      </c>
    </row>
    <row r="247" spans="1:65" s="2" customFormat="1" ht="33" customHeight="1">
      <c r="A247" s="37"/>
      <c r="B247" s="38"/>
      <c r="C247" s="216" t="s">
        <v>360</v>
      </c>
      <c r="D247" s="216" t="s">
        <v>133</v>
      </c>
      <c r="E247" s="217" t="s">
        <v>361</v>
      </c>
      <c r="F247" s="218" t="s">
        <v>362</v>
      </c>
      <c r="G247" s="219" t="s">
        <v>162</v>
      </c>
      <c r="H247" s="220">
        <v>78</v>
      </c>
      <c r="I247" s="221"/>
      <c r="J247" s="222">
        <f>ROUND(I247*H247,2)</f>
        <v>0</v>
      </c>
      <c r="K247" s="218" t="s">
        <v>137</v>
      </c>
      <c r="L247" s="43"/>
      <c r="M247" s="223" t="s">
        <v>1</v>
      </c>
      <c r="N247" s="224" t="s">
        <v>38</v>
      </c>
      <c r="O247" s="90"/>
      <c r="P247" s="225">
        <f>O247*H247</f>
        <v>0</v>
      </c>
      <c r="Q247" s="225">
        <v>0.00013</v>
      </c>
      <c r="R247" s="225">
        <f>Q247*H247</f>
        <v>0.01014</v>
      </c>
      <c r="S247" s="225">
        <v>0</v>
      </c>
      <c r="T247" s="225">
        <f>S247*H247</f>
        <v>0</v>
      </c>
      <c r="U247" s="226" t="s">
        <v>1</v>
      </c>
      <c r="V247" s="37"/>
      <c r="W247" s="37"/>
      <c r="X247" s="37"/>
      <c r="Y247" s="37"/>
      <c r="Z247" s="37"/>
      <c r="AA247" s="37"/>
      <c r="AB247" s="37"/>
      <c r="AC247" s="37"/>
      <c r="AD247" s="37"/>
      <c r="AE247" s="37"/>
      <c r="AR247" s="227" t="s">
        <v>138</v>
      </c>
      <c r="AT247" s="227" t="s">
        <v>133</v>
      </c>
      <c r="AU247" s="227" t="s">
        <v>83</v>
      </c>
      <c r="AY247" s="16" t="s">
        <v>131</v>
      </c>
      <c r="BE247" s="228">
        <f>IF(N247="základní",J247,0)</f>
        <v>0</v>
      </c>
      <c r="BF247" s="228">
        <f>IF(N247="snížená",J247,0)</f>
        <v>0</v>
      </c>
      <c r="BG247" s="228">
        <f>IF(N247="zákl. přenesená",J247,0)</f>
        <v>0</v>
      </c>
      <c r="BH247" s="228">
        <f>IF(N247="sníž. přenesená",J247,0)</f>
        <v>0</v>
      </c>
      <c r="BI247" s="228">
        <f>IF(N247="nulová",J247,0)</f>
        <v>0</v>
      </c>
      <c r="BJ247" s="16" t="s">
        <v>81</v>
      </c>
      <c r="BK247" s="228">
        <f>ROUND(I247*H247,2)</f>
        <v>0</v>
      </c>
      <c r="BL247" s="16" t="s">
        <v>138</v>
      </c>
      <c r="BM247" s="227" t="s">
        <v>363</v>
      </c>
    </row>
    <row r="248" spans="1:47" s="2" customFormat="1" ht="12">
      <c r="A248" s="37"/>
      <c r="B248" s="38"/>
      <c r="C248" s="39"/>
      <c r="D248" s="229" t="s">
        <v>140</v>
      </c>
      <c r="E248" s="39"/>
      <c r="F248" s="230" t="s">
        <v>364</v>
      </c>
      <c r="G248" s="39"/>
      <c r="H248" s="39"/>
      <c r="I248" s="231"/>
      <c r="J248" s="39"/>
      <c r="K248" s="39"/>
      <c r="L248" s="43"/>
      <c r="M248" s="232"/>
      <c r="N248" s="233"/>
      <c r="O248" s="90"/>
      <c r="P248" s="90"/>
      <c r="Q248" s="90"/>
      <c r="R248" s="90"/>
      <c r="S248" s="90"/>
      <c r="T248" s="90"/>
      <c r="U248" s="91"/>
      <c r="V248" s="37"/>
      <c r="W248" s="37"/>
      <c r="X248" s="37"/>
      <c r="Y248" s="37"/>
      <c r="Z248" s="37"/>
      <c r="AA248" s="37"/>
      <c r="AB248" s="37"/>
      <c r="AC248" s="37"/>
      <c r="AD248" s="37"/>
      <c r="AE248" s="37"/>
      <c r="AT248" s="16" t="s">
        <v>140</v>
      </c>
      <c r="AU248" s="16" t="s">
        <v>83</v>
      </c>
    </row>
    <row r="249" spans="1:47" s="2" customFormat="1" ht="12">
      <c r="A249" s="37"/>
      <c r="B249" s="38"/>
      <c r="C249" s="39"/>
      <c r="D249" s="234" t="s">
        <v>142</v>
      </c>
      <c r="E249" s="39"/>
      <c r="F249" s="235" t="s">
        <v>358</v>
      </c>
      <c r="G249" s="39"/>
      <c r="H249" s="39"/>
      <c r="I249" s="231"/>
      <c r="J249" s="39"/>
      <c r="K249" s="39"/>
      <c r="L249" s="43"/>
      <c r="M249" s="232"/>
      <c r="N249" s="233"/>
      <c r="O249" s="90"/>
      <c r="P249" s="90"/>
      <c r="Q249" s="90"/>
      <c r="R249" s="90"/>
      <c r="S249" s="90"/>
      <c r="T249" s="90"/>
      <c r="U249" s="91"/>
      <c r="V249" s="37"/>
      <c r="W249" s="37"/>
      <c r="X249" s="37"/>
      <c r="Y249" s="37"/>
      <c r="Z249" s="37"/>
      <c r="AA249" s="37"/>
      <c r="AB249" s="37"/>
      <c r="AC249" s="37"/>
      <c r="AD249" s="37"/>
      <c r="AE249" s="37"/>
      <c r="AT249" s="16" t="s">
        <v>142</v>
      </c>
      <c r="AU249" s="16" t="s">
        <v>83</v>
      </c>
    </row>
    <row r="250" spans="1:51" s="13" customFormat="1" ht="12">
      <c r="A250" s="13"/>
      <c r="B250" s="236"/>
      <c r="C250" s="237"/>
      <c r="D250" s="234" t="s">
        <v>144</v>
      </c>
      <c r="E250" s="238" t="s">
        <v>1</v>
      </c>
      <c r="F250" s="239" t="s">
        <v>365</v>
      </c>
      <c r="G250" s="237"/>
      <c r="H250" s="240">
        <v>78</v>
      </c>
      <c r="I250" s="241"/>
      <c r="J250" s="237"/>
      <c r="K250" s="237"/>
      <c r="L250" s="242"/>
      <c r="M250" s="243"/>
      <c r="N250" s="244"/>
      <c r="O250" s="244"/>
      <c r="P250" s="244"/>
      <c r="Q250" s="244"/>
      <c r="R250" s="244"/>
      <c r="S250" s="244"/>
      <c r="T250" s="244"/>
      <c r="U250" s="245"/>
      <c r="V250" s="13"/>
      <c r="W250" s="13"/>
      <c r="X250" s="13"/>
      <c r="Y250" s="13"/>
      <c r="Z250" s="13"/>
      <c r="AA250" s="13"/>
      <c r="AB250" s="13"/>
      <c r="AC250" s="13"/>
      <c r="AD250" s="13"/>
      <c r="AE250" s="13"/>
      <c r="AT250" s="246" t="s">
        <v>144</v>
      </c>
      <c r="AU250" s="246" t="s">
        <v>83</v>
      </c>
      <c r="AV250" s="13" t="s">
        <v>83</v>
      </c>
      <c r="AW250" s="13" t="s">
        <v>30</v>
      </c>
      <c r="AX250" s="13" t="s">
        <v>73</v>
      </c>
      <c r="AY250" s="246" t="s">
        <v>131</v>
      </c>
    </row>
    <row r="251" spans="1:51" s="14" customFormat="1" ht="12">
      <c r="A251" s="14"/>
      <c r="B251" s="247"/>
      <c r="C251" s="248"/>
      <c r="D251" s="234" t="s">
        <v>144</v>
      </c>
      <c r="E251" s="249" t="s">
        <v>1</v>
      </c>
      <c r="F251" s="250" t="s">
        <v>152</v>
      </c>
      <c r="G251" s="248"/>
      <c r="H251" s="251">
        <v>78</v>
      </c>
      <c r="I251" s="252"/>
      <c r="J251" s="248"/>
      <c r="K251" s="248"/>
      <c r="L251" s="253"/>
      <c r="M251" s="254"/>
      <c r="N251" s="255"/>
      <c r="O251" s="255"/>
      <c r="P251" s="255"/>
      <c r="Q251" s="255"/>
      <c r="R251" s="255"/>
      <c r="S251" s="255"/>
      <c r="T251" s="255"/>
      <c r="U251" s="256"/>
      <c r="V251" s="14"/>
      <c r="W251" s="14"/>
      <c r="X251" s="14"/>
      <c r="Y251" s="14"/>
      <c r="Z251" s="14"/>
      <c r="AA251" s="14"/>
      <c r="AB251" s="14"/>
      <c r="AC251" s="14"/>
      <c r="AD251" s="14"/>
      <c r="AE251" s="14"/>
      <c r="AT251" s="257" t="s">
        <v>144</v>
      </c>
      <c r="AU251" s="257" t="s">
        <v>83</v>
      </c>
      <c r="AV251" s="14" t="s">
        <v>138</v>
      </c>
      <c r="AW251" s="14" t="s">
        <v>30</v>
      </c>
      <c r="AX251" s="14" t="s">
        <v>81</v>
      </c>
      <c r="AY251" s="257" t="s">
        <v>131</v>
      </c>
    </row>
    <row r="252" spans="1:65" s="2" customFormat="1" ht="37.8" customHeight="1">
      <c r="A252" s="37"/>
      <c r="B252" s="38"/>
      <c r="C252" s="216" t="s">
        <v>366</v>
      </c>
      <c r="D252" s="216" t="s">
        <v>133</v>
      </c>
      <c r="E252" s="217" t="s">
        <v>367</v>
      </c>
      <c r="F252" s="218" t="s">
        <v>368</v>
      </c>
      <c r="G252" s="219" t="s">
        <v>162</v>
      </c>
      <c r="H252" s="220">
        <v>838</v>
      </c>
      <c r="I252" s="221"/>
      <c r="J252" s="222">
        <f>ROUND(I252*H252,2)</f>
        <v>0</v>
      </c>
      <c r="K252" s="218" t="s">
        <v>137</v>
      </c>
      <c r="L252" s="43"/>
      <c r="M252" s="223" t="s">
        <v>1</v>
      </c>
      <c r="N252" s="224" t="s">
        <v>38</v>
      </c>
      <c r="O252" s="90"/>
      <c r="P252" s="225">
        <f>O252*H252</f>
        <v>0</v>
      </c>
      <c r="Q252" s="225">
        <v>0</v>
      </c>
      <c r="R252" s="225">
        <f>Q252*H252</f>
        <v>0</v>
      </c>
      <c r="S252" s="225">
        <v>0</v>
      </c>
      <c r="T252" s="225">
        <f>S252*H252</f>
        <v>0</v>
      </c>
      <c r="U252" s="226" t="s">
        <v>1</v>
      </c>
      <c r="V252" s="37"/>
      <c r="W252" s="37"/>
      <c r="X252" s="37"/>
      <c r="Y252" s="37"/>
      <c r="Z252" s="37"/>
      <c r="AA252" s="37"/>
      <c r="AB252" s="37"/>
      <c r="AC252" s="37"/>
      <c r="AD252" s="37"/>
      <c r="AE252" s="37"/>
      <c r="AR252" s="227" t="s">
        <v>138</v>
      </c>
      <c r="AT252" s="227" t="s">
        <v>133</v>
      </c>
      <c r="AU252" s="227" t="s">
        <v>83</v>
      </c>
      <c r="AY252" s="16" t="s">
        <v>131</v>
      </c>
      <c r="BE252" s="228">
        <f>IF(N252="základní",J252,0)</f>
        <v>0</v>
      </c>
      <c r="BF252" s="228">
        <f>IF(N252="snížená",J252,0)</f>
        <v>0</v>
      </c>
      <c r="BG252" s="228">
        <f>IF(N252="zákl. přenesená",J252,0)</f>
        <v>0</v>
      </c>
      <c r="BH252" s="228">
        <f>IF(N252="sníž. přenesená",J252,0)</f>
        <v>0</v>
      </c>
      <c r="BI252" s="228">
        <f>IF(N252="nulová",J252,0)</f>
        <v>0</v>
      </c>
      <c r="BJ252" s="16" t="s">
        <v>81</v>
      </c>
      <c r="BK252" s="228">
        <f>ROUND(I252*H252,2)</f>
        <v>0</v>
      </c>
      <c r="BL252" s="16" t="s">
        <v>138</v>
      </c>
      <c r="BM252" s="227" t="s">
        <v>369</v>
      </c>
    </row>
    <row r="253" spans="1:47" s="2" customFormat="1" ht="12">
      <c r="A253" s="37"/>
      <c r="B253" s="38"/>
      <c r="C253" s="39"/>
      <c r="D253" s="229" t="s">
        <v>140</v>
      </c>
      <c r="E253" s="39"/>
      <c r="F253" s="230" t="s">
        <v>370</v>
      </c>
      <c r="G253" s="39"/>
      <c r="H253" s="39"/>
      <c r="I253" s="231"/>
      <c r="J253" s="39"/>
      <c r="K253" s="39"/>
      <c r="L253" s="43"/>
      <c r="M253" s="232"/>
      <c r="N253" s="233"/>
      <c r="O253" s="90"/>
      <c r="P253" s="90"/>
      <c r="Q253" s="90"/>
      <c r="R253" s="90"/>
      <c r="S253" s="90"/>
      <c r="T253" s="90"/>
      <c r="U253" s="91"/>
      <c r="V253" s="37"/>
      <c r="W253" s="37"/>
      <c r="X253" s="37"/>
      <c r="Y253" s="37"/>
      <c r="Z253" s="37"/>
      <c r="AA253" s="37"/>
      <c r="AB253" s="37"/>
      <c r="AC253" s="37"/>
      <c r="AD253" s="37"/>
      <c r="AE253" s="37"/>
      <c r="AT253" s="16" t="s">
        <v>140</v>
      </c>
      <c r="AU253" s="16" t="s">
        <v>83</v>
      </c>
    </row>
    <row r="254" spans="1:47" s="2" customFormat="1" ht="12">
      <c r="A254" s="37"/>
      <c r="B254" s="38"/>
      <c r="C254" s="39"/>
      <c r="D254" s="234" t="s">
        <v>142</v>
      </c>
      <c r="E254" s="39"/>
      <c r="F254" s="235" t="s">
        <v>371</v>
      </c>
      <c r="G254" s="39"/>
      <c r="H254" s="39"/>
      <c r="I254" s="231"/>
      <c r="J254" s="39"/>
      <c r="K254" s="39"/>
      <c r="L254" s="43"/>
      <c r="M254" s="232"/>
      <c r="N254" s="233"/>
      <c r="O254" s="90"/>
      <c r="P254" s="90"/>
      <c r="Q254" s="90"/>
      <c r="R254" s="90"/>
      <c r="S254" s="90"/>
      <c r="T254" s="90"/>
      <c r="U254" s="91"/>
      <c r="V254" s="37"/>
      <c r="W254" s="37"/>
      <c r="X254" s="37"/>
      <c r="Y254" s="37"/>
      <c r="Z254" s="37"/>
      <c r="AA254" s="37"/>
      <c r="AB254" s="37"/>
      <c r="AC254" s="37"/>
      <c r="AD254" s="37"/>
      <c r="AE254" s="37"/>
      <c r="AT254" s="16" t="s">
        <v>142</v>
      </c>
      <c r="AU254" s="16" t="s">
        <v>83</v>
      </c>
    </row>
    <row r="255" spans="1:51" s="13" customFormat="1" ht="12">
      <c r="A255" s="13"/>
      <c r="B255" s="236"/>
      <c r="C255" s="237"/>
      <c r="D255" s="234" t="s">
        <v>144</v>
      </c>
      <c r="E255" s="238" t="s">
        <v>1</v>
      </c>
      <c r="F255" s="239" t="s">
        <v>372</v>
      </c>
      <c r="G255" s="237"/>
      <c r="H255" s="240">
        <v>838</v>
      </c>
      <c r="I255" s="241"/>
      <c r="J255" s="237"/>
      <c r="K255" s="237"/>
      <c r="L255" s="242"/>
      <c r="M255" s="243"/>
      <c r="N255" s="244"/>
      <c r="O255" s="244"/>
      <c r="P255" s="244"/>
      <c r="Q255" s="244"/>
      <c r="R255" s="244"/>
      <c r="S255" s="244"/>
      <c r="T255" s="244"/>
      <c r="U255" s="245"/>
      <c r="V255" s="13"/>
      <c r="W255" s="13"/>
      <c r="X255" s="13"/>
      <c r="Y255" s="13"/>
      <c r="Z255" s="13"/>
      <c r="AA255" s="13"/>
      <c r="AB255" s="13"/>
      <c r="AC255" s="13"/>
      <c r="AD255" s="13"/>
      <c r="AE255" s="13"/>
      <c r="AT255" s="246" t="s">
        <v>144</v>
      </c>
      <c r="AU255" s="246" t="s">
        <v>83</v>
      </c>
      <c r="AV255" s="13" t="s">
        <v>83</v>
      </c>
      <c r="AW255" s="13" t="s">
        <v>30</v>
      </c>
      <c r="AX255" s="13" t="s">
        <v>81</v>
      </c>
      <c r="AY255" s="246" t="s">
        <v>131</v>
      </c>
    </row>
    <row r="256" spans="1:65" s="2" customFormat="1" ht="62.7" customHeight="1">
      <c r="A256" s="37"/>
      <c r="B256" s="38"/>
      <c r="C256" s="216" t="s">
        <v>373</v>
      </c>
      <c r="D256" s="216" t="s">
        <v>133</v>
      </c>
      <c r="E256" s="217" t="s">
        <v>374</v>
      </c>
      <c r="F256" s="218" t="s">
        <v>375</v>
      </c>
      <c r="G256" s="219" t="s">
        <v>162</v>
      </c>
      <c r="H256" s="220">
        <v>863</v>
      </c>
      <c r="I256" s="221"/>
      <c r="J256" s="222">
        <f>ROUND(I256*H256,2)</f>
        <v>0</v>
      </c>
      <c r="K256" s="218" t="s">
        <v>137</v>
      </c>
      <c r="L256" s="43"/>
      <c r="M256" s="223" t="s">
        <v>1</v>
      </c>
      <c r="N256" s="224" t="s">
        <v>38</v>
      </c>
      <c r="O256" s="90"/>
      <c r="P256" s="225">
        <f>O256*H256</f>
        <v>0</v>
      </c>
      <c r="Q256" s="225">
        <v>0.08978</v>
      </c>
      <c r="R256" s="225">
        <f>Q256*H256</f>
        <v>77.48014</v>
      </c>
      <c r="S256" s="225">
        <v>0</v>
      </c>
      <c r="T256" s="225">
        <f>S256*H256</f>
        <v>0</v>
      </c>
      <c r="U256" s="226" t="s">
        <v>1</v>
      </c>
      <c r="V256" s="37"/>
      <c r="W256" s="37"/>
      <c r="X256" s="37"/>
      <c r="Y256" s="37"/>
      <c r="Z256" s="37"/>
      <c r="AA256" s="37"/>
      <c r="AB256" s="37"/>
      <c r="AC256" s="37"/>
      <c r="AD256" s="37"/>
      <c r="AE256" s="37"/>
      <c r="AR256" s="227" t="s">
        <v>138</v>
      </c>
      <c r="AT256" s="227" t="s">
        <v>133</v>
      </c>
      <c r="AU256" s="227" t="s">
        <v>83</v>
      </c>
      <c r="AY256" s="16" t="s">
        <v>131</v>
      </c>
      <c r="BE256" s="228">
        <f>IF(N256="základní",J256,0)</f>
        <v>0</v>
      </c>
      <c r="BF256" s="228">
        <f>IF(N256="snížená",J256,0)</f>
        <v>0</v>
      </c>
      <c r="BG256" s="228">
        <f>IF(N256="zákl. přenesená",J256,0)</f>
        <v>0</v>
      </c>
      <c r="BH256" s="228">
        <f>IF(N256="sníž. přenesená",J256,0)</f>
        <v>0</v>
      </c>
      <c r="BI256" s="228">
        <f>IF(N256="nulová",J256,0)</f>
        <v>0</v>
      </c>
      <c r="BJ256" s="16" t="s">
        <v>81</v>
      </c>
      <c r="BK256" s="228">
        <f>ROUND(I256*H256,2)</f>
        <v>0</v>
      </c>
      <c r="BL256" s="16" t="s">
        <v>138</v>
      </c>
      <c r="BM256" s="227" t="s">
        <v>376</v>
      </c>
    </row>
    <row r="257" spans="1:47" s="2" customFormat="1" ht="12">
      <c r="A257" s="37"/>
      <c r="B257" s="38"/>
      <c r="C257" s="39"/>
      <c r="D257" s="229" t="s">
        <v>140</v>
      </c>
      <c r="E257" s="39"/>
      <c r="F257" s="230" t="s">
        <v>377</v>
      </c>
      <c r="G257" s="39"/>
      <c r="H257" s="39"/>
      <c r="I257" s="231"/>
      <c r="J257" s="39"/>
      <c r="K257" s="39"/>
      <c r="L257" s="43"/>
      <c r="M257" s="232"/>
      <c r="N257" s="233"/>
      <c r="O257" s="90"/>
      <c r="P257" s="90"/>
      <c r="Q257" s="90"/>
      <c r="R257" s="90"/>
      <c r="S257" s="90"/>
      <c r="T257" s="90"/>
      <c r="U257" s="91"/>
      <c r="V257" s="37"/>
      <c r="W257" s="37"/>
      <c r="X257" s="37"/>
      <c r="Y257" s="37"/>
      <c r="Z257" s="37"/>
      <c r="AA257" s="37"/>
      <c r="AB257" s="37"/>
      <c r="AC257" s="37"/>
      <c r="AD257" s="37"/>
      <c r="AE257" s="37"/>
      <c r="AT257" s="16" t="s">
        <v>140</v>
      </c>
      <c r="AU257" s="16" t="s">
        <v>83</v>
      </c>
    </row>
    <row r="258" spans="1:47" s="2" customFormat="1" ht="12">
      <c r="A258" s="37"/>
      <c r="B258" s="38"/>
      <c r="C258" s="39"/>
      <c r="D258" s="234" t="s">
        <v>142</v>
      </c>
      <c r="E258" s="39"/>
      <c r="F258" s="235" t="s">
        <v>378</v>
      </c>
      <c r="G258" s="39"/>
      <c r="H258" s="39"/>
      <c r="I258" s="231"/>
      <c r="J258" s="39"/>
      <c r="K258" s="39"/>
      <c r="L258" s="43"/>
      <c r="M258" s="232"/>
      <c r="N258" s="233"/>
      <c r="O258" s="90"/>
      <c r="P258" s="90"/>
      <c r="Q258" s="90"/>
      <c r="R258" s="90"/>
      <c r="S258" s="90"/>
      <c r="T258" s="90"/>
      <c r="U258" s="91"/>
      <c r="V258" s="37"/>
      <c r="W258" s="37"/>
      <c r="X258" s="37"/>
      <c r="Y258" s="37"/>
      <c r="Z258" s="37"/>
      <c r="AA258" s="37"/>
      <c r="AB258" s="37"/>
      <c r="AC258" s="37"/>
      <c r="AD258" s="37"/>
      <c r="AE258" s="37"/>
      <c r="AT258" s="16" t="s">
        <v>142</v>
      </c>
      <c r="AU258" s="16" t="s">
        <v>83</v>
      </c>
    </row>
    <row r="259" spans="1:51" s="13" customFormat="1" ht="12">
      <c r="A259" s="13"/>
      <c r="B259" s="236"/>
      <c r="C259" s="237"/>
      <c r="D259" s="234" t="s">
        <v>144</v>
      </c>
      <c r="E259" s="238" t="s">
        <v>1</v>
      </c>
      <c r="F259" s="239" t="s">
        <v>379</v>
      </c>
      <c r="G259" s="237"/>
      <c r="H259" s="240">
        <v>863</v>
      </c>
      <c r="I259" s="241"/>
      <c r="J259" s="237"/>
      <c r="K259" s="237"/>
      <c r="L259" s="242"/>
      <c r="M259" s="243"/>
      <c r="N259" s="244"/>
      <c r="O259" s="244"/>
      <c r="P259" s="244"/>
      <c r="Q259" s="244"/>
      <c r="R259" s="244"/>
      <c r="S259" s="244"/>
      <c r="T259" s="244"/>
      <c r="U259" s="245"/>
      <c r="V259" s="13"/>
      <c r="W259" s="13"/>
      <c r="X259" s="13"/>
      <c r="Y259" s="13"/>
      <c r="Z259" s="13"/>
      <c r="AA259" s="13"/>
      <c r="AB259" s="13"/>
      <c r="AC259" s="13"/>
      <c r="AD259" s="13"/>
      <c r="AE259" s="13"/>
      <c r="AT259" s="246" t="s">
        <v>144</v>
      </c>
      <c r="AU259" s="246" t="s">
        <v>83</v>
      </c>
      <c r="AV259" s="13" t="s">
        <v>83</v>
      </c>
      <c r="AW259" s="13" t="s">
        <v>30</v>
      </c>
      <c r="AX259" s="13" t="s">
        <v>81</v>
      </c>
      <c r="AY259" s="246" t="s">
        <v>131</v>
      </c>
    </row>
    <row r="260" spans="1:65" s="2" customFormat="1" ht="16.5" customHeight="1">
      <c r="A260" s="37"/>
      <c r="B260" s="38"/>
      <c r="C260" s="258" t="s">
        <v>380</v>
      </c>
      <c r="D260" s="258" t="s">
        <v>196</v>
      </c>
      <c r="E260" s="259" t="s">
        <v>381</v>
      </c>
      <c r="F260" s="260" t="s">
        <v>382</v>
      </c>
      <c r="G260" s="261" t="s">
        <v>136</v>
      </c>
      <c r="H260" s="262">
        <v>86.3</v>
      </c>
      <c r="I260" s="263"/>
      <c r="J260" s="264">
        <f>ROUND(I260*H260,2)</f>
        <v>0</v>
      </c>
      <c r="K260" s="260" t="s">
        <v>137</v>
      </c>
      <c r="L260" s="265"/>
      <c r="M260" s="266" t="s">
        <v>1</v>
      </c>
      <c r="N260" s="267" t="s">
        <v>38</v>
      </c>
      <c r="O260" s="90"/>
      <c r="P260" s="225">
        <f>O260*H260</f>
        <v>0</v>
      </c>
      <c r="Q260" s="225">
        <v>0.222</v>
      </c>
      <c r="R260" s="225">
        <f>Q260*H260</f>
        <v>19.1586</v>
      </c>
      <c r="S260" s="225">
        <v>0</v>
      </c>
      <c r="T260" s="225">
        <f>S260*H260</f>
        <v>0</v>
      </c>
      <c r="U260" s="226" t="s">
        <v>1</v>
      </c>
      <c r="V260" s="37"/>
      <c r="W260" s="37"/>
      <c r="X260" s="37"/>
      <c r="Y260" s="37"/>
      <c r="Z260" s="37"/>
      <c r="AA260" s="37"/>
      <c r="AB260" s="37"/>
      <c r="AC260" s="37"/>
      <c r="AD260" s="37"/>
      <c r="AE260" s="37"/>
      <c r="AR260" s="227" t="s">
        <v>188</v>
      </c>
      <c r="AT260" s="227" t="s">
        <v>196</v>
      </c>
      <c r="AU260" s="227" t="s">
        <v>83</v>
      </c>
      <c r="AY260" s="16" t="s">
        <v>131</v>
      </c>
      <c r="BE260" s="228">
        <f>IF(N260="základní",J260,0)</f>
        <v>0</v>
      </c>
      <c r="BF260" s="228">
        <f>IF(N260="snížená",J260,0)</f>
        <v>0</v>
      </c>
      <c r="BG260" s="228">
        <f>IF(N260="zákl. přenesená",J260,0)</f>
        <v>0</v>
      </c>
      <c r="BH260" s="228">
        <f>IF(N260="sníž. přenesená",J260,0)</f>
        <v>0</v>
      </c>
      <c r="BI260" s="228">
        <f>IF(N260="nulová",J260,0)</f>
        <v>0</v>
      </c>
      <c r="BJ260" s="16" t="s">
        <v>81</v>
      </c>
      <c r="BK260" s="228">
        <f>ROUND(I260*H260,2)</f>
        <v>0</v>
      </c>
      <c r="BL260" s="16" t="s">
        <v>138</v>
      </c>
      <c r="BM260" s="227" t="s">
        <v>383</v>
      </c>
    </row>
    <row r="261" spans="1:51" s="13" customFormat="1" ht="12">
      <c r="A261" s="13"/>
      <c r="B261" s="236"/>
      <c r="C261" s="237"/>
      <c r="D261" s="234" t="s">
        <v>144</v>
      </c>
      <c r="E261" s="238" t="s">
        <v>1</v>
      </c>
      <c r="F261" s="239" t="s">
        <v>384</v>
      </c>
      <c r="G261" s="237"/>
      <c r="H261" s="240">
        <v>86.3</v>
      </c>
      <c r="I261" s="241"/>
      <c r="J261" s="237"/>
      <c r="K261" s="237"/>
      <c r="L261" s="242"/>
      <c r="M261" s="243"/>
      <c r="N261" s="244"/>
      <c r="O261" s="244"/>
      <c r="P261" s="244"/>
      <c r="Q261" s="244"/>
      <c r="R261" s="244"/>
      <c r="S261" s="244"/>
      <c r="T261" s="244"/>
      <c r="U261" s="245"/>
      <c r="V261" s="13"/>
      <c r="W261" s="13"/>
      <c r="X261" s="13"/>
      <c r="Y261" s="13"/>
      <c r="Z261" s="13"/>
      <c r="AA261" s="13"/>
      <c r="AB261" s="13"/>
      <c r="AC261" s="13"/>
      <c r="AD261" s="13"/>
      <c r="AE261" s="13"/>
      <c r="AT261" s="246" t="s">
        <v>144</v>
      </c>
      <c r="AU261" s="246" t="s">
        <v>83</v>
      </c>
      <c r="AV261" s="13" t="s">
        <v>83</v>
      </c>
      <c r="AW261" s="13" t="s">
        <v>30</v>
      </c>
      <c r="AX261" s="13" t="s">
        <v>81</v>
      </c>
      <c r="AY261" s="246" t="s">
        <v>131</v>
      </c>
    </row>
    <row r="262" spans="1:65" s="2" customFormat="1" ht="49.05" customHeight="1">
      <c r="A262" s="37"/>
      <c r="B262" s="38"/>
      <c r="C262" s="216" t="s">
        <v>385</v>
      </c>
      <c r="D262" s="216" t="s">
        <v>133</v>
      </c>
      <c r="E262" s="217" t="s">
        <v>386</v>
      </c>
      <c r="F262" s="218" t="s">
        <v>387</v>
      </c>
      <c r="G262" s="219" t="s">
        <v>162</v>
      </c>
      <c r="H262" s="220">
        <v>356</v>
      </c>
      <c r="I262" s="221"/>
      <c r="J262" s="222">
        <f>ROUND(I262*H262,2)</f>
        <v>0</v>
      </c>
      <c r="K262" s="218" t="s">
        <v>137</v>
      </c>
      <c r="L262" s="43"/>
      <c r="M262" s="223" t="s">
        <v>1</v>
      </c>
      <c r="N262" s="224" t="s">
        <v>38</v>
      </c>
      <c r="O262" s="90"/>
      <c r="P262" s="225">
        <f>O262*H262</f>
        <v>0</v>
      </c>
      <c r="Q262" s="225">
        <v>0.1554</v>
      </c>
      <c r="R262" s="225">
        <f>Q262*H262</f>
        <v>55.3224</v>
      </c>
      <c r="S262" s="225">
        <v>0</v>
      </c>
      <c r="T262" s="225">
        <f>S262*H262</f>
        <v>0</v>
      </c>
      <c r="U262" s="226" t="s">
        <v>1</v>
      </c>
      <c r="V262" s="37"/>
      <c r="W262" s="37"/>
      <c r="X262" s="37"/>
      <c r="Y262" s="37"/>
      <c r="Z262" s="37"/>
      <c r="AA262" s="37"/>
      <c r="AB262" s="37"/>
      <c r="AC262" s="37"/>
      <c r="AD262" s="37"/>
      <c r="AE262" s="37"/>
      <c r="AR262" s="227" t="s">
        <v>138</v>
      </c>
      <c r="AT262" s="227" t="s">
        <v>133</v>
      </c>
      <c r="AU262" s="227" t="s">
        <v>83</v>
      </c>
      <c r="AY262" s="16" t="s">
        <v>131</v>
      </c>
      <c r="BE262" s="228">
        <f>IF(N262="základní",J262,0)</f>
        <v>0</v>
      </c>
      <c r="BF262" s="228">
        <f>IF(N262="snížená",J262,0)</f>
        <v>0</v>
      </c>
      <c r="BG262" s="228">
        <f>IF(N262="zákl. přenesená",J262,0)</f>
        <v>0</v>
      </c>
      <c r="BH262" s="228">
        <f>IF(N262="sníž. přenesená",J262,0)</f>
        <v>0</v>
      </c>
      <c r="BI262" s="228">
        <f>IF(N262="nulová",J262,0)</f>
        <v>0</v>
      </c>
      <c r="BJ262" s="16" t="s">
        <v>81</v>
      </c>
      <c r="BK262" s="228">
        <f>ROUND(I262*H262,2)</f>
        <v>0</v>
      </c>
      <c r="BL262" s="16" t="s">
        <v>138</v>
      </c>
      <c r="BM262" s="227" t="s">
        <v>388</v>
      </c>
    </row>
    <row r="263" spans="1:47" s="2" customFormat="1" ht="12">
      <c r="A263" s="37"/>
      <c r="B263" s="38"/>
      <c r="C263" s="39"/>
      <c r="D263" s="229" t="s">
        <v>140</v>
      </c>
      <c r="E263" s="39"/>
      <c r="F263" s="230" t="s">
        <v>389</v>
      </c>
      <c r="G263" s="39"/>
      <c r="H263" s="39"/>
      <c r="I263" s="231"/>
      <c r="J263" s="39"/>
      <c r="K263" s="39"/>
      <c r="L263" s="43"/>
      <c r="M263" s="232"/>
      <c r="N263" s="233"/>
      <c r="O263" s="90"/>
      <c r="P263" s="90"/>
      <c r="Q263" s="90"/>
      <c r="R263" s="90"/>
      <c r="S263" s="90"/>
      <c r="T263" s="90"/>
      <c r="U263" s="91"/>
      <c r="V263" s="37"/>
      <c r="W263" s="37"/>
      <c r="X263" s="37"/>
      <c r="Y263" s="37"/>
      <c r="Z263" s="37"/>
      <c r="AA263" s="37"/>
      <c r="AB263" s="37"/>
      <c r="AC263" s="37"/>
      <c r="AD263" s="37"/>
      <c r="AE263" s="37"/>
      <c r="AT263" s="16" t="s">
        <v>140</v>
      </c>
      <c r="AU263" s="16" t="s">
        <v>83</v>
      </c>
    </row>
    <row r="264" spans="1:47" s="2" customFormat="1" ht="12">
      <c r="A264" s="37"/>
      <c r="B264" s="38"/>
      <c r="C264" s="39"/>
      <c r="D264" s="234" t="s">
        <v>142</v>
      </c>
      <c r="E264" s="39"/>
      <c r="F264" s="235" t="s">
        <v>390</v>
      </c>
      <c r="G264" s="39"/>
      <c r="H264" s="39"/>
      <c r="I264" s="231"/>
      <c r="J264" s="39"/>
      <c r="K264" s="39"/>
      <c r="L264" s="43"/>
      <c r="M264" s="232"/>
      <c r="N264" s="233"/>
      <c r="O264" s="90"/>
      <c r="P264" s="90"/>
      <c r="Q264" s="90"/>
      <c r="R264" s="90"/>
      <c r="S264" s="90"/>
      <c r="T264" s="90"/>
      <c r="U264" s="91"/>
      <c r="V264" s="37"/>
      <c r="W264" s="37"/>
      <c r="X264" s="37"/>
      <c r="Y264" s="37"/>
      <c r="Z264" s="37"/>
      <c r="AA264" s="37"/>
      <c r="AB264" s="37"/>
      <c r="AC264" s="37"/>
      <c r="AD264" s="37"/>
      <c r="AE264" s="37"/>
      <c r="AT264" s="16" t="s">
        <v>142</v>
      </c>
      <c r="AU264" s="16" t="s">
        <v>83</v>
      </c>
    </row>
    <row r="265" spans="1:51" s="13" customFormat="1" ht="12">
      <c r="A265" s="13"/>
      <c r="B265" s="236"/>
      <c r="C265" s="237"/>
      <c r="D265" s="234" t="s">
        <v>144</v>
      </c>
      <c r="E265" s="238" t="s">
        <v>1</v>
      </c>
      <c r="F265" s="239" t="s">
        <v>391</v>
      </c>
      <c r="G265" s="237"/>
      <c r="H265" s="240">
        <v>356</v>
      </c>
      <c r="I265" s="241"/>
      <c r="J265" s="237"/>
      <c r="K265" s="237"/>
      <c r="L265" s="242"/>
      <c r="M265" s="243"/>
      <c r="N265" s="244"/>
      <c r="O265" s="244"/>
      <c r="P265" s="244"/>
      <c r="Q265" s="244"/>
      <c r="R265" s="244"/>
      <c r="S265" s="244"/>
      <c r="T265" s="244"/>
      <c r="U265" s="245"/>
      <c r="V265" s="13"/>
      <c r="W265" s="13"/>
      <c r="X265" s="13"/>
      <c r="Y265" s="13"/>
      <c r="Z265" s="13"/>
      <c r="AA265" s="13"/>
      <c r="AB265" s="13"/>
      <c r="AC265" s="13"/>
      <c r="AD265" s="13"/>
      <c r="AE265" s="13"/>
      <c r="AT265" s="246" t="s">
        <v>144</v>
      </c>
      <c r="AU265" s="246" t="s">
        <v>83</v>
      </c>
      <c r="AV265" s="13" t="s">
        <v>83</v>
      </c>
      <c r="AW265" s="13" t="s">
        <v>30</v>
      </c>
      <c r="AX265" s="13" t="s">
        <v>73</v>
      </c>
      <c r="AY265" s="246" t="s">
        <v>131</v>
      </c>
    </row>
    <row r="266" spans="1:51" s="14" customFormat="1" ht="12">
      <c r="A266" s="14"/>
      <c r="B266" s="247"/>
      <c r="C266" s="248"/>
      <c r="D266" s="234" t="s">
        <v>144</v>
      </c>
      <c r="E266" s="249" t="s">
        <v>1</v>
      </c>
      <c r="F266" s="250" t="s">
        <v>152</v>
      </c>
      <c r="G266" s="248"/>
      <c r="H266" s="251">
        <v>356</v>
      </c>
      <c r="I266" s="252"/>
      <c r="J266" s="248"/>
      <c r="K266" s="248"/>
      <c r="L266" s="253"/>
      <c r="M266" s="254"/>
      <c r="N266" s="255"/>
      <c r="O266" s="255"/>
      <c r="P266" s="255"/>
      <c r="Q266" s="255"/>
      <c r="R266" s="255"/>
      <c r="S266" s="255"/>
      <c r="T266" s="255"/>
      <c r="U266" s="256"/>
      <c r="V266" s="14"/>
      <c r="W266" s="14"/>
      <c r="X266" s="14"/>
      <c r="Y266" s="14"/>
      <c r="Z266" s="14"/>
      <c r="AA266" s="14"/>
      <c r="AB266" s="14"/>
      <c r="AC266" s="14"/>
      <c r="AD266" s="14"/>
      <c r="AE266" s="14"/>
      <c r="AT266" s="257" t="s">
        <v>144</v>
      </c>
      <c r="AU266" s="257" t="s">
        <v>83</v>
      </c>
      <c r="AV266" s="14" t="s">
        <v>138</v>
      </c>
      <c r="AW266" s="14" t="s">
        <v>30</v>
      </c>
      <c r="AX266" s="14" t="s">
        <v>81</v>
      </c>
      <c r="AY266" s="257" t="s">
        <v>131</v>
      </c>
    </row>
    <row r="267" spans="1:65" s="2" customFormat="1" ht="16.5" customHeight="1">
      <c r="A267" s="37"/>
      <c r="B267" s="38"/>
      <c r="C267" s="258" t="s">
        <v>392</v>
      </c>
      <c r="D267" s="258" t="s">
        <v>196</v>
      </c>
      <c r="E267" s="259" t="s">
        <v>393</v>
      </c>
      <c r="F267" s="260" t="s">
        <v>394</v>
      </c>
      <c r="G267" s="261" t="s">
        <v>162</v>
      </c>
      <c r="H267" s="262">
        <v>356</v>
      </c>
      <c r="I267" s="263"/>
      <c r="J267" s="264">
        <f>ROUND(I267*H267,2)</f>
        <v>0</v>
      </c>
      <c r="K267" s="260" t="s">
        <v>137</v>
      </c>
      <c r="L267" s="265"/>
      <c r="M267" s="266" t="s">
        <v>1</v>
      </c>
      <c r="N267" s="267" t="s">
        <v>38</v>
      </c>
      <c r="O267" s="90"/>
      <c r="P267" s="225">
        <f>O267*H267</f>
        <v>0</v>
      </c>
      <c r="Q267" s="225">
        <v>0.08</v>
      </c>
      <c r="R267" s="225">
        <f>Q267*H267</f>
        <v>28.48</v>
      </c>
      <c r="S267" s="225">
        <v>0</v>
      </c>
      <c r="T267" s="225">
        <f>S267*H267</f>
        <v>0</v>
      </c>
      <c r="U267" s="226" t="s">
        <v>1</v>
      </c>
      <c r="V267" s="37"/>
      <c r="W267" s="37"/>
      <c r="X267" s="37"/>
      <c r="Y267" s="37"/>
      <c r="Z267" s="37"/>
      <c r="AA267" s="37"/>
      <c r="AB267" s="37"/>
      <c r="AC267" s="37"/>
      <c r="AD267" s="37"/>
      <c r="AE267" s="37"/>
      <c r="AR267" s="227" t="s">
        <v>188</v>
      </c>
      <c r="AT267" s="227" t="s">
        <v>196</v>
      </c>
      <c r="AU267" s="227" t="s">
        <v>83</v>
      </c>
      <c r="AY267" s="16" t="s">
        <v>131</v>
      </c>
      <c r="BE267" s="228">
        <f>IF(N267="základní",J267,0)</f>
        <v>0</v>
      </c>
      <c r="BF267" s="228">
        <f>IF(N267="snížená",J267,0)</f>
        <v>0</v>
      </c>
      <c r="BG267" s="228">
        <f>IF(N267="zákl. přenesená",J267,0)</f>
        <v>0</v>
      </c>
      <c r="BH267" s="228">
        <f>IF(N267="sníž. přenesená",J267,0)</f>
        <v>0</v>
      </c>
      <c r="BI267" s="228">
        <f>IF(N267="nulová",J267,0)</f>
        <v>0</v>
      </c>
      <c r="BJ267" s="16" t="s">
        <v>81</v>
      </c>
      <c r="BK267" s="228">
        <f>ROUND(I267*H267,2)</f>
        <v>0</v>
      </c>
      <c r="BL267" s="16" t="s">
        <v>138</v>
      </c>
      <c r="BM267" s="227" t="s">
        <v>395</v>
      </c>
    </row>
    <row r="268" spans="1:65" s="2" customFormat="1" ht="55.5" customHeight="1">
      <c r="A268" s="37"/>
      <c r="B268" s="38"/>
      <c r="C268" s="216" t="s">
        <v>396</v>
      </c>
      <c r="D268" s="216" t="s">
        <v>133</v>
      </c>
      <c r="E268" s="217" t="s">
        <v>397</v>
      </c>
      <c r="F268" s="218" t="s">
        <v>398</v>
      </c>
      <c r="G268" s="219" t="s">
        <v>162</v>
      </c>
      <c r="H268" s="220">
        <v>62</v>
      </c>
      <c r="I268" s="221"/>
      <c r="J268" s="222">
        <f>ROUND(I268*H268,2)</f>
        <v>0</v>
      </c>
      <c r="K268" s="218" t="s">
        <v>137</v>
      </c>
      <c r="L268" s="43"/>
      <c r="M268" s="223" t="s">
        <v>1</v>
      </c>
      <c r="N268" s="224" t="s">
        <v>38</v>
      </c>
      <c r="O268" s="90"/>
      <c r="P268" s="225">
        <f>O268*H268</f>
        <v>0</v>
      </c>
      <c r="Q268" s="225">
        <v>9E-05</v>
      </c>
      <c r="R268" s="225">
        <f>Q268*H268</f>
        <v>0.005580000000000001</v>
      </c>
      <c r="S268" s="225">
        <v>0</v>
      </c>
      <c r="T268" s="225">
        <f>S268*H268</f>
        <v>0</v>
      </c>
      <c r="U268" s="226" t="s">
        <v>1</v>
      </c>
      <c r="V268" s="37"/>
      <c r="W268" s="37"/>
      <c r="X268" s="37"/>
      <c r="Y268" s="37"/>
      <c r="Z268" s="37"/>
      <c r="AA268" s="37"/>
      <c r="AB268" s="37"/>
      <c r="AC268" s="37"/>
      <c r="AD268" s="37"/>
      <c r="AE268" s="37"/>
      <c r="AR268" s="227" t="s">
        <v>138</v>
      </c>
      <c r="AT268" s="227" t="s">
        <v>133</v>
      </c>
      <c r="AU268" s="227" t="s">
        <v>83</v>
      </c>
      <c r="AY268" s="16" t="s">
        <v>131</v>
      </c>
      <c r="BE268" s="228">
        <f>IF(N268="základní",J268,0)</f>
        <v>0</v>
      </c>
      <c r="BF268" s="228">
        <f>IF(N268="snížená",J268,0)</f>
        <v>0</v>
      </c>
      <c r="BG268" s="228">
        <f>IF(N268="zákl. přenesená",J268,0)</f>
        <v>0</v>
      </c>
      <c r="BH268" s="228">
        <f>IF(N268="sníž. přenesená",J268,0)</f>
        <v>0</v>
      </c>
      <c r="BI268" s="228">
        <f>IF(N268="nulová",J268,0)</f>
        <v>0</v>
      </c>
      <c r="BJ268" s="16" t="s">
        <v>81</v>
      </c>
      <c r="BK268" s="228">
        <f>ROUND(I268*H268,2)</f>
        <v>0</v>
      </c>
      <c r="BL268" s="16" t="s">
        <v>138</v>
      </c>
      <c r="BM268" s="227" t="s">
        <v>399</v>
      </c>
    </row>
    <row r="269" spans="1:47" s="2" customFormat="1" ht="12">
      <c r="A269" s="37"/>
      <c r="B269" s="38"/>
      <c r="C269" s="39"/>
      <c r="D269" s="229" t="s">
        <v>140</v>
      </c>
      <c r="E269" s="39"/>
      <c r="F269" s="230" t="s">
        <v>400</v>
      </c>
      <c r="G269" s="39"/>
      <c r="H269" s="39"/>
      <c r="I269" s="231"/>
      <c r="J269" s="39"/>
      <c r="K269" s="39"/>
      <c r="L269" s="43"/>
      <c r="M269" s="232"/>
      <c r="N269" s="233"/>
      <c r="O269" s="90"/>
      <c r="P269" s="90"/>
      <c r="Q269" s="90"/>
      <c r="R269" s="90"/>
      <c r="S269" s="90"/>
      <c r="T269" s="90"/>
      <c r="U269" s="91"/>
      <c r="V269" s="37"/>
      <c r="W269" s="37"/>
      <c r="X269" s="37"/>
      <c r="Y269" s="37"/>
      <c r="Z269" s="37"/>
      <c r="AA269" s="37"/>
      <c r="AB269" s="37"/>
      <c r="AC269" s="37"/>
      <c r="AD269" s="37"/>
      <c r="AE269" s="37"/>
      <c r="AT269" s="16" t="s">
        <v>140</v>
      </c>
      <c r="AU269" s="16" t="s">
        <v>83</v>
      </c>
    </row>
    <row r="270" spans="1:47" s="2" customFormat="1" ht="12">
      <c r="A270" s="37"/>
      <c r="B270" s="38"/>
      <c r="C270" s="39"/>
      <c r="D270" s="234" t="s">
        <v>142</v>
      </c>
      <c r="E270" s="39"/>
      <c r="F270" s="235" t="s">
        <v>401</v>
      </c>
      <c r="G270" s="39"/>
      <c r="H270" s="39"/>
      <c r="I270" s="231"/>
      <c r="J270" s="39"/>
      <c r="K270" s="39"/>
      <c r="L270" s="43"/>
      <c r="M270" s="232"/>
      <c r="N270" s="233"/>
      <c r="O270" s="90"/>
      <c r="P270" s="90"/>
      <c r="Q270" s="90"/>
      <c r="R270" s="90"/>
      <c r="S270" s="90"/>
      <c r="T270" s="90"/>
      <c r="U270" s="91"/>
      <c r="V270" s="37"/>
      <c r="W270" s="37"/>
      <c r="X270" s="37"/>
      <c r="Y270" s="37"/>
      <c r="Z270" s="37"/>
      <c r="AA270" s="37"/>
      <c r="AB270" s="37"/>
      <c r="AC270" s="37"/>
      <c r="AD270" s="37"/>
      <c r="AE270" s="37"/>
      <c r="AT270" s="16" t="s">
        <v>142</v>
      </c>
      <c r="AU270" s="16" t="s">
        <v>83</v>
      </c>
    </row>
    <row r="271" spans="1:51" s="13" customFormat="1" ht="12">
      <c r="A271" s="13"/>
      <c r="B271" s="236"/>
      <c r="C271" s="237"/>
      <c r="D271" s="234" t="s">
        <v>144</v>
      </c>
      <c r="E271" s="238" t="s">
        <v>1</v>
      </c>
      <c r="F271" s="239" t="s">
        <v>402</v>
      </c>
      <c r="G271" s="237"/>
      <c r="H271" s="240">
        <v>62</v>
      </c>
      <c r="I271" s="241"/>
      <c r="J271" s="237"/>
      <c r="K271" s="237"/>
      <c r="L271" s="242"/>
      <c r="M271" s="243"/>
      <c r="N271" s="244"/>
      <c r="O271" s="244"/>
      <c r="P271" s="244"/>
      <c r="Q271" s="244"/>
      <c r="R271" s="244"/>
      <c r="S271" s="244"/>
      <c r="T271" s="244"/>
      <c r="U271" s="245"/>
      <c r="V271" s="13"/>
      <c r="W271" s="13"/>
      <c r="X271" s="13"/>
      <c r="Y271" s="13"/>
      <c r="Z271" s="13"/>
      <c r="AA271" s="13"/>
      <c r="AB271" s="13"/>
      <c r="AC271" s="13"/>
      <c r="AD271" s="13"/>
      <c r="AE271" s="13"/>
      <c r="AT271" s="246" t="s">
        <v>144</v>
      </c>
      <c r="AU271" s="246" t="s">
        <v>83</v>
      </c>
      <c r="AV271" s="13" t="s">
        <v>83</v>
      </c>
      <c r="AW271" s="13" t="s">
        <v>30</v>
      </c>
      <c r="AX271" s="13" t="s">
        <v>81</v>
      </c>
      <c r="AY271" s="246" t="s">
        <v>131</v>
      </c>
    </row>
    <row r="272" spans="1:65" s="2" customFormat="1" ht="37.8" customHeight="1">
      <c r="A272" s="37"/>
      <c r="B272" s="38"/>
      <c r="C272" s="216" t="s">
        <v>403</v>
      </c>
      <c r="D272" s="216" t="s">
        <v>133</v>
      </c>
      <c r="E272" s="217" t="s">
        <v>404</v>
      </c>
      <c r="F272" s="218" t="s">
        <v>405</v>
      </c>
      <c r="G272" s="219" t="s">
        <v>162</v>
      </c>
      <c r="H272" s="220">
        <v>62</v>
      </c>
      <c r="I272" s="221"/>
      <c r="J272" s="222">
        <f>ROUND(I272*H272,2)</f>
        <v>0</v>
      </c>
      <c r="K272" s="218" t="s">
        <v>137</v>
      </c>
      <c r="L272" s="43"/>
      <c r="M272" s="223" t="s">
        <v>1</v>
      </c>
      <c r="N272" s="224" t="s">
        <v>38</v>
      </c>
      <c r="O272" s="90"/>
      <c r="P272" s="225">
        <f>O272*H272</f>
        <v>0</v>
      </c>
      <c r="Q272" s="225">
        <v>0</v>
      </c>
      <c r="R272" s="225">
        <f>Q272*H272</f>
        <v>0</v>
      </c>
      <c r="S272" s="225">
        <v>0</v>
      </c>
      <c r="T272" s="225">
        <f>S272*H272</f>
        <v>0</v>
      </c>
      <c r="U272" s="226" t="s">
        <v>1</v>
      </c>
      <c r="V272" s="37"/>
      <c r="W272" s="37"/>
      <c r="X272" s="37"/>
      <c r="Y272" s="37"/>
      <c r="Z272" s="37"/>
      <c r="AA272" s="37"/>
      <c r="AB272" s="37"/>
      <c r="AC272" s="37"/>
      <c r="AD272" s="37"/>
      <c r="AE272" s="37"/>
      <c r="AR272" s="227" t="s">
        <v>138</v>
      </c>
      <c r="AT272" s="227" t="s">
        <v>133</v>
      </c>
      <c r="AU272" s="227" t="s">
        <v>83</v>
      </c>
      <c r="AY272" s="16" t="s">
        <v>131</v>
      </c>
      <c r="BE272" s="228">
        <f>IF(N272="základní",J272,0)</f>
        <v>0</v>
      </c>
      <c r="BF272" s="228">
        <f>IF(N272="snížená",J272,0)</f>
        <v>0</v>
      </c>
      <c r="BG272" s="228">
        <f>IF(N272="zákl. přenesená",J272,0)</f>
        <v>0</v>
      </c>
      <c r="BH272" s="228">
        <f>IF(N272="sníž. přenesená",J272,0)</f>
        <v>0</v>
      </c>
      <c r="BI272" s="228">
        <f>IF(N272="nulová",J272,0)</f>
        <v>0</v>
      </c>
      <c r="BJ272" s="16" t="s">
        <v>81</v>
      </c>
      <c r="BK272" s="228">
        <f>ROUND(I272*H272,2)</f>
        <v>0</v>
      </c>
      <c r="BL272" s="16" t="s">
        <v>138</v>
      </c>
      <c r="BM272" s="227" t="s">
        <v>406</v>
      </c>
    </row>
    <row r="273" spans="1:47" s="2" customFormat="1" ht="12">
      <c r="A273" s="37"/>
      <c r="B273" s="38"/>
      <c r="C273" s="39"/>
      <c r="D273" s="229" t="s">
        <v>140</v>
      </c>
      <c r="E273" s="39"/>
      <c r="F273" s="230" t="s">
        <v>407</v>
      </c>
      <c r="G273" s="39"/>
      <c r="H273" s="39"/>
      <c r="I273" s="231"/>
      <c r="J273" s="39"/>
      <c r="K273" s="39"/>
      <c r="L273" s="43"/>
      <c r="M273" s="232"/>
      <c r="N273" s="233"/>
      <c r="O273" s="90"/>
      <c r="P273" s="90"/>
      <c r="Q273" s="90"/>
      <c r="R273" s="90"/>
      <c r="S273" s="90"/>
      <c r="T273" s="90"/>
      <c r="U273" s="91"/>
      <c r="V273" s="37"/>
      <c r="W273" s="37"/>
      <c r="X273" s="37"/>
      <c r="Y273" s="37"/>
      <c r="Z273" s="37"/>
      <c r="AA273" s="37"/>
      <c r="AB273" s="37"/>
      <c r="AC273" s="37"/>
      <c r="AD273" s="37"/>
      <c r="AE273" s="37"/>
      <c r="AT273" s="16" t="s">
        <v>140</v>
      </c>
      <c r="AU273" s="16" t="s">
        <v>83</v>
      </c>
    </row>
    <row r="274" spans="1:47" s="2" customFormat="1" ht="12">
      <c r="A274" s="37"/>
      <c r="B274" s="38"/>
      <c r="C274" s="39"/>
      <c r="D274" s="234" t="s">
        <v>142</v>
      </c>
      <c r="E274" s="39"/>
      <c r="F274" s="235" t="s">
        <v>408</v>
      </c>
      <c r="G274" s="39"/>
      <c r="H274" s="39"/>
      <c r="I274" s="231"/>
      <c r="J274" s="39"/>
      <c r="K274" s="39"/>
      <c r="L274" s="43"/>
      <c r="M274" s="232"/>
      <c r="N274" s="233"/>
      <c r="O274" s="90"/>
      <c r="P274" s="90"/>
      <c r="Q274" s="90"/>
      <c r="R274" s="90"/>
      <c r="S274" s="90"/>
      <c r="T274" s="90"/>
      <c r="U274" s="91"/>
      <c r="V274" s="37"/>
      <c r="W274" s="37"/>
      <c r="X274" s="37"/>
      <c r="Y274" s="37"/>
      <c r="Z274" s="37"/>
      <c r="AA274" s="37"/>
      <c r="AB274" s="37"/>
      <c r="AC274" s="37"/>
      <c r="AD274" s="37"/>
      <c r="AE274" s="37"/>
      <c r="AT274" s="16" t="s">
        <v>142</v>
      </c>
      <c r="AU274" s="16" t="s">
        <v>83</v>
      </c>
    </row>
    <row r="275" spans="1:65" s="2" customFormat="1" ht="24.15" customHeight="1">
      <c r="A275" s="37"/>
      <c r="B275" s="38"/>
      <c r="C275" s="216" t="s">
        <v>409</v>
      </c>
      <c r="D275" s="216" t="s">
        <v>133</v>
      </c>
      <c r="E275" s="217" t="s">
        <v>410</v>
      </c>
      <c r="F275" s="218" t="s">
        <v>411</v>
      </c>
      <c r="G275" s="219" t="s">
        <v>162</v>
      </c>
      <c r="H275" s="220">
        <v>62</v>
      </c>
      <c r="I275" s="221"/>
      <c r="J275" s="222">
        <f>ROUND(I275*H275,2)</f>
        <v>0</v>
      </c>
      <c r="K275" s="218" t="s">
        <v>137</v>
      </c>
      <c r="L275" s="43"/>
      <c r="M275" s="223" t="s">
        <v>1</v>
      </c>
      <c r="N275" s="224" t="s">
        <v>38</v>
      </c>
      <c r="O275" s="90"/>
      <c r="P275" s="225">
        <f>O275*H275</f>
        <v>0</v>
      </c>
      <c r="Q275" s="225">
        <v>0</v>
      </c>
      <c r="R275" s="225">
        <f>Q275*H275</f>
        <v>0</v>
      </c>
      <c r="S275" s="225">
        <v>0</v>
      </c>
      <c r="T275" s="225">
        <f>S275*H275</f>
        <v>0</v>
      </c>
      <c r="U275" s="226" t="s">
        <v>1</v>
      </c>
      <c r="V275" s="37"/>
      <c r="W275" s="37"/>
      <c r="X275" s="37"/>
      <c r="Y275" s="37"/>
      <c r="Z275" s="37"/>
      <c r="AA275" s="37"/>
      <c r="AB275" s="37"/>
      <c r="AC275" s="37"/>
      <c r="AD275" s="37"/>
      <c r="AE275" s="37"/>
      <c r="AR275" s="227" t="s">
        <v>138</v>
      </c>
      <c r="AT275" s="227" t="s">
        <v>133</v>
      </c>
      <c r="AU275" s="227" t="s">
        <v>83</v>
      </c>
      <c r="AY275" s="16" t="s">
        <v>131</v>
      </c>
      <c r="BE275" s="228">
        <f>IF(N275="základní",J275,0)</f>
        <v>0</v>
      </c>
      <c r="BF275" s="228">
        <f>IF(N275="snížená",J275,0)</f>
        <v>0</v>
      </c>
      <c r="BG275" s="228">
        <f>IF(N275="zákl. přenesená",J275,0)</f>
        <v>0</v>
      </c>
      <c r="BH275" s="228">
        <f>IF(N275="sníž. přenesená",J275,0)</f>
        <v>0</v>
      </c>
      <c r="BI275" s="228">
        <f>IF(N275="nulová",J275,0)</f>
        <v>0</v>
      </c>
      <c r="BJ275" s="16" t="s">
        <v>81</v>
      </c>
      <c r="BK275" s="228">
        <f>ROUND(I275*H275,2)</f>
        <v>0</v>
      </c>
      <c r="BL275" s="16" t="s">
        <v>138</v>
      </c>
      <c r="BM275" s="227" t="s">
        <v>412</v>
      </c>
    </row>
    <row r="276" spans="1:47" s="2" customFormat="1" ht="12">
      <c r="A276" s="37"/>
      <c r="B276" s="38"/>
      <c r="C276" s="39"/>
      <c r="D276" s="229" t="s">
        <v>140</v>
      </c>
      <c r="E276" s="39"/>
      <c r="F276" s="230" t="s">
        <v>413</v>
      </c>
      <c r="G276" s="39"/>
      <c r="H276" s="39"/>
      <c r="I276" s="231"/>
      <c r="J276" s="39"/>
      <c r="K276" s="39"/>
      <c r="L276" s="43"/>
      <c r="M276" s="232"/>
      <c r="N276" s="233"/>
      <c r="O276" s="90"/>
      <c r="P276" s="90"/>
      <c r="Q276" s="90"/>
      <c r="R276" s="90"/>
      <c r="S276" s="90"/>
      <c r="T276" s="90"/>
      <c r="U276" s="91"/>
      <c r="V276" s="37"/>
      <c r="W276" s="37"/>
      <c r="X276" s="37"/>
      <c r="Y276" s="37"/>
      <c r="Z276" s="37"/>
      <c r="AA276" s="37"/>
      <c r="AB276" s="37"/>
      <c r="AC276" s="37"/>
      <c r="AD276" s="37"/>
      <c r="AE276" s="37"/>
      <c r="AT276" s="16" t="s">
        <v>140</v>
      </c>
      <c r="AU276" s="16" t="s">
        <v>83</v>
      </c>
    </row>
    <row r="277" spans="1:47" s="2" customFormat="1" ht="12">
      <c r="A277" s="37"/>
      <c r="B277" s="38"/>
      <c r="C277" s="39"/>
      <c r="D277" s="234" t="s">
        <v>142</v>
      </c>
      <c r="E277" s="39"/>
      <c r="F277" s="235" t="s">
        <v>414</v>
      </c>
      <c r="G277" s="39"/>
      <c r="H277" s="39"/>
      <c r="I277" s="231"/>
      <c r="J277" s="39"/>
      <c r="K277" s="39"/>
      <c r="L277" s="43"/>
      <c r="M277" s="232"/>
      <c r="N277" s="233"/>
      <c r="O277" s="90"/>
      <c r="P277" s="90"/>
      <c r="Q277" s="90"/>
      <c r="R277" s="90"/>
      <c r="S277" s="90"/>
      <c r="T277" s="90"/>
      <c r="U277" s="91"/>
      <c r="V277" s="37"/>
      <c r="W277" s="37"/>
      <c r="X277" s="37"/>
      <c r="Y277" s="37"/>
      <c r="Z277" s="37"/>
      <c r="AA277" s="37"/>
      <c r="AB277" s="37"/>
      <c r="AC277" s="37"/>
      <c r="AD277" s="37"/>
      <c r="AE277" s="37"/>
      <c r="AT277" s="16" t="s">
        <v>142</v>
      </c>
      <c r="AU277" s="16" t="s">
        <v>83</v>
      </c>
    </row>
    <row r="278" spans="1:65" s="2" customFormat="1" ht="55.5" customHeight="1">
      <c r="A278" s="37"/>
      <c r="B278" s="38"/>
      <c r="C278" s="216" t="s">
        <v>415</v>
      </c>
      <c r="D278" s="216" t="s">
        <v>133</v>
      </c>
      <c r="E278" s="217" t="s">
        <v>416</v>
      </c>
      <c r="F278" s="218" t="s">
        <v>417</v>
      </c>
      <c r="G278" s="219" t="s">
        <v>289</v>
      </c>
      <c r="H278" s="220">
        <v>2</v>
      </c>
      <c r="I278" s="221"/>
      <c r="J278" s="222">
        <f>ROUND(I278*H278,2)</f>
        <v>0</v>
      </c>
      <c r="K278" s="218" t="s">
        <v>137</v>
      </c>
      <c r="L278" s="43"/>
      <c r="M278" s="223" t="s">
        <v>1</v>
      </c>
      <c r="N278" s="224" t="s">
        <v>38</v>
      </c>
      <c r="O278" s="90"/>
      <c r="P278" s="225">
        <f>O278*H278</f>
        <v>0</v>
      </c>
      <c r="Q278" s="225">
        <v>0</v>
      </c>
      <c r="R278" s="225">
        <f>Q278*H278</f>
        <v>0</v>
      </c>
      <c r="S278" s="225">
        <v>0.082</v>
      </c>
      <c r="T278" s="225">
        <f>S278*H278</f>
        <v>0.164</v>
      </c>
      <c r="U278" s="226" t="s">
        <v>1</v>
      </c>
      <c r="V278" s="37"/>
      <c r="W278" s="37"/>
      <c r="X278" s="37"/>
      <c r="Y278" s="37"/>
      <c r="Z278" s="37"/>
      <c r="AA278" s="37"/>
      <c r="AB278" s="37"/>
      <c r="AC278" s="37"/>
      <c r="AD278" s="37"/>
      <c r="AE278" s="37"/>
      <c r="AR278" s="227" t="s">
        <v>138</v>
      </c>
      <c r="AT278" s="227" t="s">
        <v>133</v>
      </c>
      <c r="AU278" s="227" t="s">
        <v>83</v>
      </c>
      <c r="AY278" s="16" t="s">
        <v>131</v>
      </c>
      <c r="BE278" s="228">
        <f>IF(N278="základní",J278,0)</f>
        <v>0</v>
      </c>
      <c r="BF278" s="228">
        <f>IF(N278="snížená",J278,0)</f>
        <v>0</v>
      </c>
      <c r="BG278" s="228">
        <f>IF(N278="zákl. přenesená",J278,0)</f>
        <v>0</v>
      </c>
      <c r="BH278" s="228">
        <f>IF(N278="sníž. přenesená",J278,0)</f>
        <v>0</v>
      </c>
      <c r="BI278" s="228">
        <f>IF(N278="nulová",J278,0)</f>
        <v>0</v>
      </c>
      <c r="BJ278" s="16" t="s">
        <v>81</v>
      </c>
      <c r="BK278" s="228">
        <f>ROUND(I278*H278,2)</f>
        <v>0</v>
      </c>
      <c r="BL278" s="16" t="s">
        <v>138</v>
      </c>
      <c r="BM278" s="227" t="s">
        <v>418</v>
      </c>
    </row>
    <row r="279" spans="1:47" s="2" customFormat="1" ht="12">
      <c r="A279" s="37"/>
      <c r="B279" s="38"/>
      <c r="C279" s="39"/>
      <c r="D279" s="229" t="s">
        <v>140</v>
      </c>
      <c r="E279" s="39"/>
      <c r="F279" s="230" t="s">
        <v>419</v>
      </c>
      <c r="G279" s="39"/>
      <c r="H279" s="39"/>
      <c r="I279" s="231"/>
      <c r="J279" s="39"/>
      <c r="K279" s="39"/>
      <c r="L279" s="43"/>
      <c r="M279" s="232"/>
      <c r="N279" s="233"/>
      <c r="O279" s="90"/>
      <c r="P279" s="90"/>
      <c r="Q279" s="90"/>
      <c r="R279" s="90"/>
      <c r="S279" s="90"/>
      <c r="T279" s="90"/>
      <c r="U279" s="91"/>
      <c r="V279" s="37"/>
      <c r="W279" s="37"/>
      <c r="X279" s="37"/>
      <c r="Y279" s="37"/>
      <c r="Z279" s="37"/>
      <c r="AA279" s="37"/>
      <c r="AB279" s="37"/>
      <c r="AC279" s="37"/>
      <c r="AD279" s="37"/>
      <c r="AE279" s="37"/>
      <c r="AT279" s="16" t="s">
        <v>140</v>
      </c>
      <c r="AU279" s="16" t="s">
        <v>83</v>
      </c>
    </row>
    <row r="280" spans="1:63" s="12" customFormat="1" ht="22.8" customHeight="1">
      <c r="A280" s="12"/>
      <c r="B280" s="200"/>
      <c r="C280" s="201"/>
      <c r="D280" s="202" t="s">
        <v>72</v>
      </c>
      <c r="E280" s="214" t="s">
        <v>420</v>
      </c>
      <c r="F280" s="214" t="s">
        <v>421</v>
      </c>
      <c r="G280" s="201"/>
      <c r="H280" s="201"/>
      <c r="I280" s="204"/>
      <c r="J280" s="215">
        <f>BK280</f>
        <v>0</v>
      </c>
      <c r="K280" s="201"/>
      <c r="L280" s="206"/>
      <c r="M280" s="207"/>
      <c r="N280" s="208"/>
      <c r="O280" s="208"/>
      <c r="P280" s="209">
        <f>SUM(P281:P292)</f>
        <v>0</v>
      </c>
      <c r="Q280" s="208"/>
      <c r="R280" s="209">
        <f>SUM(R281:R292)</f>
        <v>0</v>
      </c>
      <c r="S280" s="208"/>
      <c r="T280" s="209">
        <f>SUM(T281:T292)</f>
        <v>0</v>
      </c>
      <c r="U280" s="210"/>
      <c r="V280" s="12"/>
      <c r="W280" s="12"/>
      <c r="X280" s="12"/>
      <c r="Y280" s="12"/>
      <c r="Z280" s="12"/>
      <c r="AA280" s="12"/>
      <c r="AB280" s="12"/>
      <c r="AC280" s="12"/>
      <c r="AD280" s="12"/>
      <c r="AE280" s="12"/>
      <c r="AR280" s="211" t="s">
        <v>81</v>
      </c>
      <c r="AT280" s="212" t="s">
        <v>72</v>
      </c>
      <c r="AU280" s="212" t="s">
        <v>81</v>
      </c>
      <c r="AY280" s="211" t="s">
        <v>131</v>
      </c>
      <c r="BK280" s="213">
        <f>SUM(BK281:BK292)</f>
        <v>0</v>
      </c>
    </row>
    <row r="281" spans="1:65" s="2" customFormat="1" ht="44.25" customHeight="1">
      <c r="A281" s="37"/>
      <c r="B281" s="38"/>
      <c r="C281" s="216" t="s">
        <v>422</v>
      </c>
      <c r="D281" s="216" t="s">
        <v>133</v>
      </c>
      <c r="E281" s="217" t="s">
        <v>423</v>
      </c>
      <c r="F281" s="218" t="s">
        <v>210</v>
      </c>
      <c r="G281" s="219" t="s">
        <v>199</v>
      </c>
      <c r="H281" s="220">
        <v>1745.91</v>
      </c>
      <c r="I281" s="221"/>
      <c r="J281" s="222">
        <f>ROUND(I281*H281,2)</f>
        <v>0</v>
      </c>
      <c r="K281" s="218" t="s">
        <v>137</v>
      </c>
      <c r="L281" s="43"/>
      <c r="M281" s="223" t="s">
        <v>1</v>
      </c>
      <c r="N281" s="224" t="s">
        <v>38</v>
      </c>
      <c r="O281" s="90"/>
      <c r="P281" s="225">
        <f>O281*H281</f>
        <v>0</v>
      </c>
      <c r="Q281" s="225">
        <v>0</v>
      </c>
      <c r="R281" s="225">
        <f>Q281*H281</f>
        <v>0</v>
      </c>
      <c r="S281" s="225">
        <v>0</v>
      </c>
      <c r="T281" s="225">
        <f>S281*H281</f>
        <v>0</v>
      </c>
      <c r="U281" s="226" t="s">
        <v>1</v>
      </c>
      <c r="V281" s="37"/>
      <c r="W281" s="37"/>
      <c r="X281" s="37"/>
      <c r="Y281" s="37"/>
      <c r="Z281" s="37"/>
      <c r="AA281" s="37"/>
      <c r="AB281" s="37"/>
      <c r="AC281" s="37"/>
      <c r="AD281" s="37"/>
      <c r="AE281" s="37"/>
      <c r="AR281" s="227" t="s">
        <v>138</v>
      </c>
      <c r="AT281" s="227" t="s">
        <v>133</v>
      </c>
      <c r="AU281" s="227" t="s">
        <v>83</v>
      </c>
      <c r="AY281" s="16" t="s">
        <v>131</v>
      </c>
      <c r="BE281" s="228">
        <f>IF(N281="základní",J281,0)</f>
        <v>0</v>
      </c>
      <c r="BF281" s="228">
        <f>IF(N281="snížená",J281,0)</f>
        <v>0</v>
      </c>
      <c r="BG281" s="228">
        <f>IF(N281="zákl. přenesená",J281,0)</f>
        <v>0</v>
      </c>
      <c r="BH281" s="228">
        <f>IF(N281="sníž. přenesená",J281,0)</f>
        <v>0</v>
      </c>
      <c r="BI281" s="228">
        <f>IF(N281="nulová",J281,0)</f>
        <v>0</v>
      </c>
      <c r="BJ281" s="16" t="s">
        <v>81</v>
      </c>
      <c r="BK281" s="228">
        <f>ROUND(I281*H281,2)</f>
        <v>0</v>
      </c>
      <c r="BL281" s="16" t="s">
        <v>138</v>
      </c>
      <c r="BM281" s="227" t="s">
        <v>424</v>
      </c>
    </row>
    <row r="282" spans="1:47" s="2" customFormat="1" ht="12">
      <c r="A282" s="37"/>
      <c r="B282" s="38"/>
      <c r="C282" s="39"/>
      <c r="D282" s="229" t="s">
        <v>140</v>
      </c>
      <c r="E282" s="39"/>
      <c r="F282" s="230" t="s">
        <v>425</v>
      </c>
      <c r="G282" s="39"/>
      <c r="H282" s="39"/>
      <c r="I282" s="231"/>
      <c r="J282" s="39"/>
      <c r="K282" s="39"/>
      <c r="L282" s="43"/>
      <c r="M282" s="232"/>
      <c r="N282" s="233"/>
      <c r="O282" s="90"/>
      <c r="P282" s="90"/>
      <c r="Q282" s="90"/>
      <c r="R282" s="90"/>
      <c r="S282" s="90"/>
      <c r="T282" s="90"/>
      <c r="U282" s="91"/>
      <c r="V282" s="37"/>
      <c r="W282" s="37"/>
      <c r="X282" s="37"/>
      <c r="Y282" s="37"/>
      <c r="Z282" s="37"/>
      <c r="AA282" s="37"/>
      <c r="AB282" s="37"/>
      <c r="AC282" s="37"/>
      <c r="AD282" s="37"/>
      <c r="AE282" s="37"/>
      <c r="AT282" s="16" t="s">
        <v>140</v>
      </c>
      <c r="AU282" s="16" t="s">
        <v>83</v>
      </c>
    </row>
    <row r="283" spans="1:65" s="2" customFormat="1" ht="37.8" customHeight="1">
      <c r="A283" s="37"/>
      <c r="B283" s="38"/>
      <c r="C283" s="216" t="s">
        <v>426</v>
      </c>
      <c r="D283" s="216" t="s">
        <v>133</v>
      </c>
      <c r="E283" s="217" t="s">
        <v>427</v>
      </c>
      <c r="F283" s="218" t="s">
        <v>428</v>
      </c>
      <c r="G283" s="219" t="s">
        <v>199</v>
      </c>
      <c r="H283" s="220">
        <v>1928.41</v>
      </c>
      <c r="I283" s="221"/>
      <c r="J283" s="222">
        <f>ROUND(I283*H283,2)</f>
        <v>0</v>
      </c>
      <c r="K283" s="218" t="s">
        <v>1</v>
      </c>
      <c r="L283" s="43"/>
      <c r="M283" s="223" t="s">
        <v>1</v>
      </c>
      <c r="N283" s="224" t="s">
        <v>38</v>
      </c>
      <c r="O283" s="90"/>
      <c r="P283" s="225">
        <f>O283*H283</f>
        <v>0</v>
      </c>
      <c r="Q283" s="225">
        <v>0</v>
      </c>
      <c r="R283" s="225">
        <f>Q283*H283</f>
        <v>0</v>
      </c>
      <c r="S283" s="225">
        <v>0</v>
      </c>
      <c r="T283" s="225">
        <f>S283*H283</f>
        <v>0</v>
      </c>
      <c r="U283" s="226" t="s">
        <v>1</v>
      </c>
      <c r="V283" s="37"/>
      <c r="W283" s="37"/>
      <c r="X283" s="37"/>
      <c r="Y283" s="37"/>
      <c r="Z283" s="37"/>
      <c r="AA283" s="37"/>
      <c r="AB283" s="37"/>
      <c r="AC283" s="37"/>
      <c r="AD283" s="37"/>
      <c r="AE283" s="37"/>
      <c r="AR283" s="227" t="s">
        <v>138</v>
      </c>
      <c r="AT283" s="227" t="s">
        <v>133</v>
      </c>
      <c r="AU283" s="227" t="s">
        <v>83</v>
      </c>
      <c r="AY283" s="16" t="s">
        <v>131</v>
      </c>
      <c r="BE283" s="228">
        <f>IF(N283="základní",J283,0)</f>
        <v>0</v>
      </c>
      <c r="BF283" s="228">
        <f>IF(N283="snížená",J283,0)</f>
        <v>0</v>
      </c>
      <c r="BG283" s="228">
        <f>IF(N283="zákl. přenesená",J283,0)</f>
        <v>0</v>
      </c>
      <c r="BH283" s="228">
        <f>IF(N283="sníž. přenesená",J283,0)</f>
        <v>0</v>
      </c>
      <c r="BI283" s="228">
        <f>IF(N283="nulová",J283,0)</f>
        <v>0</v>
      </c>
      <c r="BJ283" s="16" t="s">
        <v>81</v>
      </c>
      <c r="BK283" s="228">
        <f>ROUND(I283*H283,2)</f>
        <v>0</v>
      </c>
      <c r="BL283" s="16" t="s">
        <v>138</v>
      </c>
      <c r="BM283" s="227" t="s">
        <v>429</v>
      </c>
    </row>
    <row r="284" spans="1:47" s="2" customFormat="1" ht="12">
      <c r="A284" s="37"/>
      <c r="B284" s="38"/>
      <c r="C284" s="39"/>
      <c r="D284" s="234" t="s">
        <v>142</v>
      </c>
      <c r="E284" s="39"/>
      <c r="F284" s="235" t="s">
        <v>430</v>
      </c>
      <c r="G284" s="39"/>
      <c r="H284" s="39"/>
      <c r="I284" s="231"/>
      <c r="J284" s="39"/>
      <c r="K284" s="39"/>
      <c r="L284" s="43"/>
      <c r="M284" s="232"/>
      <c r="N284" s="233"/>
      <c r="O284" s="90"/>
      <c r="P284" s="90"/>
      <c r="Q284" s="90"/>
      <c r="R284" s="90"/>
      <c r="S284" s="90"/>
      <c r="T284" s="90"/>
      <c r="U284" s="91"/>
      <c r="V284" s="37"/>
      <c r="W284" s="37"/>
      <c r="X284" s="37"/>
      <c r="Y284" s="37"/>
      <c r="Z284" s="37"/>
      <c r="AA284" s="37"/>
      <c r="AB284" s="37"/>
      <c r="AC284" s="37"/>
      <c r="AD284" s="37"/>
      <c r="AE284" s="37"/>
      <c r="AT284" s="16" t="s">
        <v>142</v>
      </c>
      <c r="AU284" s="16" t="s">
        <v>83</v>
      </c>
    </row>
    <row r="285" spans="1:51" s="13" customFormat="1" ht="12">
      <c r="A285" s="13"/>
      <c r="B285" s="236"/>
      <c r="C285" s="237"/>
      <c r="D285" s="234" t="s">
        <v>144</v>
      </c>
      <c r="E285" s="238" t="s">
        <v>1</v>
      </c>
      <c r="F285" s="239" t="s">
        <v>431</v>
      </c>
      <c r="G285" s="237"/>
      <c r="H285" s="240">
        <v>182.5</v>
      </c>
      <c r="I285" s="241"/>
      <c r="J285" s="237"/>
      <c r="K285" s="237"/>
      <c r="L285" s="242"/>
      <c r="M285" s="243"/>
      <c r="N285" s="244"/>
      <c r="O285" s="244"/>
      <c r="P285" s="244"/>
      <c r="Q285" s="244"/>
      <c r="R285" s="244"/>
      <c r="S285" s="244"/>
      <c r="T285" s="244"/>
      <c r="U285" s="245"/>
      <c r="V285" s="13"/>
      <c r="W285" s="13"/>
      <c r="X285" s="13"/>
      <c r="Y285" s="13"/>
      <c r="Z285" s="13"/>
      <c r="AA285" s="13"/>
      <c r="AB285" s="13"/>
      <c r="AC285" s="13"/>
      <c r="AD285" s="13"/>
      <c r="AE285" s="13"/>
      <c r="AT285" s="246" t="s">
        <v>144</v>
      </c>
      <c r="AU285" s="246" t="s">
        <v>83</v>
      </c>
      <c r="AV285" s="13" t="s">
        <v>83</v>
      </c>
      <c r="AW285" s="13" t="s">
        <v>30</v>
      </c>
      <c r="AX285" s="13" t="s">
        <v>73</v>
      </c>
      <c r="AY285" s="246" t="s">
        <v>131</v>
      </c>
    </row>
    <row r="286" spans="1:51" s="13" customFormat="1" ht="12">
      <c r="A286" s="13"/>
      <c r="B286" s="236"/>
      <c r="C286" s="237"/>
      <c r="D286" s="234" t="s">
        <v>144</v>
      </c>
      <c r="E286" s="238" t="s">
        <v>1</v>
      </c>
      <c r="F286" s="239" t="s">
        <v>432</v>
      </c>
      <c r="G286" s="237"/>
      <c r="H286" s="240">
        <v>1745.91</v>
      </c>
      <c r="I286" s="241"/>
      <c r="J286" s="237"/>
      <c r="K286" s="237"/>
      <c r="L286" s="242"/>
      <c r="M286" s="243"/>
      <c r="N286" s="244"/>
      <c r="O286" s="244"/>
      <c r="P286" s="244"/>
      <c r="Q286" s="244"/>
      <c r="R286" s="244"/>
      <c r="S286" s="244"/>
      <c r="T286" s="244"/>
      <c r="U286" s="245"/>
      <c r="V286" s="13"/>
      <c r="W286" s="13"/>
      <c r="X286" s="13"/>
      <c r="Y286" s="13"/>
      <c r="Z286" s="13"/>
      <c r="AA286" s="13"/>
      <c r="AB286" s="13"/>
      <c r="AC286" s="13"/>
      <c r="AD286" s="13"/>
      <c r="AE286" s="13"/>
      <c r="AT286" s="246" t="s">
        <v>144</v>
      </c>
      <c r="AU286" s="246" t="s">
        <v>83</v>
      </c>
      <c r="AV286" s="13" t="s">
        <v>83</v>
      </c>
      <c r="AW286" s="13" t="s">
        <v>30</v>
      </c>
      <c r="AX286" s="13" t="s">
        <v>73</v>
      </c>
      <c r="AY286" s="246" t="s">
        <v>131</v>
      </c>
    </row>
    <row r="287" spans="1:51" s="14" customFormat="1" ht="12">
      <c r="A287" s="14"/>
      <c r="B287" s="247"/>
      <c r="C287" s="248"/>
      <c r="D287" s="234" t="s">
        <v>144</v>
      </c>
      <c r="E287" s="249" t="s">
        <v>1</v>
      </c>
      <c r="F287" s="250" t="s">
        <v>152</v>
      </c>
      <c r="G287" s="248"/>
      <c r="H287" s="251">
        <v>1928.41</v>
      </c>
      <c r="I287" s="252"/>
      <c r="J287" s="248"/>
      <c r="K287" s="248"/>
      <c r="L287" s="253"/>
      <c r="M287" s="254"/>
      <c r="N287" s="255"/>
      <c r="O287" s="255"/>
      <c r="P287" s="255"/>
      <c r="Q287" s="255"/>
      <c r="R287" s="255"/>
      <c r="S287" s="255"/>
      <c r="T287" s="255"/>
      <c r="U287" s="256"/>
      <c r="V287" s="14"/>
      <c r="W287" s="14"/>
      <c r="X287" s="14"/>
      <c r="Y287" s="14"/>
      <c r="Z287" s="14"/>
      <c r="AA287" s="14"/>
      <c r="AB287" s="14"/>
      <c r="AC287" s="14"/>
      <c r="AD287" s="14"/>
      <c r="AE287" s="14"/>
      <c r="AT287" s="257" t="s">
        <v>144</v>
      </c>
      <c r="AU287" s="257" t="s">
        <v>83</v>
      </c>
      <c r="AV287" s="14" t="s">
        <v>138</v>
      </c>
      <c r="AW287" s="14" t="s">
        <v>30</v>
      </c>
      <c r="AX287" s="14" t="s">
        <v>81</v>
      </c>
      <c r="AY287" s="257" t="s">
        <v>131</v>
      </c>
    </row>
    <row r="288" spans="1:65" s="2" customFormat="1" ht="37.8" customHeight="1">
      <c r="A288" s="37"/>
      <c r="B288" s="38"/>
      <c r="C288" s="216" t="s">
        <v>433</v>
      </c>
      <c r="D288" s="216" t="s">
        <v>133</v>
      </c>
      <c r="E288" s="217" t="s">
        <v>434</v>
      </c>
      <c r="F288" s="218" t="s">
        <v>435</v>
      </c>
      <c r="G288" s="219" t="s">
        <v>199</v>
      </c>
      <c r="H288" s="220">
        <v>69.7</v>
      </c>
      <c r="I288" s="221"/>
      <c r="J288" s="222">
        <f>ROUND(I288*H288,2)</f>
        <v>0</v>
      </c>
      <c r="K288" s="218" t="s">
        <v>1</v>
      </c>
      <c r="L288" s="43"/>
      <c r="M288" s="223" t="s">
        <v>1</v>
      </c>
      <c r="N288" s="224" t="s">
        <v>38</v>
      </c>
      <c r="O288" s="90"/>
      <c r="P288" s="225">
        <f>O288*H288</f>
        <v>0</v>
      </c>
      <c r="Q288" s="225">
        <v>0</v>
      </c>
      <c r="R288" s="225">
        <f>Q288*H288</f>
        <v>0</v>
      </c>
      <c r="S288" s="225">
        <v>0</v>
      </c>
      <c r="T288" s="225">
        <f>S288*H288</f>
        <v>0</v>
      </c>
      <c r="U288" s="226" t="s">
        <v>1</v>
      </c>
      <c r="V288" s="37"/>
      <c r="W288" s="37"/>
      <c r="X288" s="37"/>
      <c r="Y288" s="37"/>
      <c r="Z288" s="37"/>
      <c r="AA288" s="37"/>
      <c r="AB288" s="37"/>
      <c r="AC288" s="37"/>
      <c r="AD288" s="37"/>
      <c r="AE288" s="37"/>
      <c r="AR288" s="227" t="s">
        <v>138</v>
      </c>
      <c r="AT288" s="227" t="s">
        <v>133</v>
      </c>
      <c r="AU288" s="227" t="s">
        <v>83</v>
      </c>
      <c r="AY288" s="16" t="s">
        <v>131</v>
      </c>
      <c r="BE288" s="228">
        <f>IF(N288="základní",J288,0)</f>
        <v>0</v>
      </c>
      <c r="BF288" s="228">
        <f>IF(N288="snížená",J288,0)</f>
        <v>0</v>
      </c>
      <c r="BG288" s="228">
        <f>IF(N288="zákl. přenesená",J288,0)</f>
        <v>0</v>
      </c>
      <c r="BH288" s="228">
        <f>IF(N288="sníž. přenesená",J288,0)</f>
        <v>0</v>
      </c>
      <c r="BI288" s="228">
        <f>IF(N288="nulová",J288,0)</f>
        <v>0</v>
      </c>
      <c r="BJ288" s="16" t="s">
        <v>81</v>
      </c>
      <c r="BK288" s="228">
        <f>ROUND(I288*H288,2)</f>
        <v>0</v>
      </c>
      <c r="BL288" s="16" t="s">
        <v>138</v>
      </c>
      <c r="BM288" s="227" t="s">
        <v>436</v>
      </c>
    </row>
    <row r="289" spans="1:47" s="2" customFormat="1" ht="12">
      <c r="A289" s="37"/>
      <c r="B289" s="38"/>
      <c r="C289" s="39"/>
      <c r="D289" s="234" t="s">
        <v>142</v>
      </c>
      <c r="E289" s="39"/>
      <c r="F289" s="235" t="s">
        <v>430</v>
      </c>
      <c r="G289" s="39"/>
      <c r="H289" s="39"/>
      <c r="I289" s="231"/>
      <c r="J289" s="39"/>
      <c r="K289" s="39"/>
      <c r="L289" s="43"/>
      <c r="M289" s="232"/>
      <c r="N289" s="233"/>
      <c r="O289" s="90"/>
      <c r="P289" s="90"/>
      <c r="Q289" s="90"/>
      <c r="R289" s="90"/>
      <c r="S289" s="90"/>
      <c r="T289" s="90"/>
      <c r="U289" s="91"/>
      <c r="V289" s="37"/>
      <c r="W289" s="37"/>
      <c r="X289" s="37"/>
      <c r="Y289" s="37"/>
      <c r="Z289" s="37"/>
      <c r="AA289" s="37"/>
      <c r="AB289" s="37"/>
      <c r="AC289" s="37"/>
      <c r="AD289" s="37"/>
      <c r="AE289" s="37"/>
      <c r="AT289" s="16" t="s">
        <v>142</v>
      </c>
      <c r="AU289" s="16" t="s">
        <v>83</v>
      </c>
    </row>
    <row r="290" spans="1:51" s="13" customFormat="1" ht="12">
      <c r="A290" s="13"/>
      <c r="B290" s="236"/>
      <c r="C290" s="237"/>
      <c r="D290" s="234" t="s">
        <v>144</v>
      </c>
      <c r="E290" s="238" t="s">
        <v>1</v>
      </c>
      <c r="F290" s="239" t="s">
        <v>437</v>
      </c>
      <c r="G290" s="237"/>
      <c r="H290" s="240">
        <v>69.7</v>
      </c>
      <c r="I290" s="241"/>
      <c r="J290" s="237"/>
      <c r="K290" s="237"/>
      <c r="L290" s="242"/>
      <c r="M290" s="243"/>
      <c r="N290" s="244"/>
      <c r="O290" s="244"/>
      <c r="P290" s="244"/>
      <c r="Q290" s="244"/>
      <c r="R290" s="244"/>
      <c r="S290" s="244"/>
      <c r="T290" s="244"/>
      <c r="U290" s="245"/>
      <c r="V290" s="13"/>
      <c r="W290" s="13"/>
      <c r="X290" s="13"/>
      <c r="Y290" s="13"/>
      <c r="Z290" s="13"/>
      <c r="AA290" s="13"/>
      <c r="AB290" s="13"/>
      <c r="AC290" s="13"/>
      <c r="AD290" s="13"/>
      <c r="AE290" s="13"/>
      <c r="AT290" s="246" t="s">
        <v>144</v>
      </c>
      <c r="AU290" s="246" t="s">
        <v>83</v>
      </c>
      <c r="AV290" s="13" t="s">
        <v>83</v>
      </c>
      <c r="AW290" s="13" t="s">
        <v>30</v>
      </c>
      <c r="AX290" s="13" t="s">
        <v>81</v>
      </c>
      <c r="AY290" s="246" t="s">
        <v>131</v>
      </c>
    </row>
    <row r="291" spans="1:65" s="2" customFormat="1" ht="44.25" customHeight="1">
      <c r="A291" s="37"/>
      <c r="B291" s="38"/>
      <c r="C291" s="216" t="s">
        <v>438</v>
      </c>
      <c r="D291" s="216" t="s">
        <v>133</v>
      </c>
      <c r="E291" s="217" t="s">
        <v>439</v>
      </c>
      <c r="F291" s="218" t="s">
        <v>440</v>
      </c>
      <c r="G291" s="219" t="s">
        <v>199</v>
      </c>
      <c r="H291" s="220">
        <v>69.7</v>
      </c>
      <c r="I291" s="221"/>
      <c r="J291" s="222">
        <f>ROUND(I291*H291,2)</f>
        <v>0</v>
      </c>
      <c r="K291" s="218" t="s">
        <v>137</v>
      </c>
      <c r="L291" s="43"/>
      <c r="M291" s="223" t="s">
        <v>1</v>
      </c>
      <c r="N291" s="224" t="s">
        <v>38</v>
      </c>
      <c r="O291" s="90"/>
      <c r="P291" s="225">
        <f>O291*H291</f>
        <v>0</v>
      </c>
      <c r="Q291" s="225">
        <v>0</v>
      </c>
      <c r="R291" s="225">
        <f>Q291*H291</f>
        <v>0</v>
      </c>
      <c r="S291" s="225">
        <v>0</v>
      </c>
      <c r="T291" s="225">
        <f>S291*H291</f>
        <v>0</v>
      </c>
      <c r="U291" s="226" t="s">
        <v>1</v>
      </c>
      <c r="V291" s="37"/>
      <c r="W291" s="37"/>
      <c r="X291" s="37"/>
      <c r="Y291" s="37"/>
      <c r="Z291" s="37"/>
      <c r="AA291" s="37"/>
      <c r="AB291" s="37"/>
      <c r="AC291" s="37"/>
      <c r="AD291" s="37"/>
      <c r="AE291" s="37"/>
      <c r="AR291" s="227" t="s">
        <v>138</v>
      </c>
      <c r="AT291" s="227" t="s">
        <v>133</v>
      </c>
      <c r="AU291" s="227" t="s">
        <v>83</v>
      </c>
      <c r="AY291" s="16" t="s">
        <v>131</v>
      </c>
      <c r="BE291" s="228">
        <f>IF(N291="základní",J291,0)</f>
        <v>0</v>
      </c>
      <c r="BF291" s="228">
        <f>IF(N291="snížená",J291,0)</f>
        <v>0</v>
      </c>
      <c r="BG291" s="228">
        <f>IF(N291="zákl. přenesená",J291,0)</f>
        <v>0</v>
      </c>
      <c r="BH291" s="228">
        <f>IF(N291="sníž. přenesená",J291,0)</f>
        <v>0</v>
      </c>
      <c r="BI291" s="228">
        <f>IF(N291="nulová",J291,0)</f>
        <v>0</v>
      </c>
      <c r="BJ291" s="16" t="s">
        <v>81</v>
      </c>
      <c r="BK291" s="228">
        <f>ROUND(I291*H291,2)</f>
        <v>0</v>
      </c>
      <c r="BL291" s="16" t="s">
        <v>138</v>
      </c>
      <c r="BM291" s="227" t="s">
        <v>441</v>
      </c>
    </row>
    <row r="292" spans="1:47" s="2" customFormat="1" ht="12">
      <c r="A292" s="37"/>
      <c r="B292" s="38"/>
      <c r="C292" s="39"/>
      <c r="D292" s="229" t="s">
        <v>140</v>
      </c>
      <c r="E292" s="39"/>
      <c r="F292" s="230" t="s">
        <v>442</v>
      </c>
      <c r="G292" s="39"/>
      <c r="H292" s="39"/>
      <c r="I292" s="231"/>
      <c r="J292" s="39"/>
      <c r="K292" s="39"/>
      <c r="L292" s="43"/>
      <c r="M292" s="232"/>
      <c r="N292" s="233"/>
      <c r="O292" s="90"/>
      <c r="P292" s="90"/>
      <c r="Q292" s="90"/>
      <c r="R292" s="90"/>
      <c r="S292" s="90"/>
      <c r="T292" s="90"/>
      <c r="U292" s="91"/>
      <c r="V292" s="37"/>
      <c r="W292" s="37"/>
      <c r="X292" s="37"/>
      <c r="Y292" s="37"/>
      <c r="Z292" s="37"/>
      <c r="AA292" s="37"/>
      <c r="AB292" s="37"/>
      <c r="AC292" s="37"/>
      <c r="AD292" s="37"/>
      <c r="AE292" s="37"/>
      <c r="AT292" s="16" t="s">
        <v>140</v>
      </c>
      <c r="AU292" s="16" t="s">
        <v>83</v>
      </c>
    </row>
    <row r="293" spans="1:63" s="12" customFormat="1" ht="22.8" customHeight="1">
      <c r="A293" s="12"/>
      <c r="B293" s="200"/>
      <c r="C293" s="201"/>
      <c r="D293" s="202" t="s">
        <v>72</v>
      </c>
      <c r="E293" s="214" t="s">
        <v>443</v>
      </c>
      <c r="F293" s="214" t="s">
        <v>444</v>
      </c>
      <c r="G293" s="201"/>
      <c r="H293" s="201"/>
      <c r="I293" s="204"/>
      <c r="J293" s="215">
        <f>BK293</f>
        <v>0</v>
      </c>
      <c r="K293" s="201"/>
      <c r="L293" s="206"/>
      <c r="M293" s="207"/>
      <c r="N293" s="208"/>
      <c r="O293" s="208"/>
      <c r="P293" s="209">
        <f>SUM(P294:P296)</f>
        <v>0</v>
      </c>
      <c r="Q293" s="208"/>
      <c r="R293" s="209">
        <f>SUM(R294:R296)</f>
        <v>0</v>
      </c>
      <c r="S293" s="208"/>
      <c r="T293" s="209">
        <f>SUM(T294:T296)</f>
        <v>0</v>
      </c>
      <c r="U293" s="210"/>
      <c r="V293" s="12"/>
      <c r="W293" s="12"/>
      <c r="X293" s="12"/>
      <c r="Y293" s="12"/>
      <c r="Z293" s="12"/>
      <c r="AA293" s="12"/>
      <c r="AB293" s="12"/>
      <c r="AC293" s="12"/>
      <c r="AD293" s="12"/>
      <c r="AE293" s="12"/>
      <c r="AR293" s="211" t="s">
        <v>81</v>
      </c>
      <c r="AT293" s="212" t="s">
        <v>72</v>
      </c>
      <c r="AU293" s="212" t="s">
        <v>81</v>
      </c>
      <c r="AY293" s="211" t="s">
        <v>131</v>
      </c>
      <c r="BK293" s="213">
        <f>SUM(BK294:BK296)</f>
        <v>0</v>
      </c>
    </row>
    <row r="294" spans="1:65" s="2" customFormat="1" ht="44.25" customHeight="1">
      <c r="A294" s="37"/>
      <c r="B294" s="38"/>
      <c r="C294" s="216" t="s">
        <v>445</v>
      </c>
      <c r="D294" s="216" t="s">
        <v>133</v>
      </c>
      <c r="E294" s="217" t="s">
        <v>446</v>
      </c>
      <c r="F294" s="218" t="s">
        <v>447</v>
      </c>
      <c r="G294" s="219" t="s">
        <v>199</v>
      </c>
      <c r="H294" s="220">
        <v>9135.759</v>
      </c>
      <c r="I294" s="221"/>
      <c r="J294" s="222">
        <f>ROUND(I294*H294,2)</f>
        <v>0</v>
      </c>
      <c r="K294" s="218" t="s">
        <v>137</v>
      </c>
      <c r="L294" s="43"/>
      <c r="M294" s="223" t="s">
        <v>1</v>
      </c>
      <c r="N294" s="224" t="s">
        <v>38</v>
      </c>
      <c r="O294" s="90"/>
      <c r="P294" s="225">
        <f>O294*H294</f>
        <v>0</v>
      </c>
      <c r="Q294" s="225">
        <v>0</v>
      </c>
      <c r="R294" s="225">
        <f>Q294*H294</f>
        <v>0</v>
      </c>
      <c r="S294" s="225">
        <v>0</v>
      </c>
      <c r="T294" s="225">
        <f>S294*H294</f>
        <v>0</v>
      </c>
      <c r="U294" s="226" t="s">
        <v>1</v>
      </c>
      <c r="V294" s="37"/>
      <c r="W294" s="37"/>
      <c r="X294" s="37"/>
      <c r="Y294" s="37"/>
      <c r="Z294" s="37"/>
      <c r="AA294" s="37"/>
      <c r="AB294" s="37"/>
      <c r="AC294" s="37"/>
      <c r="AD294" s="37"/>
      <c r="AE294" s="37"/>
      <c r="AR294" s="227" t="s">
        <v>138</v>
      </c>
      <c r="AT294" s="227" t="s">
        <v>133</v>
      </c>
      <c r="AU294" s="227" t="s">
        <v>83</v>
      </c>
      <c r="AY294" s="16" t="s">
        <v>131</v>
      </c>
      <c r="BE294" s="228">
        <f>IF(N294="základní",J294,0)</f>
        <v>0</v>
      </c>
      <c r="BF294" s="228">
        <f>IF(N294="snížená",J294,0)</f>
        <v>0</v>
      </c>
      <c r="BG294" s="228">
        <f>IF(N294="zákl. přenesená",J294,0)</f>
        <v>0</v>
      </c>
      <c r="BH294" s="228">
        <f>IF(N294="sníž. přenesená",J294,0)</f>
        <v>0</v>
      </c>
      <c r="BI294" s="228">
        <f>IF(N294="nulová",J294,0)</f>
        <v>0</v>
      </c>
      <c r="BJ294" s="16" t="s">
        <v>81</v>
      </c>
      <c r="BK294" s="228">
        <f>ROUND(I294*H294,2)</f>
        <v>0</v>
      </c>
      <c r="BL294" s="16" t="s">
        <v>138</v>
      </c>
      <c r="BM294" s="227" t="s">
        <v>448</v>
      </c>
    </row>
    <row r="295" spans="1:47" s="2" customFormat="1" ht="12">
      <c r="A295" s="37"/>
      <c r="B295" s="38"/>
      <c r="C295" s="39"/>
      <c r="D295" s="229" t="s">
        <v>140</v>
      </c>
      <c r="E295" s="39"/>
      <c r="F295" s="230" t="s">
        <v>449</v>
      </c>
      <c r="G295" s="39"/>
      <c r="H295" s="39"/>
      <c r="I295" s="231"/>
      <c r="J295" s="39"/>
      <c r="K295" s="39"/>
      <c r="L295" s="43"/>
      <c r="M295" s="232"/>
      <c r="N295" s="233"/>
      <c r="O295" s="90"/>
      <c r="P295" s="90"/>
      <c r="Q295" s="90"/>
      <c r="R295" s="90"/>
      <c r="S295" s="90"/>
      <c r="T295" s="90"/>
      <c r="U295" s="91"/>
      <c r="V295" s="37"/>
      <c r="W295" s="37"/>
      <c r="X295" s="37"/>
      <c r="Y295" s="37"/>
      <c r="Z295" s="37"/>
      <c r="AA295" s="37"/>
      <c r="AB295" s="37"/>
      <c r="AC295" s="37"/>
      <c r="AD295" s="37"/>
      <c r="AE295" s="37"/>
      <c r="AT295" s="16" t="s">
        <v>140</v>
      </c>
      <c r="AU295" s="16" t="s">
        <v>83</v>
      </c>
    </row>
    <row r="296" spans="1:47" s="2" customFormat="1" ht="12">
      <c r="A296" s="37"/>
      <c r="B296" s="38"/>
      <c r="C296" s="39"/>
      <c r="D296" s="234" t="s">
        <v>142</v>
      </c>
      <c r="E296" s="39"/>
      <c r="F296" s="235" t="s">
        <v>450</v>
      </c>
      <c r="G296" s="39"/>
      <c r="H296" s="39"/>
      <c r="I296" s="231"/>
      <c r="J296" s="39"/>
      <c r="K296" s="39"/>
      <c r="L296" s="43"/>
      <c r="M296" s="268"/>
      <c r="N296" s="269"/>
      <c r="O296" s="270"/>
      <c r="P296" s="270"/>
      <c r="Q296" s="270"/>
      <c r="R296" s="270"/>
      <c r="S296" s="270"/>
      <c r="T296" s="270"/>
      <c r="U296" s="271"/>
      <c r="V296" s="37"/>
      <c r="W296" s="37"/>
      <c r="X296" s="37"/>
      <c r="Y296" s="37"/>
      <c r="Z296" s="37"/>
      <c r="AA296" s="37"/>
      <c r="AB296" s="37"/>
      <c r="AC296" s="37"/>
      <c r="AD296" s="37"/>
      <c r="AE296" s="37"/>
      <c r="AT296" s="16" t="s">
        <v>142</v>
      </c>
      <c r="AU296" s="16" t="s">
        <v>83</v>
      </c>
    </row>
    <row r="297" spans="1:31" s="2" customFormat="1" ht="6.95" customHeight="1">
      <c r="A297" s="37"/>
      <c r="B297" s="65"/>
      <c r="C297" s="66"/>
      <c r="D297" s="66"/>
      <c r="E297" s="66"/>
      <c r="F297" s="66"/>
      <c r="G297" s="66"/>
      <c r="H297" s="66"/>
      <c r="I297" s="66"/>
      <c r="J297" s="66"/>
      <c r="K297" s="66"/>
      <c r="L297" s="43"/>
      <c r="M297" s="37"/>
      <c r="O297" s="37"/>
      <c r="P297" s="37"/>
      <c r="Q297" s="37"/>
      <c r="R297" s="37"/>
      <c r="S297" s="37"/>
      <c r="T297" s="37"/>
      <c r="U297" s="37"/>
      <c r="V297" s="37"/>
      <c r="W297" s="37"/>
      <c r="X297" s="37"/>
      <c r="Y297" s="37"/>
      <c r="Z297" s="37"/>
      <c r="AA297" s="37"/>
      <c r="AB297" s="37"/>
      <c r="AC297" s="37"/>
      <c r="AD297" s="37"/>
      <c r="AE297" s="37"/>
    </row>
  </sheetData>
  <sheetProtection password="CC35" sheet="1" objects="1" scenarios="1" formatColumns="0" formatRows="0" autoFilter="0"/>
  <autoFilter ref="C123:K296"/>
  <mergeCells count="9">
    <mergeCell ref="E7:H7"/>
    <mergeCell ref="E9:H9"/>
    <mergeCell ref="E18:H18"/>
    <mergeCell ref="E27:H27"/>
    <mergeCell ref="E85:H85"/>
    <mergeCell ref="E87:H87"/>
    <mergeCell ref="E114:H114"/>
    <mergeCell ref="E116:H116"/>
    <mergeCell ref="L2:V2"/>
  </mergeCells>
  <hyperlinks>
    <hyperlink ref="F128" r:id="rId1" display="https://podminky.urs.cz/item/CS_URS_2023_02/113106521"/>
    <hyperlink ref="F132" r:id="rId2" display="https://podminky.urs.cz/item/CS_URS_2023_02/113107223"/>
    <hyperlink ref="F137" r:id="rId3" display="https://podminky.urs.cz/item/CS_URS_2023_02/113154264"/>
    <hyperlink ref="F141" r:id="rId4" display="https://podminky.urs.cz/item/CS_URS_2023_02/113202111"/>
    <hyperlink ref="F145" r:id="rId5" display="https://podminky.urs.cz/item/CS_URS_2023_02/122252206"/>
    <hyperlink ref="F152" r:id="rId6" display="https://podminky.urs.cz/item/CS_URS_2023_02/132251104"/>
    <hyperlink ref="F158" r:id="rId7" display="https://podminky.urs.cz/item/CS_URS_2023_02/171152111"/>
    <hyperlink ref="F164" r:id="rId8" display="https://podminky.urs.cz/item/CS_URS_2023_02/171201201"/>
    <hyperlink ref="F167" r:id="rId9" display="https://podminky.urs.cz/item/CS_URS_2023_02/171201231.1"/>
    <hyperlink ref="F170" r:id="rId10" display="https://podminky.urs.cz/item/CS_URS_2023_02/181152302"/>
    <hyperlink ref="F177" r:id="rId11" display="https://podminky.urs.cz/item/CS_URS_2023_02/211971110"/>
    <hyperlink ref="F182" r:id="rId12" display="https://podminky.urs.cz/item/CS_URS_2023_02/212752102"/>
    <hyperlink ref="F186" r:id="rId13" display="https://podminky.urs.cz/item/CS_URS_2023_02/457532111"/>
    <hyperlink ref="F191" r:id="rId14" display="https://podminky.urs.cz/item/CS_URS_2023_02/564851111"/>
    <hyperlink ref="F196" r:id="rId15" display="https://podminky.urs.cz/item/CS_URS_2023_02/564861111"/>
    <hyperlink ref="F205" r:id="rId16" display="https://podminky.urs.cz/item/CS_URS_2023_02/573231106"/>
    <hyperlink ref="F210" r:id="rId17" display="https://podminky.urs.cz/item/CS_URS_2023_02/577134141"/>
    <hyperlink ref="F215" r:id="rId18" display="https://podminky.urs.cz/item/CS_URS_2023_02/577155142"/>
    <hyperlink ref="F221" r:id="rId19" display="https://podminky.urs.cz/item/CS_URS_2023_02/914111111"/>
    <hyperlink ref="F233" r:id="rId20" display="https://podminky.urs.cz/item/CS_URS_2023_02/914511112"/>
    <hyperlink ref="F236" r:id="rId21" display="https://podminky.urs.cz/item/CS_URS_2023_02/914531111"/>
    <hyperlink ref="F243" r:id="rId22" display="https://podminky.urs.cz/item/CS_URS_2023_02/915211111"/>
    <hyperlink ref="F248" r:id="rId23" display="https://podminky.urs.cz/item/CS_URS_2023_02/915221121"/>
    <hyperlink ref="F253" r:id="rId24" display="https://podminky.urs.cz/item/CS_URS_2023_02/915611111"/>
    <hyperlink ref="F257" r:id="rId25" display="https://podminky.urs.cz/item/CS_URS_2023_02/916111123"/>
    <hyperlink ref="F263" r:id="rId26" display="https://podminky.urs.cz/item/CS_URS_2023_02/916131213"/>
    <hyperlink ref="F269" r:id="rId27" display="https://podminky.urs.cz/item/CS_URS_2023_02/919122121"/>
    <hyperlink ref="F273" r:id="rId28" display="https://podminky.urs.cz/item/CS_URS_2023_02/919731121"/>
    <hyperlink ref="F276" r:id="rId29" display="https://podminky.urs.cz/item/CS_URS_2023_02/919735114"/>
    <hyperlink ref="F279" r:id="rId30" display="https://podminky.urs.cz/item/CS_URS_2023_02/966006132"/>
    <hyperlink ref="F282" r:id="rId31" display="https://podminky.urs.cz/item/CS_URS_2023_02/997013873"/>
    <hyperlink ref="F292" r:id="rId32" display="https://podminky.urs.cz/item/CS_URS_2023_02/997221861"/>
    <hyperlink ref="F295" r:id="rId33" display="https://podminky.urs.cz/item/CS_URS_2023_02/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4"/>
</worksheet>
</file>

<file path=xl/worksheets/sheet3.xml><?xml version="1.0" encoding="utf-8"?>
<worksheet xmlns="http://schemas.openxmlformats.org/spreadsheetml/2006/main" xmlns:r="http://schemas.openxmlformats.org/officeDocument/2006/relationships">
  <sheetPr>
    <pageSetUpPr fitToPage="1"/>
  </sheetPr>
  <dimension ref="A2:BM2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86</v>
      </c>
    </row>
    <row r="3" spans="2:46" s="1" customFormat="1" ht="6.95" customHeight="1">
      <c r="B3" s="135"/>
      <c r="C3" s="136"/>
      <c r="D3" s="136"/>
      <c r="E3" s="136"/>
      <c r="F3" s="136"/>
      <c r="G3" s="136"/>
      <c r="H3" s="136"/>
      <c r="I3" s="136"/>
      <c r="J3" s="136"/>
      <c r="K3" s="136"/>
      <c r="L3" s="19"/>
      <c r="AT3" s="16" t="s">
        <v>83</v>
      </c>
    </row>
    <row r="4" spans="2:46" s="1" customFormat="1" ht="24.95" customHeight="1">
      <c r="B4" s="19"/>
      <c r="D4" s="137" t="s">
        <v>99</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III/2033 VOCHOV PRŮTAH - 1. ETAPA</v>
      </c>
      <c r="F7" s="139"/>
      <c r="G7" s="139"/>
      <c r="H7" s="139"/>
      <c r="L7" s="19"/>
    </row>
    <row r="8" spans="1:31" s="2" customFormat="1" ht="12" customHeight="1">
      <c r="A8" s="37"/>
      <c r="B8" s="43"/>
      <c r="C8" s="37"/>
      <c r="D8" s="139" t="s">
        <v>100</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451</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24. 9. 2023</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33</v>
      </c>
      <c r="E30" s="37"/>
      <c r="F30" s="37"/>
      <c r="G30" s="37"/>
      <c r="H30" s="37"/>
      <c r="I30" s="37"/>
      <c r="J30" s="150">
        <f>ROUND(J124,2)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37</v>
      </c>
      <c r="E33" s="139" t="s">
        <v>38</v>
      </c>
      <c r="F33" s="153">
        <f>ROUND((SUM(BE124:BE279)),2)</f>
        <v>0</v>
      </c>
      <c r="G33" s="37"/>
      <c r="H33" s="37"/>
      <c r="I33" s="154">
        <v>0.21</v>
      </c>
      <c r="J33" s="153">
        <f>ROUND(((SUM(BE124:BE279))*I33),2)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39</v>
      </c>
      <c r="F34" s="153">
        <f>ROUND((SUM(BF124:BF279)),2)</f>
        <v>0</v>
      </c>
      <c r="G34" s="37"/>
      <c r="H34" s="37"/>
      <c r="I34" s="154">
        <v>0.15</v>
      </c>
      <c r="J34" s="153">
        <f>ROUND(((SUM(BF124:BF279))*I34),2)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40</v>
      </c>
      <c r="F35" s="153">
        <f>ROUND((SUM(BG124:BG279)),2)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41</v>
      </c>
      <c r="F36" s="153">
        <f>ROUND((SUM(BH124:BH279)),2)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42</v>
      </c>
      <c r="F37" s="153">
        <f>ROUND((SUM(BI124:BI279)),2)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46</v>
      </c>
      <c r="E50" s="163"/>
      <c r="F50" s="163"/>
      <c r="G50" s="162" t="s">
        <v>47</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III/2033 VOCHOV PRŮTAH - 1. ETAPA</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100</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SO120 - Chodníky</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24. 9. 2023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103</v>
      </c>
      <c r="D94" s="175"/>
      <c r="E94" s="175"/>
      <c r="F94" s="175"/>
      <c r="G94" s="175"/>
      <c r="H94" s="175"/>
      <c r="I94" s="175"/>
      <c r="J94" s="176" t="s">
        <v>104</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105</v>
      </c>
      <c r="D96" s="39"/>
      <c r="E96" s="39"/>
      <c r="F96" s="39"/>
      <c r="G96" s="39"/>
      <c r="H96" s="39"/>
      <c r="I96" s="39"/>
      <c r="J96" s="109">
        <f>J124</f>
        <v>0</v>
      </c>
      <c r="K96" s="39"/>
      <c r="L96" s="62"/>
      <c r="S96" s="37"/>
      <c r="T96" s="37"/>
      <c r="U96" s="37"/>
      <c r="V96" s="37"/>
      <c r="W96" s="37"/>
      <c r="X96" s="37"/>
      <c r="Y96" s="37"/>
      <c r="Z96" s="37"/>
      <c r="AA96" s="37"/>
      <c r="AB96" s="37"/>
      <c r="AC96" s="37"/>
      <c r="AD96" s="37"/>
      <c r="AE96" s="37"/>
      <c r="AU96" s="16" t="s">
        <v>106</v>
      </c>
    </row>
    <row r="97" spans="1:31" s="9" customFormat="1" ht="24.95" customHeight="1">
      <c r="A97" s="9"/>
      <c r="B97" s="178"/>
      <c r="C97" s="179"/>
      <c r="D97" s="180" t="s">
        <v>107</v>
      </c>
      <c r="E97" s="181"/>
      <c r="F97" s="181"/>
      <c r="G97" s="181"/>
      <c r="H97" s="181"/>
      <c r="I97" s="181"/>
      <c r="J97" s="182">
        <f>J125</f>
        <v>0</v>
      </c>
      <c r="K97" s="179"/>
      <c r="L97" s="183"/>
      <c r="S97" s="9"/>
      <c r="T97" s="9"/>
      <c r="U97" s="9"/>
      <c r="V97" s="9"/>
      <c r="W97" s="9"/>
      <c r="X97" s="9"/>
      <c r="Y97" s="9"/>
      <c r="Z97" s="9"/>
      <c r="AA97" s="9"/>
      <c r="AB97" s="9"/>
      <c r="AC97" s="9"/>
      <c r="AD97" s="9"/>
      <c r="AE97" s="9"/>
    </row>
    <row r="98" spans="1:31" s="10" customFormat="1" ht="19.9" customHeight="1">
      <c r="A98" s="10"/>
      <c r="B98" s="184"/>
      <c r="C98" s="185"/>
      <c r="D98" s="186" t="s">
        <v>108</v>
      </c>
      <c r="E98" s="187"/>
      <c r="F98" s="187"/>
      <c r="G98" s="187"/>
      <c r="H98" s="187"/>
      <c r="I98" s="187"/>
      <c r="J98" s="188">
        <f>J126</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452</v>
      </c>
      <c r="E99" s="187"/>
      <c r="F99" s="187"/>
      <c r="G99" s="187"/>
      <c r="H99" s="187"/>
      <c r="I99" s="187"/>
      <c r="J99" s="188">
        <f>J201</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110</v>
      </c>
      <c r="E100" s="187"/>
      <c r="F100" s="187"/>
      <c r="G100" s="187"/>
      <c r="H100" s="187"/>
      <c r="I100" s="187"/>
      <c r="J100" s="188">
        <f>J207</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111</v>
      </c>
      <c r="E101" s="187"/>
      <c r="F101" s="187"/>
      <c r="G101" s="187"/>
      <c r="H101" s="187"/>
      <c r="I101" s="187"/>
      <c r="J101" s="188">
        <f>J211</f>
        <v>0</v>
      </c>
      <c r="K101" s="185"/>
      <c r="L101" s="189"/>
      <c r="S101" s="10"/>
      <c r="T101" s="10"/>
      <c r="U101" s="10"/>
      <c r="V101" s="10"/>
      <c r="W101" s="10"/>
      <c r="X101" s="10"/>
      <c r="Y101" s="10"/>
      <c r="Z101" s="10"/>
      <c r="AA101" s="10"/>
      <c r="AB101" s="10"/>
      <c r="AC101" s="10"/>
      <c r="AD101" s="10"/>
      <c r="AE101" s="10"/>
    </row>
    <row r="102" spans="1:31" s="10" customFormat="1" ht="19.9" customHeight="1">
      <c r="A102" s="10"/>
      <c r="B102" s="184"/>
      <c r="C102" s="185"/>
      <c r="D102" s="186" t="s">
        <v>112</v>
      </c>
      <c r="E102" s="187"/>
      <c r="F102" s="187"/>
      <c r="G102" s="187"/>
      <c r="H102" s="187"/>
      <c r="I102" s="187"/>
      <c r="J102" s="188">
        <f>J233</f>
        <v>0</v>
      </c>
      <c r="K102" s="185"/>
      <c r="L102" s="189"/>
      <c r="S102" s="10"/>
      <c r="T102" s="10"/>
      <c r="U102" s="10"/>
      <c r="V102" s="10"/>
      <c r="W102" s="10"/>
      <c r="X102" s="10"/>
      <c r="Y102" s="10"/>
      <c r="Z102" s="10"/>
      <c r="AA102" s="10"/>
      <c r="AB102" s="10"/>
      <c r="AC102" s="10"/>
      <c r="AD102" s="10"/>
      <c r="AE102" s="10"/>
    </row>
    <row r="103" spans="1:31" s="10" customFormat="1" ht="19.9" customHeight="1">
      <c r="A103" s="10"/>
      <c r="B103" s="184"/>
      <c r="C103" s="185"/>
      <c r="D103" s="186" t="s">
        <v>113</v>
      </c>
      <c r="E103" s="187"/>
      <c r="F103" s="187"/>
      <c r="G103" s="187"/>
      <c r="H103" s="187"/>
      <c r="I103" s="187"/>
      <c r="J103" s="188">
        <f>J256</f>
        <v>0</v>
      </c>
      <c r="K103" s="185"/>
      <c r="L103" s="189"/>
      <c r="S103" s="10"/>
      <c r="T103" s="10"/>
      <c r="U103" s="10"/>
      <c r="V103" s="10"/>
      <c r="W103" s="10"/>
      <c r="X103" s="10"/>
      <c r="Y103" s="10"/>
      <c r="Z103" s="10"/>
      <c r="AA103" s="10"/>
      <c r="AB103" s="10"/>
      <c r="AC103" s="10"/>
      <c r="AD103" s="10"/>
      <c r="AE103" s="10"/>
    </row>
    <row r="104" spans="1:31" s="10" customFormat="1" ht="19.9" customHeight="1">
      <c r="A104" s="10"/>
      <c r="B104" s="184"/>
      <c r="C104" s="185"/>
      <c r="D104" s="186" t="s">
        <v>114</v>
      </c>
      <c r="E104" s="187"/>
      <c r="F104" s="187"/>
      <c r="G104" s="187"/>
      <c r="H104" s="187"/>
      <c r="I104" s="187"/>
      <c r="J104" s="188">
        <f>J277</f>
        <v>0</v>
      </c>
      <c r="K104" s="185"/>
      <c r="L104" s="189"/>
      <c r="S104" s="10"/>
      <c r="T104" s="10"/>
      <c r="U104" s="10"/>
      <c r="V104" s="10"/>
      <c r="W104" s="10"/>
      <c r="X104" s="10"/>
      <c r="Y104" s="10"/>
      <c r="Z104" s="10"/>
      <c r="AA104" s="10"/>
      <c r="AB104" s="10"/>
      <c r="AC104" s="10"/>
      <c r="AD104" s="10"/>
      <c r="AE104" s="10"/>
    </row>
    <row r="105" spans="1:31" s="2" customFormat="1" ht="21.8" customHeight="1">
      <c r="A105" s="37"/>
      <c r="B105" s="38"/>
      <c r="C105" s="39"/>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6.95" customHeight="1">
      <c r="A106" s="37"/>
      <c r="B106" s="65"/>
      <c r="C106" s="66"/>
      <c r="D106" s="66"/>
      <c r="E106" s="66"/>
      <c r="F106" s="66"/>
      <c r="G106" s="66"/>
      <c r="H106" s="66"/>
      <c r="I106" s="66"/>
      <c r="J106" s="66"/>
      <c r="K106" s="66"/>
      <c r="L106" s="62"/>
      <c r="S106" s="37"/>
      <c r="T106" s="37"/>
      <c r="U106" s="37"/>
      <c r="V106" s="37"/>
      <c r="W106" s="37"/>
      <c r="X106" s="37"/>
      <c r="Y106" s="37"/>
      <c r="Z106" s="37"/>
      <c r="AA106" s="37"/>
      <c r="AB106" s="37"/>
      <c r="AC106" s="37"/>
      <c r="AD106" s="37"/>
      <c r="AE106" s="37"/>
    </row>
    <row r="110" spans="1:31" s="2" customFormat="1" ht="6.95" customHeight="1">
      <c r="A110" s="37"/>
      <c r="B110" s="67"/>
      <c r="C110" s="68"/>
      <c r="D110" s="68"/>
      <c r="E110" s="68"/>
      <c r="F110" s="68"/>
      <c r="G110" s="68"/>
      <c r="H110" s="68"/>
      <c r="I110" s="68"/>
      <c r="J110" s="68"/>
      <c r="K110" s="68"/>
      <c r="L110" s="62"/>
      <c r="S110" s="37"/>
      <c r="T110" s="37"/>
      <c r="U110" s="37"/>
      <c r="V110" s="37"/>
      <c r="W110" s="37"/>
      <c r="X110" s="37"/>
      <c r="Y110" s="37"/>
      <c r="Z110" s="37"/>
      <c r="AA110" s="37"/>
      <c r="AB110" s="37"/>
      <c r="AC110" s="37"/>
      <c r="AD110" s="37"/>
      <c r="AE110" s="37"/>
    </row>
    <row r="111" spans="1:31" s="2" customFormat="1" ht="24.95" customHeight="1">
      <c r="A111" s="37"/>
      <c r="B111" s="38"/>
      <c r="C111" s="22" t="s">
        <v>115</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16</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173" t="str">
        <f>E7</f>
        <v>III/2033 VOCHOV PRŮTAH - 1. ETAPA</v>
      </c>
      <c r="F114" s="31"/>
      <c r="G114" s="31"/>
      <c r="H114" s="31"/>
      <c r="I114" s="39"/>
      <c r="J114" s="39"/>
      <c r="K114" s="39"/>
      <c r="L114" s="62"/>
      <c r="S114" s="37"/>
      <c r="T114" s="37"/>
      <c r="U114" s="37"/>
      <c r="V114" s="37"/>
      <c r="W114" s="37"/>
      <c r="X114" s="37"/>
      <c r="Y114" s="37"/>
      <c r="Z114" s="37"/>
      <c r="AA114" s="37"/>
      <c r="AB114" s="37"/>
      <c r="AC114" s="37"/>
      <c r="AD114" s="37"/>
      <c r="AE114" s="37"/>
    </row>
    <row r="115" spans="1:31" s="2" customFormat="1" ht="12" customHeight="1">
      <c r="A115" s="37"/>
      <c r="B115" s="38"/>
      <c r="C115" s="31" t="s">
        <v>100</v>
      </c>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6.5" customHeight="1">
      <c r="A116" s="37"/>
      <c r="B116" s="38"/>
      <c r="C116" s="39"/>
      <c r="D116" s="39"/>
      <c r="E116" s="75" t="str">
        <f>E9</f>
        <v>SO120 - Chodníky</v>
      </c>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2" customHeight="1">
      <c r="A118" s="37"/>
      <c r="B118" s="38"/>
      <c r="C118" s="31" t="s">
        <v>20</v>
      </c>
      <c r="D118" s="39"/>
      <c r="E118" s="39"/>
      <c r="F118" s="26" t="str">
        <f>F12</f>
        <v xml:space="preserve"> </v>
      </c>
      <c r="G118" s="39"/>
      <c r="H118" s="39"/>
      <c r="I118" s="31" t="s">
        <v>22</v>
      </c>
      <c r="J118" s="78" t="str">
        <f>IF(J12="","",J12)</f>
        <v>24. 9. 2023</v>
      </c>
      <c r="K118" s="39"/>
      <c r="L118" s="62"/>
      <c r="S118" s="37"/>
      <c r="T118" s="37"/>
      <c r="U118" s="37"/>
      <c r="V118" s="37"/>
      <c r="W118" s="37"/>
      <c r="X118" s="37"/>
      <c r="Y118" s="37"/>
      <c r="Z118" s="37"/>
      <c r="AA118" s="37"/>
      <c r="AB118" s="37"/>
      <c r="AC118" s="37"/>
      <c r="AD118" s="37"/>
      <c r="AE118" s="37"/>
    </row>
    <row r="119" spans="1:31" s="2" customFormat="1" ht="6.95" customHeight="1">
      <c r="A119" s="37"/>
      <c r="B119" s="38"/>
      <c r="C119" s="39"/>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15.15" customHeight="1">
      <c r="A120" s="37"/>
      <c r="B120" s="38"/>
      <c r="C120" s="31" t="s">
        <v>24</v>
      </c>
      <c r="D120" s="39"/>
      <c r="E120" s="39"/>
      <c r="F120" s="26" t="str">
        <f>E15</f>
        <v xml:space="preserve"> </v>
      </c>
      <c r="G120" s="39"/>
      <c r="H120" s="39"/>
      <c r="I120" s="31" t="s">
        <v>29</v>
      </c>
      <c r="J120" s="35" t="str">
        <f>E21</f>
        <v xml:space="preserve"> </v>
      </c>
      <c r="K120" s="39"/>
      <c r="L120" s="62"/>
      <c r="S120" s="37"/>
      <c r="T120" s="37"/>
      <c r="U120" s="37"/>
      <c r="V120" s="37"/>
      <c r="W120" s="37"/>
      <c r="X120" s="37"/>
      <c r="Y120" s="37"/>
      <c r="Z120" s="37"/>
      <c r="AA120" s="37"/>
      <c r="AB120" s="37"/>
      <c r="AC120" s="37"/>
      <c r="AD120" s="37"/>
      <c r="AE120" s="37"/>
    </row>
    <row r="121" spans="1:31" s="2" customFormat="1" ht="15.15" customHeight="1">
      <c r="A121" s="37"/>
      <c r="B121" s="38"/>
      <c r="C121" s="31" t="s">
        <v>27</v>
      </c>
      <c r="D121" s="39"/>
      <c r="E121" s="39"/>
      <c r="F121" s="26" t="str">
        <f>IF(E18="","",E18)</f>
        <v>Vyplň údaj</v>
      </c>
      <c r="G121" s="39"/>
      <c r="H121" s="39"/>
      <c r="I121" s="31" t="s">
        <v>31</v>
      </c>
      <c r="J121" s="35" t="str">
        <f>E24</f>
        <v xml:space="preserve"> </v>
      </c>
      <c r="K121" s="39"/>
      <c r="L121" s="62"/>
      <c r="S121" s="37"/>
      <c r="T121" s="37"/>
      <c r="U121" s="37"/>
      <c r="V121" s="37"/>
      <c r="W121" s="37"/>
      <c r="X121" s="37"/>
      <c r="Y121" s="37"/>
      <c r="Z121" s="37"/>
      <c r="AA121" s="37"/>
      <c r="AB121" s="37"/>
      <c r="AC121" s="37"/>
      <c r="AD121" s="37"/>
      <c r="AE121" s="37"/>
    </row>
    <row r="122" spans="1:31" s="2" customFormat="1" ht="10.3" customHeight="1">
      <c r="A122" s="37"/>
      <c r="B122" s="38"/>
      <c r="C122" s="39"/>
      <c r="D122" s="39"/>
      <c r="E122" s="39"/>
      <c r="F122" s="39"/>
      <c r="G122" s="39"/>
      <c r="H122" s="39"/>
      <c r="I122" s="39"/>
      <c r="J122" s="39"/>
      <c r="K122" s="39"/>
      <c r="L122" s="62"/>
      <c r="S122" s="37"/>
      <c r="T122" s="37"/>
      <c r="U122" s="37"/>
      <c r="V122" s="37"/>
      <c r="W122" s="37"/>
      <c r="X122" s="37"/>
      <c r="Y122" s="37"/>
      <c r="Z122" s="37"/>
      <c r="AA122" s="37"/>
      <c r="AB122" s="37"/>
      <c r="AC122" s="37"/>
      <c r="AD122" s="37"/>
      <c r="AE122" s="37"/>
    </row>
    <row r="123" spans="1:31" s="11" customFormat="1" ht="29.25" customHeight="1">
      <c r="A123" s="190"/>
      <c r="B123" s="191"/>
      <c r="C123" s="192" t="s">
        <v>116</v>
      </c>
      <c r="D123" s="193" t="s">
        <v>58</v>
      </c>
      <c r="E123" s="193" t="s">
        <v>54</v>
      </c>
      <c r="F123" s="193" t="s">
        <v>55</v>
      </c>
      <c r="G123" s="193" t="s">
        <v>117</v>
      </c>
      <c r="H123" s="193" t="s">
        <v>118</v>
      </c>
      <c r="I123" s="193" t="s">
        <v>119</v>
      </c>
      <c r="J123" s="193" t="s">
        <v>104</v>
      </c>
      <c r="K123" s="194" t="s">
        <v>120</v>
      </c>
      <c r="L123" s="195"/>
      <c r="M123" s="99" t="s">
        <v>1</v>
      </c>
      <c r="N123" s="100" t="s">
        <v>37</v>
      </c>
      <c r="O123" s="100" t="s">
        <v>121</v>
      </c>
      <c r="P123" s="100" t="s">
        <v>122</v>
      </c>
      <c r="Q123" s="100" t="s">
        <v>123</v>
      </c>
      <c r="R123" s="100" t="s">
        <v>124</v>
      </c>
      <c r="S123" s="100" t="s">
        <v>125</v>
      </c>
      <c r="T123" s="100" t="s">
        <v>126</v>
      </c>
      <c r="U123" s="101" t="s">
        <v>127</v>
      </c>
      <c r="V123" s="190"/>
      <c r="W123" s="190"/>
      <c r="X123" s="190"/>
      <c r="Y123" s="190"/>
      <c r="Z123" s="190"/>
      <c r="AA123" s="190"/>
      <c r="AB123" s="190"/>
      <c r="AC123" s="190"/>
      <c r="AD123" s="190"/>
      <c r="AE123" s="190"/>
    </row>
    <row r="124" spans="1:63" s="2" customFormat="1" ht="22.8" customHeight="1">
      <c r="A124" s="37"/>
      <c r="B124" s="38"/>
      <c r="C124" s="106" t="s">
        <v>128</v>
      </c>
      <c r="D124" s="39"/>
      <c r="E124" s="39"/>
      <c r="F124" s="39"/>
      <c r="G124" s="39"/>
      <c r="H124" s="39"/>
      <c r="I124" s="39"/>
      <c r="J124" s="196">
        <f>BK124</f>
        <v>0</v>
      </c>
      <c r="K124" s="39"/>
      <c r="L124" s="43"/>
      <c r="M124" s="102"/>
      <c r="N124" s="197"/>
      <c r="O124" s="103"/>
      <c r="P124" s="198">
        <f>P125</f>
        <v>0</v>
      </c>
      <c r="Q124" s="103"/>
      <c r="R124" s="198">
        <f>R125</f>
        <v>1126.189454</v>
      </c>
      <c r="S124" s="103"/>
      <c r="T124" s="198">
        <f>T125</f>
        <v>956.9129999999999</v>
      </c>
      <c r="U124" s="104"/>
      <c r="V124" s="37"/>
      <c r="W124" s="37"/>
      <c r="X124" s="37"/>
      <c r="Y124" s="37"/>
      <c r="Z124" s="37"/>
      <c r="AA124" s="37"/>
      <c r="AB124" s="37"/>
      <c r="AC124" s="37"/>
      <c r="AD124" s="37"/>
      <c r="AE124" s="37"/>
      <c r="AT124" s="16" t="s">
        <v>72</v>
      </c>
      <c r="AU124" s="16" t="s">
        <v>106</v>
      </c>
      <c r="BK124" s="199">
        <f>BK125</f>
        <v>0</v>
      </c>
    </row>
    <row r="125" spans="1:63" s="12" customFormat="1" ht="25.9" customHeight="1">
      <c r="A125" s="12"/>
      <c r="B125" s="200"/>
      <c r="C125" s="201"/>
      <c r="D125" s="202" t="s">
        <v>72</v>
      </c>
      <c r="E125" s="203" t="s">
        <v>129</v>
      </c>
      <c r="F125" s="203" t="s">
        <v>130</v>
      </c>
      <c r="G125" s="201"/>
      <c r="H125" s="201"/>
      <c r="I125" s="204"/>
      <c r="J125" s="205">
        <f>BK125</f>
        <v>0</v>
      </c>
      <c r="K125" s="201"/>
      <c r="L125" s="206"/>
      <c r="M125" s="207"/>
      <c r="N125" s="208"/>
      <c r="O125" s="208"/>
      <c r="P125" s="209">
        <f>P126+P201+P207+P211+P233+P256+P277</f>
        <v>0</v>
      </c>
      <c r="Q125" s="208"/>
      <c r="R125" s="209">
        <f>R126+R201+R207+R211+R233+R256+R277</f>
        <v>1126.189454</v>
      </c>
      <c r="S125" s="208"/>
      <c r="T125" s="209">
        <f>T126+T201+T207+T211+T233+T256+T277</f>
        <v>956.9129999999999</v>
      </c>
      <c r="U125" s="210"/>
      <c r="V125" s="12"/>
      <c r="W125" s="12"/>
      <c r="X125" s="12"/>
      <c r="Y125" s="12"/>
      <c r="Z125" s="12"/>
      <c r="AA125" s="12"/>
      <c r="AB125" s="12"/>
      <c r="AC125" s="12"/>
      <c r="AD125" s="12"/>
      <c r="AE125" s="12"/>
      <c r="AR125" s="211" t="s">
        <v>81</v>
      </c>
      <c r="AT125" s="212" t="s">
        <v>72</v>
      </c>
      <c r="AU125" s="212" t="s">
        <v>73</v>
      </c>
      <c r="AY125" s="211" t="s">
        <v>131</v>
      </c>
      <c r="BK125" s="213">
        <f>BK126+BK201+BK207+BK211+BK233+BK256+BK277</f>
        <v>0</v>
      </c>
    </row>
    <row r="126" spans="1:63" s="12" customFormat="1" ht="22.8" customHeight="1">
      <c r="A126" s="12"/>
      <c r="B126" s="200"/>
      <c r="C126" s="201"/>
      <c r="D126" s="202" t="s">
        <v>72</v>
      </c>
      <c r="E126" s="214" t="s">
        <v>81</v>
      </c>
      <c r="F126" s="214" t="s">
        <v>132</v>
      </c>
      <c r="G126" s="201"/>
      <c r="H126" s="201"/>
      <c r="I126" s="204"/>
      <c r="J126" s="215">
        <f>BK126</f>
        <v>0</v>
      </c>
      <c r="K126" s="201"/>
      <c r="L126" s="206"/>
      <c r="M126" s="207"/>
      <c r="N126" s="208"/>
      <c r="O126" s="208"/>
      <c r="P126" s="209">
        <f>SUM(P127:P200)</f>
        <v>0</v>
      </c>
      <c r="Q126" s="208"/>
      <c r="R126" s="209">
        <f>SUM(R127:R200)</f>
        <v>0.00511</v>
      </c>
      <c r="S126" s="208"/>
      <c r="T126" s="209">
        <f>SUM(T127:T200)</f>
        <v>955.4569999999999</v>
      </c>
      <c r="U126" s="210"/>
      <c r="V126" s="12"/>
      <c r="W126" s="12"/>
      <c r="X126" s="12"/>
      <c r="Y126" s="12"/>
      <c r="Z126" s="12"/>
      <c r="AA126" s="12"/>
      <c r="AB126" s="12"/>
      <c r="AC126" s="12"/>
      <c r="AD126" s="12"/>
      <c r="AE126" s="12"/>
      <c r="AR126" s="211" t="s">
        <v>81</v>
      </c>
      <c r="AT126" s="212" t="s">
        <v>72</v>
      </c>
      <c r="AU126" s="212" t="s">
        <v>81</v>
      </c>
      <c r="AY126" s="211" t="s">
        <v>131</v>
      </c>
      <c r="BK126" s="213">
        <f>SUM(BK127:BK200)</f>
        <v>0</v>
      </c>
    </row>
    <row r="127" spans="1:65" s="2" customFormat="1" ht="66.75" customHeight="1">
      <c r="A127" s="37"/>
      <c r="B127" s="38"/>
      <c r="C127" s="216" t="s">
        <v>81</v>
      </c>
      <c r="D127" s="216" t="s">
        <v>133</v>
      </c>
      <c r="E127" s="217" t="s">
        <v>453</v>
      </c>
      <c r="F127" s="218" t="s">
        <v>454</v>
      </c>
      <c r="G127" s="219" t="s">
        <v>136</v>
      </c>
      <c r="H127" s="220">
        <v>159</v>
      </c>
      <c r="I127" s="221"/>
      <c r="J127" s="222">
        <f>ROUND(I127*H127,2)</f>
        <v>0</v>
      </c>
      <c r="K127" s="218" t="s">
        <v>137</v>
      </c>
      <c r="L127" s="43"/>
      <c r="M127" s="223" t="s">
        <v>1</v>
      </c>
      <c r="N127" s="224" t="s">
        <v>38</v>
      </c>
      <c r="O127" s="90"/>
      <c r="P127" s="225">
        <f>O127*H127</f>
        <v>0</v>
      </c>
      <c r="Q127" s="225">
        <v>0</v>
      </c>
      <c r="R127" s="225">
        <f>Q127*H127</f>
        <v>0</v>
      </c>
      <c r="S127" s="225">
        <v>0.388</v>
      </c>
      <c r="T127" s="225">
        <f>S127*H127</f>
        <v>61.692</v>
      </c>
      <c r="U127" s="226" t="s">
        <v>1</v>
      </c>
      <c r="V127" s="37"/>
      <c r="W127" s="37"/>
      <c r="X127" s="37"/>
      <c r="Y127" s="37"/>
      <c r="Z127" s="37"/>
      <c r="AA127" s="37"/>
      <c r="AB127" s="37"/>
      <c r="AC127" s="37"/>
      <c r="AD127" s="37"/>
      <c r="AE127" s="37"/>
      <c r="AR127" s="227" t="s">
        <v>138</v>
      </c>
      <c r="AT127" s="227" t="s">
        <v>133</v>
      </c>
      <c r="AU127" s="227" t="s">
        <v>83</v>
      </c>
      <c r="AY127" s="16" t="s">
        <v>131</v>
      </c>
      <c r="BE127" s="228">
        <f>IF(N127="základní",J127,0)</f>
        <v>0</v>
      </c>
      <c r="BF127" s="228">
        <f>IF(N127="snížená",J127,0)</f>
        <v>0</v>
      </c>
      <c r="BG127" s="228">
        <f>IF(N127="zákl. přenesená",J127,0)</f>
        <v>0</v>
      </c>
      <c r="BH127" s="228">
        <f>IF(N127="sníž. přenesená",J127,0)</f>
        <v>0</v>
      </c>
      <c r="BI127" s="228">
        <f>IF(N127="nulová",J127,0)</f>
        <v>0</v>
      </c>
      <c r="BJ127" s="16" t="s">
        <v>81</v>
      </c>
      <c r="BK127" s="228">
        <f>ROUND(I127*H127,2)</f>
        <v>0</v>
      </c>
      <c r="BL127" s="16" t="s">
        <v>138</v>
      </c>
      <c r="BM127" s="227" t="s">
        <v>455</v>
      </c>
    </row>
    <row r="128" spans="1:47" s="2" customFormat="1" ht="12">
      <c r="A128" s="37"/>
      <c r="B128" s="38"/>
      <c r="C128" s="39"/>
      <c r="D128" s="229" t="s">
        <v>140</v>
      </c>
      <c r="E128" s="39"/>
      <c r="F128" s="230" t="s">
        <v>456</v>
      </c>
      <c r="G128" s="39"/>
      <c r="H128" s="39"/>
      <c r="I128" s="231"/>
      <c r="J128" s="39"/>
      <c r="K128" s="39"/>
      <c r="L128" s="43"/>
      <c r="M128" s="232"/>
      <c r="N128" s="233"/>
      <c r="O128" s="90"/>
      <c r="P128" s="90"/>
      <c r="Q128" s="90"/>
      <c r="R128" s="90"/>
      <c r="S128" s="90"/>
      <c r="T128" s="90"/>
      <c r="U128" s="91"/>
      <c r="V128" s="37"/>
      <c r="W128" s="37"/>
      <c r="X128" s="37"/>
      <c r="Y128" s="37"/>
      <c r="Z128" s="37"/>
      <c r="AA128" s="37"/>
      <c r="AB128" s="37"/>
      <c r="AC128" s="37"/>
      <c r="AD128" s="37"/>
      <c r="AE128" s="37"/>
      <c r="AT128" s="16" t="s">
        <v>140</v>
      </c>
      <c r="AU128" s="16" t="s">
        <v>83</v>
      </c>
    </row>
    <row r="129" spans="1:47" s="2" customFormat="1" ht="12">
      <c r="A129" s="37"/>
      <c r="B129" s="38"/>
      <c r="C129" s="39"/>
      <c r="D129" s="234" t="s">
        <v>142</v>
      </c>
      <c r="E129" s="39"/>
      <c r="F129" s="235" t="s">
        <v>143</v>
      </c>
      <c r="G129" s="39"/>
      <c r="H129" s="39"/>
      <c r="I129" s="231"/>
      <c r="J129" s="39"/>
      <c r="K129" s="39"/>
      <c r="L129" s="43"/>
      <c r="M129" s="232"/>
      <c r="N129" s="233"/>
      <c r="O129" s="90"/>
      <c r="P129" s="90"/>
      <c r="Q129" s="90"/>
      <c r="R129" s="90"/>
      <c r="S129" s="90"/>
      <c r="T129" s="90"/>
      <c r="U129" s="91"/>
      <c r="V129" s="37"/>
      <c r="W129" s="37"/>
      <c r="X129" s="37"/>
      <c r="Y129" s="37"/>
      <c r="Z129" s="37"/>
      <c r="AA129" s="37"/>
      <c r="AB129" s="37"/>
      <c r="AC129" s="37"/>
      <c r="AD129" s="37"/>
      <c r="AE129" s="37"/>
      <c r="AT129" s="16" t="s">
        <v>142</v>
      </c>
      <c r="AU129" s="16" t="s">
        <v>83</v>
      </c>
    </row>
    <row r="130" spans="1:51" s="13" customFormat="1" ht="12">
      <c r="A130" s="13"/>
      <c r="B130" s="236"/>
      <c r="C130" s="237"/>
      <c r="D130" s="234" t="s">
        <v>144</v>
      </c>
      <c r="E130" s="238" t="s">
        <v>1</v>
      </c>
      <c r="F130" s="239" t="s">
        <v>457</v>
      </c>
      <c r="G130" s="237"/>
      <c r="H130" s="240">
        <v>159</v>
      </c>
      <c r="I130" s="241"/>
      <c r="J130" s="237"/>
      <c r="K130" s="237"/>
      <c r="L130" s="242"/>
      <c r="M130" s="243"/>
      <c r="N130" s="244"/>
      <c r="O130" s="244"/>
      <c r="P130" s="244"/>
      <c r="Q130" s="244"/>
      <c r="R130" s="244"/>
      <c r="S130" s="244"/>
      <c r="T130" s="244"/>
      <c r="U130" s="245"/>
      <c r="V130" s="13"/>
      <c r="W130" s="13"/>
      <c r="X130" s="13"/>
      <c r="Y130" s="13"/>
      <c r="Z130" s="13"/>
      <c r="AA130" s="13"/>
      <c r="AB130" s="13"/>
      <c r="AC130" s="13"/>
      <c r="AD130" s="13"/>
      <c r="AE130" s="13"/>
      <c r="AT130" s="246" t="s">
        <v>144</v>
      </c>
      <c r="AU130" s="246" t="s">
        <v>83</v>
      </c>
      <c r="AV130" s="13" t="s">
        <v>83</v>
      </c>
      <c r="AW130" s="13" t="s">
        <v>30</v>
      </c>
      <c r="AX130" s="13" t="s">
        <v>73</v>
      </c>
      <c r="AY130" s="246" t="s">
        <v>131</v>
      </c>
    </row>
    <row r="131" spans="1:51" s="14" customFormat="1" ht="12">
      <c r="A131" s="14"/>
      <c r="B131" s="247"/>
      <c r="C131" s="248"/>
      <c r="D131" s="234" t="s">
        <v>144</v>
      </c>
      <c r="E131" s="249" t="s">
        <v>1</v>
      </c>
      <c r="F131" s="250" t="s">
        <v>152</v>
      </c>
      <c r="G131" s="248"/>
      <c r="H131" s="251">
        <v>159</v>
      </c>
      <c r="I131" s="252"/>
      <c r="J131" s="248"/>
      <c r="K131" s="248"/>
      <c r="L131" s="253"/>
      <c r="M131" s="254"/>
      <c r="N131" s="255"/>
      <c r="O131" s="255"/>
      <c r="P131" s="255"/>
      <c r="Q131" s="255"/>
      <c r="R131" s="255"/>
      <c r="S131" s="255"/>
      <c r="T131" s="255"/>
      <c r="U131" s="256"/>
      <c r="V131" s="14"/>
      <c r="W131" s="14"/>
      <c r="X131" s="14"/>
      <c r="Y131" s="14"/>
      <c r="Z131" s="14"/>
      <c r="AA131" s="14"/>
      <c r="AB131" s="14"/>
      <c r="AC131" s="14"/>
      <c r="AD131" s="14"/>
      <c r="AE131" s="14"/>
      <c r="AT131" s="257" t="s">
        <v>144</v>
      </c>
      <c r="AU131" s="257" t="s">
        <v>83</v>
      </c>
      <c r="AV131" s="14" t="s">
        <v>138</v>
      </c>
      <c r="AW131" s="14" t="s">
        <v>30</v>
      </c>
      <c r="AX131" s="14" t="s">
        <v>81</v>
      </c>
      <c r="AY131" s="257" t="s">
        <v>131</v>
      </c>
    </row>
    <row r="132" spans="1:65" s="2" customFormat="1" ht="66.75" customHeight="1">
      <c r="A132" s="37"/>
      <c r="B132" s="38"/>
      <c r="C132" s="216" t="s">
        <v>83</v>
      </c>
      <c r="D132" s="216" t="s">
        <v>133</v>
      </c>
      <c r="E132" s="217" t="s">
        <v>458</v>
      </c>
      <c r="F132" s="218" t="s">
        <v>459</v>
      </c>
      <c r="G132" s="219" t="s">
        <v>136</v>
      </c>
      <c r="H132" s="220">
        <v>1122</v>
      </c>
      <c r="I132" s="221"/>
      <c r="J132" s="222">
        <f>ROUND(I132*H132,2)</f>
        <v>0</v>
      </c>
      <c r="K132" s="218" t="s">
        <v>137</v>
      </c>
      <c r="L132" s="43"/>
      <c r="M132" s="223" t="s">
        <v>1</v>
      </c>
      <c r="N132" s="224" t="s">
        <v>38</v>
      </c>
      <c r="O132" s="90"/>
      <c r="P132" s="225">
        <f>O132*H132</f>
        <v>0</v>
      </c>
      <c r="Q132" s="225">
        <v>0</v>
      </c>
      <c r="R132" s="225">
        <f>Q132*H132</f>
        <v>0</v>
      </c>
      <c r="S132" s="225">
        <v>0.295</v>
      </c>
      <c r="T132" s="225">
        <f>S132*H132</f>
        <v>330.99</v>
      </c>
      <c r="U132" s="226" t="s">
        <v>1</v>
      </c>
      <c r="V132" s="37"/>
      <c r="W132" s="37"/>
      <c r="X132" s="37"/>
      <c r="Y132" s="37"/>
      <c r="Z132" s="37"/>
      <c r="AA132" s="37"/>
      <c r="AB132" s="37"/>
      <c r="AC132" s="37"/>
      <c r="AD132" s="37"/>
      <c r="AE132" s="37"/>
      <c r="AR132" s="227" t="s">
        <v>138</v>
      </c>
      <c r="AT132" s="227" t="s">
        <v>133</v>
      </c>
      <c r="AU132" s="227" t="s">
        <v>83</v>
      </c>
      <c r="AY132" s="16" t="s">
        <v>131</v>
      </c>
      <c r="BE132" s="228">
        <f>IF(N132="základní",J132,0)</f>
        <v>0</v>
      </c>
      <c r="BF132" s="228">
        <f>IF(N132="snížená",J132,0)</f>
        <v>0</v>
      </c>
      <c r="BG132" s="228">
        <f>IF(N132="zákl. přenesená",J132,0)</f>
        <v>0</v>
      </c>
      <c r="BH132" s="228">
        <f>IF(N132="sníž. přenesená",J132,0)</f>
        <v>0</v>
      </c>
      <c r="BI132" s="228">
        <f>IF(N132="nulová",J132,0)</f>
        <v>0</v>
      </c>
      <c r="BJ132" s="16" t="s">
        <v>81</v>
      </c>
      <c r="BK132" s="228">
        <f>ROUND(I132*H132,2)</f>
        <v>0</v>
      </c>
      <c r="BL132" s="16" t="s">
        <v>138</v>
      </c>
      <c r="BM132" s="227" t="s">
        <v>460</v>
      </c>
    </row>
    <row r="133" spans="1:47" s="2" customFormat="1" ht="12">
      <c r="A133" s="37"/>
      <c r="B133" s="38"/>
      <c r="C133" s="39"/>
      <c r="D133" s="229" t="s">
        <v>140</v>
      </c>
      <c r="E133" s="39"/>
      <c r="F133" s="230" t="s">
        <v>461</v>
      </c>
      <c r="G133" s="39"/>
      <c r="H133" s="39"/>
      <c r="I133" s="231"/>
      <c r="J133" s="39"/>
      <c r="K133" s="39"/>
      <c r="L133" s="43"/>
      <c r="M133" s="232"/>
      <c r="N133" s="233"/>
      <c r="O133" s="90"/>
      <c r="P133" s="90"/>
      <c r="Q133" s="90"/>
      <c r="R133" s="90"/>
      <c r="S133" s="90"/>
      <c r="T133" s="90"/>
      <c r="U133" s="91"/>
      <c r="V133" s="37"/>
      <c r="W133" s="37"/>
      <c r="X133" s="37"/>
      <c r="Y133" s="37"/>
      <c r="Z133" s="37"/>
      <c r="AA133" s="37"/>
      <c r="AB133" s="37"/>
      <c r="AC133" s="37"/>
      <c r="AD133" s="37"/>
      <c r="AE133" s="37"/>
      <c r="AT133" s="16" t="s">
        <v>140</v>
      </c>
      <c r="AU133" s="16" t="s">
        <v>83</v>
      </c>
    </row>
    <row r="134" spans="1:47" s="2" customFormat="1" ht="12">
      <c r="A134" s="37"/>
      <c r="B134" s="38"/>
      <c r="C134" s="39"/>
      <c r="D134" s="234" t="s">
        <v>142</v>
      </c>
      <c r="E134" s="39"/>
      <c r="F134" s="235" t="s">
        <v>143</v>
      </c>
      <c r="G134" s="39"/>
      <c r="H134" s="39"/>
      <c r="I134" s="231"/>
      <c r="J134" s="39"/>
      <c r="K134" s="39"/>
      <c r="L134" s="43"/>
      <c r="M134" s="232"/>
      <c r="N134" s="233"/>
      <c r="O134" s="90"/>
      <c r="P134" s="90"/>
      <c r="Q134" s="90"/>
      <c r="R134" s="90"/>
      <c r="S134" s="90"/>
      <c r="T134" s="90"/>
      <c r="U134" s="91"/>
      <c r="V134" s="37"/>
      <c r="W134" s="37"/>
      <c r="X134" s="37"/>
      <c r="Y134" s="37"/>
      <c r="Z134" s="37"/>
      <c r="AA134" s="37"/>
      <c r="AB134" s="37"/>
      <c r="AC134" s="37"/>
      <c r="AD134" s="37"/>
      <c r="AE134" s="37"/>
      <c r="AT134" s="16" t="s">
        <v>142</v>
      </c>
      <c r="AU134" s="16" t="s">
        <v>83</v>
      </c>
    </row>
    <row r="135" spans="1:51" s="13" customFormat="1" ht="12">
      <c r="A135" s="13"/>
      <c r="B135" s="236"/>
      <c r="C135" s="237"/>
      <c r="D135" s="234" t="s">
        <v>144</v>
      </c>
      <c r="E135" s="238" t="s">
        <v>1</v>
      </c>
      <c r="F135" s="239" t="s">
        <v>462</v>
      </c>
      <c r="G135" s="237"/>
      <c r="H135" s="240">
        <v>1122</v>
      </c>
      <c r="I135" s="241"/>
      <c r="J135" s="237"/>
      <c r="K135" s="237"/>
      <c r="L135" s="242"/>
      <c r="M135" s="243"/>
      <c r="N135" s="244"/>
      <c r="O135" s="244"/>
      <c r="P135" s="244"/>
      <c r="Q135" s="244"/>
      <c r="R135" s="244"/>
      <c r="S135" s="244"/>
      <c r="T135" s="244"/>
      <c r="U135" s="245"/>
      <c r="V135" s="13"/>
      <c r="W135" s="13"/>
      <c r="X135" s="13"/>
      <c r="Y135" s="13"/>
      <c r="Z135" s="13"/>
      <c r="AA135" s="13"/>
      <c r="AB135" s="13"/>
      <c r="AC135" s="13"/>
      <c r="AD135" s="13"/>
      <c r="AE135" s="13"/>
      <c r="AT135" s="246" t="s">
        <v>144</v>
      </c>
      <c r="AU135" s="246" t="s">
        <v>83</v>
      </c>
      <c r="AV135" s="13" t="s">
        <v>83</v>
      </c>
      <c r="AW135" s="13" t="s">
        <v>30</v>
      </c>
      <c r="AX135" s="13" t="s">
        <v>73</v>
      </c>
      <c r="AY135" s="246" t="s">
        <v>131</v>
      </c>
    </row>
    <row r="136" spans="1:51" s="14" customFormat="1" ht="12">
      <c r="A136" s="14"/>
      <c r="B136" s="247"/>
      <c r="C136" s="248"/>
      <c r="D136" s="234" t="s">
        <v>144</v>
      </c>
      <c r="E136" s="249" t="s">
        <v>1</v>
      </c>
      <c r="F136" s="250" t="s">
        <v>152</v>
      </c>
      <c r="G136" s="248"/>
      <c r="H136" s="251">
        <v>1122</v>
      </c>
      <c r="I136" s="252"/>
      <c r="J136" s="248"/>
      <c r="K136" s="248"/>
      <c r="L136" s="253"/>
      <c r="M136" s="254"/>
      <c r="N136" s="255"/>
      <c r="O136" s="255"/>
      <c r="P136" s="255"/>
      <c r="Q136" s="255"/>
      <c r="R136" s="255"/>
      <c r="S136" s="255"/>
      <c r="T136" s="255"/>
      <c r="U136" s="256"/>
      <c r="V136" s="14"/>
      <c r="W136" s="14"/>
      <c r="X136" s="14"/>
      <c r="Y136" s="14"/>
      <c r="Z136" s="14"/>
      <c r="AA136" s="14"/>
      <c r="AB136" s="14"/>
      <c r="AC136" s="14"/>
      <c r="AD136" s="14"/>
      <c r="AE136" s="14"/>
      <c r="AT136" s="257" t="s">
        <v>144</v>
      </c>
      <c r="AU136" s="257" t="s">
        <v>83</v>
      </c>
      <c r="AV136" s="14" t="s">
        <v>138</v>
      </c>
      <c r="AW136" s="14" t="s">
        <v>30</v>
      </c>
      <c r="AX136" s="14" t="s">
        <v>81</v>
      </c>
      <c r="AY136" s="257" t="s">
        <v>131</v>
      </c>
    </row>
    <row r="137" spans="1:65" s="2" customFormat="1" ht="66.75" customHeight="1">
      <c r="A137" s="37"/>
      <c r="B137" s="38"/>
      <c r="C137" s="216" t="s">
        <v>153</v>
      </c>
      <c r="D137" s="216" t="s">
        <v>133</v>
      </c>
      <c r="E137" s="217" t="s">
        <v>463</v>
      </c>
      <c r="F137" s="218" t="s">
        <v>464</v>
      </c>
      <c r="G137" s="219" t="s">
        <v>136</v>
      </c>
      <c r="H137" s="220">
        <v>1233</v>
      </c>
      <c r="I137" s="221"/>
      <c r="J137" s="222">
        <f>ROUND(I137*H137,2)</f>
        <v>0</v>
      </c>
      <c r="K137" s="218" t="s">
        <v>137</v>
      </c>
      <c r="L137" s="43"/>
      <c r="M137" s="223" t="s">
        <v>1</v>
      </c>
      <c r="N137" s="224" t="s">
        <v>38</v>
      </c>
      <c r="O137" s="90"/>
      <c r="P137" s="225">
        <f>O137*H137</f>
        <v>0</v>
      </c>
      <c r="Q137" s="225">
        <v>0</v>
      </c>
      <c r="R137" s="225">
        <f>Q137*H137</f>
        <v>0</v>
      </c>
      <c r="S137" s="225">
        <v>0.29</v>
      </c>
      <c r="T137" s="225">
        <f>S137*H137</f>
        <v>357.57</v>
      </c>
      <c r="U137" s="226" t="s">
        <v>1</v>
      </c>
      <c r="V137" s="37"/>
      <c r="W137" s="37"/>
      <c r="X137" s="37"/>
      <c r="Y137" s="37"/>
      <c r="Z137" s="37"/>
      <c r="AA137" s="37"/>
      <c r="AB137" s="37"/>
      <c r="AC137" s="37"/>
      <c r="AD137" s="37"/>
      <c r="AE137" s="37"/>
      <c r="AR137" s="227" t="s">
        <v>138</v>
      </c>
      <c r="AT137" s="227" t="s">
        <v>133</v>
      </c>
      <c r="AU137" s="227" t="s">
        <v>83</v>
      </c>
      <c r="AY137" s="16" t="s">
        <v>131</v>
      </c>
      <c r="BE137" s="228">
        <f>IF(N137="základní",J137,0)</f>
        <v>0</v>
      </c>
      <c r="BF137" s="228">
        <f>IF(N137="snížená",J137,0)</f>
        <v>0</v>
      </c>
      <c r="BG137" s="228">
        <f>IF(N137="zákl. přenesená",J137,0)</f>
        <v>0</v>
      </c>
      <c r="BH137" s="228">
        <f>IF(N137="sníž. přenesená",J137,0)</f>
        <v>0</v>
      </c>
      <c r="BI137" s="228">
        <f>IF(N137="nulová",J137,0)</f>
        <v>0</v>
      </c>
      <c r="BJ137" s="16" t="s">
        <v>81</v>
      </c>
      <c r="BK137" s="228">
        <f>ROUND(I137*H137,2)</f>
        <v>0</v>
      </c>
      <c r="BL137" s="16" t="s">
        <v>138</v>
      </c>
      <c r="BM137" s="227" t="s">
        <v>465</v>
      </c>
    </row>
    <row r="138" spans="1:47" s="2" customFormat="1" ht="12">
      <c r="A138" s="37"/>
      <c r="B138" s="38"/>
      <c r="C138" s="39"/>
      <c r="D138" s="229" t="s">
        <v>140</v>
      </c>
      <c r="E138" s="39"/>
      <c r="F138" s="230" t="s">
        <v>466</v>
      </c>
      <c r="G138" s="39"/>
      <c r="H138" s="39"/>
      <c r="I138" s="231"/>
      <c r="J138" s="39"/>
      <c r="K138" s="39"/>
      <c r="L138" s="43"/>
      <c r="M138" s="232"/>
      <c r="N138" s="233"/>
      <c r="O138" s="90"/>
      <c r="P138" s="90"/>
      <c r="Q138" s="90"/>
      <c r="R138" s="90"/>
      <c r="S138" s="90"/>
      <c r="T138" s="90"/>
      <c r="U138" s="91"/>
      <c r="V138" s="37"/>
      <c r="W138" s="37"/>
      <c r="X138" s="37"/>
      <c r="Y138" s="37"/>
      <c r="Z138" s="37"/>
      <c r="AA138" s="37"/>
      <c r="AB138" s="37"/>
      <c r="AC138" s="37"/>
      <c r="AD138" s="37"/>
      <c r="AE138" s="37"/>
      <c r="AT138" s="16" t="s">
        <v>140</v>
      </c>
      <c r="AU138" s="16" t="s">
        <v>83</v>
      </c>
    </row>
    <row r="139" spans="1:47" s="2" customFormat="1" ht="12">
      <c r="A139" s="37"/>
      <c r="B139" s="38"/>
      <c r="C139" s="39"/>
      <c r="D139" s="234" t="s">
        <v>142</v>
      </c>
      <c r="E139" s="39"/>
      <c r="F139" s="235" t="s">
        <v>150</v>
      </c>
      <c r="G139" s="39"/>
      <c r="H139" s="39"/>
      <c r="I139" s="231"/>
      <c r="J139" s="39"/>
      <c r="K139" s="39"/>
      <c r="L139" s="43"/>
      <c r="M139" s="232"/>
      <c r="N139" s="233"/>
      <c r="O139" s="90"/>
      <c r="P139" s="90"/>
      <c r="Q139" s="90"/>
      <c r="R139" s="90"/>
      <c r="S139" s="90"/>
      <c r="T139" s="90"/>
      <c r="U139" s="91"/>
      <c r="V139" s="37"/>
      <c r="W139" s="37"/>
      <c r="X139" s="37"/>
      <c r="Y139" s="37"/>
      <c r="Z139" s="37"/>
      <c r="AA139" s="37"/>
      <c r="AB139" s="37"/>
      <c r="AC139" s="37"/>
      <c r="AD139" s="37"/>
      <c r="AE139" s="37"/>
      <c r="AT139" s="16" t="s">
        <v>142</v>
      </c>
      <c r="AU139" s="16" t="s">
        <v>83</v>
      </c>
    </row>
    <row r="140" spans="1:51" s="13" customFormat="1" ht="12">
      <c r="A140" s="13"/>
      <c r="B140" s="236"/>
      <c r="C140" s="237"/>
      <c r="D140" s="234" t="s">
        <v>144</v>
      </c>
      <c r="E140" s="238" t="s">
        <v>1</v>
      </c>
      <c r="F140" s="239" t="s">
        <v>467</v>
      </c>
      <c r="G140" s="237"/>
      <c r="H140" s="240">
        <v>1122</v>
      </c>
      <c r="I140" s="241"/>
      <c r="J140" s="237"/>
      <c r="K140" s="237"/>
      <c r="L140" s="242"/>
      <c r="M140" s="243"/>
      <c r="N140" s="244"/>
      <c r="O140" s="244"/>
      <c r="P140" s="244"/>
      <c r="Q140" s="244"/>
      <c r="R140" s="244"/>
      <c r="S140" s="244"/>
      <c r="T140" s="244"/>
      <c r="U140" s="245"/>
      <c r="V140" s="13"/>
      <c r="W140" s="13"/>
      <c r="X140" s="13"/>
      <c r="Y140" s="13"/>
      <c r="Z140" s="13"/>
      <c r="AA140" s="13"/>
      <c r="AB140" s="13"/>
      <c r="AC140" s="13"/>
      <c r="AD140" s="13"/>
      <c r="AE140" s="13"/>
      <c r="AT140" s="246" t="s">
        <v>144</v>
      </c>
      <c r="AU140" s="246" t="s">
        <v>83</v>
      </c>
      <c r="AV140" s="13" t="s">
        <v>83</v>
      </c>
      <c r="AW140" s="13" t="s">
        <v>30</v>
      </c>
      <c r="AX140" s="13" t="s">
        <v>73</v>
      </c>
      <c r="AY140" s="246" t="s">
        <v>131</v>
      </c>
    </row>
    <row r="141" spans="1:51" s="13" customFormat="1" ht="12">
      <c r="A141" s="13"/>
      <c r="B141" s="236"/>
      <c r="C141" s="237"/>
      <c r="D141" s="234" t="s">
        <v>144</v>
      </c>
      <c r="E141" s="238" t="s">
        <v>1</v>
      </c>
      <c r="F141" s="239" t="s">
        <v>468</v>
      </c>
      <c r="G141" s="237"/>
      <c r="H141" s="240">
        <v>38</v>
      </c>
      <c r="I141" s="241"/>
      <c r="J141" s="237"/>
      <c r="K141" s="237"/>
      <c r="L141" s="242"/>
      <c r="M141" s="243"/>
      <c r="N141" s="244"/>
      <c r="O141" s="244"/>
      <c r="P141" s="244"/>
      <c r="Q141" s="244"/>
      <c r="R141" s="244"/>
      <c r="S141" s="244"/>
      <c r="T141" s="244"/>
      <c r="U141" s="245"/>
      <c r="V141" s="13"/>
      <c r="W141" s="13"/>
      <c r="X141" s="13"/>
      <c r="Y141" s="13"/>
      <c r="Z141" s="13"/>
      <c r="AA141" s="13"/>
      <c r="AB141" s="13"/>
      <c r="AC141" s="13"/>
      <c r="AD141" s="13"/>
      <c r="AE141" s="13"/>
      <c r="AT141" s="246" t="s">
        <v>144</v>
      </c>
      <c r="AU141" s="246" t="s">
        <v>83</v>
      </c>
      <c r="AV141" s="13" t="s">
        <v>83</v>
      </c>
      <c r="AW141" s="13" t="s">
        <v>30</v>
      </c>
      <c r="AX141" s="13" t="s">
        <v>73</v>
      </c>
      <c r="AY141" s="246" t="s">
        <v>131</v>
      </c>
    </row>
    <row r="142" spans="1:51" s="13" customFormat="1" ht="12">
      <c r="A142" s="13"/>
      <c r="B142" s="236"/>
      <c r="C142" s="237"/>
      <c r="D142" s="234" t="s">
        <v>144</v>
      </c>
      <c r="E142" s="238" t="s">
        <v>1</v>
      </c>
      <c r="F142" s="239" t="s">
        <v>469</v>
      </c>
      <c r="G142" s="237"/>
      <c r="H142" s="240">
        <v>73</v>
      </c>
      <c r="I142" s="241"/>
      <c r="J142" s="237"/>
      <c r="K142" s="237"/>
      <c r="L142" s="242"/>
      <c r="M142" s="243"/>
      <c r="N142" s="244"/>
      <c r="O142" s="244"/>
      <c r="P142" s="244"/>
      <c r="Q142" s="244"/>
      <c r="R142" s="244"/>
      <c r="S142" s="244"/>
      <c r="T142" s="244"/>
      <c r="U142" s="245"/>
      <c r="V142" s="13"/>
      <c r="W142" s="13"/>
      <c r="X142" s="13"/>
      <c r="Y142" s="13"/>
      <c r="Z142" s="13"/>
      <c r="AA142" s="13"/>
      <c r="AB142" s="13"/>
      <c r="AC142" s="13"/>
      <c r="AD142" s="13"/>
      <c r="AE142" s="13"/>
      <c r="AT142" s="246" t="s">
        <v>144</v>
      </c>
      <c r="AU142" s="246" t="s">
        <v>83</v>
      </c>
      <c r="AV142" s="13" t="s">
        <v>83</v>
      </c>
      <c r="AW142" s="13" t="s">
        <v>30</v>
      </c>
      <c r="AX142" s="13" t="s">
        <v>73</v>
      </c>
      <c r="AY142" s="246" t="s">
        <v>131</v>
      </c>
    </row>
    <row r="143" spans="1:51" s="14" customFormat="1" ht="12">
      <c r="A143" s="14"/>
      <c r="B143" s="247"/>
      <c r="C143" s="248"/>
      <c r="D143" s="234" t="s">
        <v>144</v>
      </c>
      <c r="E143" s="249" t="s">
        <v>1</v>
      </c>
      <c r="F143" s="250" t="s">
        <v>152</v>
      </c>
      <c r="G143" s="248"/>
      <c r="H143" s="251">
        <v>1233</v>
      </c>
      <c r="I143" s="252"/>
      <c r="J143" s="248"/>
      <c r="K143" s="248"/>
      <c r="L143" s="253"/>
      <c r="M143" s="254"/>
      <c r="N143" s="255"/>
      <c r="O143" s="255"/>
      <c r="P143" s="255"/>
      <c r="Q143" s="255"/>
      <c r="R143" s="255"/>
      <c r="S143" s="255"/>
      <c r="T143" s="255"/>
      <c r="U143" s="256"/>
      <c r="V143" s="14"/>
      <c r="W143" s="14"/>
      <c r="X143" s="14"/>
      <c r="Y143" s="14"/>
      <c r="Z143" s="14"/>
      <c r="AA143" s="14"/>
      <c r="AB143" s="14"/>
      <c r="AC143" s="14"/>
      <c r="AD143" s="14"/>
      <c r="AE143" s="14"/>
      <c r="AT143" s="257" t="s">
        <v>144</v>
      </c>
      <c r="AU143" s="257" t="s">
        <v>83</v>
      </c>
      <c r="AV143" s="14" t="s">
        <v>138</v>
      </c>
      <c r="AW143" s="14" t="s">
        <v>30</v>
      </c>
      <c r="AX143" s="14" t="s">
        <v>81</v>
      </c>
      <c r="AY143" s="257" t="s">
        <v>131</v>
      </c>
    </row>
    <row r="144" spans="1:65" s="2" customFormat="1" ht="66.75" customHeight="1">
      <c r="A144" s="37"/>
      <c r="B144" s="38"/>
      <c r="C144" s="216" t="s">
        <v>138</v>
      </c>
      <c r="D144" s="216" t="s">
        <v>133</v>
      </c>
      <c r="E144" s="217" t="s">
        <v>146</v>
      </c>
      <c r="F144" s="218" t="s">
        <v>147</v>
      </c>
      <c r="G144" s="219" t="s">
        <v>136</v>
      </c>
      <c r="H144" s="220">
        <v>159</v>
      </c>
      <c r="I144" s="221"/>
      <c r="J144" s="222">
        <f>ROUND(I144*H144,2)</f>
        <v>0</v>
      </c>
      <c r="K144" s="218" t="s">
        <v>137</v>
      </c>
      <c r="L144" s="43"/>
      <c r="M144" s="223" t="s">
        <v>1</v>
      </c>
      <c r="N144" s="224" t="s">
        <v>38</v>
      </c>
      <c r="O144" s="90"/>
      <c r="P144" s="225">
        <f>O144*H144</f>
        <v>0</v>
      </c>
      <c r="Q144" s="225">
        <v>0</v>
      </c>
      <c r="R144" s="225">
        <f>Q144*H144</f>
        <v>0</v>
      </c>
      <c r="S144" s="225">
        <v>0.44</v>
      </c>
      <c r="T144" s="225">
        <f>S144*H144</f>
        <v>69.96</v>
      </c>
      <c r="U144" s="226" t="s">
        <v>1</v>
      </c>
      <c r="V144" s="37"/>
      <c r="W144" s="37"/>
      <c r="X144" s="37"/>
      <c r="Y144" s="37"/>
      <c r="Z144" s="37"/>
      <c r="AA144" s="37"/>
      <c r="AB144" s="37"/>
      <c r="AC144" s="37"/>
      <c r="AD144" s="37"/>
      <c r="AE144" s="37"/>
      <c r="AR144" s="227" t="s">
        <v>138</v>
      </c>
      <c r="AT144" s="227" t="s">
        <v>133</v>
      </c>
      <c r="AU144" s="227" t="s">
        <v>83</v>
      </c>
      <c r="AY144" s="16" t="s">
        <v>131</v>
      </c>
      <c r="BE144" s="228">
        <f>IF(N144="základní",J144,0)</f>
        <v>0</v>
      </c>
      <c r="BF144" s="228">
        <f>IF(N144="snížená",J144,0)</f>
        <v>0</v>
      </c>
      <c r="BG144" s="228">
        <f>IF(N144="zákl. přenesená",J144,0)</f>
        <v>0</v>
      </c>
      <c r="BH144" s="228">
        <f>IF(N144="sníž. přenesená",J144,0)</f>
        <v>0</v>
      </c>
      <c r="BI144" s="228">
        <f>IF(N144="nulová",J144,0)</f>
        <v>0</v>
      </c>
      <c r="BJ144" s="16" t="s">
        <v>81</v>
      </c>
      <c r="BK144" s="228">
        <f>ROUND(I144*H144,2)</f>
        <v>0</v>
      </c>
      <c r="BL144" s="16" t="s">
        <v>138</v>
      </c>
      <c r="BM144" s="227" t="s">
        <v>470</v>
      </c>
    </row>
    <row r="145" spans="1:47" s="2" customFormat="1" ht="12">
      <c r="A145" s="37"/>
      <c r="B145" s="38"/>
      <c r="C145" s="39"/>
      <c r="D145" s="229" t="s">
        <v>140</v>
      </c>
      <c r="E145" s="39"/>
      <c r="F145" s="230" t="s">
        <v>149</v>
      </c>
      <c r="G145" s="39"/>
      <c r="H145" s="39"/>
      <c r="I145" s="231"/>
      <c r="J145" s="39"/>
      <c r="K145" s="39"/>
      <c r="L145" s="43"/>
      <c r="M145" s="232"/>
      <c r="N145" s="233"/>
      <c r="O145" s="90"/>
      <c r="P145" s="90"/>
      <c r="Q145" s="90"/>
      <c r="R145" s="90"/>
      <c r="S145" s="90"/>
      <c r="T145" s="90"/>
      <c r="U145" s="91"/>
      <c r="V145" s="37"/>
      <c r="W145" s="37"/>
      <c r="X145" s="37"/>
      <c r="Y145" s="37"/>
      <c r="Z145" s="37"/>
      <c r="AA145" s="37"/>
      <c r="AB145" s="37"/>
      <c r="AC145" s="37"/>
      <c r="AD145" s="37"/>
      <c r="AE145" s="37"/>
      <c r="AT145" s="16" t="s">
        <v>140</v>
      </c>
      <c r="AU145" s="16" t="s">
        <v>83</v>
      </c>
    </row>
    <row r="146" spans="1:47" s="2" customFormat="1" ht="12">
      <c r="A146" s="37"/>
      <c r="B146" s="38"/>
      <c r="C146" s="39"/>
      <c r="D146" s="234" t="s">
        <v>142</v>
      </c>
      <c r="E146" s="39"/>
      <c r="F146" s="235" t="s">
        <v>150</v>
      </c>
      <c r="G146" s="39"/>
      <c r="H146" s="39"/>
      <c r="I146" s="231"/>
      <c r="J146" s="39"/>
      <c r="K146" s="39"/>
      <c r="L146" s="43"/>
      <c r="M146" s="232"/>
      <c r="N146" s="233"/>
      <c r="O146" s="90"/>
      <c r="P146" s="90"/>
      <c r="Q146" s="90"/>
      <c r="R146" s="90"/>
      <c r="S146" s="90"/>
      <c r="T146" s="90"/>
      <c r="U146" s="91"/>
      <c r="V146" s="37"/>
      <c r="W146" s="37"/>
      <c r="X146" s="37"/>
      <c r="Y146" s="37"/>
      <c r="Z146" s="37"/>
      <c r="AA146" s="37"/>
      <c r="AB146" s="37"/>
      <c r="AC146" s="37"/>
      <c r="AD146" s="37"/>
      <c r="AE146" s="37"/>
      <c r="AT146" s="16" t="s">
        <v>142</v>
      </c>
      <c r="AU146" s="16" t="s">
        <v>83</v>
      </c>
    </row>
    <row r="147" spans="1:51" s="13" customFormat="1" ht="12">
      <c r="A147" s="13"/>
      <c r="B147" s="236"/>
      <c r="C147" s="237"/>
      <c r="D147" s="234" t="s">
        <v>144</v>
      </c>
      <c r="E147" s="238" t="s">
        <v>1</v>
      </c>
      <c r="F147" s="239" t="s">
        <v>457</v>
      </c>
      <c r="G147" s="237"/>
      <c r="H147" s="240">
        <v>159</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144</v>
      </c>
      <c r="AU147" s="246" t="s">
        <v>83</v>
      </c>
      <c r="AV147" s="13" t="s">
        <v>83</v>
      </c>
      <c r="AW147" s="13" t="s">
        <v>30</v>
      </c>
      <c r="AX147" s="13" t="s">
        <v>73</v>
      </c>
      <c r="AY147" s="246" t="s">
        <v>131</v>
      </c>
    </row>
    <row r="148" spans="1:51" s="14" customFormat="1" ht="12">
      <c r="A148" s="14"/>
      <c r="B148" s="247"/>
      <c r="C148" s="248"/>
      <c r="D148" s="234" t="s">
        <v>144</v>
      </c>
      <c r="E148" s="249" t="s">
        <v>1</v>
      </c>
      <c r="F148" s="250" t="s">
        <v>152</v>
      </c>
      <c r="G148" s="248"/>
      <c r="H148" s="251">
        <v>159</v>
      </c>
      <c r="I148" s="252"/>
      <c r="J148" s="248"/>
      <c r="K148" s="248"/>
      <c r="L148" s="253"/>
      <c r="M148" s="254"/>
      <c r="N148" s="255"/>
      <c r="O148" s="255"/>
      <c r="P148" s="255"/>
      <c r="Q148" s="255"/>
      <c r="R148" s="255"/>
      <c r="S148" s="255"/>
      <c r="T148" s="255"/>
      <c r="U148" s="256"/>
      <c r="V148" s="14"/>
      <c r="W148" s="14"/>
      <c r="X148" s="14"/>
      <c r="Y148" s="14"/>
      <c r="Z148" s="14"/>
      <c r="AA148" s="14"/>
      <c r="AB148" s="14"/>
      <c r="AC148" s="14"/>
      <c r="AD148" s="14"/>
      <c r="AE148" s="14"/>
      <c r="AT148" s="257" t="s">
        <v>144</v>
      </c>
      <c r="AU148" s="257" t="s">
        <v>83</v>
      </c>
      <c r="AV148" s="14" t="s">
        <v>138</v>
      </c>
      <c r="AW148" s="14" t="s">
        <v>30</v>
      </c>
      <c r="AX148" s="14" t="s">
        <v>81</v>
      </c>
      <c r="AY148" s="257" t="s">
        <v>131</v>
      </c>
    </row>
    <row r="149" spans="1:65" s="2" customFormat="1" ht="55.5" customHeight="1">
      <c r="A149" s="37"/>
      <c r="B149" s="38"/>
      <c r="C149" s="216" t="s">
        <v>167</v>
      </c>
      <c r="D149" s="216" t="s">
        <v>133</v>
      </c>
      <c r="E149" s="217" t="s">
        <v>471</v>
      </c>
      <c r="F149" s="218" t="s">
        <v>472</v>
      </c>
      <c r="G149" s="219" t="s">
        <v>136</v>
      </c>
      <c r="H149" s="220">
        <v>38</v>
      </c>
      <c r="I149" s="221"/>
      <c r="J149" s="222">
        <f>ROUND(I149*H149,2)</f>
        <v>0</v>
      </c>
      <c r="K149" s="218" t="s">
        <v>137</v>
      </c>
      <c r="L149" s="43"/>
      <c r="M149" s="223" t="s">
        <v>1</v>
      </c>
      <c r="N149" s="224" t="s">
        <v>38</v>
      </c>
      <c r="O149" s="90"/>
      <c r="P149" s="225">
        <f>O149*H149</f>
        <v>0</v>
      </c>
      <c r="Q149" s="225">
        <v>0</v>
      </c>
      <c r="R149" s="225">
        <f>Q149*H149</f>
        <v>0</v>
      </c>
      <c r="S149" s="225">
        <v>0.24</v>
      </c>
      <c r="T149" s="225">
        <f>S149*H149</f>
        <v>9.12</v>
      </c>
      <c r="U149" s="226" t="s">
        <v>1</v>
      </c>
      <c r="V149" s="37"/>
      <c r="W149" s="37"/>
      <c r="X149" s="37"/>
      <c r="Y149" s="37"/>
      <c r="Z149" s="37"/>
      <c r="AA149" s="37"/>
      <c r="AB149" s="37"/>
      <c r="AC149" s="37"/>
      <c r="AD149" s="37"/>
      <c r="AE149" s="37"/>
      <c r="AR149" s="227" t="s">
        <v>138</v>
      </c>
      <c r="AT149" s="227" t="s">
        <v>133</v>
      </c>
      <c r="AU149" s="227" t="s">
        <v>83</v>
      </c>
      <c r="AY149" s="16" t="s">
        <v>131</v>
      </c>
      <c r="BE149" s="228">
        <f>IF(N149="základní",J149,0)</f>
        <v>0</v>
      </c>
      <c r="BF149" s="228">
        <f>IF(N149="snížená",J149,0)</f>
        <v>0</v>
      </c>
      <c r="BG149" s="228">
        <f>IF(N149="zákl. přenesená",J149,0)</f>
        <v>0</v>
      </c>
      <c r="BH149" s="228">
        <f>IF(N149="sníž. přenesená",J149,0)</f>
        <v>0</v>
      </c>
      <c r="BI149" s="228">
        <f>IF(N149="nulová",J149,0)</f>
        <v>0</v>
      </c>
      <c r="BJ149" s="16" t="s">
        <v>81</v>
      </c>
      <c r="BK149" s="228">
        <f>ROUND(I149*H149,2)</f>
        <v>0</v>
      </c>
      <c r="BL149" s="16" t="s">
        <v>138</v>
      </c>
      <c r="BM149" s="227" t="s">
        <v>473</v>
      </c>
    </row>
    <row r="150" spans="1:47" s="2" customFormat="1" ht="12">
      <c r="A150" s="37"/>
      <c r="B150" s="38"/>
      <c r="C150" s="39"/>
      <c r="D150" s="229" t="s">
        <v>140</v>
      </c>
      <c r="E150" s="39"/>
      <c r="F150" s="230" t="s">
        <v>474</v>
      </c>
      <c r="G150" s="39"/>
      <c r="H150" s="39"/>
      <c r="I150" s="231"/>
      <c r="J150" s="39"/>
      <c r="K150" s="39"/>
      <c r="L150" s="43"/>
      <c r="M150" s="232"/>
      <c r="N150" s="233"/>
      <c r="O150" s="90"/>
      <c r="P150" s="90"/>
      <c r="Q150" s="90"/>
      <c r="R150" s="90"/>
      <c r="S150" s="90"/>
      <c r="T150" s="90"/>
      <c r="U150" s="91"/>
      <c r="V150" s="37"/>
      <c r="W150" s="37"/>
      <c r="X150" s="37"/>
      <c r="Y150" s="37"/>
      <c r="Z150" s="37"/>
      <c r="AA150" s="37"/>
      <c r="AB150" s="37"/>
      <c r="AC150" s="37"/>
      <c r="AD150" s="37"/>
      <c r="AE150" s="37"/>
      <c r="AT150" s="16" t="s">
        <v>140</v>
      </c>
      <c r="AU150" s="16" t="s">
        <v>83</v>
      </c>
    </row>
    <row r="151" spans="1:47" s="2" customFormat="1" ht="12">
      <c r="A151" s="37"/>
      <c r="B151" s="38"/>
      <c r="C151" s="39"/>
      <c r="D151" s="234" t="s">
        <v>142</v>
      </c>
      <c r="E151" s="39"/>
      <c r="F151" s="235" t="s">
        <v>150</v>
      </c>
      <c r="G151" s="39"/>
      <c r="H151" s="39"/>
      <c r="I151" s="231"/>
      <c r="J151" s="39"/>
      <c r="K151" s="39"/>
      <c r="L151" s="43"/>
      <c r="M151" s="232"/>
      <c r="N151" s="233"/>
      <c r="O151" s="90"/>
      <c r="P151" s="90"/>
      <c r="Q151" s="90"/>
      <c r="R151" s="90"/>
      <c r="S151" s="90"/>
      <c r="T151" s="90"/>
      <c r="U151" s="91"/>
      <c r="V151" s="37"/>
      <c r="W151" s="37"/>
      <c r="X151" s="37"/>
      <c r="Y151" s="37"/>
      <c r="Z151" s="37"/>
      <c r="AA151" s="37"/>
      <c r="AB151" s="37"/>
      <c r="AC151" s="37"/>
      <c r="AD151" s="37"/>
      <c r="AE151" s="37"/>
      <c r="AT151" s="16" t="s">
        <v>142</v>
      </c>
      <c r="AU151" s="16" t="s">
        <v>83</v>
      </c>
    </row>
    <row r="152" spans="1:51" s="13" customFormat="1" ht="12">
      <c r="A152" s="13"/>
      <c r="B152" s="236"/>
      <c r="C152" s="237"/>
      <c r="D152" s="234" t="s">
        <v>144</v>
      </c>
      <c r="E152" s="238" t="s">
        <v>1</v>
      </c>
      <c r="F152" s="239" t="s">
        <v>475</v>
      </c>
      <c r="G152" s="237"/>
      <c r="H152" s="240">
        <v>38</v>
      </c>
      <c r="I152" s="241"/>
      <c r="J152" s="237"/>
      <c r="K152" s="237"/>
      <c r="L152" s="242"/>
      <c r="M152" s="243"/>
      <c r="N152" s="244"/>
      <c r="O152" s="244"/>
      <c r="P152" s="244"/>
      <c r="Q152" s="244"/>
      <c r="R152" s="244"/>
      <c r="S152" s="244"/>
      <c r="T152" s="244"/>
      <c r="U152" s="245"/>
      <c r="V152" s="13"/>
      <c r="W152" s="13"/>
      <c r="X152" s="13"/>
      <c r="Y152" s="13"/>
      <c r="Z152" s="13"/>
      <c r="AA152" s="13"/>
      <c r="AB152" s="13"/>
      <c r="AC152" s="13"/>
      <c r="AD152" s="13"/>
      <c r="AE152" s="13"/>
      <c r="AT152" s="246" t="s">
        <v>144</v>
      </c>
      <c r="AU152" s="246" t="s">
        <v>83</v>
      </c>
      <c r="AV152" s="13" t="s">
        <v>83</v>
      </c>
      <c r="AW152" s="13" t="s">
        <v>30</v>
      </c>
      <c r="AX152" s="13" t="s">
        <v>73</v>
      </c>
      <c r="AY152" s="246" t="s">
        <v>131</v>
      </c>
    </row>
    <row r="153" spans="1:51" s="14" customFormat="1" ht="12">
      <c r="A153" s="14"/>
      <c r="B153" s="247"/>
      <c r="C153" s="248"/>
      <c r="D153" s="234" t="s">
        <v>144</v>
      </c>
      <c r="E153" s="249" t="s">
        <v>1</v>
      </c>
      <c r="F153" s="250" t="s">
        <v>152</v>
      </c>
      <c r="G153" s="248"/>
      <c r="H153" s="251">
        <v>38</v>
      </c>
      <c r="I153" s="252"/>
      <c r="J153" s="248"/>
      <c r="K153" s="248"/>
      <c r="L153" s="253"/>
      <c r="M153" s="254"/>
      <c r="N153" s="255"/>
      <c r="O153" s="255"/>
      <c r="P153" s="255"/>
      <c r="Q153" s="255"/>
      <c r="R153" s="255"/>
      <c r="S153" s="255"/>
      <c r="T153" s="255"/>
      <c r="U153" s="256"/>
      <c r="V153" s="14"/>
      <c r="W153" s="14"/>
      <c r="X153" s="14"/>
      <c r="Y153" s="14"/>
      <c r="Z153" s="14"/>
      <c r="AA153" s="14"/>
      <c r="AB153" s="14"/>
      <c r="AC153" s="14"/>
      <c r="AD153" s="14"/>
      <c r="AE153" s="14"/>
      <c r="AT153" s="257" t="s">
        <v>144</v>
      </c>
      <c r="AU153" s="257" t="s">
        <v>83</v>
      </c>
      <c r="AV153" s="14" t="s">
        <v>138</v>
      </c>
      <c r="AW153" s="14" t="s">
        <v>30</v>
      </c>
      <c r="AX153" s="14" t="s">
        <v>81</v>
      </c>
      <c r="AY153" s="257" t="s">
        <v>131</v>
      </c>
    </row>
    <row r="154" spans="1:65" s="2" customFormat="1" ht="49.05" customHeight="1">
      <c r="A154" s="37"/>
      <c r="B154" s="38"/>
      <c r="C154" s="216" t="s">
        <v>177</v>
      </c>
      <c r="D154" s="216" t="s">
        <v>133</v>
      </c>
      <c r="E154" s="217" t="s">
        <v>476</v>
      </c>
      <c r="F154" s="218" t="s">
        <v>477</v>
      </c>
      <c r="G154" s="219" t="s">
        <v>136</v>
      </c>
      <c r="H154" s="220">
        <v>73</v>
      </c>
      <c r="I154" s="221"/>
      <c r="J154" s="222">
        <f>ROUND(I154*H154,2)</f>
        <v>0</v>
      </c>
      <c r="K154" s="218" t="s">
        <v>137</v>
      </c>
      <c r="L154" s="43"/>
      <c r="M154" s="223" t="s">
        <v>1</v>
      </c>
      <c r="N154" s="224" t="s">
        <v>38</v>
      </c>
      <c r="O154" s="90"/>
      <c r="P154" s="225">
        <f>O154*H154</f>
        <v>0</v>
      </c>
      <c r="Q154" s="225">
        <v>7E-05</v>
      </c>
      <c r="R154" s="225">
        <f>Q154*H154</f>
        <v>0.00511</v>
      </c>
      <c r="S154" s="225">
        <v>0.115</v>
      </c>
      <c r="T154" s="225">
        <f>S154*H154</f>
        <v>8.395</v>
      </c>
      <c r="U154" s="226" t="s">
        <v>1</v>
      </c>
      <c r="V154" s="37"/>
      <c r="W154" s="37"/>
      <c r="X154" s="37"/>
      <c r="Y154" s="37"/>
      <c r="Z154" s="37"/>
      <c r="AA154" s="37"/>
      <c r="AB154" s="37"/>
      <c r="AC154" s="37"/>
      <c r="AD154" s="37"/>
      <c r="AE154" s="37"/>
      <c r="AR154" s="227" t="s">
        <v>138</v>
      </c>
      <c r="AT154" s="227" t="s">
        <v>133</v>
      </c>
      <c r="AU154" s="227" t="s">
        <v>83</v>
      </c>
      <c r="AY154" s="16" t="s">
        <v>131</v>
      </c>
      <c r="BE154" s="228">
        <f>IF(N154="základní",J154,0)</f>
        <v>0</v>
      </c>
      <c r="BF154" s="228">
        <f>IF(N154="snížená",J154,0)</f>
        <v>0</v>
      </c>
      <c r="BG154" s="228">
        <f>IF(N154="zákl. přenesená",J154,0)</f>
        <v>0</v>
      </c>
      <c r="BH154" s="228">
        <f>IF(N154="sníž. přenesená",J154,0)</f>
        <v>0</v>
      </c>
      <c r="BI154" s="228">
        <f>IF(N154="nulová",J154,0)</f>
        <v>0</v>
      </c>
      <c r="BJ154" s="16" t="s">
        <v>81</v>
      </c>
      <c r="BK154" s="228">
        <f>ROUND(I154*H154,2)</f>
        <v>0</v>
      </c>
      <c r="BL154" s="16" t="s">
        <v>138</v>
      </c>
      <c r="BM154" s="227" t="s">
        <v>478</v>
      </c>
    </row>
    <row r="155" spans="1:47" s="2" customFormat="1" ht="12">
      <c r="A155" s="37"/>
      <c r="B155" s="38"/>
      <c r="C155" s="39"/>
      <c r="D155" s="229" t="s">
        <v>140</v>
      </c>
      <c r="E155" s="39"/>
      <c r="F155" s="230" t="s">
        <v>479</v>
      </c>
      <c r="G155" s="39"/>
      <c r="H155" s="39"/>
      <c r="I155" s="231"/>
      <c r="J155" s="39"/>
      <c r="K155" s="39"/>
      <c r="L155" s="43"/>
      <c r="M155" s="232"/>
      <c r="N155" s="233"/>
      <c r="O155" s="90"/>
      <c r="P155" s="90"/>
      <c r="Q155" s="90"/>
      <c r="R155" s="90"/>
      <c r="S155" s="90"/>
      <c r="T155" s="90"/>
      <c r="U155" s="91"/>
      <c r="V155" s="37"/>
      <c r="W155" s="37"/>
      <c r="X155" s="37"/>
      <c r="Y155" s="37"/>
      <c r="Z155" s="37"/>
      <c r="AA155" s="37"/>
      <c r="AB155" s="37"/>
      <c r="AC155" s="37"/>
      <c r="AD155" s="37"/>
      <c r="AE155" s="37"/>
      <c r="AT155" s="16" t="s">
        <v>140</v>
      </c>
      <c r="AU155" s="16" t="s">
        <v>83</v>
      </c>
    </row>
    <row r="156" spans="1:47" s="2" customFormat="1" ht="12">
      <c r="A156" s="37"/>
      <c r="B156" s="38"/>
      <c r="C156" s="39"/>
      <c r="D156" s="234" t="s">
        <v>142</v>
      </c>
      <c r="E156" s="39"/>
      <c r="F156" s="235" t="s">
        <v>158</v>
      </c>
      <c r="G156" s="39"/>
      <c r="H156" s="39"/>
      <c r="I156" s="231"/>
      <c r="J156" s="39"/>
      <c r="K156" s="39"/>
      <c r="L156" s="43"/>
      <c r="M156" s="232"/>
      <c r="N156" s="233"/>
      <c r="O156" s="90"/>
      <c r="P156" s="90"/>
      <c r="Q156" s="90"/>
      <c r="R156" s="90"/>
      <c r="S156" s="90"/>
      <c r="T156" s="90"/>
      <c r="U156" s="91"/>
      <c r="V156" s="37"/>
      <c r="W156" s="37"/>
      <c r="X156" s="37"/>
      <c r="Y156" s="37"/>
      <c r="Z156" s="37"/>
      <c r="AA156" s="37"/>
      <c r="AB156" s="37"/>
      <c r="AC156" s="37"/>
      <c r="AD156" s="37"/>
      <c r="AE156" s="37"/>
      <c r="AT156" s="16" t="s">
        <v>142</v>
      </c>
      <c r="AU156" s="16" t="s">
        <v>83</v>
      </c>
    </row>
    <row r="157" spans="1:51" s="13" customFormat="1" ht="12">
      <c r="A157" s="13"/>
      <c r="B157" s="236"/>
      <c r="C157" s="237"/>
      <c r="D157" s="234" t="s">
        <v>144</v>
      </c>
      <c r="E157" s="238" t="s">
        <v>1</v>
      </c>
      <c r="F157" s="239" t="s">
        <v>480</v>
      </c>
      <c r="G157" s="237"/>
      <c r="H157" s="240">
        <v>73</v>
      </c>
      <c r="I157" s="241"/>
      <c r="J157" s="237"/>
      <c r="K157" s="237"/>
      <c r="L157" s="242"/>
      <c r="M157" s="243"/>
      <c r="N157" s="244"/>
      <c r="O157" s="244"/>
      <c r="P157" s="244"/>
      <c r="Q157" s="244"/>
      <c r="R157" s="244"/>
      <c r="S157" s="244"/>
      <c r="T157" s="244"/>
      <c r="U157" s="245"/>
      <c r="V157" s="13"/>
      <c r="W157" s="13"/>
      <c r="X157" s="13"/>
      <c r="Y157" s="13"/>
      <c r="Z157" s="13"/>
      <c r="AA157" s="13"/>
      <c r="AB157" s="13"/>
      <c r="AC157" s="13"/>
      <c r="AD157" s="13"/>
      <c r="AE157" s="13"/>
      <c r="AT157" s="246" t="s">
        <v>144</v>
      </c>
      <c r="AU157" s="246" t="s">
        <v>83</v>
      </c>
      <c r="AV157" s="13" t="s">
        <v>83</v>
      </c>
      <c r="AW157" s="13" t="s">
        <v>30</v>
      </c>
      <c r="AX157" s="13" t="s">
        <v>73</v>
      </c>
      <c r="AY157" s="246" t="s">
        <v>131</v>
      </c>
    </row>
    <row r="158" spans="1:51" s="14" customFormat="1" ht="12">
      <c r="A158" s="14"/>
      <c r="B158" s="247"/>
      <c r="C158" s="248"/>
      <c r="D158" s="234" t="s">
        <v>144</v>
      </c>
      <c r="E158" s="249" t="s">
        <v>1</v>
      </c>
      <c r="F158" s="250" t="s">
        <v>152</v>
      </c>
      <c r="G158" s="248"/>
      <c r="H158" s="251">
        <v>73</v>
      </c>
      <c r="I158" s="252"/>
      <c r="J158" s="248"/>
      <c r="K158" s="248"/>
      <c r="L158" s="253"/>
      <c r="M158" s="254"/>
      <c r="N158" s="255"/>
      <c r="O158" s="255"/>
      <c r="P158" s="255"/>
      <c r="Q158" s="255"/>
      <c r="R158" s="255"/>
      <c r="S158" s="255"/>
      <c r="T158" s="255"/>
      <c r="U158" s="256"/>
      <c r="V158" s="14"/>
      <c r="W158" s="14"/>
      <c r="X158" s="14"/>
      <c r="Y158" s="14"/>
      <c r="Z158" s="14"/>
      <c r="AA158" s="14"/>
      <c r="AB158" s="14"/>
      <c r="AC158" s="14"/>
      <c r="AD158" s="14"/>
      <c r="AE158" s="14"/>
      <c r="AT158" s="257" t="s">
        <v>144</v>
      </c>
      <c r="AU158" s="257" t="s">
        <v>83</v>
      </c>
      <c r="AV158" s="14" t="s">
        <v>138</v>
      </c>
      <c r="AW158" s="14" t="s">
        <v>30</v>
      </c>
      <c r="AX158" s="14" t="s">
        <v>81</v>
      </c>
      <c r="AY158" s="257" t="s">
        <v>131</v>
      </c>
    </row>
    <row r="159" spans="1:65" s="2" customFormat="1" ht="49.05" customHeight="1">
      <c r="A159" s="37"/>
      <c r="B159" s="38"/>
      <c r="C159" s="216" t="s">
        <v>183</v>
      </c>
      <c r="D159" s="216" t="s">
        <v>133</v>
      </c>
      <c r="E159" s="217" t="s">
        <v>160</v>
      </c>
      <c r="F159" s="218" t="s">
        <v>161</v>
      </c>
      <c r="G159" s="219" t="s">
        <v>162</v>
      </c>
      <c r="H159" s="220">
        <v>474</v>
      </c>
      <c r="I159" s="221"/>
      <c r="J159" s="222">
        <f>ROUND(I159*H159,2)</f>
        <v>0</v>
      </c>
      <c r="K159" s="218" t="s">
        <v>137</v>
      </c>
      <c r="L159" s="43"/>
      <c r="M159" s="223" t="s">
        <v>1</v>
      </c>
      <c r="N159" s="224" t="s">
        <v>38</v>
      </c>
      <c r="O159" s="90"/>
      <c r="P159" s="225">
        <f>O159*H159</f>
        <v>0</v>
      </c>
      <c r="Q159" s="225">
        <v>0</v>
      </c>
      <c r="R159" s="225">
        <f>Q159*H159</f>
        <v>0</v>
      </c>
      <c r="S159" s="225">
        <v>0.205</v>
      </c>
      <c r="T159" s="225">
        <f>S159*H159</f>
        <v>97.16999999999999</v>
      </c>
      <c r="U159" s="226" t="s">
        <v>1</v>
      </c>
      <c r="V159" s="37"/>
      <c r="W159" s="37"/>
      <c r="X159" s="37"/>
      <c r="Y159" s="37"/>
      <c r="Z159" s="37"/>
      <c r="AA159" s="37"/>
      <c r="AB159" s="37"/>
      <c r="AC159" s="37"/>
      <c r="AD159" s="37"/>
      <c r="AE159" s="37"/>
      <c r="AR159" s="227" t="s">
        <v>138</v>
      </c>
      <c r="AT159" s="227" t="s">
        <v>133</v>
      </c>
      <c r="AU159" s="227" t="s">
        <v>83</v>
      </c>
      <c r="AY159" s="16" t="s">
        <v>131</v>
      </c>
      <c r="BE159" s="228">
        <f>IF(N159="základní",J159,0)</f>
        <v>0</v>
      </c>
      <c r="BF159" s="228">
        <f>IF(N159="snížená",J159,0)</f>
        <v>0</v>
      </c>
      <c r="BG159" s="228">
        <f>IF(N159="zákl. přenesená",J159,0)</f>
        <v>0</v>
      </c>
      <c r="BH159" s="228">
        <f>IF(N159="sníž. přenesená",J159,0)</f>
        <v>0</v>
      </c>
      <c r="BI159" s="228">
        <f>IF(N159="nulová",J159,0)</f>
        <v>0</v>
      </c>
      <c r="BJ159" s="16" t="s">
        <v>81</v>
      </c>
      <c r="BK159" s="228">
        <f>ROUND(I159*H159,2)</f>
        <v>0</v>
      </c>
      <c r="BL159" s="16" t="s">
        <v>138</v>
      </c>
      <c r="BM159" s="227" t="s">
        <v>481</v>
      </c>
    </row>
    <row r="160" spans="1:47" s="2" customFormat="1" ht="12">
      <c r="A160" s="37"/>
      <c r="B160" s="38"/>
      <c r="C160" s="39"/>
      <c r="D160" s="229" t="s">
        <v>140</v>
      </c>
      <c r="E160" s="39"/>
      <c r="F160" s="230" t="s">
        <v>164</v>
      </c>
      <c r="G160" s="39"/>
      <c r="H160" s="39"/>
      <c r="I160" s="231"/>
      <c r="J160" s="39"/>
      <c r="K160" s="39"/>
      <c r="L160" s="43"/>
      <c r="M160" s="232"/>
      <c r="N160" s="233"/>
      <c r="O160" s="90"/>
      <c r="P160" s="90"/>
      <c r="Q160" s="90"/>
      <c r="R160" s="90"/>
      <c r="S160" s="90"/>
      <c r="T160" s="90"/>
      <c r="U160" s="91"/>
      <c r="V160" s="37"/>
      <c r="W160" s="37"/>
      <c r="X160" s="37"/>
      <c r="Y160" s="37"/>
      <c r="Z160" s="37"/>
      <c r="AA160" s="37"/>
      <c r="AB160" s="37"/>
      <c r="AC160" s="37"/>
      <c r="AD160" s="37"/>
      <c r="AE160" s="37"/>
      <c r="AT160" s="16" t="s">
        <v>140</v>
      </c>
      <c r="AU160" s="16" t="s">
        <v>83</v>
      </c>
    </row>
    <row r="161" spans="1:47" s="2" customFormat="1" ht="12">
      <c r="A161" s="37"/>
      <c r="B161" s="38"/>
      <c r="C161" s="39"/>
      <c r="D161" s="234" t="s">
        <v>142</v>
      </c>
      <c r="E161" s="39"/>
      <c r="F161" s="235" t="s">
        <v>165</v>
      </c>
      <c r="G161" s="39"/>
      <c r="H161" s="39"/>
      <c r="I161" s="231"/>
      <c r="J161" s="39"/>
      <c r="K161" s="39"/>
      <c r="L161" s="43"/>
      <c r="M161" s="232"/>
      <c r="N161" s="233"/>
      <c r="O161" s="90"/>
      <c r="P161" s="90"/>
      <c r="Q161" s="90"/>
      <c r="R161" s="90"/>
      <c r="S161" s="90"/>
      <c r="T161" s="90"/>
      <c r="U161" s="91"/>
      <c r="V161" s="37"/>
      <c r="W161" s="37"/>
      <c r="X161" s="37"/>
      <c r="Y161" s="37"/>
      <c r="Z161" s="37"/>
      <c r="AA161" s="37"/>
      <c r="AB161" s="37"/>
      <c r="AC161" s="37"/>
      <c r="AD161" s="37"/>
      <c r="AE161" s="37"/>
      <c r="AT161" s="16" t="s">
        <v>142</v>
      </c>
      <c r="AU161" s="16" t="s">
        <v>83</v>
      </c>
    </row>
    <row r="162" spans="1:51" s="13" customFormat="1" ht="12">
      <c r="A162" s="13"/>
      <c r="B162" s="236"/>
      <c r="C162" s="237"/>
      <c r="D162" s="234" t="s">
        <v>144</v>
      </c>
      <c r="E162" s="238" t="s">
        <v>1</v>
      </c>
      <c r="F162" s="239" t="s">
        <v>482</v>
      </c>
      <c r="G162" s="237"/>
      <c r="H162" s="240">
        <v>474</v>
      </c>
      <c r="I162" s="241"/>
      <c r="J162" s="237"/>
      <c r="K162" s="237"/>
      <c r="L162" s="242"/>
      <c r="M162" s="243"/>
      <c r="N162" s="244"/>
      <c r="O162" s="244"/>
      <c r="P162" s="244"/>
      <c r="Q162" s="244"/>
      <c r="R162" s="244"/>
      <c r="S162" s="244"/>
      <c r="T162" s="244"/>
      <c r="U162" s="245"/>
      <c r="V162" s="13"/>
      <c r="W162" s="13"/>
      <c r="X162" s="13"/>
      <c r="Y162" s="13"/>
      <c r="Z162" s="13"/>
      <c r="AA162" s="13"/>
      <c r="AB162" s="13"/>
      <c r="AC162" s="13"/>
      <c r="AD162" s="13"/>
      <c r="AE162" s="13"/>
      <c r="AT162" s="246" t="s">
        <v>144</v>
      </c>
      <c r="AU162" s="246" t="s">
        <v>83</v>
      </c>
      <c r="AV162" s="13" t="s">
        <v>83</v>
      </c>
      <c r="AW162" s="13" t="s">
        <v>30</v>
      </c>
      <c r="AX162" s="13" t="s">
        <v>73</v>
      </c>
      <c r="AY162" s="246" t="s">
        <v>131</v>
      </c>
    </row>
    <row r="163" spans="1:51" s="14" customFormat="1" ht="12">
      <c r="A163" s="14"/>
      <c r="B163" s="247"/>
      <c r="C163" s="248"/>
      <c r="D163" s="234" t="s">
        <v>144</v>
      </c>
      <c r="E163" s="249" t="s">
        <v>1</v>
      </c>
      <c r="F163" s="250" t="s">
        <v>152</v>
      </c>
      <c r="G163" s="248"/>
      <c r="H163" s="251">
        <v>474</v>
      </c>
      <c r="I163" s="252"/>
      <c r="J163" s="248"/>
      <c r="K163" s="248"/>
      <c r="L163" s="253"/>
      <c r="M163" s="254"/>
      <c r="N163" s="255"/>
      <c r="O163" s="255"/>
      <c r="P163" s="255"/>
      <c r="Q163" s="255"/>
      <c r="R163" s="255"/>
      <c r="S163" s="255"/>
      <c r="T163" s="255"/>
      <c r="U163" s="256"/>
      <c r="V163" s="14"/>
      <c r="W163" s="14"/>
      <c r="X163" s="14"/>
      <c r="Y163" s="14"/>
      <c r="Z163" s="14"/>
      <c r="AA163" s="14"/>
      <c r="AB163" s="14"/>
      <c r="AC163" s="14"/>
      <c r="AD163" s="14"/>
      <c r="AE163" s="14"/>
      <c r="AT163" s="257" t="s">
        <v>144</v>
      </c>
      <c r="AU163" s="257" t="s">
        <v>83</v>
      </c>
      <c r="AV163" s="14" t="s">
        <v>138</v>
      </c>
      <c r="AW163" s="14" t="s">
        <v>30</v>
      </c>
      <c r="AX163" s="14" t="s">
        <v>81</v>
      </c>
      <c r="AY163" s="257" t="s">
        <v>131</v>
      </c>
    </row>
    <row r="164" spans="1:65" s="2" customFormat="1" ht="37.8" customHeight="1">
      <c r="A164" s="37"/>
      <c r="B164" s="38"/>
      <c r="C164" s="216" t="s">
        <v>188</v>
      </c>
      <c r="D164" s="216" t="s">
        <v>133</v>
      </c>
      <c r="E164" s="217" t="s">
        <v>483</v>
      </c>
      <c r="F164" s="218" t="s">
        <v>484</v>
      </c>
      <c r="G164" s="219" t="s">
        <v>162</v>
      </c>
      <c r="H164" s="220">
        <v>514</v>
      </c>
      <c r="I164" s="221"/>
      <c r="J164" s="222">
        <f>ROUND(I164*H164,2)</f>
        <v>0</v>
      </c>
      <c r="K164" s="218" t="s">
        <v>137</v>
      </c>
      <c r="L164" s="43"/>
      <c r="M164" s="223" t="s">
        <v>1</v>
      </c>
      <c r="N164" s="224" t="s">
        <v>38</v>
      </c>
      <c r="O164" s="90"/>
      <c r="P164" s="225">
        <f>O164*H164</f>
        <v>0</v>
      </c>
      <c r="Q164" s="225">
        <v>0</v>
      </c>
      <c r="R164" s="225">
        <f>Q164*H164</f>
        <v>0</v>
      </c>
      <c r="S164" s="225">
        <v>0.04</v>
      </c>
      <c r="T164" s="225">
        <f>S164*H164</f>
        <v>20.56</v>
      </c>
      <c r="U164" s="226" t="s">
        <v>1</v>
      </c>
      <c r="V164" s="37"/>
      <c r="W164" s="37"/>
      <c r="X164" s="37"/>
      <c r="Y164" s="37"/>
      <c r="Z164" s="37"/>
      <c r="AA164" s="37"/>
      <c r="AB164" s="37"/>
      <c r="AC164" s="37"/>
      <c r="AD164" s="37"/>
      <c r="AE164" s="37"/>
      <c r="AR164" s="227" t="s">
        <v>138</v>
      </c>
      <c r="AT164" s="227" t="s">
        <v>133</v>
      </c>
      <c r="AU164" s="227" t="s">
        <v>83</v>
      </c>
      <c r="AY164" s="16" t="s">
        <v>131</v>
      </c>
      <c r="BE164" s="228">
        <f>IF(N164="základní",J164,0)</f>
        <v>0</v>
      </c>
      <c r="BF164" s="228">
        <f>IF(N164="snížená",J164,0)</f>
        <v>0</v>
      </c>
      <c r="BG164" s="228">
        <f>IF(N164="zákl. přenesená",J164,0)</f>
        <v>0</v>
      </c>
      <c r="BH164" s="228">
        <f>IF(N164="sníž. přenesená",J164,0)</f>
        <v>0</v>
      </c>
      <c r="BI164" s="228">
        <f>IF(N164="nulová",J164,0)</f>
        <v>0</v>
      </c>
      <c r="BJ164" s="16" t="s">
        <v>81</v>
      </c>
      <c r="BK164" s="228">
        <f>ROUND(I164*H164,2)</f>
        <v>0</v>
      </c>
      <c r="BL164" s="16" t="s">
        <v>138</v>
      </c>
      <c r="BM164" s="227" t="s">
        <v>485</v>
      </c>
    </row>
    <row r="165" spans="1:47" s="2" customFormat="1" ht="12">
      <c r="A165" s="37"/>
      <c r="B165" s="38"/>
      <c r="C165" s="39"/>
      <c r="D165" s="229" t="s">
        <v>140</v>
      </c>
      <c r="E165" s="39"/>
      <c r="F165" s="230" t="s">
        <v>486</v>
      </c>
      <c r="G165" s="39"/>
      <c r="H165" s="39"/>
      <c r="I165" s="231"/>
      <c r="J165" s="39"/>
      <c r="K165" s="39"/>
      <c r="L165" s="43"/>
      <c r="M165" s="232"/>
      <c r="N165" s="233"/>
      <c r="O165" s="90"/>
      <c r="P165" s="90"/>
      <c r="Q165" s="90"/>
      <c r="R165" s="90"/>
      <c r="S165" s="90"/>
      <c r="T165" s="90"/>
      <c r="U165" s="91"/>
      <c r="V165" s="37"/>
      <c r="W165" s="37"/>
      <c r="X165" s="37"/>
      <c r="Y165" s="37"/>
      <c r="Z165" s="37"/>
      <c r="AA165" s="37"/>
      <c r="AB165" s="37"/>
      <c r="AC165" s="37"/>
      <c r="AD165" s="37"/>
      <c r="AE165" s="37"/>
      <c r="AT165" s="16" t="s">
        <v>140</v>
      </c>
      <c r="AU165" s="16" t="s">
        <v>83</v>
      </c>
    </row>
    <row r="166" spans="1:47" s="2" customFormat="1" ht="12">
      <c r="A166" s="37"/>
      <c r="B166" s="38"/>
      <c r="C166" s="39"/>
      <c r="D166" s="234" t="s">
        <v>142</v>
      </c>
      <c r="E166" s="39"/>
      <c r="F166" s="235" t="s">
        <v>165</v>
      </c>
      <c r="G166" s="39"/>
      <c r="H166" s="39"/>
      <c r="I166" s="231"/>
      <c r="J166" s="39"/>
      <c r="K166" s="39"/>
      <c r="L166" s="43"/>
      <c r="M166" s="232"/>
      <c r="N166" s="233"/>
      <c r="O166" s="90"/>
      <c r="P166" s="90"/>
      <c r="Q166" s="90"/>
      <c r="R166" s="90"/>
      <c r="S166" s="90"/>
      <c r="T166" s="90"/>
      <c r="U166" s="91"/>
      <c r="V166" s="37"/>
      <c r="W166" s="37"/>
      <c r="X166" s="37"/>
      <c r="Y166" s="37"/>
      <c r="Z166" s="37"/>
      <c r="AA166" s="37"/>
      <c r="AB166" s="37"/>
      <c r="AC166" s="37"/>
      <c r="AD166" s="37"/>
      <c r="AE166" s="37"/>
      <c r="AT166" s="16" t="s">
        <v>142</v>
      </c>
      <c r="AU166" s="16" t="s">
        <v>83</v>
      </c>
    </row>
    <row r="167" spans="1:51" s="13" customFormat="1" ht="12">
      <c r="A167" s="13"/>
      <c r="B167" s="236"/>
      <c r="C167" s="237"/>
      <c r="D167" s="234" t="s">
        <v>144</v>
      </c>
      <c r="E167" s="238" t="s">
        <v>1</v>
      </c>
      <c r="F167" s="239" t="s">
        <v>487</v>
      </c>
      <c r="G167" s="237"/>
      <c r="H167" s="240">
        <v>514</v>
      </c>
      <c r="I167" s="241"/>
      <c r="J167" s="237"/>
      <c r="K167" s="237"/>
      <c r="L167" s="242"/>
      <c r="M167" s="243"/>
      <c r="N167" s="244"/>
      <c r="O167" s="244"/>
      <c r="P167" s="244"/>
      <c r="Q167" s="244"/>
      <c r="R167" s="244"/>
      <c r="S167" s="244"/>
      <c r="T167" s="244"/>
      <c r="U167" s="245"/>
      <c r="V167" s="13"/>
      <c r="W167" s="13"/>
      <c r="X167" s="13"/>
      <c r="Y167" s="13"/>
      <c r="Z167" s="13"/>
      <c r="AA167" s="13"/>
      <c r="AB167" s="13"/>
      <c r="AC167" s="13"/>
      <c r="AD167" s="13"/>
      <c r="AE167" s="13"/>
      <c r="AT167" s="246" t="s">
        <v>144</v>
      </c>
      <c r="AU167" s="246" t="s">
        <v>83</v>
      </c>
      <c r="AV167" s="13" t="s">
        <v>83</v>
      </c>
      <c r="AW167" s="13" t="s">
        <v>30</v>
      </c>
      <c r="AX167" s="13" t="s">
        <v>73</v>
      </c>
      <c r="AY167" s="246" t="s">
        <v>131</v>
      </c>
    </row>
    <row r="168" spans="1:51" s="14" customFormat="1" ht="12">
      <c r="A168" s="14"/>
      <c r="B168" s="247"/>
      <c r="C168" s="248"/>
      <c r="D168" s="234" t="s">
        <v>144</v>
      </c>
      <c r="E168" s="249" t="s">
        <v>1</v>
      </c>
      <c r="F168" s="250" t="s">
        <v>152</v>
      </c>
      <c r="G168" s="248"/>
      <c r="H168" s="251">
        <v>514</v>
      </c>
      <c r="I168" s="252"/>
      <c r="J168" s="248"/>
      <c r="K168" s="248"/>
      <c r="L168" s="253"/>
      <c r="M168" s="254"/>
      <c r="N168" s="255"/>
      <c r="O168" s="255"/>
      <c r="P168" s="255"/>
      <c r="Q168" s="255"/>
      <c r="R168" s="255"/>
      <c r="S168" s="255"/>
      <c r="T168" s="255"/>
      <c r="U168" s="256"/>
      <c r="V168" s="14"/>
      <c r="W168" s="14"/>
      <c r="X168" s="14"/>
      <c r="Y168" s="14"/>
      <c r="Z168" s="14"/>
      <c r="AA168" s="14"/>
      <c r="AB168" s="14"/>
      <c r="AC168" s="14"/>
      <c r="AD168" s="14"/>
      <c r="AE168" s="14"/>
      <c r="AT168" s="257" t="s">
        <v>144</v>
      </c>
      <c r="AU168" s="257" t="s">
        <v>83</v>
      </c>
      <c r="AV168" s="14" t="s">
        <v>138</v>
      </c>
      <c r="AW168" s="14" t="s">
        <v>30</v>
      </c>
      <c r="AX168" s="14" t="s">
        <v>81</v>
      </c>
      <c r="AY168" s="257" t="s">
        <v>131</v>
      </c>
    </row>
    <row r="169" spans="1:65" s="2" customFormat="1" ht="24.15" customHeight="1">
      <c r="A169" s="37"/>
      <c r="B169" s="38"/>
      <c r="C169" s="216" t="s">
        <v>195</v>
      </c>
      <c r="D169" s="216" t="s">
        <v>133</v>
      </c>
      <c r="E169" s="217" t="s">
        <v>488</v>
      </c>
      <c r="F169" s="218" t="s">
        <v>489</v>
      </c>
      <c r="G169" s="219" t="s">
        <v>136</v>
      </c>
      <c r="H169" s="220">
        <v>1212.1</v>
      </c>
      <c r="I169" s="221"/>
      <c r="J169" s="222">
        <f>ROUND(I169*H169,2)</f>
        <v>0</v>
      </c>
      <c r="K169" s="218" t="s">
        <v>137</v>
      </c>
      <c r="L169" s="43"/>
      <c r="M169" s="223" t="s">
        <v>1</v>
      </c>
      <c r="N169" s="224" t="s">
        <v>38</v>
      </c>
      <c r="O169" s="90"/>
      <c r="P169" s="225">
        <f>O169*H169</f>
        <v>0</v>
      </c>
      <c r="Q169" s="225">
        <v>0</v>
      </c>
      <c r="R169" s="225">
        <f>Q169*H169</f>
        <v>0</v>
      </c>
      <c r="S169" s="225">
        <v>0</v>
      </c>
      <c r="T169" s="225">
        <f>S169*H169</f>
        <v>0</v>
      </c>
      <c r="U169" s="226" t="s">
        <v>1</v>
      </c>
      <c r="V169" s="37"/>
      <c r="W169" s="37"/>
      <c r="X169" s="37"/>
      <c r="Y169" s="37"/>
      <c r="Z169" s="37"/>
      <c r="AA169" s="37"/>
      <c r="AB169" s="37"/>
      <c r="AC169" s="37"/>
      <c r="AD169" s="37"/>
      <c r="AE169" s="37"/>
      <c r="AR169" s="227" t="s">
        <v>138</v>
      </c>
      <c r="AT169" s="227" t="s">
        <v>133</v>
      </c>
      <c r="AU169" s="227" t="s">
        <v>83</v>
      </c>
      <c r="AY169" s="16" t="s">
        <v>131</v>
      </c>
      <c r="BE169" s="228">
        <f>IF(N169="základní",J169,0)</f>
        <v>0</v>
      </c>
      <c r="BF169" s="228">
        <f>IF(N169="snížená",J169,0)</f>
        <v>0</v>
      </c>
      <c r="BG169" s="228">
        <f>IF(N169="zákl. přenesená",J169,0)</f>
        <v>0</v>
      </c>
      <c r="BH169" s="228">
        <f>IF(N169="sníž. přenesená",J169,0)</f>
        <v>0</v>
      </c>
      <c r="BI169" s="228">
        <f>IF(N169="nulová",J169,0)</f>
        <v>0</v>
      </c>
      <c r="BJ169" s="16" t="s">
        <v>81</v>
      </c>
      <c r="BK169" s="228">
        <f>ROUND(I169*H169,2)</f>
        <v>0</v>
      </c>
      <c r="BL169" s="16" t="s">
        <v>138</v>
      </c>
      <c r="BM169" s="227" t="s">
        <v>490</v>
      </c>
    </row>
    <row r="170" spans="1:47" s="2" customFormat="1" ht="12">
      <c r="A170" s="37"/>
      <c r="B170" s="38"/>
      <c r="C170" s="39"/>
      <c r="D170" s="229" t="s">
        <v>140</v>
      </c>
      <c r="E170" s="39"/>
      <c r="F170" s="230" t="s">
        <v>491</v>
      </c>
      <c r="G170" s="39"/>
      <c r="H170" s="39"/>
      <c r="I170" s="231"/>
      <c r="J170" s="39"/>
      <c r="K170" s="39"/>
      <c r="L170" s="43"/>
      <c r="M170" s="232"/>
      <c r="N170" s="233"/>
      <c r="O170" s="90"/>
      <c r="P170" s="90"/>
      <c r="Q170" s="90"/>
      <c r="R170" s="90"/>
      <c r="S170" s="90"/>
      <c r="T170" s="90"/>
      <c r="U170" s="91"/>
      <c r="V170" s="37"/>
      <c r="W170" s="37"/>
      <c r="X170" s="37"/>
      <c r="Y170" s="37"/>
      <c r="Z170" s="37"/>
      <c r="AA170" s="37"/>
      <c r="AB170" s="37"/>
      <c r="AC170" s="37"/>
      <c r="AD170" s="37"/>
      <c r="AE170" s="37"/>
      <c r="AT170" s="16" t="s">
        <v>140</v>
      </c>
      <c r="AU170" s="16" t="s">
        <v>83</v>
      </c>
    </row>
    <row r="171" spans="1:47" s="2" customFormat="1" ht="12">
      <c r="A171" s="37"/>
      <c r="B171" s="38"/>
      <c r="C171" s="39"/>
      <c r="D171" s="234" t="s">
        <v>142</v>
      </c>
      <c r="E171" s="39"/>
      <c r="F171" s="235" t="s">
        <v>492</v>
      </c>
      <c r="G171" s="39"/>
      <c r="H171" s="39"/>
      <c r="I171" s="231"/>
      <c r="J171" s="39"/>
      <c r="K171" s="39"/>
      <c r="L171" s="43"/>
      <c r="M171" s="232"/>
      <c r="N171" s="233"/>
      <c r="O171" s="90"/>
      <c r="P171" s="90"/>
      <c r="Q171" s="90"/>
      <c r="R171" s="90"/>
      <c r="S171" s="90"/>
      <c r="T171" s="90"/>
      <c r="U171" s="91"/>
      <c r="V171" s="37"/>
      <c r="W171" s="37"/>
      <c r="X171" s="37"/>
      <c r="Y171" s="37"/>
      <c r="Z171" s="37"/>
      <c r="AA171" s="37"/>
      <c r="AB171" s="37"/>
      <c r="AC171" s="37"/>
      <c r="AD171" s="37"/>
      <c r="AE171" s="37"/>
      <c r="AT171" s="16" t="s">
        <v>142</v>
      </c>
      <c r="AU171" s="16" t="s">
        <v>83</v>
      </c>
    </row>
    <row r="172" spans="1:51" s="13" customFormat="1" ht="12">
      <c r="A172" s="13"/>
      <c r="B172" s="236"/>
      <c r="C172" s="237"/>
      <c r="D172" s="234" t="s">
        <v>144</v>
      </c>
      <c r="E172" s="238" t="s">
        <v>1</v>
      </c>
      <c r="F172" s="239" t="s">
        <v>493</v>
      </c>
      <c r="G172" s="237"/>
      <c r="H172" s="240">
        <v>1212.1</v>
      </c>
      <c r="I172" s="241"/>
      <c r="J172" s="237"/>
      <c r="K172" s="237"/>
      <c r="L172" s="242"/>
      <c r="M172" s="243"/>
      <c r="N172" s="244"/>
      <c r="O172" s="244"/>
      <c r="P172" s="244"/>
      <c r="Q172" s="244"/>
      <c r="R172" s="244"/>
      <c r="S172" s="244"/>
      <c r="T172" s="244"/>
      <c r="U172" s="245"/>
      <c r="V172" s="13"/>
      <c r="W172" s="13"/>
      <c r="X172" s="13"/>
      <c r="Y172" s="13"/>
      <c r="Z172" s="13"/>
      <c r="AA172" s="13"/>
      <c r="AB172" s="13"/>
      <c r="AC172" s="13"/>
      <c r="AD172" s="13"/>
      <c r="AE172" s="13"/>
      <c r="AT172" s="246" t="s">
        <v>144</v>
      </c>
      <c r="AU172" s="246" t="s">
        <v>83</v>
      </c>
      <c r="AV172" s="13" t="s">
        <v>83</v>
      </c>
      <c r="AW172" s="13" t="s">
        <v>30</v>
      </c>
      <c r="AX172" s="13" t="s">
        <v>73</v>
      </c>
      <c r="AY172" s="246" t="s">
        <v>131</v>
      </c>
    </row>
    <row r="173" spans="1:51" s="14" customFormat="1" ht="12">
      <c r="A173" s="14"/>
      <c r="B173" s="247"/>
      <c r="C173" s="248"/>
      <c r="D173" s="234" t="s">
        <v>144</v>
      </c>
      <c r="E173" s="249" t="s">
        <v>1</v>
      </c>
      <c r="F173" s="250" t="s">
        <v>152</v>
      </c>
      <c r="G173" s="248"/>
      <c r="H173" s="251">
        <v>1212.1</v>
      </c>
      <c r="I173" s="252"/>
      <c r="J173" s="248"/>
      <c r="K173" s="248"/>
      <c r="L173" s="253"/>
      <c r="M173" s="254"/>
      <c r="N173" s="255"/>
      <c r="O173" s="255"/>
      <c r="P173" s="255"/>
      <c r="Q173" s="255"/>
      <c r="R173" s="255"/>
      <c r="S173" s="255"/>
      <c r="T173" s="255"/>
      <c r="U173" s="256"/>
      <c r="V173" s="14"/>
      <c r="W173" s="14"/>
      <c r="X173" s="14"/>
      <c r="Y173" s="14"/>
      <c r="Z173" s="14"/>
      <c r="AA173" s="14"/>
      <c r="AB173" s="14"/>
      <c r="AC173" s="14"/>
      <c r="AD173" s="14"/>
      <c r="AE173" s="14"/>
      <c r="AT173" s="257" t="s">
        <v>144</v>
      </c>
      <c r="AU173" s="257" t="s">
        <v>83</v>
      </c>
      <c r="AV173" s="14" t="s">
        <v>138</v>
      </c>
      <c r="AW173" s="14" t="s">
        <v>30</v>
      </c>
      <c r="AX173" s="14" t="s">
        <v>81</v>
      </c>
      <c r="AY173" s="257" t="s">
        <v>131</v>
      </c>
    </row>
    <row r="174" spans="1:65" s="2" customFormat="1" ht="37.8" customHeight="1">
      <c r="A174" s="37"/>
      <c r="B174" s="38"/>
      <c r="C174" s="216" t="s">
        <v>202</v>
      </c>
      <c r="D174" s="216" t="s">
        <v>133</v>
      </c>
      <c r="E174" s="217" t="s">
        <v>494</v>
      </c>
      <c r="F174" s="218" t="s">
        <v>495</v>
      </c>
      <c r="G174" s="219" t="s">
        <v>170</v>
      </c>
      <c r="H174" s="220">
        <v>132.758</v>
      </c>
      <c r="I174" s="221"/>
      <c r="J174" s="222">
        <f>ROUND(I174*H174,2)</f>
        <v>0</v>
      </c>
      <c r="K174" s="218" t="s">
        <v>137</v>
      </c>
      <c r="L174" s="43"/>
      <c r="M174" s="223" t="s">
        <v>1</v>
      </c>
      <c r="N174" s="224" t="s">
        <v>38</v>
      </c>
      <c r="O174" s="90"/>
      <c r="P174" s="225">
        <f>O174*H174</f>
        <v>0</v>
      </c>
      <c r="Q174" s="225">
        <v>0</v>
      </c>
      <c r="R174" s="225">
        <f>Q174*H174</f>
        <v>0</v>
      </c>
      <c r="S174" s="225">
        <v>0</v>
      </c>
      <c r="T174" s="225">
        <f>S174*H174</f>
        <v>0</v>
      </c>
      <c r="U174" s="226" t="s">
        <v>1</v>
      </c>
      <c r="V174" s="37"/>
      <c r="W174" s="37"/>
      <c r="X174" s="37"/>
      <c r="Y174" s="37"/>
      <c r="Z174" s="37"/>
      <c r="AA174" s="37"/>
      <c r="AB174" s="37"/>
      <c r="AC174" s="37"/>
      <c r="AD174" s="37"/>
      <c r="AE174" s="37"/>
      <c r="AR174" s="227" t="s">
        <v>138</v>
      </c>
      <c r="AT174" s="227" t="s">
        <v>133</v>
      </c>
      <c r="AU174" s="227" t="s">
        <v>83</v>
      </c>
      <c r="AY174" s="16" t="s">
        <v>131</v>
      </c>
      <c r="BE174" s="228">
        <f>IF(N174="základní",J174,0)</f>
        <v>0</v>
      </c>
      <c r="BF174" s="228">
        <f>IF(N174="snížená",J174,0)</f>
        <v>0</v>
      </c>
      <c r="BG174" s="228">
        <f>IF(N174="zákl. přenesená",J174,0)</f>
        <v>0</v>
      </c>
      <c r="BH174" s="228">
        <f>IF(N174="sníž. přenesená",J174,0)</f>
        <v>0</v>
      </c>
      <c r="BI174" s="228">
        <f>IF(N174="nulová",J174,0)</f>
        <v>0</v>
      </c>
      <c r="BJ174" s="16" t="s">
        <v>81</v>
      </c>
      <c r="BK174" s="228">
        <f>ROUND(I174*H174,2)</f>
        <v>0</v>
      </c>
      <c r="BL174" s="16" t="s">
        <v>138</v>
      </c>
      <c r="BM174" s="227" t="s">
        <v>496</v>
      </c>
    </row>
    <row r="175" spans="1:47" s="2" customFormat="1" ht="12">
      <c r="A175" s="37"/>
      <c r="B175" s="38"/>
      <c r="C175" s="39"/>
      <c r="D175" s="229" t="s">
        <v>140</v>
      </c>
      <c r="E175" s="39"/>
      <c r="F175" s="230" t="s">
        <v>497</v>
      </c>
      <c r="G175" s="39"/>
      <c r="H175" s="39"/>
      <c r="I175" s="231"/>
      <c r="J175" s="39"/>
      <c r="K175" s="39"/>
      <c r="L175" s="43"/>
      <c r="M175" s="232"/>
      <c r="N175" s="233"/>
      <c r="O175" s="90"/>
      <c r="P175" s="90"/>
      <c r="Q175" s="90"/>
      <c r="R175" s="90"/>
      <c r="S175" s="90"/>
      <c r="T175" s="90"/>
      <c r="U175" s="91"/>
      <c r="V175" s="37"/>
      <c r="W175" s="37"/>
      <c r="X175" s="37"/>
      <c r="Y175" s="37"/>
      <c r="Z175" s="37"/>
      <c r="AA175" s="37"/>
      <c r="AB175" s="37"/>
      <c r="AC175" s="37"/>
      <c r="AD175" s="37"/>
      <c r="AE175" s="37"/>
      <c r="AT175" s="16" t="s">
        <v>140</v>
      </c>
      <c r="AU175" s="16" t="s">
        <v>83</v>
      </c>
    </row>
    <row r="176" spans="1:51" s="13" customFormat="1" ht="12">
      <c r="A176" s="13"/>
      <c r="B176" s="236"/>
      <c r="C176" s="237"/>
      <c r="D176" s="234" t="s">
        <v>144</v>
      </c>
      <c r="E176" s="238" t="s">
        <v>1</v>
      </c>
      <c r="F176" s="239" t="s">
        <v>498</v>
      </c>
      <c r="G176" s="237"/>
      <c r="H176" s="240">
        <v>229.92</v>
      </c>
      <c r="I176" s="241"/>
      <c r="J176" s="237"/>
      <c r="K176" s="237"/>
      <c r="L176" s="242"/>
      <c r="M176" s="243"/>
      <c r="N176" s="244"/>
      <c r="O176" s="244"/>
      <c r="P176" s="244"/>
      <c r="Q176" s="244"/>
      <c r="R176" s="244"/>
      <c r="S176" s="244"/>
      <c r="T176" s="244"/>
      <c r="U176" s="245"/>
      <c r="V176" s="13"/>
      <c r="W176" s="13"/>
      <c r="X176" s="13"/>
      <c r="Y176" s="13"/>
      <c r="Z176" s="13"/>
      <c r="AA176" s="13"/>
      <c r="AB176" s="13"/>
      <c r="AC176" s="13"/>
      <c r="AD176" s="13"/>
      <c r="AE176" s="13"/>
      <c r="AT176" s="246" t="s">
        <v>144</v>
      </c>
      <c r="AU176" s="246" t="s">
        <v>83</v>
      </c>
      <c r="AV176" s="13" t="s">
        <v>83</v>
      </c>
      <c r="AW176" s="13" t="s">
        <v>30</v>
      </c>
      <c r="AX176" s="13" t="s">
        <v>73</v>
      </c>
      <c r="AY176" s="246" t="s">
        <v>131</v>
      </c>
    </row>
    <row r="177" spans="1:51" s="13" customFormat="1" ht="12">
      <c r="A177" s="13"/>
      <c r="B177" s="236"/>
      <c r="C177" s="237"/>
      <c r="D177" s="234" t="s">
        <v>144</v>
      </c>
      <c r="E177" s="238" t="s">
        <v>1</v>
      </c>
      <c r="F177" s="239" t="s">
        <v>499</v>
      </c>
      <c r="G177" s="237"/>
      <c r="H177" s="240">
        <v>116.48</v>
      </c>
      <c r="I177" s="241"/>
      <c r="J177" s="237"/>
      <c r="K177" s="237"/>
      <c r="L177" s="242"/>
      <c r="M177" s="243"/>
      <c r="N177" s="244"/>
      <c r="O177" s="244"/>
      <c r="P177" s="244"/>
      <c r="Q177" s="244"/>
      <c r="R177" s="244"/>
      <c r="S177" s="244"/>
      <c r="T177" s="244"/>
      <c r="U177" s="245"/>
      <c r="V177" s="13"/>
      <c r="W177" s="13"/>
      <c r="X177" s="13"/>
      <c r="Y177" s="13"/>
      <c r="Z177" s="13"/>
      <c r="AA177" s="13"/>
      <c r="AB177" s="13"/>
      <c r="AC177" s="13"/>
      <c r="AD177" s="13"/>
      <c r="AE177" s="13"/>
      <c r="AT177" s="246" t="s">
        <v>144</v>
      </c>
      <c r="AU177" s="246" t="s">
        <v>83</v>
      </c>
      <c r="AV177" s="13" t="s">
        <v>83</v>
      </c>
      <c r="AW177" s="13" t="s">
        <v>30</v>
      </c>
      <c r="AX177" s="13" t="s">
        <v>73</v>
      </c>
      <c r="AY177" s="246" t="s">
        <v>131</v>
      </c>
    </row>
    <row r="178" spans="1:51" s="13" customFormat="1" ht="12">
      <c r="A178" s="13"/>
      <c r="B178" s="236"/>
      <c r="C178" s="237"/>
      <c r="D178" s="234" t="s">
        <v>144</v>
      </c>
      <c r="E178" s="238" t="s">
        <v>1</v>
      </c>
      <c r="F178" s="239" t="s">
        <v>500</v>
      </c>
      <c r="G178" s="237"/>
      <c r="H178" s="240">
        <v>28.848</v>
      </c>
      <c r="I178" s="241"/>
      <c r="J178" s="237"/>
      <c r="K178" s="237"/>
      <c r="L178" s="242"/>
      <c r="M178" s="243"/>
      <c r="N178" s="244"/>
      <c r="O178" s="244"/>
      <c r="P178" s="244"/>
      <c r="Q178" s="244"/>
      <c r="R178" s="244"/>
      <c r="S178" s="244"/>
      <c r="T178" s="244"/>
      <c r="U178" s="245"/>
      <c r="V178" s="13"/>
      <c r="W178" s="13"/>
      <c r="X178" s="13"/>
      <c r="Y178" s="13"/>
      <c r="Z178" s="13"/>
      <c r="AA178" s="13"/>
      <c r="AB178" s="13"/>
      <c r="AC178" s="13"/>
      <c r="AD178" s="13"/>
      <c r="AE178" s="13"/>
      <c r="AT178" s="246" t="s">
        <v>144</v>
      </c>
      <c r="AU178" s="246" t="s">
        <v>83</v>
      </c>
      <c r="AV178" s="13" t="s">
        <v>83</v>
      </c>
      <c r="AW178" s="13" t="s">
        <v>30</v>
      </c>
      <c r="AX178" s="13" t="s">
        <v>73</v>
      </c>
      <c r="AY178" s="246" t="s">
        <v>131</v>
      </c>
    </row>
    <row r="179" spans="1:51" s="13" customFormat="1" ht="12">
      <c r="A179" s="13"/>
      <c r="B179" s="236"/>
      <c r="C179" s="237"/>
      <c r="D179" s="234" t="s">
        <v>144</v>
      </c>
      <c r="E179" s="238" t="s">
        <v>1</v>
      </c>
      <c r="F179" s="239" t="s">
        <v>501</v>
      </c>
      <c r="G179" s="237"/>
      <c r="H179" s="240">
        <v>-244.65</v>
      </c>
      <c r="I179" s="241"/>
      <c r="J179" s="237"/>
      <c r="K179" s="237"/>
      <c r="L179" s="242"/>
      <c r="M179" s="243"/>
      <c r="N179" s="244"/>
      <c r="O179" s="244"/>
      <c r="P179" s="244"/>
      <c r="Q179" s="244"/>
      <c r="R179" s="244"/>
      <c r="S179" s="244"/>
      <c r="T179" s="244"/>
      <c r="U179" s="245"/>
      <c r="V179" s="13"/>
      <c r="W179" s="13"/>
      <c r="X179" s="13"/>
      <c r="Y179" s="13"/>
      <c r="Z179" s="13"/>
      <c r="AA179" s="13"/>
      <c r="AB179" s="13"/>
      <c r="AC179" s="13"/>
      <c r="AD179" s="13"/>
      <c r="AE179" s="13"/>
      <c r="AT179" s="246" t="s">
        <v>144</v>
      </c>
      <c r="AU179" s="246" t="s">
        <v>83</v>
      </c>
      <c r="AV179" s="13" t="s">
        <v>83</v>
      </c>
      <c r="AW179" s="13" t="s">
        <v>30</v>
      </c>
      <c r="AX179" s="13" t="s">
        <v>73</v>
      </c>
      <c r="AY179" s="246" t="s">
        <v>131</v>
      </c>
    </row>
    <row r="180" spans="1:51" s="13" customFormat="1" ht="12">
      <c r="A180" s="13"/>
      <c r="B180" s="236"/>
      <c r="C180" s="237"/>
      <c r="D180" s="234" t="s">
        <v>144</v>
      </c>
      <c r="E180" s="238" t="s">
        <v>1</v>
      </c>
      <c r="F180" s="239" t="s">
        <v>502</v>
      </c>
      <c r="G180" s="237"/>
      <c r="H180" s="240">
        <v>2.16</v>
      </c>
      <c r="I180" s="241"/>
      <c r="J180" s="237"/>
      <c r="K180" s="237"/>
      <c r="L180" s="242"/>
      <c r="M180" s="243"/>
      <c r="N180" s="244"/>
      <c r="O180" s="244"/>
      <c r="P180" s="244"/>
      <c r="Q180" s="244"/>
      <c r="R180" s="244"/>
      <c r="S180" s="244"/>
      <c r="T180" s="244"/>
      <c r="U180" s="245"/>
      <c r="V180" s="13"/>
      <c r="W180" s="13"/>
      <c r="X180" s="13"/>
      <c r="Y180" s="13"/>
      <c r="Z180" s="13"/>
      <c r="AA180" s="13"/>
      <c r="AB180" s="13"/>
      <c r="AC180" s="13"/>
      <c r="AD180" s="13"/>
      <c r="AE180" s="13"/>
      <c r="AT180" s="246" t="s">
        <v>144</v>
      </c>
      <c r="AU180" s="246" t="s">
        <v>83</v>
      </c>
      <c r="AV180" s="13" t="s">
        <v>83</v>
      </c>
      <c r="AW180" s="13" t="s">
        <v>30</v>
      </c>
      <c r="AX180" s="13" t="s">
        <v>73</v>
      </c>
      <c r="AY180" s="246" t="s">
        <v>131</v>
      </c>
    </row>
    <row r="181" spans="1:51" s="14" customFormat="1" ht="12">
      <c r="A181" s="14"/>
      <c r="B181" s="247"/>
      <c r="C181" s="248"/>
      <c r="D181" s="234" t="s">
        <v>144</v>
      </c>
      <c r="E181" s="249" t="s">
        <v>1</v>
      </c>
      <c r="F181" s="250" t="s">
        <v>152</v>
      </c>
      <c r="G181" s="248"/>
      <c r="H181" s="251">
        <v>132.75799999999998</v>
      </c>
      <c r="I181" s="252"/>
      <c r="J181" s="248"/>
      <c r="K181" s="248"/>
      <c r="L181" s="253"/>
      <c r="M181" s="254"/>
      <c r="N181" s="255"/>
      <c r="O181" s="255"/>
      <c r="P181" s="255"/>
      <c r="Q181" s="255"/>
      <c r="R181" s="255"/>
      <c r="S181" s="255"/>
      <c r="T181" s="255"/>
      <c r="U181" s="256"/>
      <c r="V181" s="14"/>
      <c r="W181" s="14"/>
      <c r="X181" s="14"/>
      <c r="Y181" s="14"/>
      <c r="Z181" s="14"/>
      <c r="AA181" s="14"/>
      <c r="AB181" s="14"/>
      <c r="AC181" s="14"/>
      <c r="AD181" s="14"/>
      <c r="AE181" s="14"/>
      <c r="AT181" s="257" t="s">
        <v>144</v>
      </c>
      <c r="AU181" s="257" t="s">
        <v>83</v>
      </c>
      <c r="AV181" s="14" t="s">
        <v>138</v>
      </c>
      <c r="AW181" s="14" t="s">
        <v>30</v>
      </c>
      <c r="AX181" s="14" t="s">
        <v>81</v>
      </c>
      <c r="AY181" s="257" t="s">
        <v>131</v>
      </c>
    </row>
    <row r="182" spans="1:65" s="2" customFormat="1" ht="62.7" customHeight="1">
      <c r="A182" s="37"/>
      <c r="B182" s="38"/>
      <c r="C182" s="216" t="s">
        <v>208</v>
      </c>
      <c r="D182" s="216" t="s">
        <v>133</v>
      </c>
      <c r="E182" s="217" t="s">
        <v>184</v>
      </c>
      <c r="F182" s="218" t="s">
        <v>185</v>
      </c>
      <c r="G182" s="219" t="s">
        <v>170</v>
      </c>
      <c r="H182" s="220">
        <v>168.468</v>
      </c>
      <c r="I182" s="221"/>
      <c r="J182" s="222">
        <f>ROUND(I182*H182,2)</f>
        <v>0</v>
      </c>
      <c r="K182" s="218" t="s">
        <v>1</v>
      </c>
      <c r="L182" s="43"/>
      <c r="M182" s="223" t="s">
        <v>1</v>
      </c>
      <c r="N182" s="224" t="s">
        <v>38</v>
      </c>
      <c r="O182" s="90"/>
      <c r="P182" s="225">
        <f>O182*H182</f>
        <v>0</v>
      </c>
      <c r="Q182" s="225">
        <v>0</v>
      </c>
      <c r="R182" s="225">
        <f>Q182*H182</f>
        <v>0</v>
      </c>
      <c r="S182" s="225">
        <v>0</v>
      </c>
      <c r="T182" s="225">
        <f>S182*H182</f>
        <v>0</v>
      </c>
      <c r="U182" s="226" t="s">
        <v>1</v>
      </c>
      <c r="V182" s="37"/>
      <c r="W182" s="37"/>
      <c r="X182" s="37"/>
      <c r="Y182" s="37"/>
      <c r="Z182" s="37"/>
      <c r="AA182" s="37"/>
      <c r="AB182" s="37"/>
      <c r="AC182" s="37"/>
      <c r="AD182" s="37"/>
      <c r="AE182" s="37"/>
      <c r="AR182" s="227" t="s">
        <v>138</v>
      </c>
      <c r="AT182" s="227" t="s">
        <v>133</v>
      </c>
      <c r="AU182" s="227" t="s">
        <v>83</v>
      </c>
      <c r="AY182" s="16" t="s">
        <v>131</v>
      </c>
      <c r="BE182" s="228">
        <f>IF(N182="základní",J182,0)</f>
        <v>0</v>
      </c>
      <c r="BF182" s="228">
        <f>IF(N182="snížená",J182,0)</f>
        <v>0</v>
      </c>
      <c r="BG182" s="228">
        <f>IF(N182="zákl. přenesená",J182,0)</f>
        <v>0</v>
      </c>
      <c r="BH182" s="228">
        <f>IF(N182="sníž. přenesená",J182,0)</f>
        <v>0</v>
      </c>
      <c r="BI182" s="228">
        <f>IF(N182="nulová",J182,0)</f>
        <v>0</v>
      </c>
      <c r="BJ182" s="16" t="s">
        <v>81</v>
      </c>
      <c r="BK182" s="228">
        <f>ROUND(I182*H182,2)</f>
        <v>0</v>
      </c>
      <c r="BL182" s="16" t="s">
        <v>138</v>
      </c>
      <c r="BM182" s="227" t="s">
        <v>503</v>
      </c>
    </row>
    <row r="183" spans="1:51" s="13" customFormat="1" ht="12">
      <c r="A183" s="13"/>
      <c r="B183" s="236"/>
      <c r="C183" s="237"/>
      <c r="D183" s="234" t="s">
        <v>144</v>
      </c>
      <c r="E183" s="238" t="s">
        <v>1</v>
      </c>
      <c r="F183" s="239" t="s">
        <v>504</v>
      </c>
      <c r="G183" s="237"/>
      <c r="H183" s="240">
        <v>132.758</v>
      </c>
      <c r="I183" s="241"/>
      <c r="J183" s="237"/>
      <c r="K183" s="237"/>
      <c r="L183" s="242"/>
      <c r="M183" s="243"/>
      <c r="N183" s="244"/>
      <c r="O183" s="244"/>
      <c r="P183" s="244"/>
      <c r="Q183" s="244"/>
      <c r="R183" s="244"/>
      <c r="S183" s="244"/>
      <c r="T183" s="244"/>
      <c r="U183" s="245"/>
      <c r="V183" s="13"/>
      <c r="W183" s="13"/>
      <c r="X183" s="13"/>
      <c r="Y183" s="13"/>
      <c r="Z183" s="13"/>
      <c r="AA183" s="13"/>
      <c r="AB183" s="13"/>
      <c r="AC183" s="13"/>
      <c r="AD183" s="13"/>
      <c r="AE183" s="13"/>
      <c r="AT183" s="246" t="s">
        <v>144</v>
      </c>
      <c r="AU183" s="246" t="s">
        <v>83</v>
      </c>
      <c r="AV183" s="13" t="s">
        <v>83</v>
      </c>
      <c r="AW183" s="13" t="s">
        <v>30</v>
      </c>
      <c r="AX183" s="13" t="s">
        <v>73</v>
      </c>
      <c r="AY183" s="246" t="s">
        <v>131</v>
      </c>
    </row>
    <row r="184" spans="1:51" s="13" customFormat="1" ht="12">
      <c r="A184" s="13"/>
      <c r="B184" s="236"/>
      <c r="C184" s="237"/>
      <c r="D184" s="234" t="s">
        <v>144</v>
      </c>
      <c r="E184" s="238" t="s">
        <v>1</v>
      </c>
      <c r="F184" s="239" t="s">
        <v>505</v>
      </c>
      <c r="G184" s="237"/>
      <c r="H184" s="240">
        <v>35.71</v>
      </c>
      <c r="I184" s="241"/>
      <c r="J184" s="237"/>
      <c r="K184" s="237"/>
      <c r="L184" s="242"/>
      <c r="M184" s="243"/>
      <c r="N184" s="244"/>
      <c r="O184" s="244"/>
      <c r="P184" s="244"/>
      <c r="Q184" s="244"/>
      <c r="R184" s="244"/>
      <c r="S184" s="244"/>
      <c r="T184" s="244"/>
      <c r="U184" s="245"/>
      <c r="V184" s="13"/>
      <c r="W184" s="13"/>
      <c r="X184" s="13"/>
      <c r="Y184" s="13"/>
      <c r="Z184" s="13"/>
      <c r="AA184" s="13"/>
      <c r="AB184" s="13"/>
      <c r="AC184" s="13"/>
      <c r="AD184" s="13"/>
      <c r="AE184" s="13"/>
      <c r="AT184" s="246" t="s">
        <v>144</v>
      </c>
      <c r="AU184" s="246" t="s">
        <v>83</v>
      </c>
      <c r="AV184" s="13" t="s">
        <v>83</v>
      </c>
      <c r="AW184" s="13" t="s">
        <v>30</v>
      </c>
      <c r="AX184" s="13" t="s">
        <v>73</v>
      </c>
      <c r="AY184" s="246" t="s">
        <v>131</v>
      </c>
    </row>
    <row r="185" spans="1:51" s="14" customFormat="1" ht="12">
      <c r="A185" s="14"/>
      <c r="B185" s="247"/>
      <c r="C185" s="248"/>
      <c r="D185" s="234" t="s">
        <v>144</v>
      </c>
      <c r="E185" s="249" t="s">
        <v>1</v>
      </c>
      <c r="F185" s="250" t="s">
        <v>152</v>
      </c>
      <c r="G185" s="248"/>
      <c r="H185" s="251">
        <v>168.46800000000002</v>
      </c>
      <c r="I185" s="252"/>
      <c r="J185" s="248"/>
      <c r="K185" s="248"/>
      <c r="L185" s="253"/>
      <c r="M185" s="254"/>
      <c r="N185" s="255"/>
      <c r="O185" s="255"/>
      <c r="P185" s="255"/>
      <c r="Q185" s="255"/>
      <c r="R185" s="255"/>
      <c r="S185" s="255"/>
      <c r="T185" s="255"/>
      <c r="U185" s="256"/>
      <c r="V185" s="14"/>
      <c r="W185" s="14"/>
      <c r="X185" s="14"/>
      <c r="Y185" s="14"/>
      <c r="Z185" s="14"/>
      <c r="AA185" s="14"/>
      <c r="AB185" s="14"/>
      <c r="AC185" s="14"/>
      <c r="AD185" s="14"/>
      <c r="AE185" s="14"/>
      <c r="AT185" s="257" t="s">
        <v>144</v>
      </c>
      <c r="AU185" s="257" t="s">
        <v>83</v>
      </c>
      <c r="AV185" s="14" t="s">
        <v>138</v>
      </c>
      <c r="AW185" s="14" t="s">
        <v>30</v>
      </c>
      <c r="AX185" s="14" t="s">
        <v>81</v>
      </c>
      <c r="AY185" s="257" t="s">
        <v>131</v>
      </c>
    </row>
    <row r="186" spans="1:65" s="2" customFormat="1" ht="37.8" customHeight="1">
      <c r="A186" s="37"/>
      <c r="B186" s="38"/>
      <c r="C186" s="216" t="s">
        <v>214</v>
      </c>
      <c r="D186" s="216" t="s">
        <v>133</v>
      </c>
      <c r="E186" s="217" t="s">
        <v>203</v>
      </c>
      <c r="F186" s="218" t="s">
        <v>204</v>
      </c>
      <c r="G186" s="219" t="s">
        <v>170</v>
      </c>
      <c r="H186" s="220">
        <v>168.468</v>
      </c>
      <c r="I186" s="221"/>
      <c r="J186" s="222">
        <f>ROUND(I186*H186,2)</f>
        <v>0</v>
      </c>
      <c r="K186" s="218" t="s">
        <v>137</v>
      </c>
      <c r="L186" s="43"/>
      <c r="M186" s="223" t="s">
        <v>1</v>
      </c>
      <c r="N186" s="224" t="s">
        <v>38</v>
      </c>
      <c r="O186" s="90"/>
      <c r="P186" s="225">
        <f>O186*H186</f>
        <v>0</v>
      </c>
      <c r="Q186" s="225">
        <v>0</v>
      </c>
      <c r="R186" s="225">
        <f>Q186*H186</f>
        <v>0</v>
      </c>
      <c r="S186" s="225">
        <v>0</v>
      </c>
      <c r="T186" s="225">
        <f>S186*H186</f>
        <v>0</v>
      </c>
      <c r="U186" s="226" t="s">
        <v>1</v>
      </c>
      <c r="V186" s="37"/>
      <c r="W186" s="37"/>
      <c r="X186" s="37"/>
      <c r="Y186" s="37"/>
      <c r="Z186" s="37"/>
      <c r="AA186" s="37"/>
      <c r="AB186" s="37"/>
      <c r="AC186" s="37"/>
      <c r="AD186" s="37"/>
      <c r="AE186" s="37"/>
      <c r="AR186" s="227" t="s">
        <v>138</v>
      </c>
      <c r="AT186" s="227" t="s">
        <v>133</v>
      </c>
      <c r="AU186" s="227" t="s">
        <v>83</v>
      </c>
      <c r="AY186" s="16" t="s">
        <v>131</v>
      </c>
      <c r="BE186" s="228">
        <f>IF(N186="základní",J186,0)</f>
        <v>0</v>
      </c>
      <c r="BF186" s="228">
        <f>IF(N186="snížená",J186,0)</f>
        <v>0</v>
      </c>
      <c r="BG186" s="228">
        <f>IF(N186="zákl. přenesená",J186,0)</f>
        <v>0</v>
      </c>
      <c r="BH186" s="228">
        <f>IF(N186="sníž. přenesená",J186,0)</f>
        <v>0</v>
      </c>
      <c r="BI186" s="228">
        <f>IF(N186="nulová",J186,0)</f>
        <v>0</v>
      </c>
      <c r="BJ186" s="16" t="s">
        <v>81</v>
      </c>
      <c r="BK186" s="228">
        <f>ROUND(I186*H186,2)</f>
        <v>0</v>
      </c>
      <c r="BL186" s="16" t="s">
        <v>138</v>
      </c>
      <c r="BM186" s="227" t="s">
        <v>506</v>
      </c>
    </row>
    <row r="187" spans="1:47" s="2" customFormat="1" ht="12">
      <c r="A187" s="37"/>
      <c r="B187" s="38"/>
      <c r="C187" s="39"/>
      <c r="D187" s="229" t="s">
        <v>140</v>
      </c>
      <c r="E187" s="39"/>
      <c r="F187" s="230" t="s">
        <v>206</v>
      </c>
      <c r="G187" s="39"/>
      <c r="H187" s="39"/>
      <c r="I187" s="231"/>
      <c r="J187" s="39"/>
      <c r="K187" s="39"/>
      <c r="L187" s="43"/>
      <c r="M187" s="232"/>
      <c r="N187" s="233"/>
      <c r="O187" s="90"/>
      <c r="P187" s="90"/>
      <c r="Q187" s="90"/>
      <c r="R187" s="90"/>
      <c r="S187" s="90"/>
      <c r="T187" s="90"/>
      <c r="U187" s="91"/>
      <c r="V187" s="37"/>
      <c r="W187" s="37"/>
      <c r="X187" s="37"/>
      <c r="Y187" s="37"/>
      <c r="Z187" s="37"/>
      <c r="AA187" s="37"/>
      <c r="AB187" s="37"/>
      <c r="AC187" s="37"/>
      <c r="AD187" s="37"/>
      <c r="AE187" s="37"/>
      <c r="AT187" s="16" t="s">
        <v>140</v>
      </c>
      <c r="AU187" s="16" t="s">
        <v>83</v>
      </c>
    </row>
    <row r="188" spans="1:47" s="2" customFormat="1" ht="12">
      <c r="A188" s="37"/>
      <c r="B188" s="38"/>
      <c r="C188" s="39"/>
      <c r="D188" s="234" t="s">
        <v>142</v>
      </c>
      <c r="E188" s="39"/>
      <c r="F188" s="235" t="s">
        <v>207</v>
      </c>
      <c r="G188" s="39"/>
      <c r="H188" s="39"/>
      <c r="I188" s="231"/>
      <c r="J188" s="39"/>
      <c r="K188" s="39"/>
      <c r="L188" s="43"/>
      <c r="M188" s="232"/>
      <c r="N188" s="233"/>
      <c r="O188" s="90"/>
      <c r="P188" s="90"/>
      <c r="Q188" s="90"/>
      <c r="R188" s="90"/>
      <c r="S188" s="90"/>
      <c r="T188" s="90"/>
      <c r="U188" s="91"/>
      <c r="V188" s="37"/>
      <c r="W188" s="37"/>
      <c r="X188" s="37"/>
      <c r="Y188" s="37"/>
      <c r="Z188" s="37"/>
      <c r="AA188" s="37"/>
      <c r="AB188" s="37"/>
      <c r="AC188" s="37"/>
      <c r="AD188" s="37"/>
      <c r="AE188" s="37"/>
      <c r="AT188" s="16" t="s">
        <v>142</v>
      </c>
      <c r="AU188" s="16" t="s">
        <v>83</v>
      </c>
    </row>
    <row r="189" spans="1:65" s="2" customFormat="1" ht="44.25" customHeight="1">
      <c r="A189" s="37"/>
      <c r="B189" s="38"/>
      <c r="C189" s="216" t="s">
        <v>223</v>
      </c>
      <c r="D189" s="216" t="s">
        <v>133</v>
      </c>
      <c r="E189" s="217" t="s">
        <v>209</v>
      </c>
      <c r="F189" s="218" t="s">
        <v>210</v>
      </c>
      <c r="G189" s="219" t="s">
        <v>199</v>
      </c>
      <c r="H189" s="220">
        <v>320.089</v>
      </c>
      <c r="I189" s="221"/>
      <c r="J189" s="222">
        <f>ROUND(I189*H189,2)</f>
        <v>0</v>
      </c>
      <c r="K189" s="218" t="s">
        <v>137</v>
      </c>
      <c r="L189" s="43"/>
      <c r="M189" s="223" t="s">
        <v>1</v>
      </c>
      <c r="N189" s="224" t="s">
        <v>38</v>
      </c>
      <c r="O189" s="90"/>
      <c r="P189" s="225">
        <f>O189*H189</f>
        <v>0</v>
      </c>
      <c r="Q189" s="225">
        <v>0</v>
      </c>
      <c r="R189" s="225">
        <f>Q189*H189</f>
        <v>0</v>
      </c>
      <c r="S189" s="225">
        <v>0</v>
      </c>
      <c r="T189" s="225">
        <f>S189*H189</f>
        <v>0</v>
      </c>
      <c r="U189" s="226" t="s">
        <v>1</v>
      </c>
      <c r="V189" s="37"/>
      <c r="W189" s="37"/>
      <c r="X189" s="37"/>
      <c r="Y189" s="37"/>
      <c r="Z189" s="37"/>
      <c r="AA189" s="37"/>
      <c r="AB189" s="37"/>
      <c r="AC189" s="37"/>
      <c r="AD189" s="37"/>
      <c r="AE189" s="37"/>
      <c r="AR189" s="227" t="s">
        <v>138</v>
      </c>
      <c r="AT189" s="227" t="s">
        <v>133</v>
      </c>
      <c r="AU189" s="227" t="s">
        <v>83</v>
      </c>
      <c r="AY189" s="16" t="s">
        <v>131</v>
      </c>
      <c r="BE189" s="228">
        <f>IF(N189="základní",J189,0)</f>
        <v>0</v>
      </c>
      <c r="BF189" s="228">
        <f>IF(N189="snížená",J189,0)</f>
        <v>0</v>
      </c>
      <c r="BG189" s="228">
        <f>IF(N189="zákl. přenesená",J189,0)</f>
        <v>0</v>
      </c>
      <c r="BH189" s="228">
        <f>IF(N189="sníž. přenesená",J189,0)</f>
        <v>0</v>
      </c>
      <c r="BI189" s="228">
        <f>IF(N189="nulová",J189,0)</f>
        <v>0</v>
      </c>
      <c r="BJ189" s="16" t="s">
        <v>81</v>
      </c>
      <c r="BK189" s="228">
        <f>ROUND(I189*H189,2)</f>
        <v>0</v>
      </c>
      <c r="BL189" s="16" t="s">
        <v>138</v>
      </c>
      <c r="BM189" s="227" t="s">
        <v>507</v>
      </c>
    </row>
    <row r="190" spans="1:47" s="2" customFormat="1" ht="12">
      <c r="A190" s="37"/>
      <c r="B190" s="38"/>
      <c r="C190" s="39"/>
      <c r="D190" s="229" t="s">
        <v>140</v>
      </c>
      <c r="E190" s="39"/>
      <c r="F190" s="230" t="s">
        <v>212</v>
      </c>
      <c r="G190" s="39"/>
      <c r="H190" s="39"/>
      <c r="I190" s="231"/>
      <c r="J190" s="39"/>
      <c r="K190" s="39"/>
      <c r="L190" s="43"/>
      <c r="M190" s="232"/>
      <c r="N190" s="233"/>
      <c r="O190" s="90"/>
      <c r="P190" s="90"/>
      <c r="Q190" s="90"/>
      <c r="R190" s="90"/>
      <c r="S190" s="90"/>
      <c r="T190" s="90"/>
      <c r="U190" s="91"/>
      <c r="V190" s="37"/>
      <c r="W190" s="37"/>
      <c r="X190" s="37"/>
      <c r="Y190" s="37"/>
      <c r="Z190" s="37"/>
      <c r="AA190" s="37"/>
      <c r="AB190" s="37"/>
      <c r="AC190" s="37"/>
      <c r="AD190" s="37"/>
      <c r="AE190" s="37"/>
      <c r="AT190" s="16" t="s">
        <v>140</v>
      </c>
      <c r="AU190" s="16" t="s">
        <v>83</v>
      </c>
    </row>
    <row r="191" spans="1:51" s="13" customFormat="1" ht="12">
      <c r="A191" s="13"/>
      <c r="B191" s="236"/>
      <c r="C191" s="237"/>
      <c r="D191" s="234" t="s">
        <v>144</v>
      </c>
      <c r="E191" s="238" t="s">
        <v>1</v>
      </c>
      <c r="F191" s="239" t="s">
        <v>508</v>
      </c>
      <c r="G191" s="237"/>
      <c r="H191" s="240">
        <v>320.089</v>
      </c>
      <c r="I191" s="241"/>
      <c r="J191" s="237"/>
      <c r="K191" s="237"/>
      <c r="L191" s="242"/>
      <c r="M191" s="243"/>
      <c r="N191" s="244"/>
      <c r="O191" s="244"/>
      <c r="P191" s="244"/>
      <c r="Q191" s="244"/>
      <c r="R191" s="244"/>
      <c r="S191" s="244"/>
      <c r="T191" s="244"/>
      <c r="U191" s="245"/>
      <c r="V191" s="13"/>
      <c r="W191" s="13"/>
      <c r="X191" s="13"/>
      <c r="Y191" s="13"/>
      <c r="Z191" s="13"/>
      <c r="AA191" s="13"/>
      <c r="AB191" s="13"/>
      <c r="AC191" s="13"/>
      <c r="AD191" s="13"/>
      <c r="AE191" s="13"/>
      <c r="AT191" s="246" t="s">
        <v>144</v>
      </c>
      <c r="AU191" s="246" t="s">
        <v>83</v>
      </c>
      <c r="AV191" s="13" t="s">
        <v>83</v>
      </c>
      <c r="AW191" s="13" t="s">
        <v>30</v>
      </c>
      <c r="AX191" s="13" t="s">
        <v>73</v>
      </c>
      <c r="AY191" s="246" t="s">
        <v>131</v>
      </c>
    </row>
    <row r="192" spans="1:51" s="14" customFormat="1" ht="12">
      <c r="A192" s="14"/>
      <c r="B192" s="247"/>
      <c r="C192" s="248"/>
      <c r="D192" s="234" t="s">
        <v>144</v>
      </c>
      <c r="E192" s="249" t="s">
        <v>1</v>
      </c>
      <c r="F192" s="250" t="s">
        <v>152</v>
      </c>
      <c r="G192" s="248"/>
      <c r="H192" s="251">
        <v>320.089</v>
      </c>
      <c r="I192" s="252"/>
      <c r="J192" s="248"/>
      <c r="K192" s="248"/>
      <c r="L192" s="253"/>
      <c r="M192" s="254"/>
      <c r="N192" s="255"/>
      <c r="O192" s="255"/>
      <c r="P192" s="255"/>
      <c r="Q192" s="255"/>
      <c r="R192" s="255"/>
      <c r="S192" s="255"/>
      <c r="T192" s="255"/>
      <c r="U192" s="256"/>
      <c r="V192" s="14"/>
      <c r="W192" s="14"/>
      <c r="X192" s="14"/>
      <c r="Y192" s="14"/>
      <c r="Z192" s="14"/>
      <c r="AA192" s="14"/>
      <c r="AB192" s="14"/>
      <c r="AC192" s="14"/>
      <c r="AD192" s="14"/>
      <c r="AE192" s="14"/>
      <c r="AT192" s="257" t="s">
        <v>144</v>
      </c>
      <c r="AU192" s="257" t="s">
        <v>83</v>
      </c>
      <c r="AV192" s="14" t="s">
        <v>138</v>
      </c>
      <c r="AW192" s="14" t="s">
        <v>30</v>
      </c>
      <c r="AX192" s="14" t="s">
        <v>81</v>
      </c>
      <c r="AY192" s="257" t="s">
        <v>131</v>
      </c>
    </row>
    <row r="193" spans="1:65" s="2" customFormat="1" ht="24.15" customHeight="1">
      <c r="A193" s="37"/>
      <c r="B193" s="38"/>
      <c r="C193" s="216" t="s">
        <v>230</v>
      </c>
      <c r="D193" s="216" t="s">
        <v>133</v>
      </c>
      <c r="E193" s="217" t="s">
        <v>215</v>
      </c>
      <c r="F193" s="218" t="s">
        <v>216</v>
      </c>
      <c r="G193" s="219" t="s">
        <v>136</v>
      </c>
      <c r="H193" s="220">
        <v>1533.4</v>
      </c>
      <c r="I193" s="221"/>
      <c r="J193" s="222">
        <f>ROUND(I193*H193,2)</f>
        <v>0</v>
      </c>
      <c r="K193" s="218" t="s">
        <v>137</v>
      </c>
      <c r="L193" s="43"/>
      <c r="M193" s="223" t="s">
        <v>1</v>
      </c>
      <c r="N193" s="224" t="s">
        <v>38</v>
      </c>
      <c r="O193" s="90"/>
      <c r="P193" s="225">
        <f>O193*H193</f>
        <v>0</v>
      </c>
      <c r="Q193" s="225">
        <v>0</v>
      </c>
      <c r="R193" s="225">
        <f>Q193*H193</f>
        <v>0</v>
      </c>
      <c r="S193" s="225">
        <v>0</v>
      </c>
      <c r="T193" s="225">
        <f>S193*H193</f>
        <v>0</v>
      </c>
      <c r="U193" s="226" t="s">
        <v>1</v>
      </c>
      <c r="V193" s="37"/>
      <c r="W193" s="37"/>
      <c r="X193" s="37"/>
      <c r="Y193" s="37"/>
      <c r="Z193" s="37"/>
      <c r="AA193" s="37"/>
      <c r="AB193" s="37"/>
      <c r="AC193" s="37"/>
      <c r="AD193" s="37"/>
      <c r="AE193" s="37"/>
      <c r="AR193" s="227" t="s">
        <v>138</v>
      </c>
      <c r="AT193" s="227" t="s">
        <v>133</v>
      </c>
      <c r="AU193" s="227" t="s">
        <v>83</v>
      </c>
      <c r="AY193" s="16" t="s">
        <v>131</v>
      </c>
      <c r="BE193" s="228">
        <f>IF(N193="základní",J193,0)</f>
        <v>0</v>
      </c>
      <c r="BF193" s="228">
        <f>IF(N193="snížená",J193,0)</f>
        <v>0</v>
      </c>
      <c r="BG193" s="228">
        <f>IF(N193="zákl. přenesená",J193,0)</f>
        <v>0</v>
      </c>
      <c r="BH193" s="228">
        <f>IF(N193="sníž. přenesená",J193,0)</f>
        <v>0</v>
      </c>
      <c r="BI193" s="228">
        <f>IF(N193="nulová",J193,0)</f>
        <v>0</v>
      </c>
      <c r="BJ193" s="16" t="s">
        <v>81</v>
      </c>
      <c r="BK193" s="228">
        <f>ROUND(I193*H193,2)</f>
        <v>0</v>
      </c>
      <c r="BL193" s="16" t="s">
        <v>138</v>
      </c>
      <c r="BM193" s="227" t="s">
        <v>509</v>
      </c>
    </row>
    <row r="194" spans="1:47" s="2" customFormat="1" ht="12">
      <c r="A194" s="37"/>
      <c r="B194" s="38"/>
      <c r="C194" s="39"/>
      <c r="D194" s="229" t="s">
        <v>140</v>
      </c>
      <c r="E194" s="39"/>
      <c r="F194" s="230" t="s">
        <v>218</v>
      </c>
      <c r="G194" s="39"/>
      <c r="H194" s="39"/>
      <c r="I194" s="231"/>
      <c r="J194" s="39"/>
      <c r="K194" s="39"/>
      <c r="L194" s="43"/>
      <c r="M194" s="232"/>
      <c r="N194" s="233"/>
      <c r="O194" s="90"/>
      <c r="P194" s="90"/>
      <c r="Q194" s="90"/>
      <c r="R194" s="90"/>
      <c r="S194" s="90"/>
      <c r="T194" s="90"/>
      <c r="U194" s="91"/>
      <c r="V194" s="37"/>
      <c r="W194" s="37"/>
      <c r="X194" s="37"/>
      <c r="Y194" s="37"/>
      <c r="Z194" s="37"/>
      <c r="AA194" s="37"/>
      <c r="AB194" s="37"/>
      <c r="AC194" s="37"/>
      <c r="AD194" s="37"/>
      <c r="AE194" s="37"/>
      <c r="AT194" s="16" t="s">
        <v>140</v>
      </c>
      <c r="AU194" s="16" t="s">
        <v>83</v>
      </c>
    </row>
    <row r="195" spans="1:47" s="2" customFormat="1" ht="12">
      <c r="A195" s="37"/>
      <c r="B195" s="38"/>
      <c r="C195" s="39"/>
      <c r="D195" s="234" t="s">
        <v>142</v>
      </c>
      <c r="E195" s="39"/>
      <c r="F195" s="235" t="s">
        <v>219</v>
      </c>
      <c r="G195" s="39"/>
      <c r="H195" s="39"/>
      <c r="I195" s="231"/>
      <c r="J195" s="39"/>
      <c r="K195" s="39"/>
      <c r="L195" s="43"/>
      <c r="M195" s="232"/>
      <c r="N195" s="233"/>
      <c r="O195" s="90"/>
      <c r="P195" s="90"/>
      <c r="Q195" s="90"/>
      <c r="R195" s="90"/>
      <c r="S195" s="90"/>
      <c r="T195" s="90"/>
      <c r="U195" s="91"/>
      <c r="V195" s="37"/>
      <c r="W195" s="37"/>
      <c r="X195" s="37"/>
      <c r="Y195" s="37"/>
      <c r="Z195" s="37"/>
      <c r="AA195" s="37"/>
      <c r="AB195" s="37"/>
      <c r="AC195" s="37"/>
      <c r="AD195" s="37"/>
      <c r="AE195" s="37"/>
      <c r="AT195" s="16" t="s">
        <v>142</v>
      </c>
      <c r="AU195" s="16" t="s">
        <v>83</v>
      </c>
    </row>
    <row r="196" spans="1:51" s="13" customFormat="1" ht="12">
      <c r="A196" s="13"/>
      <c r="B196" s="236"/>
      <c r="C196" s="237"/>
      <c r="D196" s="234" t="s">
        <v>144</v>
      </c>
      <c r="E196" s="238" t="s">
        <v>1</v>
      </c>
      <c r="F196" s="239" t="s">
        <v>510</v>
      </c>
      <c r="G196" s="237"/>
      <c r="H196" s="240">
        <v>958</v>
      </c>
      <c r="I196" s="241"/>
      <c r="J196" s="237"/>
      <c r="K196" s="237"/>
      <c r="L196" s="242"/>
      <c r="M196" s="243"/>
      <c r="N196" s="244"/>
      <c r="O196" s="244"/>
      <c r="P196" s="244"/>
      <c r="Q196" s="244"/>
      <c r="R196" s="244"/>
      <c r="S196" s="244"/>
      <c r="T196" s="244"/>
      <c r="U196" s="245"/>
      <c r="V196" s="13"/>
      <c r="W196" s="13"/>
      <c r="X196" s="13"/>
      <c r="Y196" s="13"/>
      <c r="Z196" s="13"/>
      <c r="AA196" s="13"/>
      <c r="AB196" s="13"/>
      <c r="AC196" s="13"/>
      <c r="AD196" s="13"/>
      <c r="AE196" s="13"/>
      <c r="AT196" s="246" t="s">
        <v>144</v>
      </c>
      <c r="AU196" s="246" t="s">
        <v>83</v>
      </c>
      <c r="AV196" s="13" t="s">
        <v>83</v>
      </c>
      <c r="AW196" s="13" t="s">
        <v>30</v>
      </c>
      <c r="AX196" s="13" t="s">
        <v>73</v>
      </c>
      <c r="AY196" s="246" t="s">
        <v>131</v>
      </c>
    </row>
    <row r="197" spans="1:51" s="13" customFormat="1" ht="12">
      <c r="A197" s="13"/>
      <c r="B197" s="236"/>
      <c r="C197" s="237"/>
      <c r="D197" s="234" t="s">
        <v>144</v>
      </c>
      <c r="E197" s="238" t="s">
        <v>1</v>
      </c>
      <c r="F197" s="239" t="s">
        <v>511</v>
      </c>
      <c r="G197" s="237"/>
      <c r="H197" s="240">
        <v>448</v>
      </c>
      <c r="I197" s="241"/>
      <c r="J197" s="237"/>
      <c r="K197" s="237"/>
      <c r="L197" s="242"/>
      <c r="M197" s="243"/>
      <c r="N197" s="244"/>
      <c r="O197" s="244"/>
      <c r="P197" s="244"/>
      <c r="Q197" s="244"/>
      <c r="R197" s="244"/>
      <c r="S197" s="244"/>
      <c r="T197" s="244"/>
      <c r="U197" s="245"/>
      <c r="V197" s="13"/>
      <c r="W197" s="13"/>
      <c r="X197" s="13"/>
      <c r="Y197" s="13"/>
      <c r="Z197" s="13"/>
      <c r="AA197" s="13"/>
      <c r="AB197" s="13"/>
      <c r="AC197" s="13"/>
      <c r="AD197" s="13"/>
      <c r="AE197" s="13"/>
      <c r="AT197" s="246" t="s">
        <v>144</v>
      </c>
      <c r="AU197" s="246" t="s">
        <v>83</v>
      </c>
      <c r="AV197" s="13" t="s">
        <v>83</v>
      </c>
      <c r="AW197" s="13" t="s">
        <v>30</v>
      </c>
      <c r="AX197" s="13" t="s">
        <v>73</v>
      </c>
      <c r="AY197" s="246" t="s">
        <v>131</v>
      </c>
    </row>
    <row r="198" spans="1:51" s="13" customFormat="1" ht="12">
      <c r="A198" s="13"/>
      <c r="B198" s="236"/>
      <c r="C198" s="237"/>
      <c r="D198" s="234" t="s">
        <v>144</v>
      </c>
      <c r="E198" s="238" t="s">
        <v>1</v>
      </c>
      <c r="F198" s="239" t="s">
        <v>512</v>
      </c>
      <c r="G198" s="237"/>
      <c r="H198" s="240">
        <v>120.2</v>
      </c>
      <c r="I198" s="241"/>
      <c r="J198" s="237"/>
      <c r="K198" s="237"/>
      <c r="L198" s="242"/>
      <c r="M198" s="243"/>
      <c r="N198" s="244"/>
      <c r="O198" s="244"/>
      <c r="P198" s="244"/>
      <c r="Q198" s="244"/>
      <c r="R198" s="244"/>
      <c r="S198" s="244"/>
      <c r="T198" s="244"/>
      <c r="U198" s="245"/>
      <c r="V198" s="13"/>
      <c r="W198" s="13"/>
      <c r="X198" s="13"/>
      <c r="Y198" s="13"/>
      <c r="Z198" s="13"/>
      <c r="AA198" s="13"/>
      <c r="AB198" s="13"/>
      <c r="AC198" s="13"/>
      <c r="AD198" s="13"/>
      <c r="AE198" s="13"/>
      <c r="AT198" s="246" t="s">
        <v>144</v>
      </c>
      <c r="AU198" s="246" t="s">
        <v>83</v>
      </c>
      <c r="AV198" s="13" t="s">
        <v>83</v>
      </c>
      <c r="AW198" s="13" t="s">
        <v>30</v>
      </c>
      <c r="AX198" s="13" t="s">
        <v>73</v>
      </c>
      <c r="AY198" s="246" t="s">
        <v>131</v>
      </c>
    </row>
    <row r="199" spans="1:51" s="13" customFormat="1" ht="12">
      <c r="A199" s="13"/>
      <c r="B199" s="236"/>
      <c r="C199" s="237"/>
      <c r="D199" s="234" t="s">
        <v>144</v>
      </c>
      <c r="E199" s="238" t="s">
        <v>1</v>
      </c>
      <c r="F199" s="239" t="s">
        <v>513</v>
      </c>
      <c r="G199" s="237"/>
      <c r="H199" s="240">
        <v>7.2</v>
      </c>
      <c r="I199" s="241"/>
      <c r="J199" s="237"/>
      <c r="K199" s="237"/>
      <c r="L199" s="242"/>
      <c r="M199" s="243"/>
      <c r="N199" s="244"/>
      <c r="O199" s="244"/>
      <c r="P199" s="244"/>
      <c r="Q199" s="244"/>
      <c r="R199" s="244"/>
      <c r="S199" s="244"/>
      <c r="T199" s="244"/>
      <c r="U199" s="245"/>
      <c r="V199" s="13"/>
      <c r="W199" s="13"/>
      <c r="X199" s="13"/>
      <c r="Y199" s="13"/>
      <c r="Z199" s="13"/>
      <c r="AA199" s="13"/>
      <c r="AB199" s="13"/>
      <c r="AC199" s="13"/>
      <c r="AD199" s="13"/>
      <c r="AE199" s="13"/>
      <c r="AT199" s="246" t="s">
        <v>144</v>
      </c>
      <c r="AU199" s="246" t="s">
        <v>83</v>
      </c>
      <c r="AV199" s="13" t="s">
        <v>83</v>
      </c>
      <c r="AW199" s="13" t="s">
        <v>30</v>
      </c>
      <c r="AX199" s="13" t="s">
        <v>73</v>
      </c>
      <c r="AY199" s="246" t="s">
        <v>131</v>
      </c>
    </row>
    <row r="200" spans="1:51" s="14" customFormat="1" ht="12">
      <c r="A200" s="14"/>
      <c r="B200" s="247"/>
      <c r="C200" s="248"/>
      <c r="D200" s="234" t="s">
        <v>144</v>
      </c>
      <c r="E200" s="249" t="s">
        <v>1</v>
      </c>
      <c r="F200" s="250" t="s">
        <v>152</v>
      </c>
      <c r="G200" s="248"/>
      <c r="H200" s="251">
        <v>1533.4</v>
      </c>
      <c r="I200" s="252"/>
      <c r="J200" s="248"/>
      <c r="K200" s="248"/>
      <c r="L200" s="253"/>
      <c r="M200" s="254"/>
      <c r="N200" s="255"/>
      <c r="O200" s="255"/>
      <c r="P200" s="255"/>
      <c r="Q200" s="255"/>
      <c r="R200" s="255"/>
      <c r="S200" s="255"/>
      <c r="T200" s="255"/>
      <c r="U200" s="256"/>
      <c r="V200" s="14"/>
      <c r="W200" s="14"/>
      <c r="X200" s="14"/>
      <c r="Y200" s="14"/>
      <c r="Z200" s="14"/>
      <c r="AA200" s="14"/>
      <c r="AB200" s="14"/>
      <c r="AC200" s="14"/>
      <c r="AD200" s="14"/>
      <c r="AE200" s="14"/>
      <c r="AT200" s="257" t="s">
        <v>144</v>
      </c>
      <c r="AU200" s="257" t="s">
        <v>83</v>
      </c>
      <c r="AV200" s="14" t="s">
        <v>138</v>
      </c>
      <c r="AW200" s="14" t="s">
        <v>30</v>
      </c>
      <c r="AX200" s="14" t="s">
        <v>81</v>
      </c>
      <c r="AY200" s="257" t="s">
        <v>131</v>
      </c>
    </row>
    <row r="201" spans="1:63" s="12" customFormat="1" ht="22.8" customHeight="1">
      <c r="A201" s="12"/>
      <c r="B201" s="200"/>
      <c r="C201" s="201"/>
      <c r="D201" s="202" t="s">
        <v>72</v>
      </c>
      <c r="E201" s="214" t="s">
        <v>153</v>
      </c>
      <c r="F201" s="214" t="s">
        <v>514</v>
      </c>
      <c r="G201" s="201"/>
      <c r="H201" s="201"/>
      <c r="I201" s="204"/>
      <c r="J201" s="215">
        <f>BK201</f>
        <v>0</v>
      </c>
      <c r="K201" s="201"/>
      <c r="L201" s="206"/>
      <c r="M201" s="207"/>
      <c r="N201" s="208"/>
      <c r="O201" s="208"/>
      <c r="P201" s="209">
        <f>SUM(P202:P206)</f>
        <v>0</v>
      </c>
      <c r="Q201" s="208"/>
      <c r="R201" s="209">
        <f>SUM(R202:R206)</f>
        <v>1.837844</v>
      </c>
      <c r="S201" s="208"/>
      <c r="T201" s="209">
        <f>SUM(T202:T206)</f>
        <v>0</v>
      </c>
      <c r="U201" s="210"/>
      <c r="V201" s="12"/>
      <c r="W201" s="12"/>
      <c r="X201" s="12"/>
      <c r="Y201" s="12"/>
      <c r="Z201" s="12"/>
      <c r="AA201" s="12"/>
      <c r="AB201" s="12"/>
      <c r="AC201" s="12"/>
      <c r="AD201" s="12"/>
      <c r="AE201" s="12"/>
      <c r="AR201" s="211" t="s">
        <v>81</v>
      </c>
      <c r="AT201" s="212" t="s">
        <v>72</v>
      </c>
      <c r="AU201" s="212" t="s">
        <v>81</v>
      </c>
      <c r="AY201" s="211" t="s">
        <v>131</v>
      </c>
      <c r="BK201" s="213">
        <f>SUM(BK202:BK206)</f>
        <v>0</v>
      </c>
    </row>
    <row r="202" spans="1:65" s="2" customFormat="1" ht="24.15" customHeight="1">
      <c r="A202" s="37"/>
      <c r="B202" s="38"/>
      <c r="C202" s="216" t="s">
        <v>8</v>
      </c>
      <c r="D202" s="216" t="s">
        <v>133</v>
      </c>
      <c r="E202" s="217" t="s">
        <v>515</v>
      </c>
      <c r="F202" s="218" t="s">
        <v>516</v>
      </c>
      <c r="G202" s="219" t="s">
        <v>162</v>
      </c>
      <c r="H202" s="220">
        <v>8</v>
      </c>
      <c r="I202" s="221"/>
      <c r="J202" s="222">
        <f>ROUND(I202*H202,2)</f>
        <v>0</v>
      </c>
      <c r="K202" s="218" t="s">
        <v>137</v>
      </c>
      <c r="L202" s="43"/>
      <c r="M202" s="223" t="s">
        <v>1</v>
      </c>
      <c r="N202" s="224" t="s">
        <v>38</v>
      </c>
      <c r="O202" s="90"/>
      <c r="P202" s="225">
        <f>O202*H202</f>
        <v>0</v>
      </c>
      <c r="Q202" s="225">
        <v>0.12064</v>
      </c>
      <c r="R202" s="225">
        <f>Q202*H202</f>
        <v>0.96512</v>
      </c>
      <c r="S202" s="225">
        <v>0</v>
      </c>
      <c r="T202" s="225">
        <f>S202*H202</f>
        <v>0</v>
      </c>
      <c r="U202" s="226" t="s">
        <v>1</v>
      </c>
      <c r="V202" s="37"/>
      <c r="W202" s="37"/>
      <c r="X202" s="37"/>
      <c r="Y202" s="37"/>
      <c r="Z202" s="37"/>
      <c r="AA202" s="37"/>
      <c r="AB202" s="37"/>
      <c r="AC202" s="37"/>
      <c r="AD202" s="37"/>
      <c r="AE202" s="37"/>
      <c r="AR202" s="227" t="s">
        <v>138</v>
      </c>
      <c r="AT202" s="227" t="s">
        <v>133</v>
      </c>
      <c r="AU202" s="227" t="s">
        <v>83</v>
      </c>
      <c r="AY202" s="16" t="s">
        <v>131</v>
      </c>
      <c r="BE202" s="228">
        <f>IF(N202="základní",J202,0)</f>
        <v>0</v>
      </c>
      <c r="BF202" s="228">
        <f>IF(N202="snížená",J202,0)</f>
        <v>0</v>
      </c>
      <c r="BG202" s="228">
        <f>IF(N202="zákl. přenesená",J202,0)</f>
        <v>0</v>
      </c>
      <c r="BH202" s="228">
        <f>IF(N202="sníž. přenesená",J202,0)</f>
        <v>0</v>
      </c>
      <c r="BI202" s="228">
        <f>IF(N202="nulová",J202,0)</f>
        <v>0</v>
      </c>
      <c r="BJ202" s="16" t="s">
        <v>81</v>
      </c>
      <c r="BK202" s="228">
        <f>ROUND(I202*H202,2)</f>
        <v>0</v>
      </c>
      <c r="BL202" s="16" t="s">
        <v>138</v>
      </c>
      <c r="BM202" s="227" t="s">
        <v>517</v>
      </c>
    </row>
    <row r="203" spans="1:47" s="2" customFormat="1" ht="12">
      <c r="A203" s="37"/>
      <c r="B203" s="38"/>
      <c r="C203" s="39"/>
      <c r="D203" s="229" t="s">
        <v>140</v>
      </c>
      <c r="E203" s="39"/>
      <c r="F203" s="230" t="s">
        <v>518</v>
      </c>
      <c r="G203" s="39"/>
      <c r="H203" s="39"/>
      <c r="I203" s="231"/>
      <c r="J203" s="39"/>
      <c r="K203" s="39"/>
      <c r="L203" s="43"/>
      <c r="M203" s="232"/>
      <c r="N203" s="233"/>
      <c r="O203" s="90"/>
      <c r="P203" s="90"/>
      <c r="Q203" s="90"/>
      <c r="R203" s="90"/>
      <c r="S203" s="90"/>
      <c r="T203" s="90"/>
      <c r="U203" s="91"/>
      <c r="V203" s="37"/>
      <c r="W203" s="37"/>
      <c r="X203" s="37"/>
      <c r="Y203" s="37"/>
      <c r="Z203" s="37"/>
      <c r="AA203" s="37"/>
      <c r="AB203" s="37"/>
      <c r="AC203" s="37"/>
      <c r="AD203" s="37"/>
      <c r="AE203" s="37"/>
      <c r="AT203" s="16" t="s">
        <v>140</v>
      </c>
      <c r="AU203" s="16" t="s">
        <v>83</v>
      </c>
    </row>
    <row r="204" spans="1:51" s="13" customFormat="1" ht="12">
      <c r="A204" s="13"/>
      <c r="B204" s="236"/>
      <c r="C204" s="237"/>
      <c r="D204" s="234" t="s">
        <v>144</v>
      </c>
      <c r="E204" s="238" t="s">
        <v>1</v>
      </c>
      <c r="F204" s="239" t="s">
        <v>519</v>
      </c>
      <c r="G204" s="237"/>
      <c r="H204" s="240">
        <v>8</v>
      </c>
      <c r="I204" s="241"/>
      <c r="J204" s="237"/>
      <c r="K204" s="237"/>
      <c r="L204" s="242"/>
      <c r="M204" s="243"/>
      <c r="N204" s="244"/>
      <c r="O204" s="244"/>
      <c r="P204" s="244"/>
      <c r="Q204" s="244"/>
      <c r="R204" s="244"/>
      <c r="S204" s="244"/>
      <c r="T204" s="244"/>
      <c r="U204" s="245"/>
      <c r="V204" s="13"/>
      <c r="W204" s="13"/>
      <c r="X204" s="13"/>
      <c r="Y204" s="13"/>
      <c r="Z204" s="13"/>
      <c r="AA204" s="13"/>
      <c r="AB204" s="13"/>
      <c r="AC204" s="13"/>
      <c r="AD204" s="13"/>
      <c r="AE204" s="13"/>
      <c r="AT204" s="246" t="s">
        <v>144</v>
      </c>
      <c r="AU204" s="246" t="s">
        <v>83</v>
      </c>
      <c r="AV204" s="13" t="s">
        <v>83</v>
      </c>
      <c r="AW204" s="13" t="s">
        <v>30</v>
      </c>
      <c r="AX204" s="13" t="s">
        <v>81</v>
      </c>
      <c r="AY204" s="246" t="s">
        <v>131</v>
      </c>
    </row>
    <row r="205" spans="1:65" s="2" customFormat="1" ht="24.15" customHeight="1">
      <c r="A205" s="37"/>
      <c r="B205" s="38"/>
      <c r="C205" s="258" t="s">
        <v>240</v>
      </c>
      <c r="D205" s="258" t="s">
        <v>196</v>
      </c>
      <c r="E205" s="259" t="s">
        <v>520</v>
      </c>
      <c r="F205" s="260" t="s">
        <v>521</v>
      </c>
      <c r="G205" s="261" t="s">
        <v>289</v>
      </c>
      <c r="H205" s="262">
        <v>72.727</v>
      </c>
      <c r="I205" s="263"/>
      <c r="J205" s="264">
        <f>ROUND(I205*H205,2)</f>
        <v>0</v>
      </c>
      <c r="K205" s="260" t="s">
        <v>137</v>
      </c>
      <c r="L205" s="265"/>
      <c r="M205" s="266" t="s">
        <v>1</v>
      </c>
      <c r="N205" s="267" t="s">
        <v>38</v>
      </c>
      <c r="O205" s="90"/>
      <c r="P205" s="225">
        <f>O205*H205</f>
        <v>0</v>
      </c>
      <c r="Q205" s="225">
        <v>0.012</v>
      </c>
      <c r="R205" s="225">
        <f>Q205*H205</f>
        <v>0.872724</v>
      </c>
      <c r="S205" s="225">
        <v>0</v>
      </c>
      <c r="T205" s="225">
        <f>S205*H205</f>
        <v>0</v>
      </c>
      <c r="U205" s="226" t="s">
        <v>1</v>
      </c>
      <c r="V205" s="37"/>
      <c r="W205" s="37"/>
      <c r="X205" s="37"/>
      <c r="Y205" s="37"/>
      <c r="Z205" s="37"/>
      <c r="AA205" s="37"/>
      <c r="AB205" s="37"/>
      <c r="AC205" s="37"/>
      <c r="AD205" s="37"/>
      <c r="AE205" s="37"/>
      <c r="AR205" s="227" t="s">
        <v>188</v>
      </c>
      <c r="AT205" s="227" t="s">
        <v>196</v>
      </c>
      <c r="AU205" s="227" t="s">
        <v>83</v>
      </c>
      <c r="AY205" s="16" t="s">
        <v>131</v>
      </c>
      <c r="BE205" s="228">
        <f>IF(N205="základní",J205,0)</f>
        <v>0</v>
      </c>
      <c r="BF205" s="228">
        <f>IF(N205="snížená",J205,0)</f>
        <v>0</v>
      </c>
      <c r="BG205" s="228">
        <f>IF(N205="zákl. přenesená",J205,0)</f>
        <v>0</v>
      </c>
      <c r="BH205" s="228">
        <f>IF(N205="sníž. přenesená",J205,0)</f>
        <v>0</v>
      </c>
      <c r="BI205" s="228">
        <f>IF(N205="nulová",J205,0)</f>
        <v>0</v>
      </c>
      <c r="BJ205" s="16" t="s">
        <v>81</v>
      </c>
      <c r="BK205" s="228">
        <f>ROUND(I205*H205,2)</f>
        <v>0</v>
      </c>
      <c r="BL205" s="16" t="s">
        <v>138</v>
      </c>
      <c r="BM205" s="227" t="s">
        <v>522</v>
      </c>
    </row>
    <row r="206" spans="1:51" s="13" customFormat="1" ht="12">
      <c r="A206" s="13"/>
      <c r="B206" s="236"/>
      <c r="C206" s="237"/>
      <c r="D206" s="234" t="s">
        <v>144</v>
      </c>
      <c r="E206" s="238" t="s">
        <v>1</v>
      </c>
      <c r="F206" s="239" t="s">
        <v>523</v>
      </c>
      <c r="G206" s="237"/>
      <c r="H206" s="240">
        <v>72.727</v>
      </c>
      <c r="I206" s="241"/>
      <c r="J206" s="237"/>
      <c r="K206" s="237"/>
      <c r="L206" s="242"/>
      <c r="M206" s="243"/>
      <c r="N206" s="244"/>
      <c r="O206" s="244"/>
      <c r="P206" s="244"/>
      <c r="Q206" s="244"/>
      <c r="R206" s="244"/>
      <c r="S206" s="244"/>
      <c r="T206" s="244"/>
      <c r="U206" s="245"/>
      <c r="V206" s="13"/>
      <c r="W206" s="13"/>
      <c r="X206" s="13"/>
      <c r="Y206" s="13"/>
      <c r="Z206" s="13"/>
      <c r="AA206" s="13"/>
      <c r="AB206" s="13"/>
      <c r="AC206" s="13"/>
      <c r="AD206" s="13"/>
      <c r="AE206" s="13"/>
      <c r="AT206" s="246" t="s">
        <v>144</v>
      </c>
      <c r="AU206" s="246" t="s">
        <v>83</v>
      </c>
      <c r="AV206" s="13" t="s">
        <v>83</v>
      </c>
      <c r="AW206" s="13" t="s">
        <v>30</v>
      </c>
      <c r="AX206" s="13" t="s">
        <v>81</v>
      </c>
      <c r="AY206" s="246" t="s">
        <v>131</v>
      </c>
    </row>
    <row r="207" spans="1:63" s="12" customFormat="1" ht="22.8" customHeight="1">
      <c r="A207" s="12"/>
      <c r="B207" s="200"/>
      <c r="C207" s="201"/>
      <c r="D207" s="202" t="s">
        <v>72</v>
      </c>
      <c r="E207" s="214" t="s">
        <v>138</v>
      </c>
      <c r="F207" s="214" t="s">
        <v>239</v>
      </c>
      <c r="G207" s="201"/>
      <c r="H207" s="201"/>
      <c r="I207" s="204"/>
      <c r="J207" s="215">
        <f>BK207</f>
        <v>0</v>
      </c>
      <c r="K207" s="201"/>
      <c r="L207" s="206"/>
      <c r="M207" s="207"/>
      <c r="N207" s="208"/>
      <c r="O207" s="208"/>
      <c r="P207" s="209">
        <f>SUM(P208:P210)</f>
        <v>0</v>
      </c>
      <c r="Q207" s="208"/>
      <c r="R207" s="209">
        <f>SUM(R208:R210)</f>
        <v>8.197799999999999</v>
      </c>
      <c r="S207" s="208"/>
      <c r="T207" s="209">
        <f>SUM(T208:T210)</f>
        <v>0</v>
      </c>
      <c r="U207" s="210"/>
      <c r="V207" s="12"/>
      <c r="W207" s="12"/>
      <c r="X207" s="12"/>
      <c r="Y207" s="12"/>
      <c r="Z207" s="12"/>
      <c r="AA207" s="12"/>
      <c r="AB207" s="12"/>
      <c r="AC207" s="12"/>
      <c r="AD207" s="12"/>
      <c r="AE207" s="12"/>
      <c r="AR207" s="211" t="s">
        <v>81</v>
      </c>
      <c r="AT207" s="212" t="s">
        <v>72</v>
      </c>
      <c r="AU207" s="212" t="s">
        <v>81</v>
      </c>
      <c r="AY207" s="211" t="s">
        <v>131</v>
      </c>
      <c r="BK207" s="213">
        <f>SUM(BK208:BK210)</f>
        <v>0</v>
      </c>
    </row>
    <row r="208" spans="1:65" s="2" customFormat="1" ht="37.8" customHeight="1">
      <c r="A208" s="37"/>
      <c r="B208" s="38"/>
      <c r="C208" s="216" t="s">
        <v>248</v>
      </c>
      <c r="D208" s="216" t="s">
        <v>133</v>
      </c>
      <c r="E208" s="217" t="s">
        <v>524</v>
      </c>
      <c r="F208" s="218" t="s">
        <v>525</v>
      </c>
      <c r="G208" s="219" t="s">
        <v>162</v>
      </c>
      <c r="H208" s="220">
        <v>19.5</v>
      </c>
      <c r="I208" s="221"/>
      <c r="J208" s="222">
        <f>ROUND(I208*H208,2)</f>
        <v>0</v>
      </c>
      <c r="K208" s="218" t="s">
        <v>137</v>
      </c>
      <c r="L208" s="43"/>
      <c r="M208" s="223" t="s">
        <v>1</v>
      </c>
      <c r="N208" s="224" t="s">
        <v>38</v>
      </c>
      <c r="O208" s="90"/>
      <c r="P208" s="225">
        <f>O208*H208</f>
        <v>0</v>
      </c>
      <c r="Q208" s="225">
        <v>0.4204</v>
      </c>
      <c r="R208" s="225">
        <f>Q208*H208</f>
        <v>8.197799999999999</v>
      </c>
      <c r="S208" s="225">
        <v>0</v>
      </c>
      <c r="T208" s="225">
        <f>S208*H208</f>
        <v>0</v>
      </c>
      <c r="U208" s="226" t="s">
        <v>1</v>
      </c>
      <c r="V208" s="37"/>
      <c r="W208" s="37"/>
      <c r="X208" s="37"/>
      <c r="Y208" s="37"/>
      <c r="Z208" s="37"/>
      <c r="AA208" s="37"/>
      <c r="AB208" s="37"/>
      <c r="AC208" s="37"/>
      <c r="AD208" s="37"/>
      <c r="AE208" s="37"/>
      <c r="AR208" s="227" t="s">
        <v>138</v>
      </c>
      <c r="AT208" s="227" t="s">
        <v>133</v>
      </c>
      <c r="AU208" s="227" t="s">
        <v>83</v>
      </c>
      <c r="AY208" s="16" t="s">
        <v>131</v>
      </c>
      <c r="BE208" s="228">
        <f>IF(N208="základní",J208,0)</f>
        <v>0</v>
      </c>
      <c r="BF208" s="228">
        <f>IF(N208="snížená",J208,0)</f>
        <v>0</v>
      </c>
      <c r="BG208" s="228">
        <f>IF(N208="zákl. přenesená",J208,0)</f>
        <v>0</v>
      </c>
      <c r="BH208" s="228">
        <f>IF(N208="sníž. přenesená",J208,0)</f>
        <v>0</v>
      </c>
      <c r="BI208" s="228">
        <f>IF(N208="nulová",J208,0)</f>
        <v>0</v>
      </c>
      <c r="BJ208" s="16" t="s">
        <v>81</v>
      </c>
      <c r="BK208" s="228">
        <f>ROUND(I208*H208,2)</f>
        <v>0</v>
      </c>
      <c r="BL208" s="16" t="s">
        <v>138</v>
      </c>
      <c r="BM208" s="227" t="s">
        <v>526</v>
      </c>
    </row>
    <row r="209" spans="1:47" s="2" customFormat="1" ht="12">
      <c r="A209" s="37"/>
      <c r="B209" s="38"/>
      <c r="C209" s="39"/>
      <c r="D209" s="229" t="s">
        <v>140</v>
      </c>
      <c r="E209" s="39"/>
      <c r="F209" s="230" t="s">
        <v>527</v>
      </c>
      <c r="G209" s="39"/>
      <c r="H209" s="39"/>
      <c r="I209" s="231"/>
      <c r="J209" s="39"/>
      <c r="K209" s="39"/>
      <c r="L209" s="43"/>
      <c r="M209" s="232"/>
      <c r="N209" s="233"/>
      <c r="O209" s="90"/>
      <c r="P209" s="90"/>
      <c r="Q209" s="90"/>
      <c r="R209" s="90"/>
      <c r="S209" s="90"/>
      <c r="T209" s="90"/>
      <c r="U209" s="91"/>
      <c r="V209" s="37"/>
      <c r="W209" s="37"/>
      <c r="X209" s="37"/>
      <c r="Y209" s="37"/>
      <c r="Z209" s="37"/>
      <c r="AA209" s="37"/>
      <c r="AB209" s="37"/>
      <c r="AC209" s="37"/>
      <c r="AD209" s="37"/>
      <c r="AE209" s="37"/>
      <c r="AT209" s="16" t="s">
        <v>140</v>
      </c>
      <c r="AU209" s="16" t="s">
        <v>83</v>
      </c>
    </row>
    <row r="210" spans="1:51" s="13" customFormat="1" ht="12">
      <c r="A210" s="13"/>
      <c r="B210" s="236"/>
      <c r="C210" s="237"/>
      <c r="D210" s="234" t="s">
        <v>144</v>
      </c>
      <c r="E210" s="238" t="s">
        <v>1</v>
      </c>
      <c r="F210" s="239" t="s">
        <v>528</v>
      </c>
      <c r="G210" s="237"/>
      <c r="H210" s="240">
        <v>19.5</v>
      </c>
      <c r="I210" s="241"/>
      <c r="J210" s="237"/>
      <c r="K210" s="237"/>
      <c r="L210" s="242"/>
      <c r="M210" s="243"/>
      <c r="N210" s="244"/>
      <c r="O210" s="244"/>
      <c r="P210" s="244"/>
      <c r="Q210" s="244"/>
      <c r="R210" s="244"/>
      <c r="S210" s="244"/>
      <c r="T210" s="244"/>
      <c r="U210" s="245"/>
      <c r="V210" s="13"/>
      <c r="W210" s="13"/>
      <c r="X210" s="13"/>
      <c r="Y210" s="13"/>
      <c r="Z210" s="13"/>
      <c r="AA210" s="13"/>
      <c r="AB210" s="13"/>
      <c r="AC210" s="13"/>
      <c r="AD210" s="13"/>
      <c r="AE210" s="13"/>
      <c r="AT210" s="246" t="s">
        <v>144</v>
      </c>
      <c r="AU210" s="246" t="s">
        <v>83</v>
      </c>
      <c r="AV210" s="13" t="s">
        <v>83</v>
      </c>
      <c r="AW210" s="13" t="s">
        <v>30</v>
      </c>
      <c r="AX210" s="13" t="s">
        <v>81</v>
      </c>
      <c r="AY210" s="246" t="s">
        <v>131</v>
      </c>
    </row>
    <row r="211" spans="1:63" s="12" customFormat="1" ht="22.8" customHeight="1">
      <c r="A211" s="12"/>
      <c r="B211" s="200"/>
      <c r="C211" s="201"/>
      <c r="D211" s="202" t="s">
        <v>72</v>
      </c>
      <c r="E211" s="214" t="s">
        <v>167</v>
      </c>
      <c r="F211" s="214" t="s">
        <v>247</v>
      </c>
      <c r="G211" s="201"/>
      <c r="H211" s="201"/>
      <c r="I211" s="204"/>
      <c r="J211" s="215">
        <f>BK211</f>
        <v>0</v>
      </c>
      <c r="K211" s="201"/>
      <c r="L211" s="206"/>
      <c r="M211" s="207"/>
      <c r="N211" s="208"/>
      <c r="O211" s="208"/>
      <c r="P211" s="209">
        <f>SUM(P212:P232)</f>
        <v>0</v>
      </c>
      <c r="Q211" s="208"/>
      <c r="R211" s="209">
        <f>SUM(R212:R232)</f>
        <v>867.89652</v>
      </c>
      <c r="S211" s="208"/>
      <c r="T211" s="209">
        <f>SUM(T212:T232)</f>
        <v>0</v>
      </c>
      <c r="U211" s="210"/>
      <c r="V211" s="12"/>
      <c r="W211" s="12"/>
      <c r="X211" s="12"/>
      <c r="Y211" s="12"/>
      <c r="Z211" s="12"/>
      <c r="AA211" s="12"/>
      <c r="AB211" s="12"/>
      <c r="AC211" s="12"/>
      <c r="AD211" s="12"/>
      <c r="AE211" s="12"/>
      <c r="AR211" s="211" t="s">
        <v>81</v>
      </c>
      <c r="AT211" s="212" t="s">
        <v>72</v>
      </c>
      <c r="AU211" s="212" t="s">
        <v>81</v>
      </c>
      <c r="AY211" s="211" t="s">
        <v>131</v>
      </c>
      <c r="BK211" s="213">
        <f>SUM(BK212:BK232)</f>
        <v>0</v>
      </c>
    </row>
    <row r="212" spans="1:65" s="2" customFormat="1" ht="33" customHeight="1">
      <c r="A212" s="37"/>
      <c r="B212" s="38"/>
      <c r="C212" s="216" t="s">
        <v>253</v>
      </c>
      <c r="D212" s="216" t="s">
        <v>133</v>
      </c>
      <c r="E212" s="217" t="s">
        <v>249</v>
      </c>
      <c r="F212" s="218" t="s">
        <v>250</v>
      </c>
      <c r="G212" s="219" t="s">
        <v>136</v>
      </c>
      <c r="H212" s="220">
        <v>1533.4</v>
      </c>
      <c r="I212" s="221"/>
      <c r="J212" s="222">
        <f>ROUND(I212*H212,2)</f>
        <v>0</v>
      </c>
      <c r="K212" s="218" t="s">
        <v>137</v>
      </c>
      <c r="L212" s="43"/>
      <c r="M212" s="223" t="s">
        <v>1</v>
      </c>
      <c r="N212" s="224" t="s">
        <v>38</v>
      </c>
      <c r="O212" s="90"/>
      <c r="P212" s="225">
        <f>O212*H212</f>
        <v>0</v>
      </c>
      <c r="Q212" s="225">
        <v>0.345</v>
      </c>
      <c r="R212" s="225">
        <f>Q212*H212</f>
        <v>529.023</v>
      </c>
      <c r="S212" s="225">
        <v>0</v>
      </c>
      <c r="T212" s="225">
        <f>S212*H212</f>
        <v>0</v>
      </c>
      <c r="U212" s="226" t="s">
        <v>1</v>
      </c>
      <c r="V212" s="37"/>
      <c r="W212" s="37"/>
      <c r="X212" s="37"/>
      <c r="Y212" s="37"/>
      <c r="Z212" s="37"/>
      <c r="AA212" s="37"/>
      <c r="AB212" s="37"/>
      <c r="AC212" s="37"/>
      <c r="AD212" s="37"/>
      <c r="AE212" s="37"/>
      <c r="AR212" s="227" t="s">
        <v>138</v>
      </c>
      <c r="AT212" s="227" t="s">
        <v>133</v>
      </c>
      <c r="AU212" s="227" t="s">
        <v>83</v>
      </c>
      <c r="AY212" s="16" t="s">
        <v>131</v>
      </c>
      <c r="BE212" s="228">
        <f>IF(N212="základní",J212,0)</f>
        <v>0</v>
      </c>
      <c r="BF212" s="228">
        <f>IF(N212="snížená",J212,0)</f>
        <v>0</v>
      </c>
      <c r="BG212" s="228">
        <f>IF(N212="zákl. přenesená",J212,0)</f>
        <v>0</v>
      </c>
      <c r="BH212" s="228">
        <f>IF(N212="sníž. přenesená",J212,0)</f>
        <v>0</v>
      </c>
      <c r="BI212" s="228">
        <f>IF(N212="nulová",J212,0)</f>
        <v>0</v>
      </c>
      <c r="BJ212" s="16" t="s">
        <v>81</v>
      </c>
      <c r="BK212" s="228">
        <f>ROUND(I212*H212,2)</f>
        <v>0</v>
      </c>
      <c r="BL212" s="16" t="s">
        <v>138</v>
      </c>
      <c r="BM212" s="227" t="s">
        <v>529</v>
      </c>
    </row>
    <row r="213" spans="1:47" s="2" customFormat="1" ht="12">
      <c r="A213" s="37"/>
      <c r="B213" s="38"/>
      <c r="C213" s="39"/>
      <c r="D213" s="229" t="s">
        <v>140</v>
      </c>
      <c r="E213" s="39"/>
      <c r="F213" s="230" t="s">
        <v>252</v>
      </c>
      <c r="G213" s="39"/>
      <c r="H213" s="39"/>
      <c r="I213" s="231"/>
      <c r="J213" s="39"/>
      <c r="K213" s="39"/>
      <c r="L213" s="43"/>
      <c r="M213" s="232"/>
      <c r="N213" s="233"/>
      <c r="O213" s="90"/>
      <c r="P213" s="90"/>
      <c r="Q213" s="90"/>
      <c r="R213" s="90"/>
      <c r="S213" s="90"/>
      <c r="T213" s="90"/>
      <c r="U213" s="91"/>
      <c r="V213" s="37"/>
      <c r="W213" s="37"/>
      <c r="X213" s="37"/>
      <c r="Y213" s="37"/>
      <c r="Z213" s="37"/>
      <c r="AA213" s="37"/>
      <c r="AB213" s="37"/>
      <c r="AC213" s="37"/>
      <c r="AD213" s="37"/>
      <c r="AE213" s="37"/>
      <c r="AT213" s="16" t="s">
        <v>140</v>
      </c>
      <c r="AU213" s="16" t="s">
        <v>83</v>
      </c>
    </row>
    <row r="214" spans="1:51" s="13" customFormat="1" ht="12">
      <c r="A214" s="13"/>
      <c r="B214" s="236"/>
      <c r="C214" s="237"/>
      <c r="D214" s="234" t="s">
        <v>144</v>
      </c>
      <c r="E214" s="238" t="s">
        <v>1</v>
      </c>
      <c r="F214" s="239" t="s">
        <v>510</v>
      </c>
      <c r="G214" s="237"/>
      <c r="H214" s="240">
        <v>958</v>
      </c>
      <c r="I214" s="241"/>
      <c r="J214" s="237"/>
      <c r="K214" s="237"/>
      <c r="L214" s="242"/>
      <c r="M214" s="243"/>
      <c r="N214" s="244"/>
      <c r="O214" s="244"/>
      <c r="P214" s="244"/>
      <c r="Q214" s="244"/>
      <c r="R214" s="244"/>
      <c r="S214" s="244"/>
      <c r="T214" s="244"/>
      <c r="U214" s="245"/>
      <c r="V214" s="13"/>
      <c r="W214" s="13"/>
      <c r="X214" s="13"/>
      <c r="Y214" s="13"/>
      <c r="Z214" s="13"/>
      <c r="AA214" s="13"/>
      <c r="AB214" s="13"/>
      <c r="AC214" s="13"/>
      <c r="AD214" s="13"/>
      <c r="AE214" s="13"/>
      <c r="AT214" s="246" t="s">
        <v>144</v>
      </c>
      <c r="AU214" s="246" t="s">
        <v>83</v>
      </c>
      <c r="AV214" s="13" t="s">
        <v>83</v>
      </c>
      <c r="AW214" s="13" t="s">
        <v>30</v>
      </c>
      <c r="AX214" s="13" t="s">
        <v>73</v>
      </c>
      <c r="AY214" s="246" t="s">
        <v>131</v>
      </c>
    </row>
    <row r="215" spans="1:51" s="13" customFormat="1" ht="12">
      <c r="A215" s="13"/>
      <c r="B215" s="236"/>
      <c r="C215" s="237"/>
      <c r="D215" s="234" t="s">
        <v>144</v>
      </c>
      <c r="E215" s="238" t="s">
        <v>1</v>
      </c>
      <c r="F215" s="239" t="s">
        <v>511</v>
      </c>
      <c r="G215" s="237"/>
      <c r="H215" s="240">
        <v>448</v>
      </c>
      <c r="I215" s="241"/>
      <c r="J215" s="237"/>
      <c r="K215" s="237"/>
      <c r="L215" s="242"/>
      <c r="M215" s="243"/>
      <c r="N215" s="244"/>
      <c r="O215" s="244"/>
      <c r="P215" s="244"/>
      <c r="Q215" s="244"/>
      <c r="R215" s="244"/>
      <c r="S215" s="244"/>
      <c r="T215" s="244"/>
      <c r="U215" s="245"/>
      <c r="V215" s="13"/>
      <c r="W215" s="13"/>
      <c r="X215" s="13"/>
      <c r="Y215" s="13"/>
      <c r="Z215" s="13"/>
      <c r="AA215" s="13"/>
      <c r="AB215" s="13"/>
      <c r="AC215" s="13"/>
      <c r="AD215" s="13"/>
      <c r="AE215" s="13"/>
      <c r="AT215" s="246" t="s">
        <v>144</v>
      </c>
      <c r="AU215" s="246" t="s">
        <v>83</v>
      </c>
      <c r="AV215" s="13" t="s">
        <v>83</v>
      </c>
      <c r="AW215" s="13" t="s">
        <v>30</v>
      </c>
      <c r="AX215" s="13" t="s">
        <v>73</v>
      </c>
      <c r="AY215" s="246" t="s">
        <v>131</v>
      </c>
    </row>
    <row r="216" spans="1:51" s="13" customFormat="1" ht="12">
      <c r="A216" s="13"/>
      <c r="B216" s="236"/>
      <c r="C216" s="237"/>
      <c r="D216" s="234" t="s">
        <v>144</v>
      </c>
      <c r="E216" s="238" t="s">
        <v>1</v>
      </c>
      <c r="F216" s="239" t="s">
        <v>512</v>
      </c>
      <c r="G216" s="237"/>
      <c r="H216" s="240">
        <v>120.2</v>
      </c>
      <c r="I216" s="241"/>
      <c r="J216" s="237"/>
      <c r="K216" s="237"/>
      <c r="L216" s="242"/>
      <c r="M216" s="243"/>
      <c r="N216" s="244"/>
      <c r="O216" s="244"/>
      <c r="P216" s="244"/>
      <c r="Q216" s="244"/>
      <c r="R216" s="244"/>
      <c r="S216" s="244"/>
      <c r="T216" s="244"/>
      <c r="U216" s="245"/>
      <c r="V216" s="13"/>
      <c r="W216" s="13"/>
      <c r="X216" s="13"/>
      <c r="Y216" s="13"/>
      <c r="Z216" s="13"/>
      <c r="AA216" s="13"/>
      <c r="AB216" s="13"/>
      <c r="AC216" s="13"/>
      <c r="AD216" s="13"/>
      <c r="AE216" s="13"/>
      <c r="AT216" s="246" t="s">
        <v>144</v>
      </c>
      <c r="AU216" s="246" t="s">
        <v>83</v>
      </c>
      <c r="AV216" s="13" t="s">
        <v>83</v>
      </c>
      <c r="AW216" s="13" t="s">
        <v>30</v>
      </c>
      <c r="AX216" s="13" t="s">
        <v>73</v>
      </c>
      <c r="AY216" s="246" t="s">
        <v>131</v>
      </c>
    </row>
    <row r="217" spans="1:51" s="13" customFormat="1" ht="12">
      <c r="A217" s="13"/>
      <c r="B217" s="236"/>
      <c r="C217" s="237"/>
      <c r="D217" s="234" t="s">
        <v>144</v>
      </c>
      <c r="E217" s="238" t="s">
        <v>1</v>
      </c>
      <c r="F217" s="239" t="s">
        <v>513</v>
      </c>
      <c r="G217" s="237"/>
      <c r="H217" s="240">
        <v>7.2</v>
      </c>
      <c r="I217" s="241"/>
      <c r="J217" s="237"/>
      <c r="K217" s="237"/>
      <c r="L217" s="242"/>
      <c r="M217" s="243"/>
      <c r="N217" s="244"/>
      <c r="O217" s="244"/>
      <c r="P217" s="244"/>
      <c r="Q217" s="244"/>
      <c r="R217" s="244"/>
      <c r="S217" s="244"/>
      <c r="T217" s="244"/>
      <c r="U217" s="245"/>
      <c r="V217" s="13"/>
      <c r="W217" s="13"/>
      <c r="X217" s="13"/>
      <c r="Y217" s="13"/>
      <c r="Z217" s="13"/>
      <c r="AA217" s="13"/>
      <c r="AB217" s="13"/>
      <c r="AC217" s="13"/>
      <c r="AD217" s="13"/>
      <c r="AE217" s="13"/>
      <c r="AT217" s="246" t="s">
        <v>144</v>
      </c>
      <c r="AU217" s="246" t="s">
        <v>83</v>
      </c>
      <c r="AV217" s="13" t="s">
        <v>83</v>
      </c>
      <c r="AW217" s="13" t="s">
        <v>30</v>
      </c>
      <c r="AX217" s="13" t="s">
        <v>73</v>
      </c>
      <c r="AY217" s="246" t="s">
        <v>131</v>
      </c>
    </row>
    <row r="218" spans="1:51" s="14" customFormat="1" ht="12">
      <c r="A218" s="14"/>
      <c r="B218" s="247"/>
      <c r="C218" s="248"/>
      <c r="D218" s="234" t="s">
        <v>144</v>
      </c>
      <c r="E218" s="249" t="s">
        <v>1</v>
      </c>
      <c r="F218" s="250" t="s">
        <v>152</v>
      </c>
      <c r="G218" s="248"/>
      <c r="H218" s="251">
        <v>1533.4</v>
      </c>
      <c r="I218" s="252"/>
      <c r="J218" s="248"/>
      <c r="K218" s="248"/>
      <c r="L218" s="253"/>
      <c r="M218" s="254"/>
      <c r="N218" s="255"/>
      <c r="O218" s="255"/>
      <c r="P218" s="255"/>
      <c r="Q218" s="255"/>
      <c r="R218" s="255"/>
      <c r="S218" s="255"/>
      <c r="T218" s="255"/>
      <c r="U218" s="256"/>
      <c r="V218" s="14"/>
      <c r="W218" s="14"/>
      <c r="X218" s="14"/>
      <c r="Y218" s="14"/>
      <c r="Z218" s="14"/>
      <c r="AA218" s="14"/>
      <c r="AB218" s="14"/>
      <c r="AC218" s="14"/>
      <c r="AD218" s="14"/>
      <c r="AE218" s="14"/>
      <c r="AT218" s="257" t="s">
        <v>144</v>
      </c>
      <c r="AU218" s="257" t="s">
        <v>83</v>
      </c>
      <c r="AV218" s="14" t="s">
        <v>138</v>
      </c>
      <c r="AW218" s="14" t="s">
        <v>30</v>
      </c>
      <c r="AX218" s="14" t="s">
        <v>81</v>
      </c>
      <c r="AY218" s="257" t="s">
        <v>131</v>
      </c>
    </row>
    <row r="219" spans="1:65" s="2" customFormat="1" ht="78" customHeight="1">
      <c r="A219" s="37"/>
      <c r="B219" s="38"/>
      <c r="C219" s="216" t="s">
        <v>258</v>
      </c>
      <c r="D219" s="216" t="s">
        <v>133</v>
      </c>
      <c r="E219" s="217" t="s">
        <v>530</v>
      </c>
      <c r="F219" s="218" t="s">
        <v>531</v>
      </c>
      <c r="G219" s="219" t="s">
        <v>136</v>
      </c>
      <c r="H219" s="220">
        <v>958</v>
      </c>
      <c r="I219" s="221"/>
      <c r="J219" s="222">
        <f>ROUND(I219*H219,2)</f>
        <v>0</v>
      </c>
      <c r="K219" s="218" t="s">
        <v>137</v>
      </c>
      <c r="L219" s="43"/>
      <c r="M219" s="223" t="s">
        <v>1</v>
      </c>
      <c r="N219" s="224" t="s">
        <v>38</v>
      </c>
      <c r="O219" s="90"/>
      <c r="P219" s="225">
        <f>O219*H219</f>
        <v>0</v>
      </c>
      <c r="Q219" s="225">
        <v>0.08922</v>
      </c>
      <c r="R219" s="225">
        <f>Q219*H219</f>
        <v>85.47276</v>
      </c>
      <c r="S219" s="225">
        <v>0</v>
      </c>
      <c r="T219" s="225">
        <f>S219*H219</f>
        <v>0</v>
      </c>
      <c r="U219" s="226" t="s">
        <v>1</v>
      </c>
      <c r="V219" s="37"/>
      <c r="W219" s="37"/>
      <c r="X219" s="37"/>
      <c r="Y219" s="37"/>
      <c r="Z219" s="37"/>
      <c r="AA219" s="37"/>
      <c r="AB219" s="37"/>
      <c r="AC219" s="37"/>
      <c r="AD219" s="37"/>
      <c r="AE219" s="37"/>
      <c r="AR219" s="227" t="s">
        <v>138</v>
      </c>
      <c r="AT219" s="227" t="s">
        <v>133</v>
      </c>
      <c r="AU219" s="227" t="s">
        <v>83</v>
      </c>
      <c r="AY219" s="16" t="s">
        <v>131</v>
      </c>
      <c r="BE219" s="228">
        <f>IF(N219="základní",J219,0)</f>
        <v>0</v>
      </c>
      <c r="BF219" s="228">
        <f>IF(N219="snížená",J219,0)</f>
        <v>0</v>
      </c>
      <c r="BG219" s="228">
        <f>IF(N219="zákl. přenesená",J219,0)</f>
        <v>0</v>
      </c>
      <c r="BH219" s="228">
        <f>IF(N219="sníž. přenesená",J219,0)</f>
        <v>0</v>
      </c>
      <c r="BI219" s="228">
        <f>IF(N219="nulová",J219,0)</f>
        <v>0</v>
      </c>
      <c r="BJ219" s="16" t="s">
        <v>81</v>
      </c>
      <c r="BK219" s="228">
        <f>ROUND(I219*H219,2)</f>
        <v>0</v>
      </c>
      <c r="BL219" s="16" t="s">
        <v>138</v>
      </c>
      <c r="BM219" s="227" t="s">
        <v>532</v>
      </c>
    </row>
    <row r="220" spans="1:47" s="2" customFormat="1" ht="12">
      <c r="A220" s="37"/>
      <c r="B220" s="38"/>
      <c r="C220" s="39"/>
      <c r="D220" s="229" t="s">
        <v>140</v>
      </c>
      <c r="E220" s="39"/>
      <c r="F220" s="230" t="s">
        <v>533</v>
      </c>
      <c r="G220" s="39"/>
      <c r="H220" s="39"/>
      <c r="I220" s="231"/>
      <c r="J220" s="39"/>
      <c r="K220" s="39"/>
      <c r="L220" s="43"/>
      <c r="M220" s="232"/>
      <c r="N220" s="233"/>
      <c r="O220" s="90"/>
      <c r="P220" s="90"/>
      <c r="Q220" s="90"/>
      <c r="R220" s="90"/>
      <c r="S220" s="90"/>
      <c r="T220" s="90"/>
      <c r="U220" s="91"/>
      <c r="V220" s="37"/>
      <c r="W220" s="37"/>
      <c r="X220" s="37"/>
      <c r="Y220" s="37"/>
      <c r="Z220" s="37"/>
      <c r="AA220" s="37"/>
      <c r="AB220" s="37"/>
      <c r="AC220" s="37"/>
      <c r="AD220" s="37"/>
      <c r="AE220" s="37"/>
      <c r="AT220" s="16" t="s">
        <v>140</v>
      </c>
      <c r="AU220" s="16" t="s">
        <v>83</v>
      </c>
    </row>
    <row r="221" spans="1:47" s="2" customFormat="1" ht="12">
      <c r="A221" s="37"/>
      <c r="B221" s="38"/>
      <c r="C221" s="39"/>
      <c r="D221" s="234" t="s">
        <v>142</v>
      </c>
      <c r="E221" s="39"/>
      <c r="F221" s="235" t="s">
        <v>534</v>
      </c>
      <c r="G221" s="39"/>
      <c r="H221" s="39"/>
      <c r="I221" s="231"/>
      <c r="J221" s="39"/>
      <c r="K221" s="39"/>
      <c r="L221" s="43"/>
      <c r="M221" s="232"/>
      <c r="N221" s="233"/>
      <c r="O221" s="90"/>
      <c r="P221" s="90"/>
      <c r="Q221" s="90"/>
      <c r="R221" s="90"/>
      <c r="S221" s="90"/>
      <c r="T221" s="90"/>
      <c r="U221" s="91"/>
      <c r="V221" s="37"/>
      <c r="W221" s="37"/>
      <c r="X221" s="37"/>
      <c r="Y221" s="37"/>
      <c r="Z221" s="37"/>
      <c r="AA221" s="37"/>
      <c r="AB221" s="37"/>
      <c r="AC221" s="37"/>
      <c r="AD221" s="37"/>
      <c r="AE221" s="37"/>
      <c r="AT221" s="16" t="s">
        <v>142</v>
      </c>
      <c r="AU221" s="16" t="s">
        <v>83</v>
      </c>
    </row>
    <row r="222" spans="1:51" s="13" customFormat="1" ht="12">
      <c r="A222" s="13"/>
      <c r="B222" s="236"/>
      <c r="C222" s="237"/>
      <c r="D222" s="234" t="s">
        <v>144</v>
      </c>
      <c r="E222" s="238" t="s">
        <v>1</v>
      </c>
      <c r="F222" s="239" t="s">
        <v>510</v>
      </c>
      <c r="G222" s="237"/>
      <c r="H222" s="240">
        <v>958</v>
      </c>
      <c r="I222" s="241"/>
      <c r="J222" s="237"/>
      <c r="K222" s="237"/>
      <c r="L222" s="242"/>
      <c r="M222" s="243"/>
      <c r="N222" s="244"/>
      <c r="O222" s="244"/>
      <c r="P222" s="244"/>
      <c r="Q222" s="244"/>
      <c r="R222" s="244"/>
      <c r="S222" s="244"/>
      <c r="T222" s="244"/>
      <c r="U222" s="245"/>
      <c r="V222" s="13"/>
      <c r="W222" s="13"/>
      <c r="X222" s="13"/>
      <c r="Y222" s="13"/>
      <c r="Z222" s="13"/>
      <c r="AA222" s="13"/>
      <c r="AB222" s="13"/>
      <c r="AC222" s="13"/>
      <c r="AD222" s="13"/>
      <c r="AE222" s="13"/>
      <c r="AT222" s="246" t="s">
        <v>144</v>
      </c>
      <c r="AU222" s="246" t="s">
        <v>83</v>
      </c>
      <c r="AV222" s="13" t="s">
        <v>83</v>
      </c>
      <c r="AW222" s="13" t="s">
        <v>30</v>
      </c>
      <c r="AX222" s="13" t="s">
        <v>81</v>
      </c>
      <c r="AY222" s="246" t="s">
        <v>131</v>
      </c>
    </row>
    <row r="223" spans="1:65" s="2" customFormat="1" ht="24.15" customHeight="1">
      <c r="A223" s="37"/>
      <c r="B223" s="38"/>
      <c r="C223" s="258" t="s">
        <v>263</v>
      </c>
      <c r="D223" s="258" t="s">
        <v>196</v>
      </c>
      <c r="E223" s="259" t="s">
        <v>535</v>
      </c>
      <c r="F223" s="260" t="s">
        <v>536</v>
      </c>
      <c r="G223" s="261" t="s">
        <v>136</v>
      </c>
      <c r="H223" s="262">
        <v>35</v>
      </c>
      <c r="I223" s="263"/>
      <c r="J223" s="264">
        <f>ROUND(I223*H223,2)</f>
        <v>0</v>
      </c>
      <c r="K223" s="260" t="s">
        <v>137</v>
      </c>
      <c r="L223" s="265"/>
      <c r="M223" s="266" t="s">
        <v>1</v>
      </c>
      <c r="N223" s="267" t="s">
        <v>38</v>
      </c>
      <c r="O223" s="90"/>
      <c r="P223" s="225">
        <f>O223*H223</f>
        <v>0</v>
      </c>
      <c r="Q223" s="225">
        <v>0.131</v>
      </c>
      <c r="R223" s="225">
        <f>Q223*H223</f>
        <v>4.585</v>
      </c>
      <c r="S223" s="225">
        <v>0</v>
      </c>
      <c r="T223" s="225">
        <f>S223*H223</f>
        <v>0</v>
      </c>
      <c r="U223" s="226" t="s">
        <v>1</v>
      </c>
      <c r="V223" s="37"/>
      <c r="W223" s="37"/>
      <c r="X223" s="37"/>
      <c r="Y223" s="37"/>
      <c r="Z223" s="37"/>
      <c r="AA223" s="37"/>
      <c r="AB223" s="37"/>
      <c r="AC223" s="37"/>
      <c r="AD223" s="37"/>
      <c r="AE223" s="37"/>
      <c r="AR223" s="227" t="s">
        <v>188</v>
      </c>
      <c r="AT223" s="227" t="s">
        <v>196</v>
      </c>
      <c r="AU223" s="227" t="s">
        <v>83</v>
      </c>
      <c r="AY223" s="16" t="s">
        <v>131</v>
      </c>
      <c r="BE223" s="228">
        <f>IF(N223="základní",J223,0)</f>
        <v>0</v>
      </c>
      <c r="BF223" s="228">
        <f>IF(N223="snížená",J223,0)</f>
        <v>0</v>
      </c>
      <c r="BG223" s="228">
        <f>IF(N223="zákl. přenesená",J223,0)</f>
        <v>0</v>
      </c>
      <c r="BH223" s="228">
        <f>IF(N223="sníž. přenesená",J223,0)</f>
        <v>0</v>
      </c>
      <c r="BI223" s="228">
        <f>IF(N223="nulová",J223,0)</f>
        <v>0</v>
      </c>
      <c r="BJ223" s="16" t="s">
        <v>81</v>
      </c>
      <c r="BK223" s="228">
        <f>ROUND(I223*H223,2)</f>
        <v>0</v>
      </c>
      <c r="BL223" s="16" t="s">
        <v>138</v>
      </c>
      <c r="BM223" s="227" t="s">
        <v>537</v>
      </c>
    </row>
    <row r="224" spans="1:65" s="2" customFormat="1" ht="16.5" customHeight="1">
      <c r="A224" s="37"/>
      <c r="B224" s="38"/>
      <c r="C224" s="258" t="s">
        <v>7</v>
      </c>
      <c r="D224" s="258" t="s">
        <v>196</v>
      </c>
      <c r="E224" s="259" t="s">
        <v>538</v>
      </c>
      <c r="F224" s="260" t="s">
        <v>539</v>
      </c>
      <c r="G224" s="261" t="s">
        <v>136</v>
      </c>
      <c r="H224" s="262">
        <v>923</v>
      </c>
      <c r="I224" s="263"/>
      <c r="J224" s="264">
        <f>ROUND(I224*H224,2)</f>
        <v>0</v>
      </c>
      <c r="K224" s="260" t="s">
        <v>137</v>
      </c>
      <c r="L224" s="265"/>
      <c r="M224" s="266" t="s">
        <v>1</v>
      </c>
      <c r="N224" s="267" t="s">
        <v>38</v>
      </c>
      <c r="O224" s="90"/>
      <c r="P224" s="225">
        <f>O224*H224</f>
        <v>0</v>
      </c>
      <c r="Q224" s="225">
        <v>0.13</v>
      </c>
      <c r="R224" s="225">
        <f>Q224*H224</f>
        <v>119.99000000000001</v>
      </c>
      <c r="S224" s="225">
        <v>0</v>
      </c>
      <c r="T224" s="225">
        <f>S224*H224</f>
        <v>0</v>
      </c>
      <c r="U224" s="226" t="s">
        <v>1</v>
      </c>
      <c r="V224" s="37"/>
      <c r="W224" s="37"/>
      <c r="X224" s="37"/>
      <c r="Y224" s="37"/>
      <c r="Z224" s="37"/>
      <c r="AA224" s="37"/>
      <c r="AB224" s="37"/>
      <c r="AC224" s="37"/>
      <c r="AD224" s="37"/>
      <c r="AE224" s="37"/>
      <c r="AR224" s="227" t="s">
        <v>188</v>
      </c>
      <c r="AT224" s="227" t="s">
        <v>196</v>
      </c>
      <c r="AU224" s="227" t="s">
        <v>83</v>
      </c>
      <c r="AY224" s="16" t="s">
        <v>131</v>
      </c>
      <c r="BE224" s="228">
        <f>IF(N224="základní",J224,0)</f>
        <v>0</v>
      </c>
      <c r="BF224" s="228">
        <f>IF(N224="snížená",J224,0)</f>
        <v>0</v>
      </c>
      <c r="BG224" s="228">
        <f>IF(N224="zákl. přenesená",J224,0)</f>
        <v>0</v>
      </c>
      <c r="BH224" s="228">
        <f>IF(N224="sníž. přenesená",J224,0)</f>
        <v>0</v>
      </c>
      <c r="BI224" s="228">
        <f>IF(N224="nulová",J224,0)</f>
        <v>0</v>
      </c>
      <c r="BJ224" s="16" t="s">
        <v>81</v>
      </c>
      <c r="BK224" s="228">
        <f>ROUND(I224*H224,2)</f>
        <v>0</v>
      </c>
      <c r="BL224" s="16" t="s">
        <v>138</v>
      </c>
      <c r="BM224" s="227" t="s">
        <v>540</v>
      </c>
    </row>
    <row r="225" spans="1:47" s="2" customFormat="1" ht="12">
      <c r="A225" s="37"/>
      <c r="B225" s="38"/>
      <c r="C225" s="39"/>
      <c r="D225" s="234" t="s">
        <v>541</v>
      </c>
      <c r="E225" s="39"/>
      <c r="F225" s="235" t="s">
        <v>542</v>
      </c>
      <c r="G225" s="39"/>
      <c r="H225" s="39"/>
      <c r="I225" s="231"/>
      <c r="J225" s="39"/>
      <c r="K225" s="39"/>
      <c r="L225" s="43"/>
      <c r="M225" s="232"/>
      <c r="N225" s="233"/>
      <c r="O225" s="90"/>
      <c r="P225" s="90"/>
      <c r="Q225" s="90"/>
      <c r="R225" s="90"/>
      <c r="S225" s="90"/>
      <c r="T225" s="90"/>
      <c r="U225" s="91"/>
      <c r="V225" s="37"/>
      <c r="W225" s="37"/>
      <c r="X225" s="37"/>
      <c r="Y225" s="37"/>
      <c r="Z225" s="37"/>
      <c r="AA225" s="37"/>
      <c r="AB225" s="37"/>
      <c r="AC225" s="37"/>
      <c r="AD225" s="37"/>
      <c r="AE225" s="37"/>
      <c r="AT225" s="16" t="s">
        <v>541</v>
      </c>
      <c r="AU225" s="16" t="s">
        <v>83</v>
      </c>
    </row>
    <row r="226" spans="1:65" s="2" customFormat="1" ht="78" customHeight="1">
      <c r="A226" s="37"/>
      <c r="B226" s="38"/>
      <c r="C226" s="216" t="s">
        <v>273</v>
      </c>
      <c r="D226" s="216" t="s">
        <v>133</v>
      </c>
      <c r="E226" s="217" t="s">
        <v>543</v>
      </c>
      <c r="F226" s="218" t="s">
        <v>544</v>
      </c>
      <c r="G226" s="219" t="s">
        <v>136</v>
      </c>
      <c r="H226" s="220">
        <v>448</v>
      </c>
      <c r="I226" s="221"/>
      <c r="J226" s="222">
        <f>ROUND(I226*H226,2)</f>
        <v>0</v>
      </c>
      <c r="K226" s="218" t="s">
        <v>137</v>
      </c>
      <c r="L226" s="43"/>
      <c r="M226" s="223" t="s">
        <v>1</v>
      </c>
      <c r="N226" s="224" t="s">
        <v>38</v>
      </c>
      <c r="O226" s="90"/>
      <c r="P226" s="225">
        <f>O226*H226</f>
        <v>0</v>
      </c>
      <c r="Q226" s="225">
        <v>0.11162</v>
      </c>
      <c r="R226" s="225">
        <f>Q226*H226</f>
        <v>50.005759999999995</v>
      </c>
      <c r="S226" s="225">
        <v>0</v>
      </c>
      <c r="T226" s="225">
        <f>S226*H226</f>
        <v>0</v>
      </c>
      <c r="U226" s="226" t="s">
        <v>1</v>
      </c>
      <c r="V226" s="37"/>
      <c r="W226" s="37"/>
      <c r="X226" s="37"/>
      <c r="Y226" s="37"/>
      <c r="Z226" s="37"/>
      <c r="AA226" s="37"/>
      <c r="AB226" s="37"/>
      <c r="AC226" s="37"/>
      <c r="AD226" s="37"/>
      <c r="AE226" s="37"/>
      <c r="AR226" s="227" t="s">
        <v>138</v>
      </c>
      <c r="AT226" s="227" t="s">
        <v>133</v>
      </c>
      <c r="AU226" s="227" t="s">
        <v>83</v>
      </c>
      <c r="AY226" s="16" t="s">
        <v>131</v>
      </c>
      <c r="BE226" s="228">
        <f>IF(N226="základní",J226,0)</f>
        <v>0</v>
      </c>
      <c r="BF226" s="228">
        <f>IF(N226="snížená",J226,0)</f>
        <v>0</v>
      </c>
      <c r="BG226" s="228">
        <f>IF(N226="zákl. přenesená",J226,0)</f>
        <v>0</v>
      </c>
      <c r="BH226" s="228">
        <f>IF(N226="sníž. přenesená",J226,0)</f>
        <v>0</v>
      </c>
      <c r="BI226" s="228">
        <f>IF(N226="nulová",J226,0)</f>
        <v>0</v>
      </c>
      <c r="BJ226" s="16" t="s">
        <v>81</v>
      </c>
      <c r="BK226" s="228">
        <f>ROUND(I226*H226,2)</f>
        <v>0</v>
      </c>
      <c r="BL226" s="16" t="s">
        <v>138</v>
      </c>
      <c r="BM226" s="227" t="s">
        <v>545</v>
      </c>
    </row>
    <row r="227" spans="1:47" s="2" customFormat="1" ht="12">
      <c r="A227" s="37"/>
      <c r="B227" s="38"/>
      <c r="C227" s="39"/>
      <c r="D227" s="229" t="s">
        <v>140</v>
      </c>
      <c r="E227" s="39"/>
      <c r="F227" s="230" t="s">
        <v>546</v>
      </c>
      <c r="G227" s="39"/>
      <c r="H227" s="39"/>
      <c r="I227" s="231"/>
      <c r="J227" s="39"/>
      <c r="K227" s="39"/>
      <c r="L227" s="43"/>
      <c r="M227" s="232"/>
      <c r="N227" s="233"/>
      <c r="O227" s="90"/>
      <c r="P227" s="90"/>
      <c r="Q227" s="90"/>
      <c r="R227" s="90"/>
      <c r="S227" s="90"/>
      <c r="T227" s="90"/>
      <c r="U227" s="91"/>
      <c r="V227" s="37"/>
      <c r="W227" s="37"/>
      <c r="X227" s="37"/>
      <c r="Y227" s="37"/>
      <c r="Z227" s="37"/>
      <c r="AA227" s="37"/>
      <c r="AB227" s="37"/>
      <c r="AC227" s="37"/>
      <c r="AD227" s="37"/>
      <c r="AE227" s="37"/>
      <c r="AT227" s="16" t="s">
        <v>140</v>
      </c>
      <c r="AU227" s="16" t="s">
        <v>83</v>
      </c>
    </row>
    <row r="228" spans="1:47" s="2" customFormat="1" ht="12">
      <c r="A228" s="37"/>
      <c r="B228" s="38"/>
      <c r="C228" s="39"/>
      <c r="D228" s="234" t="s">
        <v>142</v>
      </c>
      <c r="E228" s="39"/>
      <c r="F228" s="235" t="s">
        <v>547</v>
      </c>
      <c r="G228" s="39"/>
      <c r="H228" s="39"/>
      <c r="I228" s="231"/>
      <c r="J228" s="39"/>
      <c r="K228" s="39"/>
      <c r="L228" s="43"/>
      <c r="M228" s="232"/>
      <c r="N228" s="233"/>
      <c r="O228" s="90"/>
      <c r="P228" s="90"/>
      <c r="Q228" s="90"/>
      <c r="R228" s="90"/>
      <c r="S228" s="90"/>
      <c r="T228" s="90"/>
      <c r="U228" s="91"/>
      <c r="V228" s="37"/>
      <c r="W228" s="37"/>
      <c r="X228" s="37"/>
      <c r="Y228" s="37"/>
      <c r="Z228" s="37"/>
      <c r="AA228" s="37"/>
      <c r="AB228" s="37"/>
      <c r="AC228" s="37"/>
      <c r="AD228" s="37"/>
      <c r="AE228" s="37"/>
      <c r="AT228" s="16" t="s">
        <v>142</v>
      </c>
      <c r="AU228" s="16" t="s">
        <v>83</v>
      </c>
    </row>
    <row r="229" spans="1:51" s="13" customFormat="1" ht="12">
      <c r="A229" s="13"/>
      <c r="B229" s="236"/>
      <c r="C229" s="237"/>
      <c r="D229" s="234" t="s">
        <v>144</v>
      </c>
      <c r="E229" s="238" t="s">
        <v>1</v>
      </c>
      <c r="F229" s="239" t="s">
        <v>511</v>
      </c>
      <c r="G229" s="237"/>
      <c r="H229" s="240">
        <v>448</v>
      </c>
      <c r="I229" s="241"/>
      <c r="J229" s="237"/>
      <c r="K229" s="237"/>
      <c r="L229" s="242"/>
      <c r="M229" s="243"/>
      <c r="N229" s="244"/>
      <c r="O229" s="244"/>
      <c r="P229" s="244"/>
      <c r="Q229" s="244"/>
      <c r="R229" s="244"/>
      <c r="S229" s="244"/>
      <c r="T229" s="244"/>
      <c r="U229" s="245"/>
      <c r="V229" s="13"/>
      <c r="W229" s="13"/>
      <c r="X229" s="13"/>
      <c r="Y229" s="13"/>
      <c r="Z229" s="13"/>
      <c r="AA229" s="13"/>
      <c r="AB229" s="13"/>
      <c r="AC229" s="13"/>
      <c r="AD229" s="13"/>
      <c r="AE229" s="13"/>
      <c r="AT229" s="246" t="s">
        <v>144</v>
      </c>
      <c r="AU229" s="246" t="s">
        <v>83</v>
      </c>
      <c r="AV229" s="13" t="s">
        <v>83</v>
      </c>
      <c r="AW229" s="13" t="s">
        <v>30</v>
      </c>
      <c r="AX229" s="13" t="s">
        <v>81</v>
      </c>
      <c r="AY229" s="246" t="s">
        <v>131</v>
      </c>
    </row>
    <row r="230" spans="1:65" s="2" customFormat="1" ht="16.5" customHeight="1">
      <c r="A230" s="37"/>
      <c r="B230" s="38"/>
      <c r="C230" s="258" t="s">
        <v>279</v>
      </c>
      <c r="D230" s="258" t="s">
        <v>196</v>
      </c>
      <c r="E230" s="259" t="s">
        <v>548</v>
      </c>
      <c r="F230" s="260" t="s">
        <v>549</v>
      </c>
      <c r="G230" s="261" t="s">
        <v>136</v>
      </c>
      <c r="H230" s="262">
        <v>420</v>
      </c>
      <c r="I230" s="263"/>
      <c r="J230" s="264">
        <f>ROUND(I230*H230,2)</f>
        <v>0</v>
      </c>
      <c r="K230" s="260" t="s">
        <v>137</v>
      </c>
      <c r="L230" s="265"/>
      <c r="M230" s="266" t="s">
        <v>1</v>
      </c>
      <c r="N230" s="267" t="s">
        <v>38</v>
      </c>
      <c r="O230" s="90"/>
      <c r="P230" s="225">
        <f>O230*H230</f>
        <v>0</v>
      </c>
      <c r="Q230" s="225">
        <v>0.176</v>
      </c>
      <c r="R230" s="225">
        <f>Q230*H230</f>
        <v>73.92</v>
      </c>
      <c r="S230" s="225">
        <v>0</v>
      </c>
      <c r="T230" s="225">
        <f>S230*H230</f>
        <v>0</v>
      </c>
      <c r="U230" s="226" t="s">
        <v>1</v>
      </c>
      <c r="V230" s="37"/>
      <c r="W230" s="37"/>
      <c r="X230" s="37"/>
      <c r="Y230" s="37"/>
      <c r="Z230" s="37"/>
      <c r="AA230" s="37"/>
      <c r="AB230" s="37"/>
      <c r="AC230" s="37"/>
      <c r="AD230" s="37"/>
      <c r="AE230" s="37"/>
      <c r="AR230" s="227" t="s">
        <v>188</v>
      </c>
      <c r="AT230" s="227" t="s">
        <v>196</v>
      </c>
      <c r="AU230" s="227" t="s">
        <v>83</v>
      </c>
      <c r="AY230" s="16" t="s">
        <v>131</v>
      </c>
      <c r="BE230" s="228">
        <f>IF(N230="základní",J230,0)</f>
        <v>0</v>
      </c>
      <c r="BF230" s="228">
        <f>IF(N230="snížená",J230,0)</f>
        <v>0</v>
      </c>
      <c r="BG230" s="228">
        <f>IF(N230="zákl. přenesená",J230,0)</f>
        <v>0</v>
      </c>
      <c r="BH230" s="228">
        <f>IF(N230="sníž. přenesená",J230,0)</f>
        <v>0</v>
      </c>
      <c r="BI230" s="228">
        <f>IF(N230="nulová",J230,0)</f>
        <v>0</v>
      </c>
      <c r="BJ230" s="16" t="s">
        <v>81</v>
      </c>
      <c r="BK230" s="228">
        <f>ROUND(I230*H230,2)</f>
        <v>0</v>
      </c>
      <c r="BL230" s="16" t="s">
        <v>138</v>
      </c>
      <c r="BM230" s="227" t="s">
        <v>550</v>
      </c>
    </row>
    <row r="231" spans="1:47" s="2" customFormat="1" ht="12">
      <c r="A231" s="37"/>
      <c r="B231" s="38"/>
      <c r="C231" s="39"/>
      <c r="D231" s="234" t="s">
        <v>541</v>
      </c>
      <c r="E231" s="39"/>
      <c r="F231" s="235" t="s">
        <v>542</v>
      </c>
      <c r="G231" s="39"/>
      <c r="H231" s="39"/>
      <c r="I231" s="231"/>
      <c r="J231" s="39"/>
      <c r="K231" s="39"/>
      <c r="L231" s="43"/>
      <c r="M231" s="232"/>
      <c r="N231" s="233"/>
      <c r="O231" s="90"/>
      <c r="P231" s="90"/>
      <c r="Q231" s="90"/>
      <c r="R231" s="90"/>
      <c r="S231" s="90"/>
      <c r="T231" s="90"/>
      <c r="U231" s="91"/>
      <c r="V231" s="37"/>
      <c r="W231" s="37"/>
      <c r="X231" s="37"/>
      <c r="Y231" s="37"/>
      <c r="Z231" s="37"/>
      <c r="AA231" s="37"/>
      <c r="AB231" s="37"/>
      <c r="AC231" s="37"/>
      <c r="AD231" s="37"/>
      <c r="AE231" s="37"/>
      <c r="AT231" s="16" t="s">
        <v>541</v>
      </c>
      <c r="AU231" s="16" t="s">
        <v>83</v>
      </c>
    </row>
    <row r="232" spans="1:65" s="2" customFormat="1" ht="24.15" customHeight="1">
      <c r="A232" s="37"/>
      <c r="B232" s="38"/>
      <c r="C232" s="258" t="s">
        <v>286</v>
      </c>
      <c r="D232" s="258" t="s">
        <v>196</v>
      </c>
      <c r="E232" s="259" t="s">
        <v>551</v>
      </c>
      <c r="F232" s="260" t="s">
        <v>552</v>
      </c>
      <c r="G232" s="261" t="s">
        <v>136</v>
      </c>
      <c r="H232" s="262">
        <v>28</v>
      </c>
      <c r="I232" s="263"/>
      <c r="J232" s="264">
        <f>ROUND(I232*H232,2)</f>
        <v>0</v>
      </c>
      <c r="K232" s="260" t="s">
        <v>137</v>
      </c>
      <c r="L232" s="265"/>
      <c r="M232" s="266" t="s">
        <v>1</v>
      </c>
      <c r="N232" s="267" t="s">
        <v>38</v>
      </c>
      <c r="O232" s="90"/>
      <c r="P232" s="225">
        <f>O232*H232</f>
        <v>0</v>
      </c>
      <c r="Q232" s="225">
        <v>0.175</v>
      </c>
      <c r="R232" s="225">
        <f>Q232*H232</f>
        <v>4.8999999999999995</v>
      </c>
      <c r="S232" s="225">
        <v>0</v>
      </c>
      <c r="T232" s="225">
        <f>S232*H232</f>
        <v>0</v>
      </c>
      <c r="U232" s="226" t="s">
        <v>1</v>
      </c>
      <c r="V232" s="37"/>
      <c r="W232" s="37"/>
      <c r="X232" s="37"/>
      <c r="Y232" s="37"/>
      <c r="Z232" s="37"/>
      <c r="AA232" s="37"/>
      <c r="AB232" s="37"/>
      <c r="AC232" s="37"/>
      <c r="AD232" s="37"/>
      <c r="AE232" s="37"/>
      <c r="AR232" s="227" t="s">
        <v>188</v>
      </c>
      <c r="AT232" s="227" t="s">
        <v>196</v>
      </c>
      <c r="AU232" s="227" t="s">
        <v>83</v>
      </c>
      <c r="AY232" s="16" t="s">
        <v>131</v>
      </c>
      <c r="BE232" s="228">
        <f>IF(N232="základní",J232,0)</f>
        <v>0</v>
      </c>
      <c r="BF232" s="228">
        <f>IF(N232="snížená",J232,0)</f>
        <v>0</v>
      </c>
      <c r="BG232" s="228">
        <f>IF(N232="zákl. přenesená",J232,0)</f>
        <v>0</v>
      </c>
      <c r="BH232" s="228">
        <f>IF(N232="sníž. přenesená",J232,0)</f>
        <v>0</v>
      </c>
      <c r="BI232" s="228">
        <f>IF(N232="nulová",J232,0)</f>
        <v>0</v>
      </c>
      <c r="BJ232" s="16" t="s">
        <v>81</v>
      </c>
      <c r="BK232" s="228">
        <f>ROUND(I232*H232,2)</f>
        <v>0</v>
      </c>
      <c r="BL232" s="16" t="s">
        <v>138</v>
      </c>
      <c r="BM232" s="227" t="s">
        <v>553</v>
      </c>
    </row>
    <row r="233" spans="1:63" s="12" customFormat="1" ht="22.8" customHeight="1">
      <c r="A233" s="12"/>
      <c r="B233" s="200"/>
      <c r="C233" s="201"/>
      <c r="D233" s="202" t="s">
        <v>72</v>
      </c>
      <c r="E233" s="214" t="s">
        <v>195</v>
      </c>
      <c r="F233" s="214" t="s">
        <v>285</v>
      </c>
      <c r="G233" s="201"/>
      <c r="H233" s="201"/>
      <c r="I233" s="204"/>
      <c r="J233" s="215">
        <f>BK233</f>
        <v>0</v>
      </c>
      <c r="K233" s="201"/>
      <c r="L233" s="206"/>
      <c r="M233" s="207"/>
      <c r="N233" s="208"/>
      <c r="O233" s="208"/>
      <c r="P233" s="209">
        <f>SUM(P234:P255)</f>
        <v>0</v>
      </c>
      <c r="Q233" s="208"/>
      <c r="R233" s="209">
        <f>SUM(R234:R255)</f>
        <v>248.25217999999998</v>
      </c>
      <c r="S233" s="208"/>
      <c r="T233" s="209">
        <f>SUM(T234:T255)</f>
        <v>1.4560000000000002</v>
      </c>
      <c r="U233" s="210"/>
      <c r="V233" s="12"/>
      <c r="W233" s="12"/>
      <c r="X233" s="12"/>
      <c r="Y233" s="12"/>
      <c r="Z233" s="12"/>
      <c r="AA233" s="12"/>
      <c r="AB233" s="12"/>
      <c r="AC233" s="12"/>
      <c r="AD233" s="12"/>
      <c r="AE233" s="12"/>
      <c r="AR233" s="211" t="s">
        <v>81</v>
      </c>
      <c r="AT233" s="212" t="s">
        <v>72</v>
      </c>
      <c r="AU233" s="212" t="s">
        <v>81</v>
      </c>
      <c r="AY233" s="211" t="s">
        <v>131</v>
      </c>
      <c r="BK233" s="213">
        <f>SUM(BK234:BK255)</f>
        <v>0</v>
      </c>
    </row>
    <row r="234" spans="1:65" s="2" customFormat="1" ht="24.15" customHeight="1">
      <c r="A234" s="37"/>
      <c r="B234" s="38"/>
      <c r="C234" s="216" t="s">
        <v>293</v>
      </c>
      <c r="D234" s="216" t="s">
        <v>133</v>
      </c>
      <c r="E234" s="217" t="s">
        <v>554</v>
      </c>
      <c r="F234" s="218" t="s">
        <v>555</v>
      </c>
      <c r="G234" s="219" t="s">
        <v>289</v>
      </c>
      <c r="H234" s="220">
        <v>1</v>
      </c>
      <c r="I234" s="221"/>
      <c r="J234" s="222">
        <f>ROUND(I234*H234,2)</f>
        <v>0</v>
      </c>
      <c r="K234" s="218" t="s">
        <v>137</v>
      </c>
      <c r="L234" s="43"/>
      <c r="M234" s="223" t="s">
        <v>1</v>
      </c>
      <c r="N234" s="224" t="s">
        <v>38</v>
      </c>
      <c r="O234" s="90"/>
      <c r="P234" s="225">
        <f>O234*H234</f>
        <v>0</v>
      </c>
      <c r="Q234" s="225">
        <v>0.11171</v>
      </c>
      <c r="R234" s="225">
        <f>Q234*H234</f>
        <v>0.11171</v>
      </c>
      <c r="S234" s="225">
        <v>0</v>
      </c>
      <c r="T234" s="225">
        <f>S234*H234</f>
        <v>0</v>
      </c>
      <c r="U234" s="226" t="s">
        <v>1</v>
      </c>
      <c r="V234" s="37"/>
      <c r="W234" s="37"/>
      <c r="X234" s="37"/>
      <c r="Y234" s="37"/>
      <c r="Z234" s="37"/>
      <c r="AA234" s="37"/>
      <c r="AB234" s="37"/>
      <c r="AC234" s="37"/>
      <c r="AD234" s="37"/>
      <c r="AE234" s="37"/>
      <c r="AR234" s="227" t="s">
        <v>138</v>
      </c>
      <c r="AT234" s="227" t="s">
        <v>133</v>
      </c>
      <c r="AU234" s="227" t="s">
        <v>83</v>
      </c>
      <c r="AY234" s="16" t="s">
        <v>131</v>
      </c>
      <c r="BE234" s="228">
        <f>IF(N234="základní",J234,0)</f>
        <v>0</v>
      </c>
      <c r="BF234" s="228">
        <f>IF(N234="snížená",J234,0)</f>
        <v>0</v>
      </c>
      <c r="BG234" s="228">
        <f>IF(N234="zákl. přenesená",J234,0)</f>
        <v>0</v>
      </c>
      <c r="BH234" s="228">
        <f>IF(N234="sníž. přenesená",J234,0)</f>
        <v>0</v>
      </c>
      <c r="BI234" s="228">
        <f>IF(N234="nulová",J234,0)</f>
        <v>0</v>
      </c>
      <c r="BJ234" s="16" t="s">
        <v>81</v>
      </c>
      <c r="BK234" s="228">
        <f>ROUND(I234*H234,2)</f>
        <v>0</v>
      </c>
      <c r="BL234" s="16" t="s">
        <v>138</v>
      </c>
      <c r="BM234" s="227" t="s">
        <v>556</v>
      </c>
    </row>
    <row r="235" spans="1:47" s="2" customFormat="1" ht="12">
      <c r="A235" s="37"/>
      <c r="B235" s="38"/>
      <c r="C235" s="39"/>
      <c r="D235" s="229" t="s">
        <v>140</v>
      </c>
      <c r="E235" s="39"/>
      <c r="F235" s="230" t="s">
        <v>557</v>
      </c>
      <c r="G235" s="39"/>
      <c r="H235" s="39"/>
      <c r="I235" s="231"/>
      <c r="J235" s="39"/>
      <c r="K235" s="39"/>
      <c r="L235" s="43"/>
      <c r="M235" s="232"/>
      <c r="N235" s="233"/>
      <c r="O235" s="90"/>
      <c r="P235" s="90"/>
      <c r="Q235" s="90"/>
      <c r="R235" s="90"/>
      <c r="S235" s="90"/>
      <c r="T235" s="90"/>
      <c r="U235" s="91"/>
      <c r="V235" s="37"/>
      <c r="W235" s="37"/>
      <c r="X235" s="37"/>
      <c r="Y235" s="37"/>
      <c r="Z235" s="37"/>
      <c r="AA235" s="37"/>
      <c r="AB235" s="37"/>
      <c r="AC235" s="37"/>
      <c r="AD235" s="37"/>
      <c r="AE235" s="37"/>
      <c r="AT235" s="16" t="s">
        <v>140</v>
      </c>
      <c r="AU235" s="16" t="s">
        <v>83</v>
      </c>
    </row>
    <row r="236" spans="1:65" s="2" customFormat="1" ht="24.15" customHeight="1">
      <c r="A236" s="37"/>
      <c r="B236" s="38"/>
      <c r="C236" s="258" t="s">
        <v>297</v>
      </c>
      <c r="D236" s="258" t="s">
        <v>196</v>
      </c>
      <c r="E236" s="259" t="s">
        <v>558</v>
      </c>
      <c r="F236" s="260" t="s">
        <v>559</v>
      </c>
      <c r="G236" s="261" t="s">
        <v>289</v>
      </c>
      <c r="H236" s="262">
        <v>1</v>
      </c>
      <c r="I236" s="263"/>
      <c r="J236" s="264">
        <f>ROUND(I236*H236,2)</f>
        <v>0</v>
      </c>
      <c r="K236" s="260" t="s">
        <v>137</v>
      </c>
      <c r="L236" s="265"/>
      <c r="M236" s="266" t="s">
        <v>1</v>
      </c>
      <c r="N236" s="267" t="s">
        <v>38</v>
      </c>
      <c r="O236" s="90"/>
      <c r="P236" s="225">
        <f>O236*H236</f>
        <v>0</v>
      </c>
      <c r="Q236" s="225">
        <v>0.006</v>
      </c>
      <c r="R236" s="225">
        <f>Q236*H236</f>
        <v>0.006</v>
      </c>
      <c r="S236" s="225">
        <v>0</v>
      </c>
      <c r="T236" s="225">
        <f>S236*H236</f>
        <v>0</v>
      </c>
      <c r="U236" s="226" t="s">
        <v>1</v>
      </c>
      <c r="V236" s="37"/>
      <c r="W236" s="37"/>
      <c r="X236" s="37"/>
      <c r="Y236" s="37"/>
      <c r="Z236" s="37"/>
      <c r="AA236" s="37"/>
      <c r="AB236" s="37"/>
      <c r="AC236" s="37"/>
      <c r="AD236" s="37"/>
      <c r="AE236" s="37"/>
      <c r="AR236" s="227" t="s">
        <v>188</v>
      </c>
      <c r="AT236" s="227" t="s">
        <v>196</v>
      </c>
      <c r="AU236" s="227" t="s">
        <v>83</v>
      </c>
      <c r="AY236" s="16" t="s">
        <v>131</v>
      </c>
      <c r="BE236" s="228">
        <f>IF(N236="základní",J236,0)</f>
        <v>0</v>
      </c>
      <c r="BF236" s="228">
        <f>IF(N236="snížená",J236,0)</f>
        <v>0</v>
      </c>
      <c r="BG236" s="228">
        <f>IF(N236="zákl. přenesená",J236,0)</f>
        <v>0</v>
      </c>
      <c r="BH236" s="228">
        <f>IF(N236="sníž. přenesená",J236,0)</f>
        <v>0</v>
      </c>
      <c r="BI236" s="228">
        <f>IF(N236="nulová",J236,0)</f>
        <v>0</v>
      </c>
      <c r="BJ236" s="16" t="s">
        <v>81</v>
      </c>
      <c r="BK236" s="228">
        <f>ROUND(I236*H236,2)</f>
        <v>0</v>
      </c>
      <c r="BL236" s="16" t="s">
        <v>138</v>
      </c>
      <c r="BM236" s="227" t="s">
        <v>560</v>
      </c>
    </row>
    <row r="237" spans="1:65" s="2" customFormat="1" ht="49.05" customHeight="1">
      <c r="A237" s="37"/>
      <c r="B237" s="38"/>
      <c r="C237" s="216" t="s">
        <v>301</v>
      </c>
      <c r="D237" s="216" t="s">
        <v>133</v>
      </c>
      <c r="E237" s="217" t="s">
        <v>386</v>
      </c>
      <c r="F237" s="218" t="s">
        <v>387</v>
      </c>
      <c r="G237" s="219" t="s">
        <v>162</v>
      </c>
      <c r="H237" s="220">
        <v>630</v>
      </c>
      <c r="I237" s="221"/>
      <c r="J237" s="222">
        <f>ROUND(I237*H237,2)</f>
        <v>0</v>
      </c>
      <c r="K237" s="218" t="s">
        <v>137</v>
      </c>
      <c r="L237" s="43"/>
      <c r="M237" s="223" t="s">
        <v>1</v>
      </c>
      <c r="N237" s="224" t="s">
        <v>38</v>
      </c>
      <c r="O237" s="90"/>
      <c r="P237" s="225">
        <f>O237*H237</f>
        <v>0</v>
      </c>
      <c r="Q237" s="225">
        <v>0.1554</v>
      </c>
      <c r="R237" s="225">
        <f>Q237*H237</f>
        <v>97.902</v>
      </c>
      <c r="S237" s="225">
        <v>0</v>
      </c>
      <c r="T237" s="225">
        <f>S237*H237</f>
        <v>0</v>
      </c>
      <c r="U237" s="226" t="s">
        <v>1</v>
      </c>
      <c r="V237" s="37"/>
      <c r="W237" s="37"/>
      <c r="X237" s="37"/>
      <c r="Y237" s="37"/>
      <c r="Z237" s="37"/>
      <c r="AA237" s="37"/>
      <c r="AB237" s="37"/>
      <c r="AC237" s="37"/>
      <c r="AD237" s="37"/>
      <c r="AE237" s="37"/>
      <c r="AR237" s="227" t="s">
        <v>138</v>
      </c>
      <c r="AT237" s="227" t="s">
        <v>133</v>
      </c>
      <c r="AU237" s="227" t="s">
        <v>83</v>
      </c>
      <c r="AY237" s="16" t="s">
        <v>131</v>
      </c>
      <c r="BE237" s="228">
        <f>IF(N237="základní",J237,0)</f>
        <v>0</v>
      </c>
      <c r="BF237" s="228">
        <f>IF(N237="snížená",J237,0)</f>
        <v>0</v>
      </c>
      <c r="BG237" s="228">
        <f>IF(N237="zákl. přenesená",J237,0)</f>
        <v>0</v>
      </c>
      <c r="BH237" s="228">
        <f>IF(N237="sníž. přenesená",J237,0)</f>
        <v>0</v>
      </c>
      <c r="BI237" s="228">
        <f>IF(N237="nulová",J237,0)</f>
        <v>0</v>
      </c>
      <c r="BJ237" s="16" t="s">
        <v>81</v>
      </c>
      <c r="BK237" s="228">
        <f>ROUND(I237*H237,2)</f>
        <v>0</v>
      </c>
      <c r="BL237" s="16" t="s">
        <v>138</v>
      </c>
      <c r="BM237" s="227" t="s">
        <v>561</v>
      </c>
    </row>
    <row r="238" spans="1:47" s="2" customFormat="1" ht="12">
      <c r="A238" s="37"/>
      <c r="B238" s="38"/>
      <c r="C238" s="39"/>
      <c r="D238" s="229" t="s">
        <v>140</v>
      </c>
      <c r="E238" s="39"/>
      <c r="F238" s="230" t="s">
        <v>389</v>
      </c>
      <c r="G238" s="39"/>
      <c r="H238" s="39"/>
      <c r="I238" s="231"/>
      <c r="J238" s="39"/>
      <c r="K238" s="39"/>
      <c r="L238" s="43"/>
      <c r="M238" s="232"/>
      <c r="N238" s="233"/>
      <c r="O238" s="90"/>
      <c r="P238" s="90"/>
      <c r="Q238" s="90"/>
      <c r="R238" s="90"/>
      <c r="S238" s="90"/>
      <c r="T238" s="90"/>
      <c r="U238" s="91"/>
      <c r="V238" s="37"/>
      <c r="W238" s="37"/>
      <c r="X238" s="37"/>
      <c r="Y238" s="37"/>
      <c r="Z238" s="37"/>
      <c r="AA238" s="37"/>
      <c r="AB238" s="37"/>
      <c r="AC238" s="37"/>
      <c r="AD238" s="37"/>
      <c r="AE238" s="37"/>
      <c r="AT238" s="16" t="s">
        <v>140</v>
      </c>
      <c r="AU238" s="16" t="s">
        <v>83</v>
      </c>
    </row>
    <row r="239" spans="1:47" s="2" customFormat="1" ht="12">
      <c r="A239" s="37"/>
      <c r="B239" s="38"/>
      <c r="C239" s="39"/>
      <c r="D239" s="234" t="s">
        <v>142</v>
      </c>
      <c r="E239" s="39"/>
      <c r="F239" s="235" t="s">
        <v>390</v>
      </c>
      <c r="G239" s="39"/>
      <c r="H239" s="39"/>
      <c r="I239" s="231"/>
      <c r="J239" s="39"/>
      <c r="K239" s="39"/>
      <c r="L239" s="43"/>
      <c r="M239" s="232"/>
      <c r="N239" s="233"/>
      <c r="O239" s="90"/>
      <c r="P239" s="90"/>
      <c r="Q239" s="90"/>
      <c r="R239" s="90"/>
      <c r="S239" s="90"/>
      <c r="T239" s="90"/>
      <c r="U239" s="91"/>
      <c r="V239" s="37"/>
      <c r="W239" s="37"/>
      <c r="X239" s="37"/>
      <c r="Y239" s="37"/>
      <c r="Z239" s="37"/>
      <c r="AA239" s="37"/>
      <c r="AB239" s="37"/>
      <c r="AC239" s="37"/>
      <c r="AD239" s="37"/>
      <c r="AE239" s="37"/>
      <c r="AT239" s="16" t="s">
        <v>142</v>
      </c>
      <c r="AU239" s="16" t="s">
        <v>83</v>
      </c>
    </row>
    <row r="240" spans="1:51" s="13" customFormat="1" ht="12">
      <c r="A240" s="13"/>
      <c r="B240" s="236"/>
      <c r="C240" s="237"/>
      <c r="D240" s="234" t="s">
        <v>144</v>
      </c>
      <c r="E240" s="238" t="s">
        <v>1</v>
      </c>
      <c r="F240" s="239" t="s">
        <v>562</v>
      </c>
      <c r="G240" s="237"/>
      <c r="H240" s="240">
        <v>443</v>
      </c>
      <c r="I240" s="241"/>
      <c r="J240" s="237"/>
      <c r="K240" s="237"/>
      <c r="L240" s="242"/>
      <c r="M240" s="243"/>
      <c r="N240" s="244"/>
      <c r="O240" s="244"/>
      <c r="P240" s="244"/>
      <c r="Q240" s="244"/>
      <c r="R240" s="244"/>
      <c r="S240" s="244"/>
      <c r="T240" s="244"/>
      <c r="U240" s="245"/>
      <c r="V240" s="13"/>
      <c r="W240" s="13"/>
      <c r="X240" s="13"/>
      <c r="Y240" s="13"/>
      <c r="Z240" s="13"/>
      <c r="AA240" s="13"/>
      <c r="AB240" s="13"/>
      <c r="AC240" s="13"/>
      <c r="AD240" s="13"/>
      <c r="AE240" s="13"/>
      <c r="AT240" s="246" t="s">
        <v>144</v>
      </c>
      <c r="AU240" s="246" t="s">
        <v>83</v>
      </c>
      <c r="AV240" s="13" t="s">
        <v>83</v>
      </c>
      <c r="AW240" s="13" t="s">
        <v>30</v>
      </c>
      <c r="AX240" s="13" t="s">
        <v>73</v>
      </c>
      <c r="AY240" s="246" t="s">
        <v>131</v>
      </c>
    </row>
    <row r="241" spans="1:51" s="13" customFormat="1" ht="12">
      <c r="A241" s="13"/>
      <c r="B241" s="236"/>
      <c r="C241" s="237"/>
      <c r="D241" s="234" t="s">
        <v>144</v>
      </c>
      <c r="E241" s="238" t="s">
        <v>1</v>
      </c>
      <c r="F241" s="239" t="s">
        <v>563</v>
      </c>
      <c r="G241" s="237"/>
      <c r="H241" s="240">
        <v>136</v>
      </c>
      <c r="I241" s="241"/>
      <c r="J241" s="237"/>
      <c r="K241" s="237"/>
      <c r="L241" s="242"/>
      <c r="M241" s="243"/>
      <c r="N241" s="244"/>
      <c r="O241" s="244"/>
      <c r="P241" s="244"/>
      <c r="Q241" s="244"/>
      <c r="R241" s="244"/>
      <c r="S241" s="244"/>
      <c r="T241" s="244"/>
      <c r="U241" s="245"/>
      <c r="V241" s="13"/>
      <c r="W241" s="13"/>
      <c r="X241" s="13"/>
      <c r="Y241" s="13"/>
      <c r="Z241" s="13"/>
      <c r="AA241" s="13"/>
      <c r="AB241" s="13"/>
      <c r="AC241" s="13"/>
      <c r="AD241" s="13"/>
      <c r="AE241" s="13"/>
      <c r="AT241" s="246" t="s">
        <v>144</v>
      </c>
      <c r="AU241" s="246" t="s">
        <v>83</v>
      </c>
      <c r="AV241" s="13" t="s">
        <v>83</v>
      </c>
      <c r="AW241" s="13" t="s">
        <v>30</v>
      </c>
      <c r="AX241" s="13" t="s">
        <v>73</v>
      </c>
      <c r="AY241" s="246" t="s">
        <v>131</v>
      </c>
    </row>
    <row r="242" spans="1:51" s="13" customFormat="1" ht="12">
      <c r="A242" s="13"/>
      <c r="B242" s="236"/>
      <c r="C242" s="237"/>
      <c r="D242" s="234" t="s">
        <v>144</v>
      </c>
      <c r="E242" s="238" t="s">
        <v>1</v>
      </c>
      <c r="F242" s="239" t="s">
        <v>564</v>
      </c>
      <c r="G242" s="237"/>
      <c r="H242" s="240">
        <v>51</v>
      </c>
      <c r="I242" s="241"/>
      <c r="J242" s="237"/>
      <c r="K242" s="237"/>
      <c r="L242" s="242"/>
      <c r="M242" s="243"/>
      <c r="N242" s="244"/>
      <c r="O242" s="244"/>
      <c r="P242" s="244"/>
      <c r="Q242" s="244"/>
      <c r="R242" s="244"/>
      <c r="S242" s="244"/>
      <c r="T242" s="244"/>
      <c r="U242" s="245"/>
      <c r="V242" s="13"/>
      <c r="W242" s="13"/>
      <c r="X242" s="13"/>
      <c r="Y242" s="13"/>
      <c r="Z242" s="13"/>
      <c r="AA242" s="13"/>
      <c r="AB242" s="13"/>
      <c r="AC242" s="13"/>
      <c r="AD242" s="13"/>
      <c r="AE242" s="13"/>
      <c r="AT242" s="246" t="s">
        <v>144</v>
      </c>
      <c r="AU242" s="246" t="s">
        <v>83</v>
      </c>
      <c r="AV242" s="13" t="s">
        <v>83</v>
      </c>
      <c r="AW242" s="13" t="s">
        <v>30</v>
      </c>
      <c r="AX242" s="13" t="s">
        <v>73</v>
      </c>
      <c r="AY242" s="246" t="s">
        <v>131</v>
      </c>
    </row>
    <row r="243" spans="1:51" s="14" customFormat="1" ht="12">
      <c r="A243" s="14"/>
      <c r="B243" s="247"/>
      <c r="C243" s="248"/>
      <c r="D243" s="234" t="s">
        <v>144</v>
      </c>
      <c r="E243" s="249" t="s">
        <v>1</v>
      </c>
      <c r="F243" s="250" t="s">
        <v>152</v>
      </c>
      <c r="G243" s="248"/>
      <c r="H243" s="251">
        <v>630</v>
      </c>
      <c r="I243" s="252"/>
      <c r="J243" s="248"/>
      <c r="K243" s="248"/>
      <c r="L243" s="253"/>
      <c r="M243" s="254"/>
      <c r="N243" s="255"/>
      <c r="O243" s="255"/>
      <c r="P243" s="255"/>
      <c r="Q243" s="255"/>
      <c r="R243" s="255"/>
      <c r="S243" s="255"/>
      <c r="T243" s="255"/>
      <c r="U243" s="256"/>
      <c r="V243" s="14"/>
      <c r="W243" s="14"/>
      <c r="X243" s="14"/>
      <c r="Y243" s="14"/>
      <c r="Z243" s="14"/>
      <c r="AA243" s="14"/>
      <c r="AB243" s="14"/>
      <c r="AC243" s="14"/>
      <c r="AD243" s="14"/>
      <c r="AE243" s="14"/>
      <c r="AT243" s="257" t="s">
        <v>144</v>
      </c>
      <c r="AU243" s="257" t="s">
        <v>83</v>
      </c>
      <c r="AV243" s="14" t="s">
        <v>138</v>
      </c>
      <c r="AW243" s="14" t="s">
        <v>30</v>
      </c>
      <c r="AX243" s="14" t="s">
        <v>81</v>
      </c>
      <c r="AY243" s="257" t="s">
        <v>131</v>
      </c>
    </row>
    <row r="244" spans="1:65" s="2" customFormat="1" ht="24.15" customHeight="1">
      <c r="A244" s="37"/>
      <c r="B244" s="38"/>
      <c r="C244" s="258" t="s">
        <v>305</v>
      </c>
      <c r="D244" s="258" t="s">
        <v>196</v>
      </c>
      <c r="E244" s="259" t="s">
        <v>565</v>
      </c>
      <c r="F244" s="260" t="s">
        <v>566</v>
      </c>
      <c r="G244" s="261" t="s">
        <v>162</v>
      </c>
      <c r="H244" s="262">
        <v>136</v>
      </c>
      <c r="I244" s="263"/>
      <c r="J244" s="264">
        <f>ROUND(I244*H244,2)</f>
        <v>0</v>
      </c>
      <c r="K244" s="260" t="s">
        <v>137</v>
      </c>
      <c r="L244" s="265"/>
      <c r="M244" s="266" t="s">
        <v>1</v>
      </c>
      <c r="N244" s="267" t="s">
        <v>38</v>
      </c>
      <c r="O244" s="90"/>
      <c r="P244" s="225">
        <f>O244*H244</f>
        <v>0</v>
      </c>
      <c r="Q244" s="225">
        <v>0.0483</v>
      </c>
      <c r="R244" s="225">
        <f>Q244*H244</f>
        <v>6.5688</v>
      </c>
      <c r="S244" s="225">
        <v>0</v>
      </c>
      <c r="T244" s="225">
        <f>S244*H244</f>
        <v>0</v>
      </c>
      <c r="U244" s="226" t="s">
        <v>1</v>
      </c>
      <c r="V244" s="37"/>
      <c r="W244" s="37"/>
      <c r="X244" s="37"/>
      <c r="Y244" s="37"/>
      <c r="Z244" s="37"/>
      <c r="AA244" s="37"/>
      <c r="AB244" s="37"/>
      <c r="AC244" s="37"/>
      <c r="AD244" s="37"/>
      <c r="AE244" s="37"/>
      <c r="AR244" s="227" t="s">
        <v>188</v>
      </c>
      <c r="AT244" s="227" t="s">
        <v>196</v>
      </c>
      <c r="AU244" s="227" t="s">
        <v>83</v>
      </c>
      <c r="AY244" s="16" t="s">
        <v>131</v>
      </c>
      <c r="BE244" s="228">
        <f>IF(N244="základní",J244,0)</f>
        <v>0</v>
      </c>
      <c r="BF244" s="228">
        <f>IF(N244="snížená",J244,0)</f>
        <v>0</v>
      </c>
      <c r="BG244" s="228">
        <f>IF(N244="zákl. přenesená",J244,0)</f>
        <v>0</v>
      </c>
      <c r="BH244" s="228">
        <f>IF(N244="sníž. přenesená",J244,0)</f>
        <v>0</v>
      </c>
      <c r="BI244" s="228">
        <f>IF(N244="nulová",J244,0)</f>
        <v>0</v>
      </c>
      <c r="BJ244" s="16" t="s">
        <v>81</v>
      </c>
      <c r="BK244" s="228">
        <f>ROUND(I244*H244,2)</f>
        <v>0</v>
      </c>
      <c r="BL244" s="16" t="s">
        <v>138</v>
      </c>
      <c r="BM244" s="227" t="s">
        <v>567</v>
      </c>
    </row>
    <row r="245" spans="1:65" s="2" customFormat="1" ht="24.15" customHeight="1">
      <c r="A245" s="37"/>
      <c r="B245" s="38"/>
      <c r="C245" s="258" t="s">
        <v>309</v>
      </c>
      <c r="D245" s="258" t="s">
        <v>196</v>
      </c>
      <c r="E245" s="259" t="s">
        <v>568</v>
      </c>
      <c r="F245" s="260" t="s">
        <v>569</v>
      </c>
      <c r="G245" s="261" t="s">
        <v>162</v>
      </c>
      <c r="H245" s="262">
        <v>51</v>
      </c>
      <c r="I245" s="263"/>
      <c r="J245" s="264">
        <f>ROUND(I245*H245,2)</f>
        <v>0</v>
      </c>
      <c r="K245" s="260" t="s">
        <v>137</v>
      </c>
      <c r="L245" s="265"/>
      <c r="M245" s="266" t="s">
        <v>1</v>
      </c>
      <c r="N245" s="267" t="s">
        <v>38</v>
      </c>
      <c r="O245" s="90"/>
      <c r="P245" s="225">
        <f>O245*H245</f>
        <v>0</v>
      </c>
      <c r="Q245" s="225">
        <v>0.06567</v>
      </c>
      <c r="R245" s="225">
        <f>Q245*H245</f>
        <v>3.3491700000000004</v>
      </c>
      <c r="S245" s="225">
        <v>0</v>
      </c>
      <c r="T245" s="225">
        <f>S245*H245</f>
        <v>0</v>
      </c>
      <c r="U245" s="226" t="s">
        <v>1</v>
      </c>
      <c r="V245" s="37"/>
      <c r="W245" s="37"/>
      <c r="X245" s="37"/>
      <c r="Y245" s="37"/>
      <c r="Z245" s="37"/>
      <c r="AA245" s="37"/>
      <c r="AB245" s="37"/>
      <c r="AC245" s="37"/>
      <c r="AD245" s="37"/>
      <c r="AE245" s="37"/>
      <c r="AR245" s="227" t="s">
        <v>188</v>
      </c>
      <c r="AT245" s="227" t="s">
        <v>196</v>
      </c>
      <c r="AU245" s="227" t="s">
        <v>83</v>
      </c>
      <c r="AY245" s="16" t="s">
        <v>131</v>
      </c>
      <c r="BE245" s="228">
        <f>IF(N245="základní",J245,0)</f>
        <v>0</v>
      </c>
      <c r="BF245" s="228">
        <f>IF(N245="snížená",J245,0)</f>
        <v>0</v>
      </c>
      <c r="BG245" s="228">
        <f>IF(N245="zákl. přenesená",J245,0)</f>
        <v>0</v>
      </c>
      <c r="BH245" s="228">
        <f>IF(N245="sníž. přenesená",J245,0)</f>
        <v>0</v>
      </c>
      <c r="BI245" s="228">
        <f>IF(N245="nulová",J245,0)</f>
        <v>0</v>
      </c>
      <c r="BJ245" s="16" t="s">
        <v>81</v>
      </c>
      <c r="BK245" s="228">
        <f>ROUND(I245*H245,2)</f>
        <v>0</v>
      </c>
      <c r="BL245" s="16" t="s">
        <v>138</v>
      </c>
      <c r="BM245" s="227" t="s">
        <v>570</v>
      </c>
    </row>
    <row r="246" spans="1:65" s="2" customFormat="1" ht="16.5" customHeight="1">
      <c r="A246" s="37"/>
      <c r="B246" s="38"/>
      <c r="C246" s="258" t="s">
        <v>313</v>
      </c>
      <c r="D246" s="258" t="s">
        <v>196</v>
      </c>
      <c r="E246" s="259" t="s">
        <v>393</v>
      </c>
      <c r="F246" s="260" t="s">
        <v>394</v>
      </c>
      <c r="G246" s="261" t="s">
        <v>162</v>
      </c>
      <c r="H246" s="262">
        <v>443</v>
      </c>
      <c r="I246" s="263"/>
      <c r="J246" s="264">
        <f>ROUND(I246*H246,2)</f>
        <v>0</v>
      </c>
      <c r="K246" s="260" t="s">
        <v>137</v>
      </c>
      <c r="L246" s="265"/>
      <c r="M246" s="266" t="s">
        <v>1</v>
      </c>
      <c r="N246" s="267" t="s">
        <v>38</v>
      </c>
      <c r="O246" s="90"/>
      <c r="P246" s="225">
        <f>O246*H246</f>
        <v>0</v>
      </c>
      <c r="Q246" s="225">
        <v>0.08</v>
      </c>
      <c r="R246" s="225">
        <f>Q246*H246</f>
        <v>35.44</v>
      </c>
      <c r="S246" s="225">
        <v>0</v>
      </c>
      <c r="T246" s="225">
        <f>S246*H246</f>
        <v>0</v>
      </c>
      <c r="U246" s="226" t="s">
        <v>1</v>
      </c>
      <c r="V246" s="37"/>
      <c r="W246" s="37"/>
      <c r="X246" s="37"/>
      <c r="Y246" s="37"/>
      <c r="Z246" s="37"/>
      <c r="AA246" s="37"/>
      <c r="AB246" s="37"/>
      <c r="AC246" s="37"/>
      <c r="AD246" s="37"/>
      <c r="AE246" s="37"/>
      <c r="AR246" s="227" t="s">
        <v>188</v>
      </c>
      <c r="AT246" s="227" t="s">
        <v>196</v>
      </c>
      <c r="AU246" s="227" t="s">
        <v>83</v>
      </c>
      <c r="AY246" s="16" t="s">
        <v>131</v>
      </c>
      <c r="BE246" s="228">
        <f>IF(N246="základní",J246,0)</f>
        <v>0</v>
      </c>
      <c r="BF246" s="228">
        <f>IF(N246="snížená",J246,0)</f>
        <v>0</v>
      </c>
      <c r="BG246" s="228">
        <f>IF(N246="zákl. přenesená",J246,0)</f>
        <v>0</v>
      </c>
      <c r="BH246" s="228">
        <f>IF(N246="sníž. přenesená",J246,0)</f>
        <v>0</v>
      </c>
      <c r="BI246" s="228">
        <f>IF(N246="nulová",J246,0)</f>
        <v>0</v>
      </c>
      <c r="BJ246" s="16" t="s">
        <v>81</v>
      </c>
      <c r="BK246" s="228">
        <f>ROUND(I246*H246,2)</f>
        <v>0</v>
      </c>
      <c r="BL246" s="16" t="s">
        <v>138</v>
      </c>
      <c r="BM246" s="227" t="s">
        <v>571</v>
      </c>
    </row>
    <row r="247" spans="1:65" s="2" customFormat="1" ht="49.05" customHeight="1">
      <c r="A247" s="37"/>
      <c r="B247" s="38"/>
      <c r="C247" s="216" t="s">
        <v>317</v>
      </c>
      <c r="D247" s="216" t="s">
        <v>133</v>
      </c>
      <c r="E247" s="217" t="s">
        <v>572</v>
      </c>
      <c r="F247" s="218" t="s">
        <v>573</v>
      </c>
      <c r="G247" s="219" t="s">
        <v>162</v>
      </c>
      <c r="H247" s="220">
        <v>601</v>
      </c>
      <c r="I247" s="221"/>
      <c r="J247" s="222">
        <f>ROUND(I247*H247,2)</f>
        <v>0</v>
      </c>
      <c r="K247" s="218" t="s">
        <v>137</v>
      </c>
      <c r="L247" s="43"/>
      <c r="M247" s="223" t="s">
        <v>1</v>
      </c>
      <c r="N247" s="224" t="s">
        <v>38</v>
      </c>
      <c r="O247" s="90"/>
      <c r="P247" s="225">
        <f>O247*H247</f>
        <v>0</v>
      </c>
      <c r="Q247" s="225">
        <v>0.1295</v>
      </c>
      <c r="R247" s="225">
        <f>Q247*H247</f>
        <v>77.8295</v>
      </c>
      <c r="S247" s="225">
        <v>0</v>
      </c>
      <c r="T247" s="225">
        <f>S247*H247</f>
        <v>0</v>
      </c>
      <c r="U247" s="226" t="s">
        <v>1</v>
      </c>
      <c r="V247" s="37"/>
      <c r="W247" s="37"/>
      <c r="X247" s="37"/>
      <c r="Y247" s="37"/>
      <c r="Z247" s="37"/>
      <c r="AA247" s="37"/>
      <c r="AB247" s="37"/>
      <c r="AC247" s="37"/>
      <c r="AD247" s="37"/>
      <c r="AE247" s="37"/>
      <c r="AR247" s="227" t="s">
        <v>138</v>
      </c>
      <c r="AT247" s="227" t="s">
        <v>133</v>
      </c>
      <c r="AU247" s="227" t="s">
        <v>83</v>
      </c>
      <c r="AY247" s="16" t="s">
        <v>131</v>
      </c>
      <c r="BE247" s="228">
        <f>IF(N247="základní",J247,0)</f>
        <v>0</v>
      </c>
      <c r="BF247" s="228">
        <f>IF(N247="snížená",J247,0)</f>
        <v>0</v>
      </c>
      <c r="BG247" s="228">
        <f>IF(N247="zákl. přenesená",J247,0)</f>
        <v>0</v>
      </c>
      <c r="BH247" s="228">
        <f>IF(N247="sníž. přenesená",J247,0)</f>
        <v>0</v>
      </c>
      <c r="BI247" s="228">
        <f>IF(N247="nulová",J247,0)</f>
        <v>0</v>
      </c>
      <c r="BJ247" s="16" t="s">
        <v>81</v>
      </c>
      <c r="BK247" s="228">
        <f>ROUND(I247*H247,2)</f>
        <v>0</v>
      </c>
      <c r="BL247" s="16" t="s">
        <v>138</v>
      </c>
      <c r="BM247" s="227" t="s">
        <v>574</v>
      </c>
    </row>
    <row r="248" spans="1:47" s="2" customFormat="1" ht="12">
      <c r="A248" s="37"/>
      <c r="B248" s="38"/>
      <c r="C248" s="39"/>
      <c r="D248" s="229" t="s">
        <v>140</v>
      </c>
      <c r="E248" s="39"/>
      <c r="F248" s="230" t="s">
        <v>575</v>
      </c>
      <c r="G248" s="39"/>
      <c r="H248" s="39"/>
      <c r="I248" s="231"/>
      <c r="J248" s="39"/>
      <c r="K248" s="39"/>
      <c r="L248" s="43"/>
      <c r="M248" s="232"/>
      <c r="N248" s="233"/>
      <c r="O248" s="90"/>
      <c r="P248" s="90"/>
      <c r="Q248" s="90"/>
      <c r="R248" s="90"/>
      <c r="S248" s="90"/>
      <c r="T248" s="90"/>
      <c r="U248" s="91"/>
      <c r="V248" s="37"/>
      <c r="W248" s="37"/>
      <c r="X248" s="37"/>
      <c r="Y248" s="37"/>
      <c r="Z248" s="37"/>
      <c r="AA248" s="37"/>
      <c r="AB248" s="37"/>
      <c r="AC248" s="37"/>
      <c r="AD248" s="37"/>
      <c r="AE248" s="37"/>
      <c r="AT248" s="16" t="s">
        <v>140</v>
      </c>
      <c r="AU248" s="16" t="s">
        <v>83</v>
      </c>
    </row>
    <row r="249" spans="1:47" s="2" customFormat="1" ht="12">
      <c r="A249" s="37"/>
      <c r="B249" s="38"/>
      <c r="C249" s="39"/>
      <c r="D249" s="234" t="s">
        <v>142</v>
      </c>
      <c r="E249" s="39"/>
      <c r="F249" s="235" t="s">
        <v>576</v>
      </c>
      <c r="G249" s="39"/>
      <c r="H249" s="39"/>
      <c r="I249" s="231"/>
      <c r="J249" s="39"/>
      <c r="K249" s="39"/>
      <c r="L249" s="43"/>
      <c r="M249" s="232"/>
      <c r="N249" s="233"/>
      <c r="O249" s="90"/>
      <c r="P249" s="90"/>
      <c r="Q249" s="90"/>
      <c r="R249" s="90"/>
      <c r="S249" s="90"/>
      <c r="T249" s="90"/>
      <c r="U249" s="91"/>
      <c r="V249" s="37"/>
      <c r="W249" s="37"/>
      <c r="X249" s="37"/>
      <c r="Y249" s="37"/>
      <c r="Z249" s="37"/>
      <c r="AA249" s="37"/>
      <c r="AB249" s="37"/>
      <c r="AC249" s="37"/>
      <c r="AD249" s="37"/>
      <c r="AE249" s="37"/>
      <c r="AT249" s="16" t="s">
        <v>142</v>
      </c>
      <c r="AU249" s="16" t="s">
        <v>83</v>
      </c>
    </row>
    <row r="250" spans="1:51" s="13" customFormat="1" ht="12">
      <c r="A250" s="13"/>
      <c r="B250" s="236"/>
      <c r="C250" s="237"/>
      <c r="D250" s="234" t="s">
        <v>144</v>
      </c>
      <c r="E250" s="238" t="s">
        <v>1</v>
      </c>
      <c r="F250" s="239" t="s">
        <v>577</v>
      </c>
      <c r="G250" s="237"/>
      <c r="H250" s="240">
        <v>601</v>
      </c>
      <c r="I250" s="241"/>
      <c r="J250" s="237"/>
      <c r="K250" s="237"/>
      <c r="L250" s="242"/>
      <c r="M250" s="243"/>
      <c r="N250" s="244"/>
      <c r="O250" s="244"/>
      <c r="P250" s="244"/>
      <c r="Q250" s="244"/>
      <c r="R250" s="244"/>
      <c r="S250" s="244"/>
      <c r="T250" s="244"/>
      <c r="U250" s="245"/>
      <c r="V250" s="13"/>
      <c r="W250" s="13"/>
      <c r="X250" s="13"/>
      <c r="Y250" s="13"/>
      <c r="Z250" s="13"/>
      <c r="AA250" s="13"/>
      <c r="AB250" s="13"/>
      <c r="AC250" s="13"/>
      <c r="AD250" s="13"/>
      <c r="AE250" s="13"/>
      <c r="AT250" s="246" t="s">
        <v>144</v>
      </c>
      <c r="AU250" s="246" t="s">
        <v>83</v>
      </c>
      <c r="AV250" s="13" t="s">
        <v>83</v>
      </c>
      <c r="AW250" s="13" t="s">
        <v>30</v>
      </c>
      <c r="AX250" s="13" t="s">
        <v>73</v>
      </c>
      <c r="AY250" s="246" t="s">
        <v>131</v>
      </c>
    </row>
    <row r="251" spans="1:51" s="14" customFormat="1" ht="12">
      <c r="A251" s="14"/>
      <c r="B251" s="247"/>
      <c r="C251" s="248"/>
      <c r="D251" s="234" t="s">
        <v>144</v>
      </c>
      <c r="E251" s="249" t="s">
        <v>1</v>
      </c>
      <c r="F251" s="250" t="s">
        <v>152</v>
      </c>
      <c r="G251" s="248"/>
      <c r="H251" s="251">
        <v>601</v>
      </c>
      <c r="I251" s="252"/>
      <c r="J251" s="248"/>
      <c r="K251" s="248"/>
      <c r="L251" s="253"/>
      <c r="M251" s="254"/>
      <c r="N251" s="255"/>
      <c r="O251" s="255"/>
      <c r="P251" s="255"/>
      <c r="Q251" s="255"/>
      <c r="R251" s="255"/>
      <c r="S251" s="255"/>
      <c r="T251" s="255"/>
      <c r="U251" s="256"/>
      <c r="V251" s="14"/>
      <c r="W251" s="14"/>
      <c r="X251" s="14"/>
      <c r="Y251" s="14"/>
      <c r="Z251" s="14"/>
      <c r="AA251" s="14"/>
      <c r="AB251" s="14"/>
      <c r="AC251" s="14"/>
      <c r="AD251" s="14"/>
      <c r="AE251" s="14"/>
      <c r="AT251" s="257" t="s">
        <v>144</v>
      </c>
      <c r="AU251" s="257" t="s">
        <v>83</v>
      </c>
      <c r="AV251" s="14" t="s">
        <v>138</v>
      </c>
      <c r="AW251" s="14" t="s">
        <v>30</v>
      </c>
      <c r="AX251" s="14" t="s">
        <v>81</v>
      </c>
      <c r="AY251" s="257" t="s">
        <v>131</v>
      </c>
    </row>
    <row r="252" spans="1:65" s="2" customFormat="1" ht="16.5" customHeight="1">
      <c r="A252" s="37"/>
      <c r="B252" s="38"/>
      <c r="C252" s="258" t="s">
        <v>321</v>
      </c>
      <c r="D252" s="258" t="s">
        <v>196</v>
      </c>
      <c r="E252" s="259" t="s">
        <v>578</v>
      </c>
      <c r="F252" s="260" t="s">
        <v>579</v>
      </c>
      <c r="G252" s="261" t="s">
        <v>162</v>
      </c>
      <c r="H252" s="262">
        <v>601</v>
      </c>
      <c r="I252" s="263"/>
      <c r="J252" s="264">
        <f>ROUND(I252*H252,2)</f>
        <v>0</v>
      </c>
      <c r="K252" s="260" t="s">
        <v>137</v>
      </c>
      <c r="L252" s="265"/>
      <c r="M252" s="266" t="s">
        <v>1</v>
      </c>
      <c r="N252" s="267" t="s">
        <v>38</v>
      </c>
      <c r="O252" s="90"/>
      <c r="P252" s="225">
        <f>O252*H252</f>
        <v>0</v>
      </c>
      <c r="Q252" s="225">
        <v>0.045</v>
      </c>
      <c r="R252" s="225">
        <f>Q252*H252</f>
        <v>27.044999999999998</v>
      </c>
      <c r="S252" s="225">
        <v>0</v>
      </c>
      <c r="T252" s="225">
        <f>S252*H252</f>
        <v>0</v>
      </c>
      <c r="U252" s="226" t="s">
        <v>1</v>
      </c>
      <c r="V252" s="37"/>
      <c r="W252" s="37"/>
      <c r="X252" s="37"/>
      <c r="Y252" s="37"/>
      <c r="Z252" s="37"/>
      <c r="AA252" s="37"/>
      <c r="AB252" s="37"/>
      <c r="AC252" s="37"/>
      <c r="AD252" s="37"/>
      <c r="AE252" s="37"/>
      <c r="AR252" s="227" t="s">
        <v>188</v>
      </c>
      <c r="AT252" s="227" t="s">
        <v>196</v>
      </c>
      <c r="AU252" s="227" t="s">
        <v>83</v>
      </c>
      <c r="AY252" s="16" t="s">
        <v>131</v>
      </c>
      <c r="BE252" s="228">
        <f>IF(N252="základní",J252,0)</f>
        <v>0</v>
      </c>
      <c r="BF252" s="228">
        <f>IF(N252="snížená",J252,0)</f>
        <v>0</v>
      </c>
      <c r="BG252" s="228">
        <f>IF(N252="zákl. přenesená",J252,0)</f>
        <v>0</v>
      </c>
      <c r="BH252" s="228">
        <f>IF(N252="sníž. přenesená",J252,0)</f>
        <v>0</v>
      </c>
      <c r="BI252" s="228">
        <f>IF(N252="nulová",J252,0)</f>
        <v>0</v>
      </c>
      <c r="BJ252" s="16" t="s">
        <v>81</v>
      </c>
      <c r="BK252" s="228">
        <f>ROUND(I252*H252,2)</f>
        <v>0</v>
      </c>
      <c r="BL252" s="16" t="s">
        <v>138</v>
      </c>
      <c r="BM252" s="227" t="s">
        <v>580</v>
      </c>
    </row>
    <row r="253" spans="1:65" s="2" customFormat="1" ht="24.15" customHeight="1">
      <c r="A253" s="37"/>
      <c r="B253" s="38"/>
      <c r="C253" s="216" t="s">
        <v>325</v>
      </c>
      <c r="D253" s="216" t="s">
        <v>133</v>
      </c>
      <c r="E253" s="217" t="s">
        <v>581</v>
      </c>
      <c r="F253" s="218" t="s">
        <v>582</v>
      </c>
      <c r="G253" s="219" t="s">
        <v>162</v>
      </c>
      <c r="H253" s="220">
        <v>20.8</v>
      </c>
      <c r="I253" s="221"/>
      <c r="J253" s="222">
        <f>ROUND(I253*H253,2)</f>
        <v>0</v>
      </c>
      <c r="K253" s="218" t="s">
        <v>137</v>
      </c>
      <c r="L253" s="43"/>
      <c r="M253" s="223" t="s">
        <v>1</v>
      </c>
      <c r="N253" s="224" t="s">
        <v>38</v>
      </c>
      <c r="O253" s="90"/>
      <c r="P253" s="225">
        <f>O253*H253</f>
        <v>0</v>
      </c>
      <c r="Q253" s="225">
        <v>0</v>
      </c>
      <c r="R253" s="225">
        <f>Q253*H253</f>
        <v>0</v>
      </c>
      <c r="S253" s="225">
        <v>0.07</v>
      </c>
      <c r="T253" s="225">
        <f>S253*H253</f>
        <v>1.4560000000000002</v>
      </c>
      <c r="U253" s="226" t="s">
        <v>1</v>
      </c>
      <c r="V253" s="37"/>
      <c r="W253" s="37"/>
      <c r="X253" s="37"/>
      <c r="Y253" s="37"/>
      <c r="Z253" s="37"/>
      <c r="AA253" s="37"/>
      <c r="AB253" s="37"/>
      <c r="AC253" s="37"/>
      <c r="AD253" s="37"/>
      <c r="AE253" s="37"/>
      <c r="AR253" s="227" t="s">
        <v>138</v>
      </c>
      <c r="AT253" s="227" t="s">
        <v>133</v>
      </c>
      <c r="AU253" s="227" t="s">
        <v>83</v>
      </c>
      <c r="AY253" s="16" t="s">
        <v>131</v>
      </c>
      <c r="BE253" s="228">
        <f>IF(N253="základní",J253,0)</f>
        <v>0</v>
      </c>
      <c r="BF253" s="228">
        <f>IF(N253="snížená",J253,0)</f>
        <v>0</v>
      </c>
      <c r="BG253" s="228">
        <f>IF(N253="zákl. přenesená",J253,0)</f>
        <v>0</v>
      </c>
      <c r="BH253" s="228">
        <f>IF(N253="sníž. přenesená",J253,0)</f>
        <v>0</v>
      </c>
      <c r="BI253" s="228">
        <f>IF(N253="nulová",J253,0)</f>
        <v>0</v>
      </c>
      <c r="BJ253" s="16" t="s">
        <v>81</v>
      </c>
      <c r="BK253" s="228">
        <f>ROUND(I253*H253,2)</f>
        <v>0</v>
      </c>
      <c r="BL253" s="16" t="s">
        <v>138</v>
      </c>
      <c r="BM253" s="227" t="s">
        <v>583</v>
      </c>
    </row>
    <row r="254" spans="1:47" s="2" customFormat="1" ht="12">
      <c r="A254" s="37"/>
      <c r="B254" s="38"/>
      <c r="C254" s="39"/>
      <c r="D254" s="229" t="s">
        <v>140</v>
      </c>
      <c r="E254" s="39"/>
      <c r="F254" s="230" t="s">
        <v>584</v>
      </c>
      <c r="G254" s="39"/>
      <c r="H254" s="39"/>
      <c r="I254" s="231"/>
      <c r="J254" s="39"/>
      <c r="K254" s="39"/>
      <c r="L254" s="43"/>
      <c r="M254" s="232"/>
      <c r="N254" s="233"/>
      <c r="O254" s="90"/>
      <c r="P254" s="90"/>
      <c r="Q254" s="90"/>
      <c r="R254" s="90"/>
      <c r="S254" s="90"/>
      <c r="T254" s="90"/>
      <c r="U254" s="91"/>
      <c r="V254" s="37"/>
      <c r="W254" s="37"/>
      <c r="X254" s="37"/>
      <c r="Y254" s="37"/>
      <c r="Z254" s="37"/>
      <c r="AA254" s="37"/>
      <c r="AB254" s="37"/>
      <c r="AC254" s="37"/>
      <c r="AD254" s="37"/>
      <c r="AE254" s="37"/>
      <c r="AT254" s="16" t="s">
        <v>140</v>
      </c>
      <c r="AU254" s="16" t="s">
        <v>83</v>
      </c>
    </row>
    <row r="255" spans="1:51" s="13" customFormat="1" ht="12">
      <c r="A255" s="13"/>
      <c r="B255" s="236"/>
      <c r="C255" s="237"/>
      <c r="D255" s="234" t="s">
        <v>144</v>
      </c>
      <c r="E255" s="238" t="s">
        <v>1</v>
      </c>
      <c r="F255" s="239" t="s">
        <v>585</v>
      </c>
      <c r="G255" s="237"/>
      <c r="H255" s="240">
        <v>20.8</v>
      </c>
      <c r="I255" s="241"/>
      <c r="J255" s="237"/>
      <c r="K255" s="237"/>
      <c r="L255" s="242"/>
      <c r="M255" s="243"/>
      <c r="N255" s="244"/>
      <c r="O255" s="244"/>
      <c r="P255" s="244"/>
      <c r="Q255" s="244"/>
      <c r="R255" s="244"/>
      <c r="S255" s="244"/>
      <c r="T255" s="244"/>
      <c r="U255" s="245"/>
      <c r="V255" s="13"/>
      <c r="W255" s="13"/>
      <c r="X255" s="13"/>
      <c r="Y255" s="13"/>
      <c r="Z255" s="13"/>
      <c r="AA255" s="13"/>
      <c r="AB255" s="13"/>
      <c r="AC255" s="13"/>
      <c r="AD255" s="13"/>
      <c r="AE255" s="13"/>
      <c r="AT255" s="246" t="s">
        <v>144</v>
      </c>
      <c r="AU255" s="246" t="s">
        <v>83</v>
      </c>
      <c r="AV255" s="13" t="s">
        <v>83</v>
      </c>
      <c r="AW255" s="13" t="s">
        <v>30</v>
      </c>
      <c r="AX255" s="13" t="s">
        <v>81</v>
      </c>
      <c r="AY255" s="246" t="s">
        <v>131</v>
      </c>
    </row>
    <row r="256" spans="1:63" s="12" customFormat="1" ht="22.8" customHeight="1">
      <c r="A256" s="12"/>
      <c r="B256" s="200"/>
      <c r="C256" s="201"/>
      <c r="D256" s="202" t="s">
        <v>72</v>
      </c>
      <c r="E256" s="214" t="s">
        <v>420</v>
      </c>
      <c r="F256" s="214" t="s">
        <v>421</v>
      </c>
      <c r="G256" s="201"/>
      <c r="H256" s="201"/>
      <c r="I256" s="204"/>
      <c r="J256" s="215">
        <f>BK256</f>
        <v>0</v>
      </c>
      <c r="K256" s="201"/>
      <c r="L256" s="206"/>
      <c r="M256" s="207"/>
      <c r="N256" s="208"/>
      <c r="O256" s="208"/>
      <c r="P256" s="209">
        <f>SUM(P257:P276)</f>
        <v>0</v>
      </c>
      <c r="Q256" s="208"/>
      <c r="R256" s="209">
        <f>SUM(R257:R276)</f>
        <v>0</v>
      </c>
      <c r="S256" s="208"/>
      <c r="T256" s="209">
        <f>SUM(T257:T276)</f>
        <v>0</v>
      </c>
      <c r="U256" s="210"/>
      <c r="V256" s="12"/>
      <c r="W256" s="12"/>
      <c r="X256" s="12"/>
      <c r="Y256" s="12"/>
      <c r="Z256" s="12"/>
      <c r="AA256" s="12"/>
      <c r="AB256" s="12"/>
      <c r="AC256" s="12"/>
      <c r="AD256" s="12"/>
      <c r="AE256" s="12"/>
      <c r="AR256" s="211" t="s">
        <v>81</v>
      </c>
      <c r="AT256" s="212" t="s">
        <v>72</v>
      </c>
      <c r="AU256" s="212" t="s">
        <v>81</v>
      </c>
      <c r="AY256" s="211" t="s">
        <v>131</v>
      </c>
      <c r="BK256" s="213">
        <f>SUM(BK257:BK276)</f>
        <v>0</v>
      </c>
    </row>
    <row r="257" spans="1:65" s="2" customFormat="1" ht="44.25" customHeight="1">
      <c r="A257" s="37"/>
      <c r="B257" s="38"/>
      <c r="C257" s="216" t="s">
        <v>331</v>
      </c>
      <c r="D257" s="216" t="s">
        <v>133</v>
      </c>
      <c r="E257" s="217" t="s">
        <v>423</v>
      </c>
      <c r="F257" s="218" t="s">
        <v>210</v>
      </c>
      <c r="G257" s="219" t="s">
        <v>199</v>
      </c>
      <c r="H257" s="220">
        <v>555.37</v>
      </c>
      <c r="I257" s="221"/>
      <c r="J257" s="222">
        <f>ROUND(I257*H257,2)</f>
        <v>0</v>
      </c>
      <c r="K257" s="218" t="s">
        <v>137</v>
      </c>
      <c r="L257" s="43"/>
      <c r="M257" s="223" t="s">
        <v>1</v>
      </c>
      <c r="N257" s="224" t="s">
        <v>38</v>
      </c>
      <c r="O257" s="90"/>
      <c r="P257" s="225">
        <f>O257*H257</f>
        <v>0</v>
      </c>
      <c r="Q257" s="225">
        <v>0</v>
      </c>
      <c r="R257" s="225">
        <f>Q257*H257</f>
        <v>0</v>
      </c>
      <c r="S257" s="225">
        <v>0</v>
      </c>
      <c r="T257" s="225">
        <f>S257*H257</f>
        <v>0</v>
      </c>
      <c r="U257" s="226" t="s">
        <v>1</v>
      </c>
      <c r="V257" s="37"/>
      <c r="W257" s="37"/>
      <c r="X257" s="37"/>
      <c r="Y257" s="37"/>
      <c r="Z257" s="37"/>
      <c r="AA257" s="37"/>
      <c r="AB257" s="37"/>
      <c r="AC257" s="37"/>
      <c r="AD257" s="37"/>
      <c r="AE257" s="37"/>
      <c r="AR257" s="227" t="s">
        <v>138</v>
      </c>
      <c r="AT257" s="227" t="s">
        <v>133</v>
      </c>
      <c r="AU257" s="227" t="s">
        <v>83</v>
      </c>
      <c r="AY257" s="16" t="s">
        <v>131</v>
      </c>
      <c r="BE257" s="228">
        <f>IF(N257="základní",J257,0)</f>
        <v>0</v>
      </c>
      <c r="BF257" s="228">
        <f>IF(N257="snížená",J257,0)</f>
        <v>0</v>
      </c>
      <c r="BG257" s="228">
        <f>IF(N257="zákl. přenesená",J257,0)</f>
        <v>0</v>
      </c>
      <c r="BH257" s="228">
        <f>IF(N257="sníž. přenesená",J257,0)</f>
        <v>0</v>
      </c>
      <c r="BI257" s="228">
        <f>IF(N257="nulová",J257,0)</f>
        <v>0</v>
      </c>
      <c r="BJ257" s="16" t="s">
        <v>81</v>
      </c>
      <c r="BK257" s="228">
        <f>ROUND(I257*H257,2)</f>
        <v>0</v>
      </c>
      <c r="BL257" s="16" t="s">
        <v>138</v>
      </c>
      <c r="BM257" s="227" t="s">
        <v>586</v>
      </c>
    </row>
    <row r="258" spans="1:47" s="2" customFormat="1" ht="12">
      <c r="A258" s="37"/>
      <c r="B258" s="38"/>
      <c r="C258" s="39"/>
      <c r="D258" s="229" t="s">
        <v>140</v>
      </c>
      <c r="E258" s="39"/>
      <c r="F258" s="230" t="s">
        <v>425</v>
      </c>
      <c r="G258" s="39"/>
      <c r="H258" s="39"/>
      <c r="I258" s="231"/>
      <c r="J258" s="39"/>
      <c r="K258" s="39"/>
      <c r="L258" s="43"/>
      <c r="M258" s="232"/>
      <c r="N258" s="233"/>
      <c r="O258" s="90"/>
      <c r="P258" s="90"/>
      <c r="Q258" s="90"/>
      <c r="R258" s="90"/>
      <c r="S258" s="90"/>
      <c r="T258" s="90"/>
      <c r="U258" s="91"/>
      <c r="V258" s="37"/>
      <c r="W258" s="37"/>
      <c r="X258" s="37"/>
      <c r="Y258" s="37"/>
      <c r="Z258" s="37"/>
      <c r="AA258" s="37"/>
      <c r="AB258" s="37"/>
      <c r="AC258" s="37"/>
      <c r="AD258" s="37"/>
      <c r="AE258" s="37"/>
      <c r="AT258" s="16" t="s">
        <v>140</v>
      </c>
      <c r="AU258" s="16" t="s">
        <v>83</v>
      </c>
    </row>
    <row r="259" spans="1:51" s="13" customFormat="1" ht="12">
      <c r="A259" s="13"/>
      <c r="B259" s="236"/>
      <c r="C259" s="237"/>
      <c r="D259" s="234" t="s">
        <v>144</v>
      </c>
      <c r="E259" s="238" t="s">
        <v>1</v>
      </c>
      <c r="F259" s="239" t="s">
        <v>587</v>
      </c>
      <c r="G259" s="237"/>
      <c r="H259" s="240">
        <v>555.37</v>
      </c>
      <c r="I259" s="241"/>
      <c r="J259" s="237"/>
      <c r="K259" s="237"/>
      <c r="L259" s="242"/>
      <c r="M259" s="243"/>
      <c r="N259" s="244"/>
      <c r="O259" s="244"/>
      <c r="P259" s="244"/>
      <c r="Q259" s="244"/>
      <c r="R259" s="244"/>
      <c r="S259" s="244"/>
      <c r="T259" s="244"/>
      <c r="U259" s="245"/>
      <c r="V259" s="13"/>
      <c r="W259" s="13"/>
      <c r="X259" s="13"/>
      <c r="Y259" s="13"/>
      <c r="Z259" s="13"/>
      <c r="AA259" s="13"/>
      <c r="AB259" s="13"/>
      <c r="AC259" s="13"/>
      <c r="AD259" s="13"/>
      <c r="AE259" s="13"/>
      <c r="AT259" s="246" t="s">
        <v>144</v>
      </c>
      <c r="AU259" s="246" t="s">
        <v>83</v>
      </c>
      <c r="AV259" s="13" t="s">
        <v>83</v>
      </c>
      <c r="AW259" s="13" t="s">
        <v>30</v>
      </c>
      <c r="AX259" s="13" t="s">
        <v>81</v>
      </c>
      <c r="AY259" s="246" t="s">
        <v>131</v>
      </c>
    </row>
    <row r="260" spans="1:65" s="2" customFormat="1" ht="37.8" customHeight="1">
      <c r="A260" s="37"/>
      <c r="B260" s="38"/>
      <c r="C260" s="216" t="s">
        <v>337</v>
      </c>
      <c r="D260" s="216" t="s">
        <v>133</v>
      </c>
      <c r="E260" s="217" t="s">
        <v>427</v>
      </c>
      <c r="F260" s="218" t="s">
        <v>428</v>
      </c>
      <c r="G260" s="219" t="s">
        <v>199</v>
      </c>
      <c r="H260" s="220">
        <v>595.12</v>
      </c>
      <c r="I260" s="221"/>
      <c r="J260" s="222">
        <f>ROUND(I260*H260,2)</f>
        <v>0</v>
      </c>
      <c r="K260" s="218" t="s">
        <v>1</v>
      </c>
      <c r="L260" s="43"/>
      <c r="M260" s="223" t="s">
        <v>1</v>
      </c>
      <c r="N260" s="224" t="s">
        <v>38</v>
      </c>
      <c r="O260" s="90"/>
      <c r="P260" s="225">
        <f>O260*H260</f>
        <v>0</v>
      </c>
      <c r="Q260" s="225">
        <v>0</v>
      </c>
      <c r="R260" s="225">
        <f>Q260*H260</f>
        <v>0</v>
      </c>
      <c r="S260" s="225">
        <v>0</v>
      </c>
      <c r="T260" s="225">
        <f>S260*H260</f>
        <v>0</v>
      </c>
      <c r="U260" s="226" t="s">
        <v>1</v>
      </c>
      <c r="V260" s="37"/>
      <c r="W260" s="37"/>
      <c r="X260" s="37"/>
      <c r="Y260" s="37"/>
      <c r="Z260" s="37"/>
      <c r="AA260" s="37"/>
      <c r="AB260" s="37"/>
      <c r="AC260" s="37"/>
      <c r="AD260" s="37"/>
      <c r="AE260" s="37"/>
      <c r="AR260" s="227" t="s">
        <v>138</v>
      </c>
      <c r="AT260" s="227" t="s">
        <v>133</v>
      </c>
      <c r="AU260" s="227" t="s">
        <v>83</v>
      </c>
      <c r="AY260" s="16" t="s">
        <v>131</v>
      </c>
      <c r="BE260" s="228">
        <f>IF(N260="základní",J260,0)</f>
        <v>0</v>
      </c>
      <c r="BF260" s="228">
        <f>IF(N260="snížená",J260,0)</f>
        <v>0</v>
      </c>
      <c r="BG260" s="228">
        <f>IF(N260="zákl. přenesená",J260,0)</f>
        <v>0</v>
      </c>
      <c r="BH260" s="228">
        <f>IF(N260="sníž. přenesená",J260,0)</f>
        <v>0</v>
      </c>
      <c r="BI260" s="228">
        <f>IF(N260="nulová",J260,0)</f>
        <v>0</v>
      </c>
      <c r="BJ260" s="16" t="s">
        <v>81</v>
      </c>
      <c r="BK260" s="228">
        <f>ROUND(I260*H260,2)</f>
        <v>0</v>
      </c>
      <c r="BL260" s="16" t="s">
        <v>138</v>
      </c>
      <c r="BM260" s="227" t="s">
        <v>588</v>
      </c>
    </row>
    <row r="261" spans="1:47" s="2" customFormat="1" ht="12">
      <c r="A261" s="37"/>
      <c r="B261" s="38"/>
      <c r="C261" s="39"/>
      <c r="D261" s="234" t="s">
        <v>142</v>
      </c>
      <c r="E261" s="39"/>
      <c r="F261" s="235" t="s">
        <v>430</v>
      </c>
      <c r="G261" s="39"/>
      <c r="H261" s="39"/>
      <c r="I261" s="231"/>
      <c r="J261" s="39"/>
      <c r="K261" s="39"/>
      <c r="L261" s="43"/>
      <c r="M261" s="232"/>
      <c r="N261" s="233"/>
      <c r="O261" s="90"/>
      <c r="P261" s="90"/>
      <c r="Q261" s="90"/>
      <c r="R261" s="90"/>
      <c r="S261" s="90"/>
      <c r="T261" s="90"/>
      <c r="U261" s="91"/>
      <c r="V261" s="37"/>
      <c r="W261" s="37"/>
      <c r="X261" s="37"/>
      <c r="Y261" s="37"/>
      <c r="Z261" s="37"/>
      <c r="AA261" s="37"/>
      <c r="AB261" s="37"/>
      <c r="AC261" s="37"/>
      <c r="AD261" s="37"/>
      <c r="AE261" s="37"/>
      <c r="AT261" s="16" t="s">
        <v>142</v>
      </c>
      <c r="AU261" s="16" t="s">
        <v>83</v>
      </c>
    </row>
    <row r="262" spans="1:51" s="13" customFormat="1" ht="12">
      <c r="A262" s="13"/>
      <c r="B262" s="236"/>
      <c r="C262" s="237"/>
      <c r="D262" s="234" t="s">
        <v>144</v>
      </c>
      <c r="E262" s="238" t="s">
        <v>1</v>
      </c>
      <c r="F262" s="239" t="s">
        <v>589</v>
      </c>
      <c r="G262" s="237"/>
      <c r="H262" s="240">
        <v>39.75</v>
      </c>
      <c r="I262" s="241"/>
      <c r="J262" s="237"/>
      <c r="K262" s="237"/>
      <c r="L262" s="242"/>
      <c r="M262" s="243"/>
      <c r="N262" s="244"/>
      <c r="O262" s="244"/>
      <c r="P262" s="244"/>
      <c r="Q262" s="244"/>
      <c r="R262" s="244"/>
      <c r="S262" s="244"/>
      <c r="T262" s="244"/>
      <c r="U262" s="245"/>
      <c r="V262" s="13"/>
      <c r="W262" s="13"/>
      <c r="X262" s="13"/>
      <c r="Y262" s="13"/>
      <c r="Z262" s="13"/>
      <c r="AA262" s="13"/>
      <c r="AB262" s="13"/>
      <c r="AC262" s="13"/>
      <c r="AD262" s="13"/>
      <c r="AE262" s="13"/>
      <c r="AT262" s="246" t="s">
        <v>144</v>
      </c>
      <c r="AU262" s="246" t="s">
        <v>83</v>
      </c>
      <c r="AV262" s="13" t="s">
        <v>83</v>
      </c>
      <c r="AW262" s="13" t="s">
        <v>30</v>
      </c>
      <c r="AX262" s="13" t="s">
        <v>73</v>
      </c>
      <c r="AY262" s="246" t="s">
        <v>131</v>
      </c>
    </row>
    <row r="263" spans="1:51" s="13" customFormat="1" ht="12">
      <c r="A263" s="13"/>
      <c r="B263" s="236"/>
      <c r="C263" s="237"/>
      <c r="D263" s="234" t="s">
        <v>144</v>
      </c>
      <c r="E263" s="238" t="s">
        <v>1</v>
      </c>
      <c r="F263" s="239" t="s">
        <v>590</v>
      </c>
      <c r="G263" s="237"/>
      <c r="H263" s="240">
        <v>555.37</v>
      </c>
      <c r="I263" s="241"/>
      <c r="J263" s="237"/>
      <c r="K263" s="237"/>
      <c r="L263" s="242"/>
      <c r="M263" s="243"/>
      <c r="N263" s="244"/>
      <c r="O263" s="244"/>
      <c r="P263" s="244"/>
      <c r="Q263" s="244"/>
      <c r="R263" s="244"/>
      <c r="S263" s="244"/>
      <c r="T263" s="244"/>
      <c r="U263" s="245"/>
      <c r="V263" s="13"/>
      <c r="W263" s="13"/>
      <c r="X263" s="13"/>
      <c r="Y263" s="13"/>
      <c r="Z263" s="13"/>
      <c r="AA263" s="13"/>
      <c r="AB263" s="13"/>
      <c r="AC263" s="13"/>
      <c r="AD263" s="13"/>
      <c r="AE263" s="13"/>
      <c r="AT263" s="246" t="s">
        <v>144</v>
      </c>
      <c r="AU263" s="246" t="s">
        <v>83</v>
      </c>
      <c r="AV263" s="13" t="s">
        <v>83</v>
      </c>
      <c r="AW263" s="13" t="s">
        <v>30</v>
      </c>
      <c r="AX263" s="13" t="s">
        <v>73</v>
      </c>
      <c r="AY263" s="246" t="s">
        <v>131</v>
      </c>
    </row>
    <row r="264" spans="1:51" s="14" customFormat="1" ht="12">
      <c r="A264" s="14"/>
      <c r="B264" s="247"/>
      <c r="C264" s="248"/>
      <c r="D264" s="234" t="s">
        <v>144</v>
      </c>
      <c r="E264" s="249" t="s">
        <v>1</v>
      </c>
      <c r="F264" s="250" t="s">
        <v>152</v>
      </c>
      <c r="G264" s="248"/>
      <c r="H264" s="251">
        <v>595.12</v>
      </c>
      <c r="I264" s="252"/>
      <c r="J264" s="248"/>
      <c r="K264" s="248"/>
      <c r="L264" s="253"/>
      <c r="M264" s="254"/>
      <c r="N264" s="255"/>
      <c r="O264" s="255"/>
      <c r="P264" s="255"/>
      <c r="Q264" s="255"/>
      <c r="R264" s="255"/>
      <c r="S264" s="255"/>
      <c r="T264" s="255"/>
      <c r="U264" s="256"/>
      <c r="V264" s="14"/>
      <c r="W264" s="14"/>
      <c r="X264" s="14"/>
      <c r="Y264" s="14"/>
      <c r="Z264" s="14"/>
      <c r="AA264" s="14"/>
      <c r="AB264" s="14"/>
      <c r="AC264" s="14"/>
      <c r="AD264" s="14"/>
      <c r="AE264" s="14"/>
      <c r="AT264" s="257" t="s">
        <v>144</v>
      </c>
      <c r="AU264" s="257" t="s">
        <v>83</v>
      </c>
      <c r="AV264" s="14" t="s">
        <v>138</v>
      </c>
      <c r="AW264" s="14" t="s">
        <v>30</v>
      </c>
      <c r="AX264" s="14" t="s">
        <v>81</v>
      </c>
      <c r="AY264" s="257" t="s">
        <v>131</v>
      </c>
    </row>
    <row r="265" spans="1:65" s="2" customFormat="1" ht="37.8" customHeight="1">
      <c r="A265" s="37"/>
      <c r="B265" s="38"/>
      <c r="C265" s="216" t="s">
        <v>341</v>
      </c>
      <c r="D265" s="216" t="s">
        <v>133</v>
      </c>
      <c r="E265" s="217" t="s">
        <v>434</v>
      </c>
      <c r="F265" s="218" t="s">
        <v>435</v>
      </c>
      <c r="G265" s="219" t="s">
        <v>199</v>
      </c>
      <c r="H265" s="220">
        <v>459.296</v>
      </c>
      <c r="I265" s="221"/>
      <c r="J265" s="222">
        <f>ROUND(I265*H265,2)</f>
        <v>0</v>
      </c>
      <c r="K265" s="218" t="s">
        <v>1</v>
      </c>
      <c r="L265" s="43"/>
      <c r="M265" s="223" t="s">
        <v>1</v>
      </c>
      <c r="N265" s="224" t="s">
        <v>38</v>
      </c>
      <c r="O265" s="90"/>
      <c r="P265" s="225">
        <f>O265*H265</f>
        <v>0</v>
      </c>
      <c r="Q265" s="225">
        <v>0</v>
      </c>
      <c r="R265" s="225">
        <f>Q265*H265</f>
        <v>0</v>
      </c>
      <c r="S265" s="225">
        <v>0</v>
      </c>
      <c r="T265" s="225">
        <f>S265*H265</f>
        <v>0</v>
      </c>
      <c r="U265" s="226" t="s">
        <v>1</v>
      </c>
      <c r="V265" s="37"/>
      <c r="W265" s="37"/>
      <c r="X265" s="37"/>
      <c r="Y265" s="37"/>
      <c r="Z265" s="37"/>
      <c r="AA265" s="37"/>
      <c r="AB265" s="37"/>
      <c r="AC265" s="37"/>
      <c r="AD265" s="37"/>
      <c r="AE265" s="37"/>
      <c r="AR265" s="227" t="s">
        <v>138</v>
      </c>
      <c r="AT265" s="227" t="s">
        <v>133</v>
      </c>
      <c r="AU265" s="227" t="s">
        <v>83</v>
      </c>
      <c r="AY265" s="16" t="s">
        <v>131</v>
      </c>
      <c r="BE265" s="228">
        <f>IF(N265="základní",J265,0)</f>
        <v>0</v>
      </c>
      <c r="BF265" s="228">
        <f>IF(N265="snížená",J265,0)</f>
        <v>0</v>
      </c>
      <c r="BG265" s="228">
        <f>IF(N265="zákl. přenesená",J265,0)</f>
        <v>0</v>
      </c>
      <c r="BH265" s="228">
        <f>IF(N265="sníž. přenesená",J265,0)</f>
        <v>0</v>
      </c>
      <c r="BI265" s="228">
        <f>IF(N265="nulová",J265,0)</f>
        <v>0</v>
      </c>
      <c r="BJ265" s="16" t="s">
        <v>81</v>
      </c>
      <c r="BK265" s="228">
        <f>ROUND(I265*H265,2)</f>
        <v>0</v>
      </c>
      <c r="BL265" s="16" t="s">
        <v>138</v>
      </c>
      <c r="BM265" s="227" t="s">
        <v>591</v>
      </c>
    </row>
    <row r="266" spans="1:47" s="2" customFormat="1" ht="12">
      <c r="A266" s="37"/>
      <c r="B266" s="38"/>
      <c r="C266" s="39"/>
      <c r="D266" s="234" t="s">
        <v>142</v>
      </c>
      <c r="E266" s="39"/>
      <c r="F266" s="235" t="s">
        <v>430</v>
      </c>
      <c r="G266" s="39"/>
      <c r="H266" s="39"/>
      <c r="I266" s="231"/>
      <c r="J266" s="39"/>
      <c r="K266" s="39"/>
      <c r="L266" s="43"/>
      <c r="M266" s="232"/>
      <c r="N266" s="233"/>
      <c r="O266" s="90"/>
      <c r="P266" s="90"/>
      <c r="Q266" s="90"/>
      <c r="R266" s="90"/>
      <c r="S266" s="90"/>
      <c r="T266" s="90"/>
      <c r="U266" s="91"/>
      <c r="V266" s="37"/>
      <c r="W266" s="37"/>
      <c r="X266" s="37"/>
      <c r="Y266" s="37"/>
      <c r="Z266" s="37"/>
      <c r="AA266" s="37"/>
      <c r="AB266" s="37"/>
      <c r="AC266" s="37"/>
      <c r="AD266" s="37"/>
      <c r="AE266" s="37"/>
      <c r="AT266" s="16" t="s">
        <v>142</v>
      </c>
      <c r="AU266" s="16" t="s">
        <v>83</v>
      </c>
    </row>
    <row r="267" spans="1:51" s="13" customFormat="1" ht="12">
      <c r="A267" s="13"/>
      <c r="B267" s="236"/>
      <c r="C267" s="237"/>
      <c r="D267" s="234" t="s">
        <v>144</v>
      </c>
      <c r="E267" s="238" t="s">
        <v>1</v>
      </c>
      <c r="F267" s="239" t="s">
        <v>592</v>
      </c>
      <c r="G267" s="237"/>
      <c r="H267" s="240">
        <v>340.11</v>
      </c>
      <c r="I267" s="241"/>
      <c r="J267" s="237"/>
      <c r="K267" s="237"/>
      <c r="L267" s="242"/>
      <c r="M267" s="243"/>
      <c r="N267" s="244"/>
      <c r="O267" s="244"/>
      <c r="P267" s="244"/>
      <c r="Q267" s="244"/>
      <c r="R267" s="244"/>
      <c r="S267" s="244"/>
      <c r="T267" s="244"/>
      <c r="U267" s="245"/>
      <c r="V267" s="13"/>
      <c r="W267" s="13"/>
      <c r="X267" s="13"/>
      <c r="Y267" s="13"/>
      <c r="Z267" s="13"/>
      <c r="AA267" s="13"/>
      <c r="AB267" s="13"/>
      <c r="AC267" s="13"/>
      <c r="AD267" s="13"/>
      <c r="AE267" s="13"/>
      <c r="AT267" s="246" t="s">
        <v>144</v>
      </c>
      <c r="AU267" s="246" t="s">
        <v>83</v>
      </c>
      <c r="AV267" s="13" t="s">
        <v>83</v>
      </c>
      <c r="AW267" s="13" t="s">
        <v>30</v>
      </c>
      <c r="AX267" s="13" t="s">
        <v>73</v>
      </c>
      <c r="AY267" s="246" t="s">
        <v>131</v>
      </c>
    </row>
    <row r="268" spans="1:51" s="13" customFormat="1" ht="12">
      <c r="A268" s="13"/>
      <c r="B268" s="236"/>
      <c r="C268" s="237"/>
      <c r="D268" s="234" t="s">
        <v>144</v>
      </c>
      <c r="E268" s="238" t="s">
        <v>1</v>
      </c>
      <c r="F268" s="239" t="s">
        <v>593</v>
      </c>
      <c r="G268" s="237"/>
      <c r="H268" s="240">
        <v>117.73</v>
      </c>
      <c r="I268" s="241"/>
      <c r="J268" s="237"/>
      <c r="K268" s="237"/>
      <c r="L268" s="242"/>
      <c r="M268" s="243"/>
      <c r="N268" s="244"/>
      <c r="O268" s="244"/>
      <c r="P268" s="244"/>
      <c r="Q268" s="244"/>
      <c r="R268" s="244"/>
      <c r="S268" s="244"/>
      <c r="T268" s="244"/>
      <c r="U268" s="245"/>
      <c r="V268" s="13"/>
      <c r="W268" s="13"/>
      <c r="X268" s="13"/>
      <c r="Y268" s="13"/>
      <c r="Z268" s="13"/>
      <c r="AA268" s="13"/>
      <c r="AB268" s="13"/>
      <c r="AC268" s="13"/>
      <c r="AD268" s="13"/>
      <c r="AE268" s="13"/>
      <c r="AT268" s="246" t="s">
        <v>144</v>
      </c>
      <c r="AU268" s="246" t="s">
        <v>83</v>
      </c>
      <c r="AV268" s="13" t="s">
        <v>83</v>
      </c>
      <c r="AW268" s="13" t="s">
        <v>30</v>
      </c>
      <c r="AX268" s="13" t="s">
        <v>73</v>
      </c>
      <c r="AY268" s="246" t="s">
        <v>131</v>
      </c>
    </row>
    <row r="269" spans="1:51" s="13" customFormat="1" ht="12">
      <c r="A269" s="13"/>
      <c r="B269" s="236"/>
      <c r="C269" s="237"/>
      <c r="D269" s="234" t="s">
        <v>144</v>
      </c>
      <c r="E269" s="238" t="s">
        <v>1</v>
      </c>
      <c r="F269" s="239" t="s">
        <v>594</v>
      </c>
      <c r="G269" s="237"/>
      <c r="H269" s="240">
        <v>1.456</v>
      </c>
      <c r="I269" s="241"/>
      <c r="J269" s="237"/>
      <c r="K269" s="237"/>
      <c r="L269" s="242"/>
      <c r="M269" s="243"/>
      <c r="N269" s="244"/>
      <c r="O269" s="244"/>
      <c r="P269" s="244"/>
      <c r="Q269" s="244"/>
      <c r="R269" s="244"/>
      <c r="S269" s="244"/>
      <c r="T269" s="244"/>
      <c r="U269" s="245"/>
      <c r="V269" s="13"/>
      <c r="W269" s="13"/>
      <c r="X269" s="13"/>
      <c r="Y269" s="13"/>
      <c r="Z269" s="13"/>
      <c r="AA269" s="13"/>
      <c r="AB269" s="13"/>
      <c r="AC269" s="13"/>
      <c r="AD269" s="13"/>
      <c r="AE269" s="13"/>
      <c r="AT269" s="246" t="s">
        <v>144</v>
      </c>
      <c r="AU269" s="246" t="s">
        <v>83</v>
      </c>
      <c r="AV269" s="13" t="s">
        <v>83</v>
      </c>
      <c r="AW269" s="13" t="s">
        <v>30</v>
      </c>
      <c r="AX269" s="13" t="s">
        <v>73</v>
      </c>
      <c r="AY269" s="246" t="s">
        <v>131</v>
      </c>
    </row>
    <row r="270" spans="1:51" s="14" customFormat="1" ht="12">
      <c r="A270" s="14"/>
      <c r="B270" s="247"/>
      <c r="C270" s="248"/>
      <c r="D270" s="234" t="s">
        <v>144</v>
      </c>
      <c r="E270" s="249" t="s">
        <v>1</v>
      </c>
      <c r="F270" s="250" t="s">
        <v>152</v>
      </c>
      <c r="G270" s="248"/>
      <c r="H270" s="251">
        <v>459.29600000000005</v>
      </c>
      <c r="I270" s="252"/>
      <c r="J270" s="248"/>
      <c r="K270" s="248"/>
      <c r="L270" s="253"/>
      <c r="M270" s="254"/>
      <c r="N270" s="255"/>
      <c r="O270" s="255"/>
      <c r="P270" s="255"/>
      <c r="Q270" s="255"/>
      <c r="R270" s="255"/>
      <c r="S270" s="255"/>
      <c r="T270" s="255"/>
      <c r="U270" s="256"/>
      <c r="V270" s="14"/>
      <c r="W270" s="14"/>
      <c r="X270" s="14"/>
      <c r="Y270" s="14"/>
      <c r="Z270" s="14"/>
      <c r="AA270" s="14"/>
      <c r="AB270" s="14"/>
      <c r="AC270" s="14"/>
      <c r="AD270" s="14"/>
      <c r="AE270" s="14"/>
      <c r="AT270" s="257" t="s">
        <v>144</v>
      </c>
      <c r="AU270" s="257" t="s">
        <v>83</v>
      </c>
      <c r="AV270" s="14" t="s">
        <v>138</v>
      </c>
      <c r="AW270" s="14" t="s">
        <v>30</v>
      </c>
      <c r="AX270" s="14" t="s">
        <v>81</v>
      </c>
      <c r="AY270" s="257" t="s">
        <v>131</v>
      </c>
    </row>
    <row r="271" spans="1:65" s="2" customFormat="1" ht="44.25" customHeight="1">
      <c r="A271" s="37"/>
      <c r="B271" s="38"/>
      <c r="C271" s="216" t="s">
        <v>345</v>
      </c>
      <c r="D271" s="216" t="s">
        <v>133</v>
      </c>
      <c r="E271" s="217" t="s">
        <v>439</v>
      </c>
      <c r="F271" s="218" t="s">
        <v>440</v>
      </c>
      <c r="G271" s="219" t="s">
        <v>199</v>
      </c>
      <c r="H271" s="220">
        <v>459.296</v>
      </c>
      <c r="I271" s="221"/>
      <c r="J271" s="222">
        <f>ROUND(I271*H271,2)</f>
        <v>0</v>
      </c>
      <c r="K271" s="218" t="s">
        <v>137</v>
      </c>
      <c r="L271" s="43"/>
      <c r="M271" s="223" t="s">
        <v>1</v>
      </c>
      <c r="N271" s="224" t="s">
        <v>38</v>
      </c>
      <c r="O271" s="90"/>
      <c r="P271" s="225">
        <f>O271*H271</f>
        <v>0</v>
      </c>
      <c r="Q271" s="225">
        <v>0</v>
      </c>
      <c r="R271" s="225">
        <f>Q271*H271</f>
        <v>0</v>
      </c>
      <c r="S271" s="225">
        <v>0</v>
      </c>
      <c r="T271" s="225">
        <f>S271*H271</f>
        <v>0</v>
      </c>
      <c r="U271" s="226" t="s">
        <v>1</v>
      </c>
      <c r="V271" s="37"/>
      <c r="W271" s="37"/>
      <c r="X271" s="37"/>
      <c r="Y271" s="37"/>
      <c r="Z271" s="37"/>
      <c r="AA271" s="37"/>
      <c r="AB271" s="37"/>
      <c r="AC271" s="37"/>
      <c r="AD271" s="37"/>
      <c r="AE271" s="37"/>
      <c r="AR271" s="227" t="s">
        <v>138</v>
      </c>
      <c r="AT271" s="227" t="s">
        <v>133</v>
      </c>
      <c r="AU271" s="227" t="s">
        <v>83</v>
      </c>
      <c r="AY271" s="16" t="s">
        <v>131</v>
      </c>
      <c r="BE271" s="228">
        <f>IF(N271="základní",J271,0)</f>
        <v>0</v>
      </c>
      <c r="BF271" s="228">
        <f>IF(N271="snížená",J271,0)</f>
        <v>0</v>
      </c>
      <c r="BG271" s="228">
        <f>IF(N271="zákl. přenesená",J271,0)</f>
        <v>0</v>
      </c>
      <c r="BH271" s="228">
        <f>IF(N271="sníž. přenesená",J271,0)</f>
        <v>0</v>
      </c>
      <c r="BI271" s="228">
        <f>IF(N271="nulová",J271,0)</f>
        <v>0</v>
      </c>
      <c r="BJ271" s="16" t="s">
        <v>81</v>
      </c>
      <c r="BK271" s="228">
        <f>ROUND(I271*H271,2)</f>
        <v>0</v>
      </c>
      <c r="BL271" s="16" t="s">
        <v>138</v>
      </c>
      <c r="BM271" s="227" t="s">
        <v>595</v>
      </c>
    </row>
    <row r="272" spans="1:47" s="2" customFormat="1" ht="12">
      <c r="A272" s="37"/>
      <c r="B272" s="38"/>
      <c r="C272" s="39"/>
      <c r="D272" s="229" t="s">
        <v>140</v>
      </c>
      <c r="E272" s="39"/>
      <c r="F272" s="230" t="s">
        <v>442</v>
      </c>
      <c r="G272" s="39"/>
      <c r="H272" s="39"/>
      <c r="I272" s="231"/>
      <c r="J272" s="39"/>
      <c r="K272" s="39"/>
      <c r="L272" s="43"/>
      <c r="M272" s="232"/>
      <c r="N272" s="233"/>
      <c r="O272" s="90"/>
      <c r="P272" s="90"/>
      <c r="Q272" s="90"/>
      <c r="R272" s="90"/>
      <c r="S272" s="90"/>
      <c r="T272" s="90"/>
      <c r="U272" s="91"/>
      <c r="V272" s="37"/>
      <c r="W272" s="37"/>
      <c r="X272" s="37"/>
      <c r="Y272" s="37"/>
      <c r="Z272" s="37"/>
      <c r="AA272" s="37"/>
      <c r="AB272" s="37"/>
      <c r="AC272" s="37"/>
      <c r="AD272" s="37"/>
      <c r="AE272" s="37"/>
      <c r="AT272" s="16" t="s">
        <v>140</v>
      </c>
      <c r="AU272" s="16" t="s">
        <v>83</v>
      </c>
    </row>
    <row r="273" spans="1:51" s="13" customFormat="1" ht="12">
      <c r="A273" s="13"/>
      <c r="B273" s="236"/>
      <c r="C273" s="237"/>
      <c r="D273" s="234" t="s">
        <v>144</v>
      </c>
      <c r="E273" s="238" t="s">
        <v>1</v>
      </c>
      <c r="F273" s="239" t="s">
        <v>592</v>
      </c>
      <c r="G273" s="237"/>
      <c r="H273" s="240">
        <v>340.11</v>
      </c>
      <c r="I273" s="241"/>
      <c r="J273" s="237"/>
      <c r="K273" s="237"/>
      <c r="L273" s="242"/>
      <c r="M273" s="243"/>
      <c r="N273" s="244"/>
      <c r="O273" s="244"/>
      <c r="P273" s="244"/>
      <c r="Q273" s="244"/>
      <c r="R273" s="244"/>
      <c r="S273" s="244"/>
      <c r="T273" s="244"/>
      <c r="U273" s="245"/>
      <c r="V273" s="13"/>
      <c r="W273" s="13"/>
      <c r="X273" s="13"/>
      <c r="Y273" s="13"/>
      <c r="Z273" s="13"/>
      <c r="AA273" s="13"/>
      <c r="AB273" s="13"/>
      <c r="AC273" s="13"/>
      <c r="AD273" s="13"/>
      <c r="AE273" s="13"/>
      <c r="AT273" s="246" t="s">
        <v>144</v>
      </c>
      <c r="AU273" s="246" t="s">
        <v>83</v>
      </c>
      <c r="AV273" s="13" t="s">
        <v>83</v>
      </c>
      <c r="AW273" s="13" t="s">
        <v>30</v>
      </c>
      <c r="AX273" s="13" t="s">
        <v>73</v>
      </c>
      <c r="AY273" s="246" t="s">
        <v>131</v>
      </c>
    </row>
    <row r="274" spans="1:51" s="13" customFormat="1" ht="12">
      <c r="A274" s="13"/>
      <c r="B274" s="236"/>
      <c r="C274" s="237"/>
      <c r="D274" s="234" t="s">
        <v>144</v>
      </c>
      <c r="E274" s="238" t="s">
        <v>1</v>
      </c>
      <c r="F274" s="239" t="s">
        <v>593</v>
      </c>
      <c r="G274" s="237"/>
      <c r="H274" s="240">
        <v>117.73</v>
      </c>
      <c r="I274" s="241"/>
      <c r="J274" s="237"/>
      <c r="K274" s="237"/>
      <c r="L274" s="242"/>
      <c r="M274" s="243"/>
      <c r="N274" s="244"/>
      <c r="O274" s="244"/>
      <c r="P274" s="244"/>
      <c r="Q274" s="244"/>
      <c r="R274" s="244"/>
      <c r="S274" s="244"/>
      <c r="T274" s="244"/>
      <c r="U274" s="245"/>
      <c r="V274" s="13"/>
      <c r="W274" s="13"/>
      <c r="X274" s="13"/>
      <c r="Y274" s="13"/>
      <c r="Z274" s="13"/>
      <c r="AA274" s="13"/>
      <c r="AB274" s="13"/>
      <c r="AC274" s="13"/>
      <c r="AD274" s="13"/>
      <c r="AE274" s="13"/>
      <c r="AT274" s="246" t="s">
        <v>144</v>
      </c>
      <c r="AU274" s="246" t="s">
        <v>83</v>
      </c>
      <c r="AV274" s="13" t="s">
        <v>83</v>
      </c>
      <c r="AW274" s="13" t="s">
        <v>30</v>
      </c>
      <c r="AX274" s="13" t="s">
        <v>73</v>
      </c>
      <c r="AY274" s="246" t="s">
        <v>131</v>
      </c>
    </row>
    <row r="275" spans="1:51" s="13" customFormat="1" ht="12">
      <c r="A275" s="13"/>
      <c r="B275" s="236"/>
      <c r="C275" s="237"/>
      <c r="D275" s="234" t="s">
        <v>144</v>
      </c>
      <c r="E275" s="238" t="s">
        <v>1</v>
      </c>
      <c r="F275" s="239" t="s">
        <v>594</v>
      </c>
      <c r="G275" s="237"/>
      <c r="H275" s="240">
        <v>1.456</v>
      </c>
      <c r="I275" s="241"/>
      <c r="J275" s="237"/>
      <c r="K275" s="237"/>
      <c r="L275" s="242"/>
      <c r="M275" s="243"/>
      <c r="N275" s="244"/>
      <c r="O275" s="244"/>
      <c r="P275" s="244"/>
      <c r="Q275" s="244"/>
      <c r="R275" s="244"/>
      <c r="S275" s="244"/>
      <c r="T275" s="244"/>
      <c r="U275" s="245"/>
      <c r="V275" s="13"/>
      <c r="W275" s="13"/>
      <c r="X275" s="13"/>
      <c r="Y275" s="13"/>
      <c r="Z275" s="13"/>
      <c r="AA275" s="13"/>
      <c r="AB275" s="13"/>
      <c r="AC275" s="13"/>
      <c r="AD275" s="13"/>
      <c r="AE275" s="13"/>
      <c r="AT275" s="246" t="s">
        <v>144</v>
      </c>
      <c r="AU275" s="246" t="s">
        <v>83</v>
      </c>
      <c r="AV275" s="13" t="s">
        <v>83</v>
      </c>
      <c r="AW275" s="13" t="s">
        <v>30</v>
      </c>
      <c r="AX275" s="13" t="s">
        <v>73</v>
      </c>
      <c r="AY275" s="246" t="s">
        <v>131</v>
      </c>
    </row>
    <row r="276" spans="1:51" s="14" customFormat="1" ht="12">
      <c r="A276" s="14"/>
      <c r="B276" s="247"/>
      <c r="C276" s="248"/>
      <c r="D276" s="234" t="s">
        <v>144</v>
      </c>
      <c r="E276" s="249" t="s">
        <v>1</v>
      </c>
      <c r="F276" s="250" t="s">
        <v>152</v>
      </c>
      <c r="G276" s="248"/>
      <c r="H276" s="251">
        <v>459.29600000000005</v>
      </c>
      <c r="I276" s="252"/>
      <c r="J276" s="248"/>
      <c r="K276" s="248"/>
      <c r="L276" s="253"/>
      <c r="M276" s="254"/>
      <c r="N276" s="255"/>
      <c r="O276" s="255"/>
      <c r="P276" s="255"/>
      <c r="Q276" s="255"/>
      <c r="R276" s="255"/>
      <c r="S276" s="255"/>
      <c r="T276" s="255"/>
      <c r="U276" s="256"/>
      <c r="V276" s="14"/>
      <c r="W276" s="14"/>
      <c r="X276" s="14"/>
      <c r="Y276" s="14"/>
      <c r="Z276" s="14"/>
      <c r="AA276" s="14"/>
      <c r="AB276" s="14"/>
      <c r="AC276" s="14"/>
      <c r="AD276" s="14"/>
      <c r="AE276" s="14"/>
      <c r="AT276" s="257" t="s">
        <v>144</v>
      </c>
      <c r="AU276" s="257" t="s">
        <v>83</v>
      </c>
      <c r="AV276" s="14" t="s">
        <v>138</v>
      </c>
      <c r="AW276" s="14" t="s">
        <v>30</v>
      </c>
      <c r="AX276" s="14" t="s">
        <v>81</v>
      </c>
      <c r="AY276" s="257" t="s">
        <v>131</v>
      </c>
    </row>
    <row r="277" spans="1:63" s="12" customFormat="1" ht="22.8" customHeight="1">
      <c r="A277" s="12"/>
      <c r="B277" s="200"/>
      <c r="C277" s="201"/>
      <c r="D277" s="202" t="s">
        <v>72</v>
      </c>
      <c r="E277" s="214" t="s">
        <v>443</v>
      </c>
      <c r="F277" s="214" t="s">
        <v>444</v>
      </c>
      <c r="G277" s="201"/>
      <c r="H277" s="201"/>
      <c r="I277" s="204"/>
      <c r="J277" s="215">
        <f>BK277</f>
        <v>0</v>
      </c>
      <c r="K277" s="201"/>
      <c r="L277" s="206"/>
      <c r="M277" s="207"/>
      <c r="N277" s="208"/>
      <c r="O277" s="208"/>
      <c r="P277" s="209">
        <f>SUM(P278:P279)</f>
        <v>0</v>
      </c>
      <c r="Q277" s="208"/>
      <c r="R277" s="209">
        <f>SUM(R278:R279)</f>
        <v>0</v>
      </c>
      <c r="S277" s="208"/>
      <c r="T277" s="209">
        <f>SUM(T278:T279)</f>
        <v>0</v>
      </c>
      <c r="U277" s="210"/>
      <c r="V277" s="12"/>
      <c r="W277" s="12"/>
      <c r="X277" s="12"/>
      <c r="Y277" s="12"/>
      <c r="Z277" s="12"/>
      <c r="AA277" s="12"/>
      <c r="AB277" s="12"/>
      <c r="AC277" s="12"/>
      <c r="AD277" s="12"/>
      <c r="AE277" s="12"/>
      <c r="AR277" s="211" t="s">
        <v>81</v>
      </c>
      <c r="AT277" s="212" t="s">
        <v>72</v>
      </c>
      <c r="AU277" s="212" t="s">
        <v>81</v>
      </c>
      <c r="AY277" s="211" t="s">
        <v>131</v>
      </c>
      <c r="BK277" s="213">
        <f>SUM(BK278:BK279)</f>
        <v>0</v>
      </c>
    </row>
    <row r="278" spans="1:65" s="2" customFormat="1" ht="37.8" customHeight="1">
      <c r="A278" s="37"/>
      <c r="B278" s="38"/>
      <c r="C278" s="216" t="s">
        <v>349</v>
      </c>
      <c r="D278" s="216" t="s">
        <v>133</v>
      </c>
      <c r="E278" s="217" t="s">
        <v>596</v>
      </c>
      <c r="F278" s="218" t="s">
        <v>597</v>
      </c>
      <c r="G278" s="219" t="s">
        <v>199</v>
      </c>
      <c r="H278" s="220">
        <v>1126.189</v>
      </c>
      <c r="I278" s="221"/>
      <c r="J278" s="222">
        <f>ROUND(I278*H278,2)</f>
        <v>0</v>
      </c>
      <c r="K278" s="218" t="s">
        <v>137</v>
      </c>
      <c r="L278" s="43"/>
      <c r="M278" s="223" t="s">
        <v>1</v>
      </c>
      <c r="N278" s="224" t="s">
        <v>38</v>
      </c>
      <c r="O278" s="90"/>
      <c r="P278" s="225">
        <f>O278*H278</f>
        <v>0</v>
      </c>
      <c r="Q278" s="225">
        <v>0</v>
      </c>
      <c r="R278" s="225">
        <f>Q278*H278</f>
        <v>0</v>
      </c>
      <c r="S278" s="225">
        <v>0</v>
      </c>
      <c r="T278" s="225">
        <f>S278*H278</f>
        <v>0</v>
      </c>
      <c r="U278" s="226" t="s">
        <v>1</v>
      </c>
      <c r="V278" s="37"/>
      <c r="W278" s="37"/>
      <c r="X278" s="37"/>
      <c r="Y278" s="37"/>
      <c r="Z278" s="37"/>
      <c r="AA278" s="37"/>
      <c r="AB278" s="37"/>
      <c r="AC278" s="37"/>
      <c r="AD278" s="37"/>
      <c r="AE278" s="37"/>
      <c r="AR278" s="227" t="s">
        <v>138</v>
      </c>
      <c r="AT278" s="227" t="s">
        <v>133</v>
      </c>
      <c r="AU278" s="227" t="s">
        <v>83</v>
      </c>
      <c r="AY278" s="16" t="s">
        <v>131</v>
      </c>
      <c r="BE278" s="228">
        <f>IF(N278="základní",J278,0)</f>
        <v>0</v>
      </c>
      <c r="BF278" s="228">
        <f>IF(N278="snížená",J278,0)</f>
        <v>0</v>
      </c>
      <c r="BG278" s="228">
        <f>IF(N278="zákl. přenesená",J278,0)</f>
        <v>0</v>
      </c>
      <c r="BH278" s="228">
        <f>IF(N278="sníž. přenesená",J278,0)</f>
        <v>0</v>
      </c>
      <c r="BI278" s="228">
        <f>IF(N278="nulová",J278,0)</f>
        <v>0</v>
      </c>
      <c r="BJ278" s="16" t="s">
        <v>81</v>
      </c>
      <c r="BK278" s="228">
        <f>ROUND(I278*H278,2)</f>
        <v>0</v>
      </c>
      <c r="BL278" s="16" t="s">
        <v>138</v>
      </c>
      <c r="BM278" s="227" t="s">
        <v>598</v>
      </c>
    </row>
    <row r="279" spans="1:47" s="2" customFormat="1" ht="12">
      <c r="A279" s="37"/>
      <c r="B279" s="38"/>
      <c r="C279" s="39"/>
      <c r="D279" s="229" t="s">
        <v>140</v>
      </c>
      <c r="E279" s="39"/>
      <c r="F279" s="230" t="s">
        <v>599</v>
      </c>
      <c r="G279" s="39"/>
      <c r="H279" s="39"/>
      <c r="I279" s="231"/>
      <c r="J279" s="39"/>
      <c r="K279" s="39"/>
      <c r="L279" s="43"/>
      <c r="M279" s="268"/>
      <c r="N279" s="269"/>
      <c r="O279" s="270"/>
      <c r="P279" s="270"/>
      <c r="Q279" s="270"/>
      <c r="R279" s="270"/>
      <c r="S279" s="270"/>
      <c r="T279" s="270"/>
      <c r="U279" s="271"/>
      <c r="V279" s="37"/>
      <c r="W279" s="37"/>
      <c r="X279" s="37"/>
      <c r="Y279" s="37"/>
      <c r="Z279" s="37"/>
      <c r="AA279" s="37"/>
      <c r="AB279" s="37"/>
      <c r="AC279" s="37"/>
      <c r="AD279" s="37"/>
      <c r="AE279" s="37"/>
      <c r="AT279" s="16" t="s">
        <v>140</v>
      </c>
      <c r="AU279" s="16" t="s">
        <v>83</v>
      </c>
    </row>
    <row r="280" spans="1:31" s="2" customFormat="1" ht="6.95" customHeight="1">
      <c r="A280" s="37"/>
      <c r="B280" s="65"/>
      <c r="C280" s="66"/>
      <c r="D280" s="66"/>
      <c r="E280" s="66"/>
      <c r="F280" s="66"/>
      <c r="G280" s="66"/>
      <c r="H280" s="66"/>
      <c r="I280" s="66"/>
      <c r="J280" s="66"/>
      <c r="K280" s="66"/>
      <c r="L280" s="43"/>
      <c r="M280" s="37"/>
      <c r="O280" s="37"/>
      <c r="P280" s="37"/>
      <c r="Q280" s="37"/>
      <c r="R280" s="37"/>
      <c r="S280" s="37"/>
      <c r="T280" s="37"/>
      <c r="U280" s="37"/>
      <c r="V280" s="37"/>
      <c r="W280" s="37"/>
      <c r="X280" s="37"/>
      <c r="Y280" s="37"/>
      <c r="Z280" s="37"/>
      <c r="AA280" s="37"/>
      <c r="AB280" s="37"/>
      <c r="AC280" s="37"/>
      <c r="AD280" s="37"/>
      <c r="AE280" s="37"/>
    </row>
  </sheetData>
  <sheetProtection password="CC35" sheet="1" objects="1" scenarios="1" formatColumns="0" formatRows="0" autoFilter="0"/>
  <autoFilter ref="C123:K279"/>
  <mergeCells count="9">
    <mergeCell ref="E7:H7"/>
    <mergeCell ref="E9:H9"/>
    <mergeCell ref="E18:H18"/>
    <mergeCell ref="E27:H27"/>
    <mergeCell ref="E85:H85"/>
    <mergeCell ref="E87:H87"/>
    <mergeCell ref="E114:H114"/>
    <mergeCell ref="E116:H116"/>
    <mergeCell ref="L2:V2"/>
  </mergeCells>
  <hyperlinks>
    <hyperlink ref="F128" r:id="rId1" display="https://podminky.urs.cz/item/CS_URS_2023_02/113106186"/>
    <hyperlink ref="F133" r:id="rId2" display="https://podminky.urs.cz/item/CS_URS_2023_02/113106571"/>
    <hyperlink ref="F138" r:id="rId3" display="https://podminky.urs.cz/item/CS_URS_2023_02/113107222"/>
    <hyperlink ref="F145" r:id="rId4" display="https://podminky.urs.cz/item/CS_URS_2023_02/113107223"/>
    <hyperlink ref="F150" r:id="rId5" display="https://podminky.urs.cz/item/CS_URS_2023_02/113107330"/>
    <hyperlink ref="F155" r:id="rId6" display="https://podminky.urs.cz/item/CS_URS_2023_02/113154233"/>
    <hyperlink ref="F160" r:id="rId7" display="https://podminky.urs.cz/item/CS_URS_2023_02/113202111"/>
    <hyperlink ref="F165" r:id="rId8" display="https://podminky.urs.cz/item/CS_URS_2023_02/113204111"/>
    <hyperlink ref="F170" r:id="rId9" display="https://podminky.urs.cz/item/CS_URS_2023_02/121151103"/>
    <hyperlink ref="F175" r:id="rId10" display="https://podminky.urs.cz/item/CS_URS_2023_02/122252205"/>
    <hyperlink ref="F187" r:id="rId11" display="https://podminky.urs.cz/item/CS_URS_2023_02/171201201"/>
    <hyperlink ref="F190" r:id="rId12" display="https://podminky.urs.cz/item/CS_URS_2023_02/171201231.1"/>
    <hyperlink ref="F194" r:id="rId13" display="https://podminky.urs.cz/item/CS_URS_2023_02/181152302"/>
    <hyperlink ref="F203" r:id="rId14" display="https://podminky.urs.cz/item/CS_URS_2023_02/339921131"/>
    <hyperlink ref="F209" r:id="rId15" display="https://podminky.urs.cz/item/CS_URS_2023_02/434313115"/>
    <hyperlink ref="F213" r:id="rId16" display="https://podminky.urs.cz/item/CS_URS_2023_02/564851111"/>
    <hyperlink ref="F220" r:id="rId17" display="https://podminky.urs.cz/item/CS_URS_2023_02/596211112"/>
    <hyperlink ref="F227" r:id="rId18" display="https://podminky.urs.cz/item/CS_URS_2023_02/596212213"/>
    <hyperlink ref="F235" r:id="rId19" display="https://podminky.urs.cz/item/CS_URS_2023_02/912111112"/>
    <hyperlink ref="F238" r:id="rId20" display="https://podminky.urs.cz/item/CS_URS_2023_02/916131213"/>
    <hyperlink ref="F248" r:id="rId21" display="https://podminky.urs.cz/item/CS_URS_2023_02/916231213"/>
    <hyperlink ref="F254" r:id="rId22" display="https://podminky.urs.cz/item/CS_URS_2023_02/963042819"/>
    <hyperlink ref="F258" r:id="rId23" display="https://podminky.urs.cz/item/CS_URS_2023_02/997013873"/>
    <hyperlink ref="F272" r:id="rId24" display="https://podminky.urs.cz/item/CS_URS_2023_02/997221861"/>
    <hyperlink ref="F279" r:id="rId25" display="https://podminky.urs.cz/item/CS_URS_2023_02/998223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6"/>
</worksheet>
</file>

<file path=xl/worksheets/sheet4.xml><?xml version="1.0" encoding="utf-8"?>
<worksheet xmlns="http://schemas.openxmlformats.org/spreadsheetml/2006/main" xmlns:r="http://schemas.openxmlformats.org/officeDocument/2006/relationships">
  <sheetPr>
    <pageSetUpPr fitToPage="1"/>
  </sheetPr>
  <dimension ref="A2:BM2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89</v>
      </c>
    </row>
    <row r="3" spans="2:46" s="1" customFormat="1" ht="6.95" customHeight="1">
      <c r="B3" s="135"/>
      <c r="C3" s="136"/>
      <c r="D3" s="136"/>
      <c r="E3" s="136"/>
      <c r="F3" s="136"/>
      <c r="G3" s="136"/>
      <c r="H3" s="136"/>
      <c r="I3" s="136"/>
      <c r="J3" s="136"/>
      <c r="K3" s="136"/>
      <c r="L3" s="19"/>
      <c r="AT3" s="16" t="s">
        <v>83</v>
      </c>
    </row>
    <row r="4" spans="2:46" s="1" customFormat="1" ht="24.95" customHeight="1">
      <c r="B4" s="19"/>
      <c r="D4" s="137" t="s">
        <v>99</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III/2033 VOCHOV PRŮTAH - 1. ETAPA</v>
      </c>
      <c r="F7" s="139"/>
      <c r="G7" s="139"/>
      <c r="H7" s="139"/>
      <c r="L7" s="19"/>
    </row>
    <row r="8" spans="1:31" s="2" customFormat="1" ht="12" customHeight="1">
      <c r="A8" s="37"/>
      <c r="B8" s="43"/>
      <c r="C8" s="37"/>
      <c r="D8" s="139" t="s">
        <v>100</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600</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24. 9. 2023</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33</v>
      </c>
      <c r="E30" s="37"/>
      <c r="F30" s="37"/>
      <c r="G30" s="37"/>
      <c r="H30" s="37"/>
      <c r="I30" s="37"/>
      <c r="J30" s="150">
        <f>ROUND(J122,2)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37</v>
      </c>
      <c r="E33" s="139" t="s">
        <v>38</v>
      </c>
      <c r="F33" s="153">
        <f>ROUND((SUM(BE122:BE204)),2)</f>
        <v>0</v>
      </c>
      <c r="G33" s="37"/>
      <c r="H33" s="37"/>
      <c r="I33" s="154">
        <v>0.21</v>
      </c>
      <c r="J33" s="153">
        <f>ROUND(((SUM(BE122:BE204))*I33),2)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39</v>
      </c>
      <c r="F34" s="153">
        <f>ROUND((SUM(BF122:BF204)),2)</f>
        <v>0</v>
      </c>
      <c r="G34" s="37"/>
      <c r="H34" s="37"/>
      <c r="I34" s="154">
        <v>0.15</v>
      </c>
      <c r="J34" s="153">
        <f>ROUND(((SUM(BF122:BF204))*I34),2)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40</v>
      </c>
      <c r="F35" s="153">
        <f>ROUND((SUM(BG122:BG204)),2)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41</v>
      </c>
      <c r="F36" s="153">
        <f>ROUND((SUM(BH122:BH204)),2)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42</v>
      </c>
      <c r="F37" s="153">
        <f>ROUND((SUM(BI122:BI204)),2)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46</v>
      </c>
      <c r="E50" s="163"/>
      <c r="F50" s="163"/>
      <c r="G50" s="162" t="s">
        <v>47</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III/2033 VOCHOV PRŮTAH - 1. ETAPA</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100</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SO310 - Odvodnění komunikace</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24. 9. 2023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103</v>
      </c>
      <c r="D94" s="175"/>
      <c r="E94" s="175"/>
      <c r="F94" s="175"/>
      <c r="G94" s="175"/>
      <c r="H94" s="175"/>
      <c r="I94" s="175"/>
      <c r="J94" s="176" t="s">
        <v>104</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105</v>
      </c>
      <c r="D96" s="39"/>
      <c r="E96" s="39"/>
      <c r="F96" s="39"/>
      <c r="G96" s="39"/>
      <c r="H96" s="39"/>
      <c r="I96" s="39"/>
      <c r="J96" s="109">
        <f>J122</f>
        <v>0</v>
      </c>
      <c r="K96" s="39"/>
      <c r="L96" s="62"/>
      <c r="S96" s="37"/>
      <c r="T96" s="37"/>
      <c r="U96" s="37"/>
      <c r="V96" s="37"/>
      <c r="W96" s="37"/>
      <c r="X96" s="37"/>
      <c r="Y96" s="37"/>
      <c r="Z96" s="37"/>
      <c r="AA96" s="37"/>
      <c r="AB96" s="37"/>
      <c r="AC96" s="37"/>
      <c r="AD96" s="37"/>
      <c r="AE96" s="37"/>
      <c r="AU96" s="16" t="s">
        <v>106</v>
      </c>
    </row>
    <row r="97" spans="1:31" s="9" customFormat="1" ht="24.95" customHeight="1">
      <c r="A97" s="9"/>
      <c r="B97" s="178"/>
      <c r="C97" s="179"/>
      <c r="D97" s="180" t="s">
        <v>107</v>
      </c>
      <c r="E97" s="181"/>
      <c r="F97" s="181"/>
      <c r="G97" s="181"/>
      <c r="H97" s="181"/>
      <c r="I97" s="181"/>
      <c r="J97" s="182">
        <f>J123</f>
        <v>0</v>
      </c>
      <c r="K97" s="179"/>
      <c r="L97" s="183"/>
      <c r="S97" s="9"/>
      <c r="T97" s="9"/>
      <c r="U97" s="9"/>
      <c r="V97" s="9"/>
      <c r="W97" s="9"/>
      <c r="X97" s="9"/>
      <c r="Y97" s="9"/>
      <c r="Z97" s="9"/>
      <c r="AA97" s="9"/>
      <c r="AB97" s="9"/>
      <c r="AC97" s="9"/>
      <c r="AD97" s="9"/>
      <c r="AE97" s="9"/>
    </row>
    <row r="98" spans="1:31" s="10" customFormat="1" ht="19.9" customHeight="1">
      <c r="A98" s="10"/>
      <c r="B98" s="184"/>
      <c r="C98" s="185"/>
      <c r="D98" s="186" t="s">
        <v>108</v>
      </c>
      <c r="E98" s="187"/>
      <c r="F98" s="187"/>
      <c r="G98" s="187"/>
      <c r="H98" s="187"/>
      <c r="I98" s="187"/>
      <c r="J98" s="188">
        <f>J124</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110</v>
      </c>
      <c r="E99" s="187"/>
      <c r="F99" s="187"/>
      <c r="G99" s="187"/>
      <c r="H99" s="187"/>
      <c r="I99" s="187"/>
      <c r="J99" s="188">
        <f>J154</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111</v>
      </c>
      <c r="E100" s="187"/>
      <c r="F100" s="187"/>
      <c r="G100" s="187"/>
      <c r="H100" s="187"/>
      <c r="I100" s="187"/>
      <c r="J100" s="188">
        <f>J159</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601</v>
      </c>
      <c r="E101" s="187"/>
      <c r="F101" s="187"/>
      <c r="G101" s="187"/>
      <c r="H101" s="187"/>
      <c r="I101" s="187"/>
      <c r="J101" s="188">
        <f>J162</f>
        <v>0</v>
      </c>
      <c r="K101" s="185"/>
      <c r="L101" s="189"/>
      <c r="S101" s="10"/>
      <c r="T101" s="10"/>
      <c r="U101" s="10"/>
      <c r="V101" s="10"/>
      <c r="W101" s="10"/>
      <c r="X101" s="10"/>
      <c r="Y101" s="10"/>
      <c r="Z101" s="10"/>
      <c r="AA101" s="10"/>
      <c r="AB101" s="10"/>
      <c r="AC101" s="10"/>
      <c r="AD101" s="10"/>
      <c r="AE101" s="10"/>
    </row>
    <row r="102" spans="1:31" s="10" customFormat="1" ht="19.9" customHeight="1">
      <c r="A102" s="10"/>
      <c r="B102" s="184"/>
      <c r="C102" s="185"/>
      <c r="D102" s="186" t="s">
        <v>114</v>
      </c>
      <c r="E102" s="187"/>
      <c r="F102" s="187"/>
      <c r="G102" s="187"/>
      <c r="H102" s="187"/>
      <c r="I102" s="187"/>
      <c r="J102" s="188">
        <f>J201</f>
        <v>0</v>
      </c>
      <c r="K102" s="185"/>
      <c r="L102" s="189"/>
      <c r="S102" s="10"/>
      <c r="T102" s="10"/>
      <c r="U102" s="10"/>
      <c r="V102" s="10"/>
      <c r="W102" s="10"/>
      <c r="X102" s="10"/>
      <c r="Y102" s="10"/>
      <c r="Z102" s="10"/>
      <c r="AA102" s="10"/>
      <c r="AB102" s="10"/>
      <c r="AC102" s="10"/>
      <c r="AD102" s="10"/>
      <c r="AE102" s="10"/>
    </row>
    <row r="103" spans="1:31" s="2" customFormat="1" ht="21.8" customHeight="1">
      <c r="A103" s="37"/>
      <c r="B103" s="38"/>
      <c r="C103" s="39"/>
      <c r="D103" s="39"/>
      <c r="E103" s="39"/>
      <c r="F103" s="39"/>
      <c r="G103" s="39"/>
      <c r="H103" s="39"/>
      <c r="I103" s="39"/>
      <c r="J103" s="39"/>
      <c r="K103" s="39"/>
      <c r="L103" s="62"/>
      <c r="S103" s="37"/>
      <c r="T103" s="37"/>
      <c r="U103" s="37"/>
      <c r="V103" s="37"/>
      <c r="W103" s="37"/>
      <c r="X103" s="37"/>
      <c r="Y103" s="37"/>
      <c r="Z103" s="37"/>
      <c r="AA103" s="37"/>
      <c r="AB103" s="37"/>
      <c r="AC103" s="37"/>
      <c r="AD103" s="37"/>
      <c r="AE103" s="37"/>
    </row>
    <row r="104" spans="1:31" s="2" customFormat="1" ht="6.95" customHeight="1">
      <c r="A104" s="37"/>
      <c r="B104" s="65"/>
      <c r="C104" s="66"/>
      <c r="D104" s="66"/>
      <c r="E104" s="66"/>
      <c r="F104" s="66"/>
      <c r="G104" s="66"/>
      <c r="H104" s="66"/>
      <c r="I104" s="66"/>
      <c r="J104" s="66"/>
      <c r="K104" s="66"/>
      <c r="L104" s="62"/>
      <c r="S104" s="37"/>
      <c r="T104" s="37"/>
      <c r="U104" s="37"/>
      <c r="V104" s="37"/>
      <c r="W104" s="37"/>
      <c r="X104" s="37"/>
      <c r="Y104" s="37"/>
      <c r="Z104" s="37"/>
      <c r="AA104" s="37"/>
      <c r="AB104" s="37"/>
      <c r="AC104" s="37"/>
      <c r="AD104" s="37"/>
      <c r="AE104" s="37"/>
    </row>
    <row r="108" spans="1:31" s="2" customFormat="1" ht="6.95" customHeight="1">
      <c r="A108" s="37"/>
      <c r="B108" s="67"/>
      <c r="C108" s="68"/>
      <c r="D108" s="68"/>
      <c r="E108" s="68"/>
      <c r="F108" s="68"/>
      <c r="G108" s="68"/>
      <c r="H108" s="68"/>
      <c r="I108" s="68"/>
      <c r="J108" s="68"/>
      <c r="K108" s="68"/>
      <c r="L108" s="62"/>
      <c r="S108" s="37"/>
      <c r="T108" s="37"/>
      <c r="U108" s="37"/>
      <c r="V108" s="37"/>
      <c r="W108" s="37"/>
      <c r="X108" s="37"/>
      <c r="Y108" s="37"/>
      <c r="Z108" s="37"/>
      <c r="AA108" s="37"/>
      <c r="AB108" s="37"/>
      <c r="AC108" s="37"/>
      <c r="AD108" s="37"/>
      <c r="AE108" s="37"/>
    </row>
    <row r="109" spans="1:31" s="2" customFormat="1" ht="24.95" customHeight="1">
      <c r="A109" s="37"/>
      <c r="B109" s="38"/>
      <c r="C109" s="22" t="s">
        <v>115</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6.95" customHeight="1">
      <c r="A110" s="37"/>
      <c r="B110" s="38"/>
      <c r="C110" s="39"/>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16</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173" t="str">
        <f>E7</f>
        <v>III/2033 VOCHOV PRŮTAH - 1. ETAPA</v>
      </c>
      <c r="F112" s="31"/>
      <c r="G112" s="31"/>
      <c r="H112" s="31"/>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100</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75" t="str">
        <f>E9</f>
        <v>SO310 - Odvodnění komunikace</v>
      </c>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20</v>
      </c>
      <c r="D116" s="39"/>
      <c r="E116" s="39"/>
      <c r="F116" s="26" t="str">
        <f>F12</f>
        <v xml:space="preserve"> </v>
      </c>
      <c r="G116" s="39"/>
      <c r="H116" s="39"/>
      <c r="I116" s="31" t="s">
        <v>22</v>
      </c>
      <c r="J116" s="78" t="str">
        <f>IF(J12="","",J12)</f>
        <v>24. 9. 2023</v>
      </c>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5.15" customHeight="1">
      <c r="A118" s="37"/>
      <c r="B118" s="38"/>
      <c r="C118" s="31" t="s">
        <v>24</v>
      </c>
      <c r="D118" s="39"/>
      <c r="E118" s="39"/>
      <c r="F118" s="26" t="str">
        <f>E15</f>
        <v xml:space="preserve"> </v>
      </c>
      <c r="G118" s="39"/>
      <c r="H118" s="39"/>
      <c r="I118" s="31" t="s">
        <v>29</v>
      </c>
      <c r="J118" s="35" t="str">
        <f>E21</f>
        <v xml:space="preserve"> </v>
      </c>
      <c r="K118" s="39"/>
      <c r="L118" s="62"/>
      <c r="S118" s="37"/>
      <c r="T118" s="37"/>
      <c r="U118" s="37"/>
      <c r="V118" s="37"/>
      <c r="W118" s="37"/>
      <c r="X118" s="37"/>
      <c r="Y118" s="37"/>
      <c r="Z118" s="37"/>
      <c r="AA118" s="37"/>
      <c r="AB118" s="37"/>
      <c r="AC118" s="37"/>
      <c r="AD118" s="37"/>
      <c r="AE118" s="37"/>
    </row>
    <row r="119" spans="1:31" s="2" customFormat="1" ht="15.15" customHeight="1">
      <c r="A119" s="37"/>
      <c r="B119" s="38"/>
      <c r="C119" s="31" t="s">
        <v>27</v>
      </c>
      <c r="D119" s="39"/>
      <c r="E119" s="39"/>
      <c r="F119" s="26" t="str">
        <f>IF(E18="","",E18)</f>
        <v>Vyplň údaj</v>
      </c>
      <c r="G119" s="39"/>
      <c r="H119" s="39"/>
      <c r="I119" s="31" t="s">
        <v>31</v>
      </c>
      <c r="J119" s="35" t="str">
        <f>E24</f>
        <v xml:space="preserve"> </v>
      </c>
      <c r="K119" s="39"/>
      <c r="L119" s="62"/>
      <c r="S119" s="37"/>
      <c r="T119" s="37"/>
      <c r="U119" s="37"/>
      <c r="V119" s="37"/>
      <c r="W119" s="37"/>
      <c r="X119" s="37"/>
      <c r="Y119" s="37"/>
      <c r="Z119" s="37"/>
      <c r="AA119" s="37"/>
      <c r="AB119" s="37"/>
      <c r="AC119" s="37"/>
      <c r="AD119" s="37"/>
      <c r="AE119" s="37"/>
    </row>
    <row r="120" spans="1:31" s="2" customFormat="1" ht="10.3"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11" customFormat="1" ht="29.25" customHeight="1">
      <c r="A121" s="190"/>
      <c r="B121" s="191"/>
      <c r="C121" s="192" t="s">
        <v>116</v>
      </c>
      <c r="D121" s="193" t="s">
        <v>58</v>
      </c>
      <c r="E121" s="193" t="s">
        <v>54</v>
      </c>
      <c r="F121" s="193" t="s">
        <v>55</v>
      </c>
      <c r="G121" s="193" t="s">
        <v>117</v>
      </c>
      <c r="H121" s="193" t="s">
        <v>118</v>
      </c>
      <c r="I121" s="193" t="s">
        <v>119</v>
      </c>
      <c r="J121" s="193" t="s">
        <v>104</v>
      </c>
      <c r="K121" s="194" t="s">
        <v>120</v>
      </c>
      <c r="L121" s="195"/>
      <c r="M121" s="99" t="s">
        <v>1</v>
      </c>
      <c r="N121" s="100" t="s">
        <v>37</v>
      </c>
      <c r="O121" s="100" t="s">
        <v>121</v>
      </c>
      <c r="P121" s="100" t="s">
        <v>122</v>
      </c>
      <c r="Q121" s="100" t="s">
        <v>123</v>
      </c>
      <c r="R121" s="100" t="s">
        <v>124</v>
      </c>
      <c r="S121" s="100" t="s">
        <v>125</v>
      </c>
      <c r="T121" s="100" t="s">
        <v>126</v>
      </c>
      <c r="U121" s="101" t="s">
        <v>127</v>
      </c>
      <c r="V121" s="190"/>
      <c r="W121" s="190"/>
      <c r="X121" s="190"/>
      <c r="Y121" s="190"/>
      <c r="Z121" s="190"/>
      <c r="AA121" s="190"/>
      <c r="AB121" s="190"/>
      <c r="AC121" s="190"/>
      <c r="AD121" s="190"/>
      <c r="AE121" s="190"/>
    </row>
    <row r="122" spans="1:63" s="2" customFormat="1" ht="22.8" customHeight="1">
      <c r="A122" s="37"/>
      <c r="B122" s="38"/>
      <c r="C122" s="106" t="s">
        <v>128</v>
      </c>
      <c r="D122" s="39"/>
      <c r="E122" s="39"/>
      <c r="F122" s="39"/>
      <c r="G122" s="39"/>
      <c r="H122" s="39"/>
      <c r="I122" s="39"/>
      <c r="J122" s="196">
        <f>BK122</f>
        <v>0</v>
      </c>
      <c r="K122" s="39"/>
      <c r="L122" s="43"/>
      <c r="M122" s="102"/>
      <c r="N122" s="197"/>
      <c r="O122" s="103"/>
      <c r="P122" s="198">
        <f>P123</f>
        <v>0</v>
      </c>
      <c r="Q122" s="103"/>
      <c r="R122" s="198">
        <f>R123</f>
        <v>110.01803600000001</v>
      </c>
      <c r="S122" s="103"/>
      <c r="T122" s="198">
        <f>T123</f>
        <v>0</v>
      </c>
      <c r="U122" s="104"/>
      <c r="V122" s="37"/>
      <c r="W122" s="37"/>
      <c r="X122" s="37"/>
      <c r="Y122" s="37"/>
      <c r="Z122" s="37"/>
      <c r="AA122" s="37"/>
      <c r="AB122" s="37"/>
      <c r="AC122" s="37"/>
      <c r="AD122" s="37"/>
      <c r="AE122" s="37"/>
      <c r="AT122" s="16" t="s">
        <v>72</v>
      </c>
      <c r="AU122" s="16" t="s">
        <v>106</v>
      </c>
      <c r="BK122" s="199">
        <f>BK123</f>
        <v>0</v>
      </c>
    </row>
    <row r="123" spans="1:63" s="12" customFormat="1" ht="25.9" customHeight="1">
      <c r="A123" s="12"/>
      <c r="B123" s="200"/>
      <c r="C123" s="201"/>
      <c r="D123" s="202" t="s">
        <v>72</v>
      </c>
      <c r="E123" s="203" t="s">
        <v>129</v>
      </c>
      <c r="F123" s="203" t="s">
        <v>130</v>
      </c>
      <c r="G123" s="201"/>
      <c r="H123" s="201"/>
      <c r="I123" s="204"/>
      <c r="J123" s="205">
        <f>BK123</f>
        <v>0</v>
      </c>
      <c r="K123" s="201"/>
      <c r="L123" s="206"/>
      <c r="M123" s="207"/>
      <c r="N123" s="208"/>
      <c r="O123" s="208"/>
      <c r="P123" s="209">
        <f>P124+P154+P159+P162+P201</f>
        <v>0</v>
      </c>
      <c r="Q123" s="208"/>
      <c r="R123" s="209">
        <f>R124+R154+R159+R162+R201</f>
        <v>110.01803600000001</v>
      </c>
      <c r="S123" s="208"/>
      <c r="T123" s="209">
        <f>T124+T154+T159+T162+T201</f>
        <v>0</v>
      </c>
      <c r="U123" s="210"/>
      <c r="V123" s="12"/>
      <c r="W123" s="12"/>
      <c r="X123" s="12"/>
      <c r="Y123" s="12"/>
      <c r="Z123" s="12"/>
      <c r="AA123" s="12"/>
      <c r="AB123" s="12"/>
      <c r="AC123" s="12"/>
      <c r="AD123" s="12"/>
      <c r="AE123" s="12"/>
      <c r="AR123" s="211" t="s">
        <v>81</v>
      </c>
      <c r="AT123" s="212" t="s">
        <v>72</v>
      </c>
      <c r="AU123" s="212" t="s">
        <v>73</v>
      </c>
      <c r="AY123" s="211" t="s">
        <v>131</v>
      </c>
      <c r="BK123" s="213">
        <f>BK124+BK154+BK159+BK162+BK201</f>
        <v>0</v>
      </c>
    </row>
    <row r="124" spans="1:63" s="12" customFormat="1" ht="22.8" customHeight="1">
      <c r="A124" s="12"/>
      <c r="B124" s="200"/>
      <c r="C124" s="201"/>
      <c r="D124" s="202" t="s">
        <v>72</v>
      </c>
      <c r="E124" s="214" t="s">
        <v>81</v>
      </c>
      <c r="F124" s="214" t="s">
        <v>132</v>
      </c>
      <c r="G124" s="201"/>
      <c r="H124" s="201"/>
      <c r="I124" s="204"/>
      <c r="J124" s="215">
        <f>BK124</f>
        <v>0</v>
      </c>
      <c r="K124" s="201"/>
      <c r="L124" s="206"/>
      <c r="M124" s="207"/>
      <c r="N124" s="208"/>
      <c r="O124" s="208"/>
      <c r="P124" s="209">
        <f>SUM(P125:P153)</f>
        <v>0</v>
      </c>
      <c r="Q124" s="208"/>
      <c r="R124" s="209">
        <f>SUM(R125:R153)</f>
        <v>75.39456</v>
      </c>
      <c r="S124" s="208"/>
      <c r="T124" s="209">
        <f>SUM(T125:T153)</f>
        <v>0</v>
      </c>
      <c r="U124" s="210"/>
      <c r="V124" s="12"/>
      <c r="W124" s="12"/>
      <c r="X124" s="12"/>
      <c r="Y124" s="12"/>
      <c r="Z124" s="12"/>
      <c r="AA124" s="12"/>
      <c r="AB124" s="12"/>
      <c r="AC124" s="12"/>
      <c r="AD124" s="12"/>
      <c r="AE124" s="12"/>
      <c r="AR124" s="211" t="s">
        <v>81</v>
      </c>
      <c r="AT124" s="212" t="s">
        <v>72</v>
      </c>
      <c r="AU124" s="212" t="s">
        <v>81</v>
      </c>
      <c r="AY124" s="211" t="s">
        <v>131</v>
      </c>
      <c r="BK124" s="213">
        <f>SUM(BK125:BK153)</f>
        <v>0</v>
      </c>
    </row>
    <row r="125" spans="1:65" s="2" customFormat="1" ht="49.05" customHeight="1">
      <c r="A125" s="37"/>
      <c r="B125" s="38"/>
      <c r="C125" s="216" t="s">
        <v>81</v>
      </c>
      <c r="D125" s="216" t="s">
        <v>133</v>
      </c>
      <c r="E125" s="217" t="s">
        <v>602</v>
      </c>
      <c r="F125" s="218" t="s">
        <v>603</v>
      </c>
      <c r="G125" s="219" t="s">
        <v>170</v>
      </c>
      <c r="H125" s="220">
        <v>101.2</v>
      </c>
      <c r="I125" s="221"/>
      <c r="J125" s="222">
        <f>ROUND(I125*H125,2)</f>
        <v>0</v>
      </c>
      <c r="K125" s="218" t="s">
        <v>137</v>
      </c>
      <c r="L125" s="43"/>
      <c r="M125" s="223" t="s">
        <v>1</v>
      </c>
      <c r="N125" s="224" t="s">
        <v>38</v>
      </c>
      <c r="O125" s="90"/>
      <c r="P125" s="225">
        <f>O125*H125</f>
        <v>0</v>
      </c>
      <c r="Q125" s="225">
        <v>0</v>
      </c>
      <c r="R125" s="225">
        <f>Q125*H125</f>
        <v>0</v>
      </c>
      <c r="S125" s="225">
        <v>0</v>
      </c>
      <c r="T125" s="225">
        <f>S125*H125</f>
        <v>0</v>
      </c>
      <c r="U125" s="226" t="s">
        <v>1</v>
      </c>
      <c r="V125" s="37"/>
      <c r="W125" s="37"/>
      <c r="X125" s="37"/>
      <c r="Y125" s="37"/>
      <c r="Z125" s="37"/>
      <c r="AA125" s="37"/>
      <c r="AB125" s="37"/>
      <c r="AC125" s="37"/>
      <c r="AD125" s="37"/>
      <c r="AE125" s="37"/>
      <c r="AR125" s="227" t="s">
        <v>138</v>
      </c>
      <c r="AT125" s="227" t="s">
        <v>133</v>
      </c>
      <c r="AU125" s="227" t="s">
        <v>83</v>
      </c>
      <c r="AY125" s="16" t="s">
        <v>131</v>
      </c>
      <c r="BE125" s="228">
        <f>IF(N125="základní",J125,0)</f>
        <v>0</v>
      </c>
      <c r="BF125" s="228">
        <f>IF(N125="snížená",J125,0)</f>
        <v>0</v>
      </c>
      <c r="BG125" s="228">
        <f>IF(N125="zákl. přenesená",J125,0)</f>
        <v>0</v>
      </c>
      <c r="BH125" s="228">
        <f>IF(N125="sníž. přenesená",J125,0)</f>
        <v>0</v>
      </c>
      <c r="BI125" s="228">
        <f>IF(N125="nulová",J125,0)</f>
        <v>0</v>
      </c>
      <c r="BJ125" s="16" t="s">
        <v>81</v>
      </c>
      <c r="BK125" s="228">
        <f>ROUND(I125*H125,2)</f>
        <v>0</v>
      </c>
      <c r="BL125" s="16" t="s">
        <v>138</v>
      </c>
      <c r="BM125" s="227" t="s">
        <v>604</v>
      </c>
    </row>
    <row r="126" spans="1:47" s="2" customFormat="1" ht="12">
      <c r="A126" s="37"/>
      <c r="B126" s="38"/>
      <c r="C126" s="39"/>
      <c r="D126" s="229" t="s">
        <v>140</v>
      </c>
      <c r="E126" s="39"/>
      <c r="F126" s="230" t="s">
        <v>605</v>
      </c>
      <c r="G126" s="39"/>
      <c r="H126" s="39"/>
      <c r="I126" s="231"/>
      <c r="J126" s="39"/>
      <c r="K126" s="39"/>
      <c r="L126" s="43"/>
      <c r="M126" s="232"/>
      <c r="N126" s="233"/>
      <c r="O126" s="90"/>
      <c r="P126" s="90"/>
      <c r="Q126" s="90"/>
      <c r="R126" s="90"/>
      <c r="S126" s="90"/>
      <c r="T126" s="90"/>
      <c r="U126" s="91"/>
      <c r="V126" s="37"/>
      <c r="W126" s="37"/>
      <c r="X126" s="37"/>
      <c r="Y126" s="37"/>
      <c r="Z126" s="37"/>
      <c r="AA126" s="37"/>
      <c r="AB126" s="37"/>
      <c r="AC126" s="37"/>
      <c r="AD126" s="37"/>
      <c r="AE126" s="37"/>
      <c r="AT126" s="16" t="s">
        <v>140</v>
      </c>
      <c r="AU126" s="16" t="s">
        <v>83</v>
      </c>
    </row>
    <row r="127" spans="1:47" s="2" customFormat="1" ht="12">
      <c r="A127" s="37"/>
      <c r="B127" s="38"/>
      <c r="C127" s="39"/>
      <c r="D127" s="234" t="s">
        <v>142</v>
      </c>
      <c r="E127" s="39"/>
      <c r="F127" s="235" t="s">
        <v>606</v>
      </c>
      <c r="G127" s="39"/>
      <c r="H127" s="39"/>
      <c r="I127" s="231"/>
      <c r="J127" s="39"/>
      <c r="K127" s="39"/>
      <c r="L127" s="43"/>
      <c r="M127" s="232"/>
      <c r="N127" s="233"/>
      <c r="O127" s="90"/>
      <c r="P127" s="90"/>
      <c r="Q127" s="90"/>
      <c r="R127" s="90"/>
      <c r="S127" s="90"/>
      <c r="T127" s="90"/>
      <c r="U127" s="91"/>
      <c r="V127" s="37"/>
      <c r="W127" s="37"/>
      <c r="X127" s="37"/>
      <c r="Y127" s="37"/>
      <c r="Z127" s="37"/>
      <c r="AA127" s="37"/>
      <c r="AB127" s="37"/>
      <c r="AC127" s="37"/>
      <c r="AD127" s="37"/>
      <c r="AE127" s="37"/>
      <c r="AT127" s="16" t="s">
        <v>142</v>
      </c>
      <c r="AU127" s="16" t="s">
        <v>83</v>
      </c>
    </row>
    <row r="128" spans="1:51" s="13" customFormat="1" ht="12">
      <c r="A128" s="13"/>
      <c r="B128" s="236"/>
      <c r="C128" s="237"/>
      <c r="D128" s="234" t="s">
        <v>144</v>
      </c>
      <c r="E128" s="238" t="s">
        <v>1</v>
      </c>
      <c r="F128" s="239" t="s">
        <v>607</v>
      </c>
      <c r="G128" s="237"/>
      <c r="H128" s="240">
        <v>101.2</v>
      </c>
      <c r="I128" s="241"/>
      <c r="J128" s="237"/>
      <c r="K128" s="237"/>
      <c r="L128" s="242"/>
      <c r="M128" s="243"/>
      <c r="N128" s="244"/>
      <c r="O128" s="244"/>
      <c r="P128" s="244"/>
      <c r="Q128" s="244"/>
      <c r="R128" s="244"/>
      <c r="S128" s="244"/>
      <c r="T128" s="244"/>
      <c r="U128" s="245"/>
      <c r="V128" s="13"/>
      <c r="W128" s="13"/>
      <c r="X128" s="13"/>
      <c r="Y128" s="13"/>
      <c r="Z128" s="13"/>
      <c r="AA128" s="13"/>
      <c r="AB128" s="13"/>
      <c r="AC128" s="13"/>
      <c r="AD128" s="13"/>
      <c r="AE128" s="13"/>
      <c r="AT128" s="246" t="s">
        <v>144</v>
      </c>
      <c r="AU128" s="246" t="s">
        <v>83</v>
      </c>
      <c r="AV128" s="13" t="s">
        <v>83</v>
      </c>
      <c r="AW128" s="13" t="s">
        <v>30</v>
      </c>
      <c r="AX128" s="13" t="s">
        <v>81</v>
      </c>
      <c r="AY128" s="246" t="s">
        <v>131</v>
      </c>
    </row>
    <row r="129" spans="1:65" s="2" customFormat="1" ht="37.8" customHeight="1">
      <c r="A129" s="37"/>
      <c r="B129" s="38"/>
      <c r="C129" s="216" t="s">
        <v>83</v>
      </c>
      <c r="D129" s="216" t="s">
        <v>133</v>
      </c>
      <c r="E129" s="217" t="s">
        <v>608</v>
      </c>
      <c r="F129" s="218" t="s">
        <v>609</v>
      </c>
      <c r="G129" s="219" t="s">
        <v>136</v>
      </c>
      <c r="H129" s="220">
        <v>184</v>
      </c>
      <c r="I129" s="221"/>
      <c r="J129" s="222">
        <f>ROUND(I129*H129,2)</f>
        <v>0</v>
      </c>
      <c r="K129" s="218" t="s">
        <v>137</v>
      </c>
      <c r="L129" s="43"/>
      <c r="M129" s="223" t="s">
        <v>1</v>
      </c>
      <c r="N129" s="224" t="s">
        <v>38</v>
      </c>
      <c r="O129" s="90"/>
      <c r="P129" s="225">
        <f>O129*H129</f>
        <v>0</v>
      </c>
      <c r="Q129" s="225">
        <v>0.00084</v>
      </c>
      <c r="R129" s="225">
        <f>Q129*H129</f>
        <v>0.15456</v>
      </c>
      <c r="S129" s="225">
        <v>0</v>
      </c>
      <c r="T129" s="225">
        <f>S129*H129</f>
        <v>0</v>
      </c>
      <c r="U129" s="226" t="s">
        <v>1</v>
      </c>
      <c r="V129" s="37"/>
      <c r="W129" s="37"/>
      <c r="X129" s="37"/>
      <c r="Y129" s="37"/>
      <c r="Z129" s="37"/>
      <c r="AA129" s="37"/>
      <c r="AB129" s="37"/>
      <c r="AC129" s="37"/>
      <c r="AD129" s="37"/>
      <c r="AE129" s="37"/>
      <c r="AR129" s="227" t="s">
        <v>138</v>
      </c>
      <c r="AT129" s="227" t="s">
        <v>133</v>
      </c>
      <c r="AU129" s="227" t="s">
        <v>83</v>
      </c>
      <c r="AY129" s="16" t="s">
        <v>131</v>
      </c>
      <c r="BE129" s="228">
        <f>IF(N129="základní",J129,0)</f>
        <v>0</v>
      </c>
      <c r="BF129" s="228">
        <f>IF(N129="snížená",J129,0)</f>
        <v>0</v>
      </c>
      <c r="BG129" s="228">
        <f>IF(N129="zákl. přenesená",J129,0)</f>
        <v>0</v>
      </c>
      <c r="BH129" s="228">
        <f>IF(N129="sníž. přenesená",J129,0)</f>
        <v>0</v>
      </c>
      <c r="BI129" s="228">
        <f>IF(N129="nulová",J129,0)</f>
        <v>0</v>
      </c>
      <c r="BJ129" s="16" t="s">
        <v>81</v>
      </c>
      <c r="BK129" s="228">
        <f>ROUND(I129*H129,2)</f>
        <v>0</v>
      </c>
      <c r="BL129" s="16" t="s">
        <v>138</v>
      </c>
      <c r="BM129" s="227" t="s">
        <v>610</v>
      </c>
    </row>
    <row r="130" spans="1:47" s="2" customFormat="1" ht="12">
      <c r="A130" s="37"/>
      <c r="B130" s="38"/>
      <c r="C130" s="39"/>
      <c r="D130" s="229" t="s">
        <v>140</v>
      </c>
      <c r="E130" s="39"/>
      <c r="F130" s="230" t="s">
        <v>611</v>
      </c>
      <c r="G130" s="39"/>
      <c r="H130" s="39"/>
      <c r="I130" s="231"/>
      <c r="J130" s="39"/>
      <c r="K130" s="39"/>
      <c r="L130" s="43"/>
      <c r="M130" s="232"/>
      <c r="N130" s="233"/>
      <c r="O130" s="90"/>
      <c r="P130" s="90"/>
      <c r="Q130" s="90"/>
      <c r="R130" s="90"/>
      <c r="S130" s="90"/>
      <c r="T130" s="90"/>
      <c r="U130" s="91"/>
      <c r="V130" s="37"/>
      <c r="W130" s="37"/>
      <c r="X130" s="37"/>
      <c r="Y130" s="37"/>
      <c r="Z130" s="37"/>
      <c r="AA130" s="37"/>
      <c r="AB130" s="37"/>
      <c r="AC130" s="37"/>
      <c r="AD130" s="37"/>
      <c r="AE130" s="37"/>
      <c r="AT130" s="16" t="s">
        <v>140</v>
      </c>
      <c r="AU130" s="16" t="s">
        <v>83</v>
      </c>
    </row>
    <row r="131" spans="1:47" s="2" customFormat="1" ht="12">
      <c r="A131" s="37"/>
      <c r="B131" s="38"/>
      <c r="C131" s="39"/>
      <c r="D131" s="234" t="s">
        <v>142</v>
      </c>
      <c r="E131" s="39"/>
      <c r="F131" s="235" t="s">
        <v>612</v>
      </c>
      <c r="G131" s="39"/>
      <c r="H131" s="39"/>
      <c r="I131" s="231"/>
      <c r="J131" s="39"/>
      <c r="K131" s="39"/>
      <c r="L131" s="43"/>
      <c r="M131" s="232"/>
      <c r="N131" s="233"/>
      <c r="O131" s="90"/>
      <c r="P131" s="90"/>
      <c r="Q131" s="90"/>
      <c r="R131" s="90"/>
      <c r="S131" s="90"/>
      <c r="T131" s="90"/>
      <c r="U131" s="91"/>
      <c r="V131" s="37"/>
      <c r="W131" s="37"/>
      <c r="X131" s="37"/>
      <c r="Y131" s="37"/>
      <c r="Z131" s="37"/>
      <c r="AA131" s="37"/>
      <c r="AB131" s="37"/>
      <c r="AC131" s="37"/>
      <c r="AD131" s="37"/>
      <c r="AE131" s="37"/>
      <c r="AT131" s="16" t="s">
        <v>142</v>
      </c>
      <c r="AU131" s="16" t="s">
        <v>83</v>
      </c>
    </row>
    <row r="132" spans="1:51" s="13" customFormat="1" ht="12">
      <c r="A132" s="13"/>
      <c r="B132" s="236"/>
      <c r="C132" s="237"/>
      <c r="D132" s="234" t="s">
        <v>144</v>
      </c>
      <c r="E132" s="238" t="s">
        <v>1</v>
      </c>
      <c r="F132" s="239" t="s">
        <v>613</v>
      </c>
      <c r="G132" s="237"/>
      <c r="H132" s="240">
        <v>184</v>
      </c>
      <c r="I132" s="241"/>
      <c r="J132" s="237"/>
      <c r="K132" s="237"/>
      <c r="L132" s="242"/>
      <c r="M132" s="243"/>
      <c r="N132" s="244"/>
      <c r="O132" s="244"/>
      <c r="P132" s="244"/>
      <c r="Q132" s="244"/>
      <c r="R132" s="244"/>
      <c r="S132" s="244"/>
      <c r="T132" s="244"/>
      <c r="U132" s="245"/>
      <c r="V132" s="13"/>
      <c r="W132" s="13"/>
      <c r="X132" s="13"/>
      <c r="Y132" s="13"/>
      <c r="Z132" s="13"/>
      <c r="AA132" s="13"/>
      <c r="AB132" s="13"/>
      <c r="AC132" s="13"/>
      <c r="AD132" s="13"/>
      <c r="AE132" s="13"/>
      <c r="AT132" s="246" t="s">
        <v>144</v>
      </c>
      <c r="AU132" s="246" t="s">
        <v>83</v>
      </c>
      <c r="AV132" s="13" t="s">
        <v>83</v>
      </c>
      <c r="AW132" s="13" t="s">
        <v>30</v>
      </c>
      <c r="AX132" s="13" t="s">
        <v>81</v>
      </c>
      <c r="AY132" s="246" t="s">
        <v>131</v>
      </c>
    </row>
    <row r="133" spans="1:65" s="2" customFormat="1" ht="44.25" customHeight="1">
      <c r="A133" s="37"/>
      <c r="B133" s="38"/>
      <c r="C133" s="216" t="s">
        <v>153</v>
      </c>
      <c r="D133" s="216" t="s">
        <v>133</v>
      </c>
      <c r="E133" s="217" t="s">
        <v>614</v>
      </c>
      <c r="F133" s="218" t="s">
        <v>615</v>
      </c>
      <c r="G133" s="219" t="s">
        <v>136</v>
      </c>
      <c r="H133" s="220">
        <v>184</v>
      </c>
      <c r="I133" s="221"/>
      <c r="J133" s="222">
        <f>ROUND(I133*H133,2)</f>
        <v>0</v>
      </c>
      <c r="K133" s="218" t="s">
        <v>137</v>
      </c>
      <c r="L133" s="43"/>
      <c r="M133" s="223" t="s">
        <v>1</v>
      </c>
      <c r="N133" s="224" t="s">
        <v>38</v>
      </c>
      <c r="O133" s="90"/>
      <c r="P133" s="225">
        <f>O133*H133</f>
        <v>0</v>
      </c>
      <c r="Q133" s="225">
        <v>0</v>
      </c>
      <c r="R133" s="225">
        <f>Q133*H133</f>
        <v>0</v>
      </c>
      <c r="S133" s="225">
        <v>0</v>
      </c>
      <c r="T133" s="225">
        <f>S133*H133</f>
        <v>0</v>
      </c>
      <c r="U133" s="226" t="s">
        <v>1</v>
      </c>
      <c r="V133" s="37"/>
      <c r="W133" s="37"/>
      <c r="X133" s="37"/>
      <c r="Y133" s="37"/>
      <c r="Z133" s="37"/>
      <c r="AA133" s="37"/>
      <c r="AB133" s="37"/>
      <c r="AC133" s="37"/>
      <c r="AD133" s="37"/>
      <c r="AE133" s="37"/>
      <c r="AR133" s="227" t="s">
        <v>138</v>
      </c>
      <c r="AT133" s="227" t="s">
        <v>133</v>
      </c>
      <c r="AU133" s="227" t="s">
        <v>83</v>
      </c>
      <c r="AY133" s="16" t="s">
        <v>131</v>
      </c>
      <c r="BE133" s="228">
        <f>IF(N133="základní",J133,0)</f>
        <v>0</v>
      </c>
      <c r="BF133" s="228">
        <f>IF(N133="snížená",J133,0)</f>
        <v>0</v>
      </c>
      <c r="BG133" s="228">
        <f>IF(N133="zákl. přenesená",J133,0)</f>
        <v>0</v>
      </c>
      <c r="BH133" s="228">
        <f>IF(N133="sníž. přenesená",J133,0)</f>
        <v>0</v>
      </c>
      <c r="BI133" s="228">
        <f>IF(N133="nulová",J133,0)</f>
        <v>0</v>
      </c>
      <c r="BJ133" s="16" t="s">
        <v>81</v>
      </c>
      <c r="BK133" s="228">
        <f>ROUND(I133*H133,2)</f>
        <v>0</v>
      </c>
      <c r="BL133" s="16" t="s">
        <v>138</v>
      </c>
      <c r="BM133" s="227" t="s">
        <v>616</v>
      </c>
    </row>
    <row r="134" spans="1:47" s="2" customFormat="1" ht="12">
      <c r="A134" s="37"/>
      <c r="B134" s="38"/>
      <c r="C134" s="39"/>
      <c r="D134" s="229" t="s">
        <v>140</v>
      </c>
      <c r="E134" s="39"/>
      <c r="F134" s="230" t="s">
        <v>617</v>
      </c>
      <c r="G134" s="39"/>
      <c r="H134" s="39"/>
      <c r="I134" s="231"/>
      <c r="J134" s="39"/>
      <c r="K134" s="39"/>
      <c r="L134" s="43"/>
      <c r="M134" s="232"/>
      <c r="N134" s="233"/>
      <c r="O134" s="90"/>
      <c r="P134" s="90"/>
      <c r="Q134" s="90"/>
      <c r="R134" s="90"/>
      <c r="S134" s="90"/>
      <c r="T134" s="90"/>
      <c r="U134" s="91"/>
      <c r="V134" s="37"/>
      <c r="W134" s="37"/>
      <c r="X134" s="37"/>
      <c r="Y134" s="37"/>
      <c r="Z134" s="37"/>
      <c r="AA134" s="37"/>
      <c r="AB134" s="37"/>
      <c r="AC134" s="37"/>
      <c r="AD134" s="37"/>
      <c r="AE134" s="37"/>
      <c r="AT134" s="16" t="s">
        <v>140</v>
      </c>
      <c r="AU134" s="16" t="s">
        <v>83</v>
      </c>
    </row>
    <row r="135" spans="1:51" s="13" customFormat="1" ht="12">
      <c r="A135" s="13"/>
      <c r="B135" s="236"/>
      <c r="C135" s="237"/>
      <c r="D135" s="234" t="s">
        <v>144</v>
      </c>
      <c r="E135" s="238" t="s">
        <v>1</v>
      </c>
      <c r="F135" s="239" t="s">
        <v>613</v>
      </c>
      <c r="G135" s="237"/>
      <c r="H135" s="240">
        <v>184</v>
      </c>
      <c r="I135" s="241"/>
      <c r="J135" s="237"/>
      <c r="K135" s="237"/>
      <c r="L135" s="242"/>
      <c r="M135" s="243"/>
      <c r="N135" s="244"/>
      <c r="O135" s="244"/>
      <c r="P135" s="244"/>
      <c r="Q135" s="244"/>
      <c r="R135" s="244"/>
      <c r="S135" s="244"/>
      <c r="T135" s="244"/>
      <c r="U135" s="245"/>
      <c r="V135" s="13"/>
      <c r="W135" s="13"/>
      <c r="X135" s="13"/>
      <c r="Y135" s="13"/>
      <c r="Z135" s="13"/>
      <c r="AA135" s="13"/>
      <c r="AB135" s="13"/>
      <c r="AC135" s="13"/>
      <c r="AD135" s="13"/>
      <c r="AE135" s="13"/>
      <c r="AT135" s="246" t="s">
        <v>144</v>
      </c>
      <c r="AU135" s="246" t="s">
        <v>83</v>
      </c>
      <c r="AV135" s="13" t="s">
        <v>83</v>
      </c>
      <c r="AW135" s="13" t="s">
        <v>30</v>
      </c>
      <c r="AX135" s="13" t="s">
        <v>81</v>
      </c>
      <c r="AY135" s="246" t="s">
        <v>131</v>
      </c>
    </row>
    <row r="136" spans="1:65" s="2" customFormat="1" ht="62.7" customHeight="1">
      <c r="A136" s="37"/>
      <c r="B136" s="38"/>
      <c r="C136" s="216" t="s">
        <v>138</v>
      </c>
      <c r="D136" s="216" t="s">
        <v>133</v>
      </c>
      <c r="E136" s="217" t="s">
        <v>184</v>
      </c>
      <c r="F136" s="218" t="s">
        <v>185</v>
      </c>
      <c r="G136" s="219" t="s">
        <v>170</v>
      </c>
      <c r="H136" s="220">
        <v>48.4</v>
      </c>
      <c r="I136" s="221"/>
      <c r="J136" s="222">
        <f>ROUND(I136*H136,2)</f>
        <v>0</v>
      </c>
      <c r="K136" s="218" t="s">
        <v>1</v>
      </c>
      <c r="L136" s="43"/>
      <c r="M136" s="223" t="s">
        <v>1</v>
      </c>
      <c r="N136" s="224" t="s">
        <v>38</v>
      </c>
      <c r="O136" s="90"/>
      <c r="P136" s="225">
        <f>O136*H136</f>
        <v>0</v>
      </c>
      <c r="Q136" s="225">
        <v>0</v>
      </c>
      <c r="R136" s="225">
        <f>Q136*H136</f>
        <v>0</v>
      </c>
      <c r="S136" s="225">
        <v>0</v>
      </c>
      <c r="T136" s="225">
        <f>S136*H136</f>
        <v>0</v>
      </c>
      <c r="U136" s="226" t="s">
        <v>1</v>
      </c>
      <c r="V136" s="37"/>
      <c r="W136" s="37"/>
      <c r="X136" s="37"/>
      <c r="Y136" s="37"/>
      <c r="Z136" s="37"/>
      <c r="AA136" s="37"/>
      <c r="AB136" s="37"/>
      <c r="AC136" s="37"/>
      <c r="AD136" s="37"/>
      <c r="AE136" s="37"/>
      <c r="AR136" s="227" t="s">
        <v>138</v>
      </c>
      <c r="AT136" s="227" t="s">
        <v>133</v>
      </c>
      <c r="AU136" s="227" t="s">
        <v>83</v>
      </c>
      <c r="AY136" s="16" t="s">
        <v>131</v>
      </c>
      <c r="BE136" s="228">
        <f>IF(N136="základní",J136,0)</f>
        <v>0</v>
      </c>
      <c r="BF136" s="228">
        <f>IF(N136="snížená",J136,0)</f>
        <v>0</v>
      </c>
      <c r="BG136" s="228">
        <f>IF(N136="zákl. přenesená",J136,0)</f>
        <v>0</v>
      </c>
      <c r="BH136" s="228">
        <f>IF(N136="sníž. přenesená",J136,0)</f>
        <v>0</v>
      </c>
      <c r="BI136" s="228">
        <f>IF(N136="nulová",J136,0)</f>
        <v>0</v>
      </c>
      <c r="BJ136" s="16" t="s">
        <v>81</v>
      </c>
      <c r="BK136" s="228">
        <f>ROUND(I136*H136,2)</f>
        <v>0</v>
      </c>
      <c r="BL136" s="16" t="s">
        <v>138</v>
      </c>
      <c r="BM136" s="227" t="s">
        <v>618</v>
      </c>
    </row>
    <row r="137" spans="1:51" s="13" customFormat="1" ht="12">
      <c r="A137" s="13"/>
      <c r="B137" s="236"/>
      <c r="C137" s="237"/>
      <c r="D137" s="234" t="s">
        <v>144</v>
      </c>
      <c r="E137" s="238" t="s">
        <v>1</v>
      </c>
      <c r="F137" s="239" t="s">
        <v>619</v>
      </c>
      <c r="G137" s="237"/>
      <c r="H137" s="240">
        <v>48.4</v>
      </c>
      <c r="I137" s="241"/>
      <c r="J137" s="237"/>
      <c r="K137" s="237"/>
      <c r="L137" s="242"/>
      <c r="M137" s="243"/>
      <c r="N137" s="244"/>
      <c r="O137" s="244"/>
      <c r="P137" s="244"/>
      <c r="Q137" s="244"/>
      <c r="R137" s="244"/>
      <c r="S137" s="244"/>
      <c r="T137" s="244"/>
      <c r="U137" s="245"/>
      <c r="V137" s="13"/>
      <c r="W137" s="13"/>
      <c r="X137" s="13"/>
      <c r="Y137" s="13"/>
      <c r="Z137" s="13"/>
      <c r="AA137" s="13"/>
      <c r="AB137" s="13"/>
      <c r="AC137" s="13"/>
      <c r="AD137" s="13"/>
      <c r="AE137" s="13"/>
      <c r="AT137" s="246" t="s">
        <v>144</v>
      </c>
      <c r="AU137" s="246" t="s">
        <v>83</v>
      </c>
      <c r="AV137" s="13" t="s">
        <v>83</v>
      </c>
      <c r="AW137" s="13" t="s">
        <v>30</v>
      </c>
      <c r="AX137" s="13" t="s">
        <v>81</v>
      </c>
      <c r="AY137" s="246" t="s">
        <v>131</v>
      </c>
    </row>
    <row r="138" spans="1:65" s="2" customFormat="1" ht="37.8" customHeight="1">
      <c r="A138" s="37"/>
      <c r="B138" s="38"/>
      <c r="C138" s="216" t="s">
        <v>167</v>
      </c>
      <c r="D138" s="216" t="s">
        <v>133</v>
      </c>
      <c r="E138" s="217" t="s">
        <v>203</v>
      </c>
      <c r="F138" s="218" t="s">
        <v>204</v>
      </c>
      <c r="G138" s="219" t="s">
        <v>170</v>
      </c>
      <c r="H138" s="220">
        <v>48.4</v>
      </c>
      <c r="I138" s="221"/>
      <c r="J138" s="222">
        <f>ROUND(I138*H138,2)</f>
        <v>0</v>
      </c>
      <c r="K138" s="218" t="s">
        <v>137</v>
      </c>
      <c r="L138" s="43"/>
      <c r="M138" s="223" t="s">
        <v>1</v>
      </c>
      <c r="N138" s="224" t="s">
        <v>38</v>
      </c>
      <c r="O138" s="90"/>
      <c r="P138" s="225">
        <f>O138*H138</f>
        <v>0</v>
      </c>
      <c r="Q138" s="225">
        <v>0</v>
      </c>
      <c r="R138" s="225">
        <f>Q138*H138</f>
        <v>0</v>
      </c>
      <c r="S138" s="225">
        <v>0</v>
      </c>
      <c r="T138" s="225">
        <f>S138*H138</f>
        <v>0</v>
      </c>
      <c r="U138" s="226" t="s">
        <v>1</v>
      </c>
      <c r="V138" s="37"/>
      <c r="W138" s="37"/>
      <c r="X138" s="37"/>
      <c r="Y138" s="37"/>
      <c r="Z138" s="37"/>
      <c r="AA138" s="37"/>
      <c r="AB138" s="37"/>
      <c r="AC138" s="37"/>
      <c r="AD138" s="37"/>
      <c r="AE138" s="37"/>
      <c r="AR138" s="227" t="s">
        <v>138</v>
      </c>
      <c r="AT138" s="227" t="s">
        <v>133</v>
      </c>
      <c r="AU138" s="227" t="s">
        <v>83</v>
      </c>
      <c r="AY138" s="16" t="s">
        <v>131</v>
      </c>
      <c r="BE138" s="228">
        <f>IF(N138="základní",J138,0)</f>
        <v>0</v>
      </c>
      <c r="BF138" s="228">
        <f>IF(N138="snížená",J138,0)</f>
        <v>0</v>
      </c>
      <c r="BG138" s="228">
        <f>IF(N138="zákl. přenesená",J138,0)</f>
        <v>0</v>
      </c>
      <c r="BH138" s="228">
        <f>IF(N138="sníž. přenesená",J138,0)</f>
        <v>0</v>
      </c>
      <c r="BI138" s="228">
        <f>IF(N138="nulová",J138,0)</f>
        <v>0</v>
      </c>
      <c r="BJ138" s="16" t="s">
        <v>81</v>
      </c>
      <c r="BK138" s="228">
        <f>ROUND(I138*H138,2)</f>
        <v>0</v>
      </c>
      <c r="BL138" s="16" t="s">
        <v>138</v>
      </c>
      <c r="BM138" s="227" t="s">
        <v>620</v>
      </c>
    </row>
    <row r="139" spans="1:47" s="2" customFormat="1" ht="12">
      <c r="A139" s="37"/>
      <c r="B139" s="38"/>
      <c r="C139" s="39"/>
      <c r="D139" s="229" t="s">
        <v>140</v>
      </c>
      <c r="E139" s="39"/>
      <c r="F139" s="230" t="s">
        <v>206</v>
      </c>
      <c r="G139" s="39"/>
      <c r="H139" s="39"/>
      <c r="I139" s="231"/>
      <c r="J139" s="39"/>
      <c r="K139" s="39"/>
      <c r="L139" s="43"/>
      <c r="M139" s="232"/>
      <c r="N139" s="233"/>
      <c r="O139" s="90"/>
      <c r="P139" s="90"/>
      <c r="Q139" s="90"/>
      <c r="R139" s="90"/>
      <c r="S139" s="90"/>
      <c r="T139" s="90"/>
      <c r="U139" s="91"/>
      <c r="V139" s="37"/>
      <c r="W139" s="37"/>
      <c r="X139" s="37"/>
      <c r="Y139" s="37"/>
      <c r="Z139" s="37"/>
      <c r="AA139" s="37"/>
      <c r="AB139" s="37"/>
      <c r="AC139" s="37"/>
      <c r="AD139" s="37"/>
      <c r="AE139" s="37"/>
      <c r="AT139" s="16" t="s">
        <v>140</v>
      </c>
      <c r="AU139" s="16" t="s">
        <v>83</v>
      </c>
    </row>
    <row r="140" spans="1:47" s="2" customFormat="1" ht="12">
      <c r="A140" s="37"/>
      <c r="B140" s="38"/>
      <c r="C140" s="39"/>
      <c r="D140" s="234" t="s">
        <v>142</v>
      </c>
      <c r="E140" s="39"/>
      <c r="F140" s="235" t="s">
        <v>207</v>
      </c>
      <c r="G140" s="39"/>
      <c r="H140" s="39"/>
      <c r="I140" s="231"/>
      <c r="J140" s="39"/>
      <c r="K140" s="39"/>
      <c r="L140" s="43"/>
      <c r="M140" s="232"/>
      <c r="N140" s="233"/>
      <c r="O140" s="90"/>
      <c r="P140" s="90"/>
      <c r="Q140" s="90"/>
      <c r="R140" s="90"/>
      <c r="S140" s="90"/>
      <c r="T140" s="90"/>
      <c r="U140" s="91"/>
      <c r="V140" s="37"/>
      <c r="W140" s="37"/>
      <c r="X140" s="37"/>
      <c r="Y140" s="37"/>
      <c r="Z140" s="37"/>
      <c r="AA140" s="37"/>
      <c r="AB140" s="37"/>
      <c r="AC140" s="37"/>
      <c r="AD140" s="37"/>
      <c r="AE140" s="37"/>
      <c r="AT140" s="16" t="s">
        <v>142</v>
      </c>
      <c r="AU140" s="16" t="s">
        <v>83</v>
      </c>
    </row>
    <row r="141" spans="1:65" s="2" customFormat="1" ht="44.25" customHeight="1">
      <c r="A141" s="37"/>
      <c r="B141" s="38"/>
      <c r="C141" s="216" t="s">
        <v>177</v>
      </c>
      <c r="D141" s="216" t="s">
        <v>133</v>
      </c>
      <c r="E141" s="217" t="s">
        <v>209</v>
      </c>
      <c r="F141" s="218" t="s">
        <v>210</v>
      </c>
      <c r="G141" s="219" t="s">
        <v>199</v>
      </c>
      <c r="H141" s="220">
        <v>91.96</v>
      </c>
      <c r="I141" s="221"/>
      <c r="J141" s="222">
        <f>ROUND(I141*H141,2)</f>
        <v>0</v>
      </c>
      <c r="K141" s="218" t="s">
        <v>137</v>
      </c>
      <c r="L141" s="43"/>
      <c r="M141" s="223" t="s">
        <v>1</v>
      </c>
      <c r="N141" s="224" t="s">
        <v>38</v>
      </c>
      <c r="O141" s="90"/>
      <c r="P141" s="225">
        <f>O141*H141</f>
        <v>0</v>
      </c>
      <c r="Q141" s="225">
        <v>0</v>
      </c>
      <c r="R141" s="225">
        <f>Q141*H141</f>
        <v>0</v>
      </c>
      <c r="S141" s="225">
        <v>0</v>
      </c>
      <c r="T141" s="225">
        <f>S141*H141</f>
        <v>0</v>
      </c>
      <c r="U141" s="226" t="s">
        <v>1</v>
      </c>
      <c r="V141" s="37"/>
      <c r="W141" s="37"/>
      <c r="X141" s="37"/>
      <c r="Y141" s="37"/>
      <c r="Z141" s="37"/>
      <c r="AA141" s="37"/>
      <c r="AB141" s="37"/>
      <c r="AC141" s="37"/>
      <c r="AD141" s="37"/>
      <c r="AE141" s="37"/>
      <c r="AR141" s="227" t="s">
        <v>138</v>
      </c>
      <c r="AT141" s="227" t="s">
        <v>133</v>
      </c>
      <c r="AU141" s="227" t="s">
        <v>83</v>
      </c>
      <c r="AY141" s="16" t="s">
        <v>131</v>
      </c>
      <c r="BE141" s="228">
        <f>IF(N141="základní",J141,0)</f>
        <v>0</v>
      </c>
      <c r="BF141" s="228">
        <f>IF(N141="snížená",J141,0)</f>
        <v>0</v>
      </c>
      <c r="BG141" s="228">
        <f>IF(N141="zákl. přenesená",J141,0)</f>
        <v>0</v>
      </c>
      <c r="BH141" s="228">
        <f>IF(N141="sníž. přenesená",J141,0)</f>
        <v>0</v>
      </c>
      <c r="BI141" s="228">
        <f>IF(N141="nulová",J141,0)</f>
        <v>0</v>
      </c>
      <c r="BJ141" s="16" t="s">
        <v>81</v>
      </c>
      <c r="BK141" s="228">
        <f>ROUND(I141*H141,2)</f>
        <v>0</v>
      </c>
      <c r="BL141" s="16" t="s">
        <v>138</v>
      </c>
      <c r="BM141" s="227" t="s">
        <v>621</v>
      </c>
    </row>
    <row r="142" spans="1:47" s="2" customFormat="1" ht="12">
      <c r="A142" s="37"/>
      <c r="B142" s="38"/>
      <c r="C142" s="39"/>
      <c r="D142" s="229" t="s">
        <v>140</v>
      </c>
      <c r="E142" s="39"/>
      <c r="F142" s="230" t="s">
        <v>212</v>
      </c>
      <c r="G142" s="39"/>
      <c r="H142" s="39"/>
      <c r="I142" s="231"/>
      <c r="J142" s="39"/>
      <c r="K142" s="39"/>
      <c r="L142" s="43"/>
      <c r="M142" s="232"/>
      <c r="N142" s="233"/>
      <c r="O142" s="90"/>
      <c r="P142" s="90"/>
      <c r="Q142" s="90"/>
      <c r="R142" s="90"/>
      <c r="S142" s="90"/>
      <c r="T142" s="90"/>
      <c r="U142" s="91"/>
      <c r="V142" s="37"/>
      <c r="W142" s="37"/>
      <c r="X142" s="37"/>
      <c r="Y142" s="37"/>
      <c r="Z142" s="37"/>
      <c r="AA142" s="37"/>
      <c r="AB142" s="37"/>
      <c r="AC142" s="37"/>
      <c r="AD142" s="37"/>
      <c r="AE142" s="37"/>
      <c r="AT142" s="16" t="s">
        <v>140</v>
      </c>
      <c r="AU142" s="16" t="s">
        <v>83</v>
      </c>
    </row>
    <row r="143" spans="1:51" s="13" customFormat="1" ht="12">
      <c r="A143" s="13"/>
      <c r="B143" s="236"/>
      <c r="C143" s="237"/>
      <c r="D143" s="234" t="s">
        <v>144</v>
      </c>
      <c r="E143" s="238" t="s">
        <v>1</v>
      </c>
      <c r="F143" s="239" t="s">
        <v>622</v>
      </c>
      <c r="G143" s="237"/>
      <c r="H143" s="240">
        <v>91.96</v>
      </c>
      <c r="I143" s="241"/>
      <c r="J143" s="237"/>
      <c r="K143" s="237"/>
      <c r="L143" s="242"/>
      <c r="M143" s="243"/>
      <c r="N143" s="244"/>
      <c r="O143" s="244"/>
      <c r="P143" s="244"/>
      <c r="Q143" s="244"/>
      <c r="R143" s="244"/>
      <c r="S143" s="244"/>
      <c r="T143" s="244"/>
      <c r="U143" s="245"/>
      <c r="V143" s="13"/>
      <c r="W143" s="13"/>
      <c r="X143" s="13"/>
      <c r="Y143" s="13"/>
      <c r="Z143" s="13"/>
      <c r="AA143" s="13"/>
      <c r="AB143" s="13"/>
      <c r="AC143" s="13"/>
      <c r="AD143" s="13"/>
      <c r="AE143" s="13"/>
      <c r="AT143" s="246" t="s">
        <v>144</v>
      </c>
      <c r="AU143" s="246" t="s">
        <v>83</v>
      </c>
      <c r="AV143" s="13" t="s">
        <v>83</v>
      </c>
      <c r="AW143" s="13" t="s">
        <v>30</v>
      </c>
      <c r="AX143" s="13" t="s">
        <v>81</v>
      </c>
      <c r="AY143" s="246" t="s">
        <v>131</v>
      </c>
    </row>
    <row r="144" spans="1:65" s="2" customFormat="1" ht="44.25" customHeight="1">
      <c r="A144" s="37"/>
      <c r="B144" s="38"/>
      <c r="C144" s="216" t="s">
        <v>183</v>
      </c>
      <c r="D144" s="216" t="s">
        <v>133</v>
      </c>
      <c r="E144" s="217" t="s">
        <v>623</v>
      </c>
      <c r="F144" s="218" t="s">
        <v>624</v>
      </c>
      <c r="G144" s="219" t="s">
        <v>170</v>
      </c>
      <c r="H144" s="220">
        <v>52.8</v>
      </c>
      <c r="I144" s="221"/>
      <c r="J144" s="222">
        <f>ROUND(I144*H144,2)</f>
        <v>0</v>
      </c>
      <c r="K144" s="218" t="s">
        <v>137</v>
      </c>
      <c r="L144" s="43"/>
      <c r="M144" s="223" t="s">
        <v>1</v>
      </c>
      <c r="N144" s="224" t="s">
        <v>38</v>
      </c>
      <c r="O144" s="90"/>
      <c r="P144" s="225">
        <f>O144*H144</f>
        <v>0</v>
      </c>
      <c r="Q144" s="225">
        <v>0</v>
      </c>
      <c r="R144" s="225">
        <f>Q144*H144</f>
        <v>0</v>
      </c>
      <c r="S144" s="225">
        <v>0</v>
      </c>
      <c r="T144" s="225">
        <f>S144*H144</f>
        <v>0</v>
      </c>
      <c r="U144" s="226" t="s">
        <v>1</v>
      </c>
      <c r="V144" s="37"/>
      <c r="W144" s="37"/>
      <c r="X144" s="37"/>
      <c r="Y144" s="37"/>
      <c r="Z144" s="37"/>
      <c r="AA144" s="37"/>
      <c r="AB144" s="37"/>
      <c r="AC144" s="37"/>
      <c r="AD144" s="37"/>
      <c r="AE144" s="37"/>
      <c r="AR144" s="227" t="s">
        <v>138</v>
      </c>
      <c r="AT144" s="227" t="s">
        <v>133</v>
      </c>
      <c r="AU144" s="227" t="s">
        <v>83</v>
      </c>
      <c r="AY144" s="16" t="s">
        <v>131</v>
      </c>
      <c r="BE144" s="228">
        <f>IF(N144="základní",J144,0)</f>
        <v>0</v>
      </c>
      <c r="BF144" s="228">
        <f>IF(N144="snížená",J144,0)</f>
        <v>0</v>
      </c>
      <c r="BG144" s="228">
        <f>IF(N144="zákl. přenesená",J144,0)</f>
        <v>0</v>
      </c>
      <c r="BH144" s="228">
        <f>IF(N144="sníž. přenesená",J144,0)</f>
        <v>0</v>
      </c>
      <c r="BI144" s="228">
        <f>IF(N144="nulová",J144,0)</f>
        <v>0</v>
      </c>
      <c r="BJ144" s="16" t="s">
        <v>81</v>
      </c>
      <c r="BK144" s="228">
        <f>ROUND(I144*H144,2)</f>
        <v>0</v>
      </c>
      <c r="BL144" s="16" t="s">
        <v>138</v>
      </c>
      <c r="BM144" s="227" t="s">
        <v>625</v>
      </c>
    </row>
    <row r="145" spans="1:47" s="2" customFormat="1" ht="12">
      <c r="A145" s="37"/>
      <c r="B145" s="38"/>
      <c r="C145" s="39"/>
      <c r="D145" s="229" t="s">
        <v>140</v>
      </c>
      <c r="E145" s="39"/>
      <c r="F145" s="230" t="s">
        <v>626</v>
      </c>
      <c r="G145" s="39"/>
      <c r="H145" s="39"/>
      <c r="I145" s="231"/>
      <c r="J145" s="39"/>
      <c r="K145" s="39"/>
      <c r="L145" s="43"/>
      <c r="M145" s="232"/>
      <c r="N145" s="233"/>
      <c r="O145" s="90"/>
      <c r="P145" s="90"/>
      <c r="Q145" s="90"/>
      <c r="R145" s="90"/>
      <c r="S145" s="90"/>
      <c r="T145" s="90"/>
      <c r="U145" s="91"/>
      <c r="V145" s="37"/>
      <c r="W145" s="37"/>
      <c r="X145" s="37"/>
      <c r="Y145" s="37"/>
      <c r="Z145" s="37"/>
      <c r="AA145" s="37"/>
      <c r="AB145" s="37"/>
      <c r="AC145" s="37"/>
      <c r="AD145" s="37"/>
      <c r="AE145" s="37"/>
      <c r="AT145" s="16" t="s">
        <v>140</v>
      </c>
      <c r="AU145" s="16" t="s">
        <v>83</v>
      </c>
    </row>
    <row r="146" spans="1:47" s="2" customFormat="1" ht="12">
      <c r="A146" s="37"/>
      <c r="B146" s="38"/>
      <c r="C146" s="39"/>
      <c r="D146" s="234" t="s">
        <v>142</v>
      </c>
      <c r="E146" s="39"/>
      <c r="F146" s="235" t="s">
        <v>627</v>
      </c>
      <c r="G146" s="39"/>
      <c r="H146" s="39"/>
      <c r="I146" s="231"/>
      <c r="J146" s="39"/>
      <c r="K146" s="39"/>
      <c r="L146" s="43"/>
      <c r="M146" s="232"/>
      <c r="N146" s="233"/>
      <c r="O146" s="90"/>
      <c r="P146" s="90"/>
      <c r="Q146" s="90"/>
      <c r="R146" s="90"/>
      <c r="S146" s="90"/>
      <c r="T146" s="90"/>
      <c r="U146" s="91"/>
      <c r="V146" s="37"/>
      <c r="W146" s="37"/>
      <c r="X146" s="37"/>
      <c r="Y146" s="37"/>
      <c r="Z146" s="37"/>
      <c r="AA146" s="37"/>
      <c r="AB146" s="37"/>
      <c r="AC146" s="37"/>
      <c r="AD146" s="37"/>
      <c r="AE146" s="37"/>
      <c r="AT146" s="16" t="s">
        <v>142</v>
      </c>
      <c r="AU146" s="16" t="s">
        <v>83</v>
      </c>
    </row>
    <row r="147" spans="1:51" s="13" customFormat="1" ht="12">
      <c r="A147" s="13"/>
      <c r="B147" s="236"/>
      <c r="C147" s="237"/>
      <c r="D147" s="234" t="s">
        <v>144</v>
      </c>
      <c r="E147" s="238" t="s">
        <v>1</v>
      </c>
      <c r="F147" s="239" t="s">
        <v>628</v>
      </c>
      <c r="G147" s="237"/>
      <c r="H147" s="240">
        <v>52.8</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144</v>
      </c>
      <c r="AU147" s="246" t="s">
        <v>83</v>
      </c>
      <c r="AV147" s="13" t="s">
        <v>83</v>
      </c>
      <c r="AW147" s="13" t="s">
        <v>30</v>
      </c>
      <c r="AX147" s="13" t="s">
        <v>81</v>
      </c>
      <c r="AY147" s="246" t="s">
        <v>131</v>
      </c>
    </row>
    <row r="148" spans="1:65" s="2" customFormat="1" ht="66.75" customHeight="1">
      <c r="A148" s="37"/>
      <c r="B148" s="38"/>
      <c r="C148" s="216" t="s">
        <v>188</v>
      </c>
      <c r="D148" s="216" t="s">
        <v>133</v>
      </c>
      <c r="E148" s="217" t="s">
        <v>629</v>
      </c>
      <c r="F148" s="218" t="s">
        <v>630</v>
      </c>
      <c r="G148" s="219" t="s">
        <v>170</v>
      </c>
      <c r="H148" s="220">
        <v>39.6</v>
      </c>
      <c r="I148" s="221"/>
      <c r="J148" s="222">
        <f>ROUND(I148*H148,2)</f>
        <v>0</v>
      </c>
      <c r="K148" s="218" t="s">
        <v>137</v>
      </c>
      <c r="L148" s="43"/>
      <c r="M148" s="223" t="s">
        <v>1</v>
      </c>
      <c r="N148" s="224" t="s">
        <v>38</v>
      </c>
      <c r="O148" s="90"/>
      <c r="P148" s="225">
        <f>O148*H148</f>
        <v>0</v>
      </c>
      <c r="Q148" s="225">
        <v>0</v>
      </c>
      <c r="R148" s="225">
        <f>Q148*H148</f>
        <v>0</v>
      </c>
      <c r="S148" s="225">
        <v>0</v>
      </c>
      <c r="T148" s="225">
        <f>S148*H148</f>
        <v>0</v>
      </c>
      <c r="U148" s="226" t="s">
        <v>1</v>
      </c>
      <c r="V148" s="37"/>
      <c r="W148" s="37"/>
      <c r="X148" s="37"/>
      <c r="Y148" s="37"/>
      <c r="Z148" s="37"/>
      <c r="AA148" s="37"/>
      <c r="AB148" s="37"/>
      <c r="AC148" s="37"/>
      <c r="AD148" s="37"/>
      <c r="AE148" s="37"/>
      <c r="AR148" s="227" t="s">
        <v>138</v>
      </c>
      <c r="AT148" s="227" t="s">
        <v>133</v>
      </c>
      <c r="AU148" s="227" t="s">
        <v>83</v>
      </c>
      <c r="AY148" s="16" t="s">
        <v>131</v>
      </c>
      <c r="BE148" s="228">
        <f>IF(N148="základní",J148,0)</f>
        <v>0</v>
      </c>
      <c r="BF148" s="228">
        <f>IF(N148="snížená",J148,0)</f>
        <v>0</v>
      </c>
      <c r="BG148" s="228">
        <f>IF(N148="zákl. přenesená",J148,0)</f>
        <v>0</v>
      </c>
      <c r="BH148" s="228">
        <f>IF(N148="sníž. přenesená",J148,0)</f>
        <v>0</v>
      </c>
      <c r="BI148" s="228">
        <f>IF(N148="nulová",J148,0)</f>
        <v>0</v>
      </c>
      <c r="BJ148" s="16" t="s">
        <v>81</v>
      </c>
      <c r="BK148" s="228">
        <f>ROUND(I148*H148,2)</f>
        <v>0</v>
      </c>
      <c r="BL148" s="16" t="s">
        <v>138</v>
      </c>
      <c r="BM148" s="227" t="s">
        <v>631</v>
      </c>
    </row>
    <row r="149" spans="1:47" s="2" customFormat="1" ht="12">
      <c r="A149" s="37"/>
      <c r="B149" s="38"/>
      <c r="C149" s="39"/>
      <c r="D149" s="229" t="s">
        <v>140</v>
      </c>
      <c r="E149" s="39"/>
      <c r="F149" s="230" t="s">
        <v>632</v>
      </c>
      <c r="G149" s="39"/>
      <c r="H149" s="39"/>
      <c r="I149" s="231"/>
      <c r="J149" s="39"/>
      <c r="K149" s="39"/>
      <c r="L149" s="43"/>
      <c r="M149" s="232"/>
      <c r="N149" s="233"/>
      <c r="O149" s="90"/>
      <c r="P149" s="90"/>
      <c r="Q149" s="90"/>
      <c r="R149" s="90"/>
      <c r="S149" s="90"/>
      <c r="T149" s="90"/>
      <c r="U149" s="91"/>
      <c r="V149" s="37"/>
      <c r="W149" s="37"/>
      <c r="X149" s="37"/>
      <c r="Y149" s="37"/>
      <c r="Z149" s="37"/>
      <c r="AA149" s="37"/>
      <c r="AB149" s="37"/>
      <c r="AC149" s="37"/>
      <c r="AD149" s="37"/>
      <c r="AE149" s="37"/>
      <c r="AT149" s="16" t="s">
        <v>140</v>
      </c>
      <c r="AU149" s="16" t="s">
        <v>83</v>
      </c>
    </row>
    <row r="150" spans="1:47" s="2" customFormat="1" ht="12">
      <c r="A150" s="37"/>
      <c r="B150" s="38"/>
      <c r="C150" s="39"/>
      <c r="D150" s="234" t="s">
        <v>142</v>
      </c>
      <c r="E150" s="39"/>
      <c r="F150" s="235" t="s">
        <v>633</v>
      </c>
      <c r="G150" s="39"/>
      <c r="H150" s="39"/>
      <c r="I150" s="231"/>
      <c r="J150" s="39"/>
      <c r="K150" s="39"/>
      <c r="L150" s="43"/>
      <c r="M150" s="232"/>
      <c r="N150" s="233"/>
      <c r="O150" s="90"/>
      <c r="P150" s="90"/>
      <c r="Q150" s="90"/>
      <c r="R150" s="90"/>
      <c r="S150" s="90"/>
      <c r="T150" s="90"/>
      <c r="U150" s="91"/>
      <c r="V150" s="37"/>
      <c r="W150" s="37"/>
      <c r="X150" s="37"/>
      <c r="Y150" s="37"/>
      <c r="Z150" s="37"/>
      <c r="AA150" s="37"/>
      <c r="AB150" s="37"/>
      <c r="AC150" s="37"/>
      <c r="AD150" s="37"/>
      <c r="AE150" s="37"/>
      <c r="AT150" s="16" t="s">
        <v>142</v>
      </c>
      <c r="AU150" s="16" t="s">
        <v>83</v>
      </c>
    </row>
    <row r="151" spans="1:51" s="13" customFormat="1" ht="12">
      <c r="A151" s="13"/>
      <c r="B151" s="236"/>
      <c r="C151" s="237"/>
      <c r="D151" s="234" t="s">
        <v>144</v>
      </c>
      <c r="E151" s="238" t="s">
        <v>1</v>
      </c>
      <c r="F151" s="239" t="s">
        <v>634</v>
      </c>
      <c r="G151" s="237"/>
      <c r="H151" s="240">
        <v>39.6</v>
      </c>
      <c r="I151" s="241"/>
      <c r="J151" s="237"/>
      <c r="K151" s="237"/>
      <c r="L151" s="242"/>
      <c r="M151" s="243"/>
      <c r="N151" s="244"/>
      <c r="O151" s="244"/>
      <c r="P151" s="244"/>
      <c r="Q151" s="244"/>
      <c r="R151" s="244"/>
      <c r="S151" s="244"/>
      <c r="T151" s="244"/>
      <c r="U151" s="245"/>
      <c r="V151" s="13"/>
      <c r="W151" s="13"/>
      <c r="X151" s="13"/>
      <c r="Y151" s="13"/>
      <c r="Z151" s="13"/>
      <c r="AA151" s="13"/>
      <c r="AB151" s="13"/>
      <c r="AC151" s="13"/>
      <c r="AD151" s="13"/>
      <c r="AE151" s="13"/>
      <c r="AT151" s="246" t="s">
        <v>144</v>
      </c>
      <c r="AU151" s="246" t="s">
        <v>83</v>
      </c>
      <c r="AV151" s="13" t="s">
        <v>83</v>
      </c>
      <c r="AW151" s="13" t="s">
        <v>30</v>
      </c>
      <c r="AX151" s="13" t="s">
        <v>81</v>
      </c>
      <c r="AY151" s="246" t="s">
        <v>131</v>
      </c>
    </row>
    <row r="152" spans="1:65" s="2" customFormat="1" ht="16.5" customHeight="1">
      <c r="A152" s="37"/>
      <c r="B152" s="38"/>
      <c r="C152" s="258" t="s">
        <v>195</v>
      </c>
      <c r="D152" s="258" t="s">
        <v>196</v>
      </c>
      <c r="E152" s="259" t="s">
        <v>635</v>
      </c>
      <c r="F152" s="260" t="s">
        <v>636</v>
      </c>
      <c r="G152" s="261" t="s">
        <v>199</v>
      </c>
      <c r="H152" s="262">
        <v>75.24</v>
      </c>
      <c r="I152" s="263"/>
      <c r="J152" s="264">
        <f>ROUND(I152*H152,2)</f>
        <v>0</v>
      </c>
      <c r="K152" s="260" t="s">
        <v>137</v>
      </c>
      <c r="L152" s="265"/>
      <c r="M152" s="266" t="s">
        <v>1</v>
      </c>
      <c r="N152" s="267" t="s">
        <v>38</v>
      </c>
      <c r="O152" s="90"/>
      <c r="P152" s="225">
        <f>O152*H152</f>
        <v>0</v>
      </c>
      <c r="Q152" s="225">
        <v>1</v>
      </c>
      <c r="R152" s="225">
        <f>Q152*H152</f>
        <v>75.24</v>
      </c>
      <c r="S152" s="225">
        <v>0</v>
      </c>
      <c r="T152" s="225">
        <f>S152*H152</f>
        <v>0</v>
      </c>
      <c r="U152" s="226" t="s">
        <v>1</v>
      </c>
      <c r="V152" s="37"/>
      <c r="W152" s="37"/>
      <c r="X152" s="37"/>
      <c r="Y152" s="37"/>
      <c r="Z152" s="37"/>
      <c r="AA152" s="37"/>
      <c r="AB152" s="37"/>
      <c r="AC152" s="37"/>
      <c r="AD152" s="37"/>
      <c r="AE152" s="37"/>
      <c r="AR152" s="227" t="s">
        <v>188</v>
      </c>
      <c r="AT152" s="227" t="s">
        <v>196</v>
      </c>
      <c r="AU152" s="227" t="s">
        <v>83</v>
      </c>
      <c r="AY152" s="16" t="s">
        <v>131</v>
      </c>
      <c r="BE152" s="228">
        <f>IF(N152="základní",J152,0)</f>
        <v>0</v>
      </c>
      <c r="BF152" s="228">
        <f>IF(N152="snížená",J152,0)</f>
        <v>0</v>
      </c>
      <c r="BG152" s="228">
        <f>IF(N152="zákl. přenesená",J152,0)</f>
        <v>0</v>
      </c>
      <c r="BH152" s="228">
        <f>IF(N152="sníž. přenesená",J152,0)</f>
        <v>0</v>
      </c>
      <c r="BI152" s="228">
        <f>IF(N152="nulová",J152,0)</f>
        <v>0</v>
      </c>
      <c r="BJ152" s="16" t="s">
        <v>81</v>
      </c>
      <c r="BK152" s="228">
        <f>ROUND(I152*H152,2)</f>
        <v>0</v>
      </c>
      <c r="BL152" s="16" t="s">
        <v>138</v>
      </c>
      <c r="BM152" s="227" t="s">
        <v>637</v>
      </c>
    </row>
    <row r="153" spans="1:51" s="13" customFormat="1" ht="12">
      <c r="A153" s="13"/>
      <c r="B153" s="236"/>
      <c r="C153" s="237"/>
      <c r="D153" s="234" t="s">
        <v>144</v>
      </c>
      <c r="E153" s="238" t="s">
        <v>1</v>
      </c>
      <c r="F153" s="239" t="s">
        <v>638</v>
      </c>
      <c r="G153" s="237"/>
      <c r="H153" s="240">
        <v>75.24</v>
      </c>
      <c r="I153" s="241"/>
      <c r="J153" s="237"/>
      <c r="K153" s="237"/>
      <c r="L153" s="242"/>
      <c r="M153" s="243"/>
      <c r="N153" s="244"/>
      <c r="O153" s="244"/>
      <c r="P153" s="244"/>
      <c r="Q153" s="244"/>
      <c r="R153" s="244"/>
      <c r="S153" s="244"/>
      <c r="T153" s="244"/>
      <c r="U153" s="245"/>
      <c r="V153" s="13"/>
      <c r="W153" s="13"/>
      <c r="X153" s="13"/>
      <c r="Y153" s="13"/>
      <c r="Z153" s="13"/>
      <c r="AA153" s="13"/>
      <c r="AB153" s="13"/>
      <c r="AC153" s="13"/>
      <c r="AD153" s="13"/>
      <c r="AE153" s="13"/>
      <c r="AT153" s="246" t="s">
        <v>144</v>
      </c>
      <c r="AU153" s="246" t="s">
        <v>83</v>
      </c>
      <c r="AV153" s="13" t="s">
        <v>83</v>
      </c>
      <c r="AW153" s="13" t="s">
        <v>30</v>
      </c>
      <c r="AX153" s="13" t="s">
        <v>81</v>
      </c>
      <c r="AY153" s="246" t="s">
        <v>131</v>
      </c>
    </row>
    <row r="154" spans="1:63" s="12" customFormat="1" ht="22.8" customHeight="1">
      <c r="A154" s="12"/>
      <c r="B154" s="200"/>
      <c r="C154" s="201"/>
      <c r="D154" s="202" t="s">
        <v>72</v>
      </c>
      <c r="E154" s="214" t="s">
        <v>138</v>
      </c>
      <c r="F154" s="214" t="s">
        <v>239</v>
      </c>
      <c r="G154" s="201"/>
      <c r="H154" s="201"/>
      <c r="I154" s="204"/>
      <c r="J154" s="215">
        <f>BK154</f>
        <v>0</v>
      </c>
      <c r="K154" s="201"/>
      <c r="L154" s="206"/>
      <c r="M154" s="207"/>
      <c r="N154" s="208"/>
      <c r="O154" s="208"/>
      <c r="P154" s="209">
        <f>SUM(P155:P158)</f>
        <v>0</v>
      </c>
      <c r="Q154" s="208"/>
      <c r="R154" s="209">
        <f>SUM(R155:R158)</f>
        <v>16.638776000000004</v>
      </c>
      <c r="S154" s="208"/>
      <c r="T154" s="209">
        <f>SUM(T155:T158)</f>
        <v>0</v>
      </c>
      <c r="U154" s="210"/>
      <c r="V154" s="12"/>
      <c r="W154" s="12"/>
      <c r="X154" s="12"/>
      <c r="Y154" s="12"/>
      <c r="Z154" s="12"/>
      <c r="AA154" s="12"/>
      <c r="AB154" s="12"/>
      <c r="AC154" s="12"/>
      <c r="AD154" s="12"/>
      <c r="AE154" s="12"/>
      <c r="AR154" s="211" t="s">
        <v>81</v>
      </c>
      <c r="AT154" s="212" t="s">
        <v>72</v>
      </c>
      <c r="AU154" s="212" t="s">
        <v>81</v>
      </c>
      <c r="AY154" s="211" t="s">
        <v>131</v>
      </c>
      <c r="BK154" s="213">
        <f>SUM(BK155:BK158)</f>
        <v>0</v>
      </c>
    </row>
    <row r="155" spans="1:65" s="2" customFormat="1" ht="33" customHeight="1">
      <c r="A155" s="37"/>
      <c r="B155" s="38"/>
      <c r="C155" s="216" t="s">
        <v>202</v>
      </c>
      <c r="D155" s="216" t="s">
        <v>133</v>
      </c>
      <c r="E155" s="217" t="s">
        <v>639</v>
      </c>
      <c r="F155" s="218" t="s">
        <v>640</v>
      </c>
      <c r="G155" s="219" t="s">
        <v>170</v>
      </c>
      <c r="H155" s="220">
        <v>8.8</v>
      </c>
      <c r="I155" s="221"/>
      <c r="J155" s="222">
        <f>ROUND(I155*H155,2)</f>
        <v>0</v>
      </c>
      <c r="K155" s="218" t="s">
        <v>137</v>
      </c>
      <c r="L155" s="43"/>
      <c r="M155" s="223" t="s">
        <v>1</v>
      </c>
      <c r="N155" s="224" t="s">
        <v>38</v>
      </c>
      <c r="O155" s="90"/>
      <c r="P155" s="225">
        <f>O155*H155</f>
        <v>0</v>
      </c>
      <c r="Q155" s="225">
        <v>1.89077</v>
      </c>
      <c r="R155" s="225">
        <f>Q155*H155</f>
        <v>16.638776000000004</v>
      </c>
      <c r="S155" s="225">
        <v>0</v>
      </c>
      <c r="T155" s="225">
        <f>S155*H155</f>
        <v>0</v>
      </c>
      <c r="U155" s="226" t="s">
        <v>1</v>
      </c>
      <c r="V155" s="37"/>
      <c r="W155" s="37"/>
      <c r="X155" s="37"/>
      <c r="Y155" s="37"/>
      <c r="Z155" s="37"/>
      <c r="AA155" s="37"/>
      <c r="AB155" s="37"/>
      <c r="AC155" s="37"/>
      <c r="AD155" s="37"/>
      <c r="AE155" s="37"/>
      <c r="AR155" s="227" t="s">
        <v>138</v>
      </c>
      <c r="AT155" s="227" t="s">
        <v>133</v>
      </c>
      <c r="AU155" s="227" t="s">
        <v>83</v>
      </c>
      <c r="AY155" s="16" t="s">
        <v>131</v>
      </c>
      <c r="BE155" s="228">
        <f>IF(N155="základní",J155,0)</f>
        <v>0</v>
      </c>
      <c r="BF155" s="228">
        <f>IF(N155="snížená",J155,0)</f>
        <v>0</v>
      </c>
      <c r="BG155" s="228">
        <f>IF(N155="zákl. přenesená",J155,0)</f>
        <v>0</v>
      </c>
      <c r="BH155" s="228">
        <f>IF(N155="sníž. přenesená",J155,0)</f>
        <v>0</v>
      </c>
      <c r="BI155" s="228">
        <f>IF(N155="nulová",J155,0)</f>
        <v>0</v>
      </c>
      <c r="BJ155" s="16" t="s">
        <v>81</v>
      </c>
      <c r="BK155" s="228">
        <f>ROUND(I155*H155,2)</f>
        <v>0</v>
      </c>
      <c r="BL155" s="16" t="s">
        <v>138</v>
      </c>
      <c r="BM155" s="227" t="s">
        <v>641</v>
      </c>
    </row>
    <row r="156" spans="1:47" s="2" customFormat="1" ht="12">
      <c r="A156" s="37"/>
      <c r="B156" s="38"/>
      <c r="C156" s="39"/>
      <c r="D156" s="229" t="s">
        <v>140</v>
      </c>
      <c r="E156" s="39"/>
      <c r="F156" s="230" t="s">
        <v>642</v>
      </c>
      <c r="G156" s="39"/>
      <c r="H156" s="39"/>
      <c r="I156" s="231"/>
      <c r="J156" s="39"/>
      <c r="K156" s="39"/>
      <c r="L156" s="43"/>
      <c r="M156" s="232"/>
      <c r="N156" s="233"/>
      <c r="O156" s="90"/>
      <c r="P156" s="90"/>
      <c r="Q156" s="90"/>
      <c r="R156" s="90"/>
      <c r="S156" s="90"/>
      <c r="T156" s="90"/>
      <c r="U156" s="91"/>
      <c r="V156" s="37"/>
      <c r="W156" s="37"/>
      <c r="X156" s="37"/>
      <c r="Y156" s="37"/>
      <c r="Z156" s="37"/>
      <c r="AA156" s="37"/>
      <c r="AB156" s="37"/>
      <c r="AC156" s="37"/>
      <c r="AD156" s="37"/>
      <c r="AE156" s="37"/>
      <c r="AT156" s="16" t="s">
        <v>140</v>
      </c>
      <c r="AU156" s="16" t="s">
        <v>83</v>
      </c>
    </row>
    <row r="157" spans="1:47" s="2" customFormat="1" ht="12">
      <c r="A157" s="37"/>
      <c r="B157" s="38"/>
      <c r="C157" s="39"/>
      <c r="D157" s="234" t="s">
        <v>142</v>
      </c>
      <c r="E157" s="39"/>
      <c r="F157" s="235" t="s">
        <v>643</v>
      </c>
      <c r="G157" s="39"/>
      <c r="H157" s="39"/>
      <c r="I157" s="231"/>
      <c r="J157" s="39"/>
      <c r="K157" s="39"/>
      <c r="L157" s="43"/>
      <c r="M157" s="232"/>
      <c r="N157" s="233"/>
      <c r="O157" s="90"/>
      <c r="P157" s="90"/>
      <c r="Q157" s="90"/>
      <c r="R157" s="90"/>
      <c r="S157" s="90"/>
      <c r="T157" s="90"/>
      <c r="U157" s="91"/>
      <c r="V157" s="37"/>
      <c r="W157" s="37"/>
      <c r="X157" s="37"/>
      <c r="Y157" s="37"/>
      <c r="Z157" s="37"/>
      <c r="AA157" s="37"/>
      <c r="AB157" s="37"/>
      <c r="AC157" s="37"/>
      <c r="AD157" s="37"/>
      <c r="AE157" s="37"/>
      <c r="AT157" s="16" t="s">
        <v>142</v>
      </c>
      <c r="AU157" s="16" t="s">
        <v>83</v>
      </c>
    </row>
    <row r="158" spans="1:51" s="13" customFormat="1" ht="12">
      <c r="A158" s="13"/>
      <c r="B158" s="236"/>
      <c r="C158" s="237"/>
      <c r="D158" s="234" t="s">
        <v>144</v>
      </c>
      <c r="E158" s="238" t="s">
        <v>1</v>
      </c>
      <c r="F158" s="239" t="s">
        <v>644</v>
      </c>
      <c r="G158" s="237"/>
      <c r="H158" s="240">
        <v>8.8</v>
      </c>
      <c r="I158" s="241"/>
      <c r="J158" s="237"/>
      <c r="K158" s="237"/>
      <c r="L158" s="242"/>
      <c r="M158" s="243"/>
      <c r="N158" s="244"/>
      <c r="O158" s="244"/>
      <c r="P158" s="244"/>
      <c r="Q158" s="244"/>
      <c r="R158" s="244"/>
      <c r="S158" s="244"/>
      <c r="T158" s="244"/>
      <c r="U158" s="245"/>
      <c r="V158" s="13"/>
      <c r="W158" s="13"/>
      <c r="X158" s="13"/>
      <c r="Y158" s="13"/>
      <c r="Z158" s="13"/>
      <c r="AA158" s="13"/>
      <c r="AB158" s="13"/>
      <c r="AC158" s="13"/>
      <c r="AD158" s="13"/>
      <c r="AE158" s="13"/>
      <c r="AT158" s="246" t="s">
        <v>144</v>
      </c>
      <c r="AU158" s="246" t="s">
        <v>83</v>
      </c>
      <c r="AV158" s="13" t="s">
        <v>83</v>
      </c>
      <c r="AW158" s="13" t="s">
        <v>30</v>
      </c>
      <c r="AX158" s="13" t="s">
        <v>81</v>
      </c>
      <c r="AY158" s="246" t="s">
        <v>131</v>
      </c>
    </row>
    <row r="159" spans="1:63" s="12" customFormat="1" ht="22.8" customHeight="1">
      <c r="A159" s="12"/>
      <c r="B159" s="200"/>
      <c r="C159" s="201"/>
      <c r="D159" s="202" t="s">
        <v>72</v>
      </c>
      <c r="E159" s="214" t="s">
        <v>167</v>
      </c>
      <c r="F159" s="214" t="s">
        <v>247</v>
      </c>
      <c r="G159" s="201"/>
      <c r="H159" s="201"/>
      <c r="I159" s="204"/>
      <c r="J159" s="215">
        <f>BK159</f>
        <v>0</v>
      </c>
      <c r="K159" s="201"/>
      <c r="L159" s="206"/>
      <c r="M159" s="207"/>
      <c r="N159" s="208"/>
      <c r="O159" s="208"/>
      <c r="P159" s="209">
        <f>SUM(P160:P161)</f>
        <v>0</v>
      </c>
      <c r="Q159" s="208"/>
      <c r="R159" s="209">
        <f>SUM(R160:R161)</f>
        <v>1.3403999999999998</v>
      </c>
      <c r="S159" s="208"/>
      <c r="T159" s="209">
        <f>SUM(T160:T161)</f>
        <v>0</v>
      </c>
      <c r="U159" s="210"/>
      <c r="V159" s="12"/>
      <c r="W159" s="12"/>
      <c r="X159" s="12"/>
      <c r="Y159" s="12"/>
      <c r="Z159" s="12"/>
      <c r="AA159" s="12"/>
      <c r="AB159" s="12"/>
      <c r="AC159" s="12"/>
      <c r="AD159" s="12"/>
      <c r="AE159" s="12"/>
      <c r="AR159" s="211" t="s">
        <v>81</v>
      </c>
      <c r="AT159" s="212" t="s">
        <v>72</v>
      </c>
      <c r="AU159" s="212" t="s">
        <v>81</v>
      </c>
      <c r="AY159" s="211" t="s">
        <v>131</v>
      </c>
      <c r="BK159" s="213">
        <f>SUM(BK160:BK161)</f>
        <v>0</v>
      </c>
    </row>
    <row r="160" spans="1:65" s="2" customFormat="1" ht="49.05" customHeight="1">
      <c r="A160" s="37"/>
      <c r="B160" s="38"/>
      <c r="C160" s="216" t="s">
        <v>208</v>
      </c>
      <c r="D160" s="216" t="s">
        <v>133</v>
      </c>
      <c r="E160" s="217" t="s">
        <v>645</v>
      </c>
      <c r="F160" s="218" t="s">
        <v>646</v>
      </c>
      <c r="G160" s="219" t="s">
        <v>136</v>
      </c>
      <c r="H160" s="220">
        <v>10</v>
      </c>
      <c r="I160" s="221"/>
      <c r="J160" s="222">
        <f>ROUND(I160*H160,2)</f>
        <v>0</v>
      </c>
      <c r="K160" s="218" t="s">
        <v>137</v>
      </c>
      <c r="L160" s="43"/>
      <c r="M160" s="223" t="s">
        <v>1</v>
      </c>
      <c r="N160" s="224" t="s">
        <v>38</v>
      </c>
      <c r="O160" s="90"/>
      <c r="P160" s="225">
        <f>O160*H160</f>
        <v>0</v>
      </c>
      <c r="Q160" s="225">
        <v>0.13404</v>
      </c>
      <c r="R160" s="225">
        <f>Q160*H160</f>
        <v>1.3403999999999998</v>
      </c>
      <c r="S160" s="225">
        <v>0</v>
      </c>
      <c r="T160" s="225">
        <f>S160*H160</f>
        <v>0</v>
      </c>
      <c r="U160" s="226" t="s">
        <v>1</v>
      </c>
      <c r="V160" s="37"/>
      <c r="W160" s="37"/>
      <c r="X160" s="37"/>
      <c r="Y160" s="37"/>
      <c r="Z160" s="37"/>
      <c r="AA160" s="37"/>
      <c r="AB160" s="37"/>
      <c r="AC160" s="37"/>
      <c r="AD160" s="37"/>
      <c r="AE160" s="37"/>
      <c r="AR160" s="227" t="s">
        <v>138</v>
      </c>
      <c r="AT160" s="227" t="s">
        <v>133</v>
      </c>
      <c r="AU160" s="227" t="s">
        <v>83</v>
      </c>
      <c r="AY160" s="16" t="s">
        <v>131</v>
      </c>
      <c r="BE160" s="228">
        <f>IF(N160="základní",J160,0)</f>
        <v>0</v>
      </c>
      <c r="BF160" s="228">
        <f>IF(N160="snížená",J160,0)</f>
        <v>0</v>
      </c>
      <c r="BG160" s="228">
        <f>IF(N160="zákl. přenesená",J160,0)</f>
        <v>0</v>
      </c>
      <c r="BH160" s="228">
        <f>IF(N160="sníž. přenesená",J160,0)</f>
        <v>0</v>
      </c>
      <c r="BI160" s="228">
        <f>IF(N160="nulová",J160,0)</f>
        <v>0</v>
      </c>
      <c r="BJ160" s="16" t="s">
        <v>81</v>
      </c>
      <c r="BK160" s="228">
        <f>ROUND(I160*H160,2)</f>
        <v>0</v>
      </c>
      <c r="BL160" s="16" t="s">
        <v>138</v>
      </c>
      <c r="BM160" s="227" t="s">
        <v>647</v>
      </c>
    </row>
    <row r="161" spans="1:47" s="2" customFormat="1" ht="12">
      <c r="A161" s="37"/>
      <c r="B161" s="38"/>
      <c r="C161" s="39"/>
      <c r="D161" s="229" t="s">
        <v>140</v>
      </c>
      <c r="E161" s="39"/>
      <c r="F161" s="230" t="s">
        <v>648</v>
      </c>
      <c r="G161" s="39"/>
      <c r="H161" s="39"/>
      <c r="I161" s="231"/>
      <c r="J161" s="39"/>
      <c r="K161" s="39"/>
      <c r="L161" s="43"/>
      <c r="M161" s="232"/>
      <c r="N161" s="233"/>
      <c r="O161" s="90"/>
      <c r="P161" s="90"/>
      <c r="Q161" s="90"/>
      <c r="R161" s="90"/>
      <c r="S161" s="90"/>
      <c r="T161" s="90"/>
      <c r="U161" s="91"/>
      <c r="V161" s="37"/>
      <c r="W161" s="37"/>
      <c r="X161" s="37"/>
      <c r="Y161" s="37"/>
      <c r="Z161" s="37"/>
      <c r="AA161" s="37"/>
      <c r="AB161" s="37"/>
      <c r="AC161" s="37"/>
      <c r="AD161" s="37"/>
      <c r="AE161" s="37"/>
      <c r="AT161" s="16" t="s">
        <v>140</v>
      </c>
      <c r="AU161" s="16" t="s">
        <v>83</v>
      </c>
    </row>
    <row r="162" spans="1:63" s="12" customFormat="1" ht="22.8" customHeight="1">
      <c r="A162" s="12"/>
      <c r="B162" s="200"/>
      <c r="C162" s="201"/>
      <c r="D162" s="202" t="s">
        <v>72</v>
      </c>
      <c r="E162" s="214" t="s">
        <v>188</v>
      </c>
      <c r="F162" s="214" t="s">
        <v>649</v>
      </c>
      <c r="G162" s="201"/>
      <c r="H162" s="201"/>
      <c r="I162" s="204"/>
      <c r="J162" s="215">
        <f>BK162</f>
        <v>0</v>
      </c>
      <c r="K162" s="201"/>
      <c r="L162" s="206"/>
      <c r="M162" s="207"/>
      <c r="N162" s="208"/>
      <c r="O162" s="208"/>
      <c r="P162" s="209">
        <f>SUM(P163:P200)</f>
        <v>0</v>
      </c>
      <c r="Q162" s="208"/>
      <c r="R162" s="209">
        <f>SUM(R163:R200)</f>
        <v>16.6443</v>
      </c>
      <c r="S162" s="208"/>
      <c r="T162" s="209">
        <f>SUM(T163:T200)</f>
        <v>0</v>
      </c>
      <c r="U162" s="210"/>
      <c r="V162" s="12"/>
      <c r="W162" s="12"/>
      <c r="X162" s="12"/>
      <c r="Y162" s="12"/>
      <c r="Z162" s="12"/>
      <c r="AA162" s="12"/>
      <c r="AB162" s="12"/>
      <c r="AC162" s="12"/>
      <c r="AD162" s="12"/>
      <c r="AE162" s="12"/>
      <c r="AR162" s="211" t="s">
        <v>81</v>
      </c>
      <c r="AT162" s="212" t="s">
        <v>72</v>
      </c>
      <c r="AU162" s="212" t="s">
        <v>81</v>
      </c>
      <c r="AY162" s="211" t="s">
        <v>131</v>
      </c>
      <c r="BK162" s="213">
        <f>SUM(BK163:BK200)</f>
        <v>0</v>
      </c>
    </row>
    <row r="163" spans="1:65" s="2" customFormat="1" ht="37.8" customHeight="1">
      <c r="A163" s="37"/>
      <c r="B163" s="38"/>
      <c r="C163" s="216" t="s">
        <v>214</v>
      </c>
      <c r="D163" s="216" t="s">
        <v>133</v>
      </c>
      <c r="E163" s="217" t="s">
        <v>650</v>
      </c>
      <c r="F163" s="218" t="s">
        <v>651</v>
      </c>
      <c r="G163" s="219" t="s">
        <v>162</v>
      </c>
      <c r="H163" s="220">
        <v>80</v>
      </c>
      <c r="I163" s="221"/>
      <c r="J163" s="222">
        <f>ROUND(I163*H163,2)</f>
        <v>0</v>
      </c>
      <c r="K163" s="218" t="s">
        <v>137</v>
      </c>
      <c r="L163" s="43"/>
      <c r="M163" s="223" t="s">
        <v>1</v>
      </c>
      <c r="N163" s="224" t="s">
        <v>38</v>
      </c>
      <c r="O163" s="90"/>
      <c r="P163" s="225">
        <f>O163*H163</f>
        <v>0</v>
      </c>
      <c r="Q163" s="225">
        <v>1E-05</v>
      </c>
      <c r="R163" s="225">
        <f>Q163*H163</f>
        <v>0.0008</v>
      </c>
      <c r="S163" s="225">
        <v>0</v>
      </c>
      <c r="T163" s="225">
        <f>S163*H163</f>
        <v>0</v>
      </c>
      <c r="U163" s="226" t="s">
        <v>1</v>
      </c>
      <c r="V163" s="37"/>
      <c r="W163" s="37"/>
      <c r="X163" s="37"/>
      <c r="Y163" s="37"/>
      <c r="Z163" s="37"/>
      <c r="AA163" s="37"/>
      <c r="AB163" s="37"/>
      <c r="AC163" s="37"/>
      <c r="AD163" s="37"/>
      <c r="AE163" s="37"/>
      <c r="AR163" s="227" t="s">
        <v>138</v>
      </c>
      <c r="AT163" s="227" t="s">
        <v>133</v>
      </c>
      <c r="AU163" s="227" t="s">
        <v>83</v>
      </c>
      <c r="AY163" s="16" t="s">
        <v>131</v>
      </c>
      <c r="BE163" s="228">
        <f>IF(N163="základní",J163,0)</f>
        <v>0</v>
      </c>
      <c r="BF163" s="228">
        <f>IF(N163="snížená",J163,0)</f>
        <v>0</v>
      </c>
      <c r="BG163" s="228">
        <f>IF(N163="zákl. přenesená",J163,0)</f>
        <v>0</v>
      </c>
      <c r="BH163" s="228">
        <f>IF(N163="sníž. přenesená",J163,0)</f>
        <v>0</v>
      </c>
      <c r="BI163" s="228">
        <f>IF(N163="nulová",J163,0)</f>
        <v>0</v>
      </c>
      <c r="BJ163" s="16" t="s">
        <v>81</v>
      </c>
      <c r="BK163" s="228">
        <f>ROUND(I163*H163,2)</f>
        <v>0</v>
      </c>
      <c r="BL163" s="16" t="s">
        <v>138</v>
      </c>
      <c r="BM163" s="227" t="s">
        <v>652</v>
      </c>
    </row>
    <row r="164" spans="1:47" s="2" customFormat="1" ht="12">
      <c r="A164" s="37"/>
      <c r="B164" s="38"/>
      <c r="C164" s="39"/>
      <c r="D164" s="229" t="s">
        <v>140</v>
      </c>
      <c r="E164" s="39"/>
      <c r="F164" s="230" t="s">
        <v>653</v>
      </c>
      <c r="G164" s="39"/>
      <c r="H164" s="39"/>
      <c r="I164" s="231"/>
      <c r="J164" s="39"/>
      <c r="K164" s="39"/>
      <c r="L164" s="43"/>
      <c r="M164" s="232"/>
      <c r="N164" s="233"/>
      <c r="O164" s="90"/>
      <c r="P164" s="90"/>
      <c r="Q164" s="90"/>
      <c r="R164" s="90"/>
      <c r="S164" s="90"/>
      <c r="T164" s="90"/>
      <c r="U164" s="91"/>
      <c r="V164" s="37"/>
      <c r="W164" s="37"/>
      <c r="X164" s="37"/>
      <c r="Y164" s="37"/>
      <c r="Z164" s="37"/>
      <c r="AA164" s="37"/>
      <c r="AB164" s="37"/>
      <c r="AC164" s="37"/>
      <c r="AD164" s="37"/>
      <c r="AE164" s="37"/>
      <c r="AT164" s="16" t="s">
        <v>140</v>
      </c>
      <c r="AU164" s="16" t="s">
        <v>83</v>
      </c>
    </row>
    <row r="165" spans="1:47" s="2" customFormat="1" ht="12">
      <c r="A165" s="37"/>
      <c r="B165" s="38"/>
      <c r="C165" s="39"/>
      <c r="D165" s="234" t="s">
        <v>142</v>
      </c>
      <c r="E165" s="39"/>
      <c r="F165" s="235" t="s">
        <v>654</v>
      </c>
      <c r="G165" s="39"/>
      <c r="H165" s="39"/>
      <c r="I165" s="231"/>
      <c r="J165" s="39"/>
      <c r="K165" s="39"/>
      <c r="L165" s="43"/>
      <c r="M165" s="232"/>
      <c r="N165" s="233"/>
      <c r="O165" s="90"/>
      <c r="P165" s="90"/>
      <c r="Q165" s="90"/>
      <c r="R165" s="90"/>
      <c r="S165" s="90"/>
      <c r="T165" s="90"/>
      <c r="U165" s="91"/>
      <c r="V165" s="37"/>
      <c r="W165" s="37"/>
      <c r="X165" s="37"/>
      <c r="Y165" s="37"/>
      <c r="Z165" s="37"/>
      <c r="AA165" s="37"/>
      <c r="AB165" s="37"/>
      <c r="AC165" s="37"/>
      <c r="AD165" s="37"/>
      <c r="AE165" s="37"/>
      <c r="AT165" s="16" t="s">
        <v>142</v>
      </c>
      <c r="AU165" s="16" t="s">
        <v>83</v>
      </c>
    </row>
    <row r="166" spans="1:51" s="13" customFormat="1" ht="12">
      <c r="A166" s="13"/>
      <c r="B166" s="236"/>
      <c r="C166" s="237"/>
      <c r="D166" s="234" t="s">
        <v>144</v>
      </c>
      <c r="E166" s="238" t="s">
        <v>1</v>
      </c>
      <c r="F166" s="239" t="s">
        <v>655</v>
      </c>
      <c r="G166" s="237"/>
      <c r="H166" s="240">
        <v>80</v>
      </c>
      <c r="I166" s="241"/>
      <c r="J166" s="237"/>
      <c r="K166" s="237"/>
      <c r="L166" s="242"/>
      <c r="M166" s="243"/>
      <c r="N166" s="244"/>
      <c r="O166" s="244"/>
      <c r="P166" s="244"/>
      <c r="Q166" s="244"/>
      <c r="R166" s="244"/>
      <c r="S166" s="244"/>
      <c r="T166" s="244"/>
      <c r="U166" s="245"/>
      <c r="V166" s="13"/>
      <c r="W166" s="13"/>
      <c r="X166" s="13"/>
      <c r="Y166" s="13"/>
      <c r="Z166" s="13"/>
      <c r="AA166" s="13"/>
      <c r="AB166" s="13"/>
      <c r="AC166" s="13"/>
      <c r="AD166" s="13"/>
      <c r="AE166" s="13"/>
      <c r="AT166" s="246" t="s">
        <v>144</v>
      </c>
      <c r="AU166" s="246" t="s">
        <v>83</v>
      </c>
      <c r="AV166" s="13" t="s">
        <v>83</v>
      </c>
      <c r="AW166" s="13" t="s">
        <v>30</v>
      </c>
      <c r="AX166" s="13" t="s">
        <v>81</v>
      </c>
      <c r="AY166" s="246" t="s">
        <v>131</v>
      </c>
    </row>
    <row r="167" spans="1:65" s="2" customFormat="1" ht="16.5" customHeight="1">
      <c r="A167" s="37"/>
      <c r="B167" s="38"/>
      <c r="C167" s="258" t="s">
        <v>223</v>
      </c>
      <c r="D167" s="258" t="s">
        <v>196</v>
      </c>
      <c r="E167" s="259" t="s">
        <v>656</v>
      </c>
      <c r="F167" s="260" t="s">
        <v>657</v>
      </c>
      <c r="G167" s="261" t="s">
        <v>162</v>
      </c>
      <c r="H167" s="262">
        <v>84</v>
      </c>
      <c r="I167" s="263"/>
      <c r="J167" s="264">
        <f>ROUND(I167*H167,2)</f>
        <v>0</v>
      </c>
      <c r="K167" s="260" t="s">
        <v>137</v>
      </c>
      <c r="L167" s="265"/>
      <c r="M167" s="266" t="s">
        <v>1</v>
      </c>
      <c r="N167" s="267" t="s">
        <v>38</v>
      </c>
      <c r="O167" s="90"/>
      <c r="P167" s="225">
        <f>O167*H167</f>
        <v>0</v>
      </c>
      <c r="Q167" s="225">
        <v>0.00267</v>
      </c>
      <c r="R167" s="225">
        <f>Q167*H167</f>
        <v>0.22428</v>
      </c>
      <c r="S167" s="225">
        <v>0</v>
      </c>
      <c r="T167" s="225">
        <f>S167*H167</f>
        <v>0</v>
      </c>
      <c r="U167" s="226" t="s">
        <v>1</v>
      </c>
      <c r="V167" s="37"/>
      <c r="W167" s="37"/>
      <c r="X167" s="37"/>
      <c r="Y167" s="37"/>
      <c r="Z167" s="37"/>
      <c r="AA167" s="37"/>
      <c r="AB167" s="37"/>
      <c r="AC167" s="37"/>
      <c r="AD167" s="37"/>
      <c r="AE167" s="37"/>
      <c r="AR167" s="227" t="s">
        <v>188</v>
      </c>
      <c r="AT167" s="227" t="s">
        <v>196</v>
      </c>
      <c r="AU167" s="227" t="s">
        <v>83</v>
      </c>
      <c r="AY167" s="16" t="s">
        <v>131</v>
      </c>
      <c r="BE167" s="228">
        <f>IF(N167="základní",J167,0)</f>
        <v>0</v>
      </c>
      <c r="BF167" s="228">
        <f>IF(N167="snížená",J167,0)</f>
        <v>0</v>
      </c>
      <c r="BG167" s="228">
        <f>IF(N167="zákl. přenesená",J167,0)</f>
        <v>0</v>
      </c>
      <c r="BH167" s="228">
        <f>IF(N167="sníž. přenesená",J167,0)</f>
        <v>0</v>
      </c>
      <c r="BI167" s="228">
        <f>IF(N167="nulová",J167,0)</f>
        <v>0</v>
      </c>
      <c r="BJ167" s="16" t="s">
        <v>81</v>
      </c>
      <c r="BK167" s="228">
        <f>ROUND(I167*H167,2)</f>
        <v>0</v>
      </c>
      <c r="BL167" s="16" t="s">
        <v>138</v>
      </c>
      <c r="BM167" s="227" t="s">
        <v>658</v>
      </c>
    </row>
    <row r="168" spans="1:51" s="13" customFormat="1" ht="12">
      <c r="A168" s="13"/>
      <c r="B168" s="236"/>
      <c r="C168" s="237"/>
      <c r="D168" s="234" t="s">
        <v>144</v>
      </c>
      <c r="E168" s="238" t="s">
        <v>1</v>
      </c>
      <c r="F168" s="239" t="s">
        <v>659</v>
      </c>
      <c r="G168" s="237"/>
      <c r="H168" s="240">
        <v>84</v>
      </c>
      <c r="I168" s="241"/>
      <c r="J168" s="237"/>
      <c r="K168" s="237"/>
      <c r="L168" s="242"/>
      <c r="M168" s="243"/>
      <c r="N168" s="244"/>
      <c r="O168" s="244"/>
      <c r="P168" s="244"/>
      <c r="Q168" s="244"/>
      <c r="R168" s="244"/>
      <c r="S168" s="244"/>
      <c r="T168" s="244"/>
      <c r="U168" s="245"/>
      <c r="V168" s="13"/>
      <c r="W168" s="13"/>
      <c r="X168" s="13"/>
      <c r="Y168" s="13"/>
      <c r="Z168" s="13"/>
      <c r="AA168" s="13"/>
      <c r="AB168" s="13"/>
      <c r="AC168" s="13"/>
      <c r="AD168" s="13"/>
      <c r="AE168" s="13"/>
      <c r="AT168" s="246" t="s">
        <v>144</v>
      </c>
      <c r="AU168" s="246" t="s">
        <v>83</v>
      </c>
      <c r="AV168" s="13" t="s">
        <v>83</v>
      </c>
      <c r="AW168" s="13" t="s">
        <v>30</v>
      </c>
      <c r="AX168" s="13" t="s">
        <v>81</v>
      </c>
      <c r="AY168" s="246" t="s">
        <v>131</v>
      </c>
    </row>
    <row r="169" spans="1:65" s="2" customFormat="1" ht="49.05" customHeight="1">
      <c r="A169" s="37"/>
      <c r="B169" s="38"/>
      <c r="C169" s="216" t="s">
        <v>230</v>
      </c>
      <c r="D169" s="216" t="s">
        <v>133</v>
      </c>
      <c r="E169" s="217" t="s">
        <v>660</v>
      </c>
      <c r="F169" s="218" t="s">
        <v>661</v>
      </c>
      <c r="G169" s="219" t="s">
        <v>289</v>
      </c>
      <c r="H169" s="220">
        <v>34</v>
      </c>
      <c r="I169" s="221"/>
      <c r="J169" s="222">
        <f>ROUND(I169*H169,2)</f>
        <v>0</v>
      </c>
      <c r="K169" s="218" t="s">
        <v>137</v>
      </c>
      <c r="L169" s="43"/>
      <c r="M169" s="223" t="s">
        <v>1</v>
      </c>
      <c r="N169" s="224" t="s">
        <v>38</v>
      </c>
      <c r="O169" s="90"/>
      <c r="P169" s="225">
        <f>O169*H169</f>
        <v>0</v>
      </c>
      <c r="Q169" s="225">
        <v>0</v>
      </c>
      <c r="R169" s="225">
        <f>Q169*H169</f>
        <v>0</v>
      </c>
      <c r="S169" s="225">
        <v>0</v>
      </c>
      <c r="T169" s="225">
        <f>S169*H169</f>
        <v>0</v>
      </c>
      <c r="U169" s="226" t="s">
        <v>1</v>
      </c>
      <c r="V169" s="37"/>
      <c r="W169" s="37"/>
      <c r="X169" s="37"/>
      <c r="Y169" s="37"/>
      <c r="Z169" s="37"/>
      <c r="AA169" s="37"/>
      <c r="AB169" s="37"/>
      <c r="AC169" s="37"/>
      <c r="AD169" s="37"/>
      <c r="AE169" s="37"/>
      <c r="AR169" s="227" t="s">
        <v>138</v>
      </c>
      <c r="AT169" s="227" t="s">
        <v>133</v>
      </c>
      <c r="AU169" s="227" t="s">
        <v>83</v>
      </c>
      <c r="AY169" s="16" t="s">
        <v>131</v>
      </c>
      <c r="BE169" s="228">
        <f>IF(N169="základní",J169,0)</f>
        <v>0</v>
      </c>
      <c r="BF169" s="228">
        <f>IF(N169="snížená",J169,0)</f>
        <v>0</v>
      </c>
      <c r="BG169" s="228">
        <f>IF(N169="zákl. přenesená",J169,0)</f>
        <v>0</v>
      </c>
      <c r="BH169" s="228">
        <f>IF(N169="sníž. přenesená",J169,0)</f>
        <v>0</v>
      </c>
      <c r="BI169" s="228">
        <f>IF(N169="nulová",J169,0)</f>
        <v>0</v>
      </c>
      <c r="BJ169" s="16" t="s">
        <v>81</v>
      </c>
      <c r="BK169" s="228">
        <f>ROUND(I169*H169,2)</f>
        <v>0</v>
      </c>
      <c r="BL169" s="16" t="s">
        <v>138</v>
      </c>
      <c r="BM169" s="227" t="s">
        <v>662</v>
      </c>
    </row>
    <row r="170" spans="1:47" s="2" customFormat="1" ht="12">
      <c r="A170" s="37"/>
      <c r="B170" s="38"/>
      <c r="C170" s="39"/>
      <c r="D170" s="229" t="s">
        <v>140</v>
      </c>
      <c r="E170" s="39"/>
      <c r="F170" s="230" t="s">
        <v>663</v>
      </c>
      <c r="G170" s="39"/>
      <c r="H170" s="39"/>
      <c r="I170" s="231"/>
      <c r="J170" s="39"/>
      <c r="K170" s="39"/>
      <c r="L170" s="43"/>
      <c r="M170" s="232"/>
      <c r="N170" s="233"/>
      <c r="O170" s="90"/>
      <c r="P170" s="90"/>
      <c r="Q170" s="90"/>
      <c r="R170" s="90"/>
      <c r="S170" s="90"/>
      <c r="T170" s="90"/>
      <c r="U170" s="91"/>
      <c r="V170" s="37"/>
      <c r="W170" s="37"/>
      <c r="X170" s="37"/>
      <c r="Y170" s="37"/>
      <c r="Z170" s="37"/>
      <c r="AA170" s="37"/>
      <c r="AB170" s="37"/>
      <c r="AC170" s="37"/>
      <c r="AD170" s="37"/>
      <c r="AE170" s="37"/>
      <c r="AT170" s="16" t="s">
        <v>140</v>
      </c>
      <c r="AU170" s="16" t="s">
        <v>83</v>
      </c>
    </row>
    <row r="171" spans="1:47" s="2" customFormat="1" ht="12">
      <c r="A171" s="37"/>
      <c r="B171" s="38"/>
      <c r="C171" s="39"/>
      <c r="D171" s="234" t="s">
        <v>142</v>
      </c>
      <c r="E171" s="39"/>
      <c r="F171" s="235" t="s">
        <v>664</v>
      </c>
      <c r="G171" s="39"/>
      <c r="H171" s="39"/>
      <c r="I171" s="231"/>
      <c r="J171" s="39"/>
      <c r="K171" s="39"/>
      <c r="L171" s="43"/>
      <c r="M171" s="232"/>
      <c r="N171" s="233"/>
      <c r="O171" s="90"/>
      <c r="P171" s="90"/>
      <c r="Q171" s="90"/>
      <c r="R171" s="90"/>
      <c r="S171" s="90"/>
      <c r="T171" s="90"/>
      <c r="U171" s="91"/>
      <c r="V171" s="37"/>
      <c r="W171" s="37"/>
      <c r="X171" s="37"/>
      <c r="Y171" s="37"/>
      <c r="Z171" s="37"/>
      <c r="AA171" s="37"/>
      <c r="AB171" s="37"/>
      <c r="AC171" s="37"/>
      <c r="AD171" s="37"/>
      <c r="AE171" s="37"/>
      <c r="AT171" s="16" t="s">
        <v>142</v>
      </c>
      <c r="AU171" s="16" t="s">
        <v>83</v>
      </c>
    </row>
    <row r="172" spans="1:51" s="13" customFormat="1" ht="12">
      <c r="A172" s="13"/>
      <c r="B172" s="236"/>
      <c r="C172" s="237"/>
      <c r="D172" s="234" t="s">
        <v>144</v>
      </c>
      <c r="E172" s="238" t="s">
        <v>1</v>
      </c>
      <c r="F172" s="239" t="s">
        <v>665</v>
      </c>
      <c r="G172" s="237"/>
      <c r="H172" s="240">
        <v>34</v>
      </c>
      <c r="I172" s="241"/>
      <c r="J172" s="237"/>
      <c r="K172" s="237"/>
      <c r="L172" s="242"/>
      <c r="M172" s="243"/>
      <c r="N172" s="244"/>
      <c r="O172" s="244"/>
      <c r="P172" s="244"/>
      <c r="Q172" s="244"/>
      <c r="R172" s="244"/>
      <c r="S172" s="244"/>
      <c r="T172" s="244"/>
      <c r="U172" s="245"/>
      <c r="V172" s="13"/>
      <c r="W172" s="13"/>
      <c r="X172" s="13"/>
      <c r="Y172" s="13"/>
      <c r="Z172" s="13"/>
      <c r="AA172" s="13"/>
      <c r="AB172" s="13"/>
      <c r="AC172" s="13"/>
      <c r="AD172" s="13"/>
      <c r="AE172" s="13"/>
      <c r="AT172" s="246" t="s">
        <v>144</v>
      </c>
      <c r="AU172" s="246" t="s">
        <v>83</v>
      </c>
      <c r="AV172" s="13" t="s">
        <v>83</v>
      </c>
      <c r="AW172" s="13" t="s">
        <v>30</v>
      </c>
      <c r="AX172" s="13" t="s">
        <v>81</v>
      </c>
      <c r="AY172" s="246" t="s">
        <v>131</v>
      </c>
    </row>
    <row r="173" spans="1:65" s="2" customFormat="1" ht="16.5" customHeight="1">
      <c r="A173" s="37"/>
      <c r="B173" s="38"/>
      <c r="C173" s="258" t="s">
        <v>8</v>
      </c>
      <c r="D173" s="258" t="s">
        <v>196</v>
      </c>
      <c r="E173" s="259" t="s">
        <v>666</v>
      </c>
      <c r="F173" s="260" t="s">
        <v>667</v>
      </c>
      <c r="G173" s="261" t="s">
        <v>289</v>
      </c>
      <c r="H173" s="262">
        <v>17</v>
      </c>
      <c r="I173" s="263"/>
      <c r="J173" s="264">
        <f>ROUND(I173*H173,2)</f>
        <v>0</v>
      </c>
      <c r="K173" s="260" t="s">
        <v>668</v>
      </c>
      <c r="L173" s="265"/>
      <c r="M173" s="266" t="s">
        <v>1</v>
      </c>
      <c r="N173" s="267" t="s">
        <v>38</v>
      </c>
      <c r="O173" s="90"/>
      <c r="P173" s="225">
        <f>O173*H173</f>
        <v>0</v>
      </c>
      <c r="Q173" s="225">
        <v>0.00064</v>
      </c>
      <c r="R173" s="225">
        <f>Q173*H173</f>
        <v>0.01088</v>
      </c>
      <c r="S173" s="225">
        <v>0</v>
      </c>
      <c r="T173" s="225">
        <f>S173*H173</f>
        <v>0</v>
      </c>
      <c r="U173" s="226" t="s">
        <v>1</v>
      </c>
      <c r="V173" s="37"/>
      <c r="W173" s="37"/>
      <c r="X173" s="37"/>
      <c r="Y173" s="37"/>
      <c r="Z173" s="37"/>
      <c r="AA173" s="37"/>
      <c r="AB173" s="37"/>
      <c r="AC173" s="37"/>
      <c r="AD173" s="37"/>
      <c r="AE173" s="37"/>
      <c r="AR173" s="227" t="s">
        <v>188</v>
      </c>
      <c r="AT173" s="227" t="s">
        <v>196</v>
      </c>
      <c r="AU173" s="227" t="s">
        <v>83</v>
      </c>
      <c r="AY173" s="16" t="s">
        <v>131</v>
      </c>
      <c r="BE173" s="228">
        <f>IF(N173="základní",J173,0)</f>
        <v>0</v>
      </c>
      <c r="BF173" s="228">
        <f>IF(N173="snížená",J173,0)</f>
        <v>0</v>
      </c>
      <c r="BG173" s="228">
        <f>IF(N173="zákl. přenesená",J173,0)</f>
        <v>0</v>
      </c>
      <c r="BH173" s="228">
        <f>IF(N173="sníž. přenesená",J173,0)</f>
        <v>0</v>
      </c>
      <c r="BI173" s="228">
        <f>IF(N173="nulová",J173,0)</f>
        <v>0</v>
      </c>
      <c r="BJ173" s="16" t="s">
        <v>81</v>
      </c>
      <c r="BK173" s="228">
        <f>ROUND(I173*H173,2)</f>
        <v>0</v>
      </c>
      <c r="BL173" s="16" t="s">
        <v>138</v>
      </c>
      <c r="BM173" s="227" t="s">
        <v>669</v>
      </c>
    </row>
    <row r="174" spans="1:65" s="2" customFormat="1" ht="16.5" customHeight="1">
      <c r="A174" s="37"/>
      <c r="B174" s="38"/>
      <c r="C174" s="258" t="s">
        <v>240</v>
      </c>
      <c r="D174" s="258" t="s">
        <v>196</v>
      </c>
      <c r="E174" s="259" t="s">
        <v>670</v>
      </c>
      <c r="F174" s="260" t="s">
        <v>671</v>
      </c>
      <c r="G174" s="261" t="s">
        <v>289</v>
      </c>
      <c r="H174" s="262">
        <v>17</v>
      </c>
      <c r="I174" s="263"/>
      <c r="J174" s="264">
        <f>ROUND(I174*H174,2)</f>
        <v>0</v>
      </c>
      <c r="K174" s="260" t="s">
        <v>137</v>
      </c>
      <c r="L174" s="265"/>
      <c r="M174" s="266" t="s">
        <v>1</v>
      </c>
      <c r="N174" s="267" t="s">
        <v>38</v>
      </c>
      <c r="O174" s="90"/>
      <c r="P174" s="225">
        <f>O174*H174</f>
        <v>0</v>
      </c>
      <c r="Q174" s="225">
        <v>0.00065</v>
      </c>
      <c r="R174" s="225">
        <f>Q174*H174</f>
        <v>0.011049999999999999</v>
      </c>
      <c r="S174" s="225">
        <v>0</v>
      </c>
      <c r="T174" s="225">
        <f>S174*H174</f>
        <v>0</v>
      </c>
      <c r="U174" s="226" t="s">
        <v>1</v>
      </c>
      <c r="V174" s="37"/>
      <c r="W174" s="37"/>
      <c r="X174" s="37"/>
      <c r="Y174" s="37"/>
      <c r="Z174" s="37"/>
      <c r="AA174" s="37"/>
      <c r="AB174" s="37"/>
      <c r="AC174" s="37"/>
      <c r="AD174" s="37"/>
      <c r="AE174" s="37"/>
      <c r="AR174" s="227" t="s">
        <v>188</v>
      </c>
      <c r="AT174" s="227" t="s">
        <v>196</v>
      </c>
      <c r="AU174" s="227" t="s">
        <v>83</v>
      </c>
      <c r="AY174" s="16" t="s">
        <v>131</v>
      </c>
      <c r="BE174" s="228">
        <f>IF(N174="základní",J174,0)</f>
        <v>0</v>
      </c>
      <c r="BF174" s="228">
        <f>IF(N174="snížená",J174,0)</f>
        <v>0</v>
      </c>
      <c r="BG174" s="228">
        <f>IF(N174="zákl. přenesená",J174,0)</f>
        <v>0</v>
      </c>
      <c r="BH174" s="228">
        <f>IF(N174="sníž. přenesená",J174,0)</f>
        <v>0</v>
      </c>
      <c r="BI174" s="228">
        <f>IF(N174="nulová",J174,0)</f>
        <v>0</v>
      </c>
      <c r="BJ174" s="16" t="s">
        <v>81</v>
      </c>
      <c r="BK174" s="228">
        <f>ROUND(I174*H174,2)</f>
        <v>0</v>
      </c>
      <c r="BL174" s="16" t="s">
        <v>138</v>
      </c>
      <c r="BM174" s="227" t="s">
        <v>672</v>
      </c>
    </row>
    <row r="175" spans="1:65" s="2" customFormat="1" ht="37.8" customHeight="1">
      <c r="A175" s="37"/>
      <c r="B175" s="38"/>
      <c r="C175" s="216" t="s">
        <v>248</v>
      </c>
      <c r="D175" s="216" t="s">
        <v>133</v>
      </c>
      <c r="E175" s="217" t="s">
        <v>673</v>
      </c>
      <c r="F175" s="218" t="s">
        <v>674</v>
      </c>
      <c r="G175" s="219" t="s">
        <v>289</v>
      </c>
      <c r="H175" s="220">
        <v>17</v>
      </c>
      <c r="I175" s="221"/>
      <c r="J175" s="222">
        <f>ROUND(I175*H175,2)</f>
        <v>0</v>
      </c>
      <c r="K175" s="218" t="s">
        <v>137</v>
      </c>
      <c r="L175" s="43"/>
      <c r="M175" s="223" t="s">
        <v>1</v>
      </c>
      <c r="N175" s="224" t="s">
        <v>38</v>
      </c>
      <c r="O175" s="90"/>
      <c r="P175" s="225">
        <f>O175*H175</f>
        <v>0</v>
      </c>
      <c r="Q175" s="225">
        <v>0</v>
      </c>
      <c r="R175" s="225">
        <f>Q175*H175</f>
        <v>0</v>
      </c>
      <c r="S175" s="225">
        <v>0</v>
      </c>
      <c r="T175" s="225">
        <f>S175*H175</f>
        <v>0</v>
      </c>
      <c r="U175" s="226" t="s">
        <v>1</v>
      </c>
      <c r="V175" s="37"/>
      <c r="W175" s="37"/>
      <c r="X175" s="37"/>
      <c r="Y175" s="37"/>
      <c r="Z175" s="37"/>
      <c r="AA175" s="37"/>
      <c r="AB175" s="37"/>
      <c r="AC175" s="37"/>
      <c r="AD175" s="37"/>
      <c r="AE175" s="37"/>
      <c r="AR175" s="227" t="s">
        <v>138</v>
      </c>
      <c r="AT175" s="227" t="s">
        <v>133</v>
      </c>
      <c r="AU175" s="227" t="s">
        <v>83</v>
      </c>
      <c r="AY175" s="16" t="s">
        <v>131</v>
      </c>
      <c r="BE175" s="228">
        <f>IF(N175="základní",J175,0)</f>
        <v>0</v>
      </c>
      <c r="BF175" s="228">
        <f>IF(N175="snížená",J175,0)</f>
        <v>0</v>
      </c>
      <c r="BG175" s="228">
        <f>IF(N175="zákl. přenesená",J175,0)</f>
        <v>0</v>
      </c>
      <c r="BH175" s="228">
        <f>IF(N175="sníž. přenesená",J175,0)</f>
        <v>0</v>
      </c>
      <c r="BI175" s="228">
        <f>IF(N175="nulová",J175,0)</f>
        <v>0</v>
      </c>
      <c r="BJ175" s="16" t="s">
        <v>81</v>
      </c>
      <c r="BK175" s="228">
        <f>ROUND(I175*H175,2)</f>
        <v>0</v>
      </c>
      <c r="BL175" s="16" t="s">
        <v>138</v>
      </c>
      <c r="BM175" s="227" t="s">
        <v>675</v>
      </c>
    </row>
    <row r="176" spans="1:47" s="2" customFormat="1" ht="12">
      <c r="A176" s="37"/>
      <c r="B176" s="38"/>
      <c r="C176" s="39"/>
      <c r="D176" s="229" t="s">
        <v>140</v>
      </c>
      <c r="E176" s="39"/>
      <c r="F176" s="230" t="s">
        <v>676</v>
      </c>
      <c r="G176" s="39"/>
      <c r="H176" s="39"/>
      <c r="I176" s="231"/>
      <c r="J176" s="39"/>
      <c r="K176" s="39"/>
      <c r="L176" s="43"/>
      <c r="M176" s="232"/>
      <c r="N176" s="233"/>
      <c r="O176" s="90"/>
      <c r="P176" s="90"/>
      <c r="Q176" s="90"/>
      <c r="R176" s="90"/>
      <c r="S176" s="90"/>
      <c r="T176" s="90"/>
      <c r="U176" s="91"/>
      <c r="V176" s="37"/>
      <c r="W176" s="37"/>
      <c r="X176" s="37"/>
      <c r="Y176" s="37"/>
      <c r="Z176" s="37"/>
      <c r="AA176" s="37"/>
      <c r="AB176" s="37"/>
      <c r="AC176" s="37"/>
      <c r="AD176" s="37"/>
      <c r="AE176" s="37"/>
      <c r="AT176" s="16" t="s">
        <v>140</v>
      </c>
      <c r="AU176" s="16" t="s">
        <v>83</v>
      </c>
    </row>
    <row r="177" spans="1:47" s="2" customFormat="1" ht="12">
      <c r="A177" s="37"/>
      <c r="B177" s="38"/>
      <c r="C177" s="39"/>
      <c r="D177" s="234" t="s">
        <v>142</v>
      </c>
      <c r="E177" s="39"/>
      <c r="F177" s="235" t="s">
        <v>664</v>
      </c>
      <c r="G177" s="39"/>
      <c r="H177" s="39"/>
      <c r="I177" s="231"/>
      <c r="J177" s="39"/>
      <c r="K177" s="39"/>
      <c r="L177" s="43"/>
      <c r="M177" s="232"/>
      <c r="N177" s="233"/>
      <c r="O177" s="90"/>
      <c r="P177" s="90"/>
      <c r="Q177" s="90"/>
      <c r="R177" s="90"/>
      <c r="S177" s="90"/>
      <c r="T177" s="90"/>
      <c r="U177" s="91"/>
      <c r="V177" s="37"/>
      <c r="W177" s="37"/>
      <c r="X177" s="37"/>
      <c r="Y177" s="37"/>
      <c r="Z177" s="37"/>
      <c r="AA177" s="37"/>
      <c r="AB177" s="37"/>
      <c r="AC177" s="37"/>
      <c r="AD177" s="37"/>
      <c r="AE177" s="37"/>
      <c r="AT177" s="16" t="s">
        <v>142</v>
      </c>
      <c r="AU177" s="16" t="s">
        <v>83</v>
      </c>
    </row>
    <row r="178" spans="1:65" s="2" customFormat="1" ht="24.15" customHeight="1">
      <c r="A178" s="37"/>
      <c r="B178" s="38"/>
      <c r="C178" s="258" t="s">
        <v>253</v>
      </c>
      <c r="D178" s="258" t="s">
        <v>196</v>
      </c>
      <c r="E178" s="259" t="s">
        <v>677</v>
      </c>
      <c r="F178" s="260" t="s">
        <v>678</v>
      </c>
      <c r="G178" s="261" t="s">
        <v>289</v>
      </c>
      <c r="H178" s="262">
        <v>17</v>
      </c>
      <c r="I178" s="263"/>
      <c r="J178" s="264">
        <f>ROUND(I178*H178,2)</f>
        <v>0</v>
      </c>
      <c r="K178" s="260" t="s">
        <v>137</v>
      </c>
      <c r="L178" s="265"/>
      <c r="M178" s="266" t="s">
        <v>1</v>
      </c>
      <c r="N178" s="267" t="s">
        <v>38</v>
      </c>
      <c r="O178" s="90"/>
      <c r="P178" s="225">
        <f>O178*H178</f>
        <v>0</v>
      </c>
      <c r="Q178" s="225">
        <v>0.00125</v>
      </c>
      <c r="R178" s="225">
        <f>Q178*H178</f>
        <v>0.02125</v>
      </c>
      <c r="S178" s="225">
        <v>0</v>
      </c>
      <c r="T178" s="225">
        <f>S178*H178</f>
        <v>0</v>
      </c>
      <c r="U178" s="226" t="s">
        <v>1</v>
      </c>
      <c r="V178" s="37"/>
      <c r="W178" s="37"/>
      <c r="X178" s="37"/>
      <c r="Y178" s="37"/>
      <c r="Z178" s="37"/>
      <c r="AA178" s="37"/>
      <c r="AB178" s="37"/>
      <c r="AC178" s="37"/>
      <c r="AD178" s="37"/>
      <c r="AE178" s="37"/>
      <c r="AR178" s="227" t="s">
        <v>188</v>
      </c>
      <c r="AT178" s="227" t="s">
        <v>196</v>
      </c>
      <c r="AU178" s="227" t="s">
        <v>83</v>
      </c>
      <c r="AY178" s="16" t="s">
        <v>131</v>
      </c>
      <c r="BE178" s="228">
        <f>IF(N178="základní",J178,0)</f>
        <v>0</v>
      </c>
      <c r="BF178" s="228">
        <f>IF(N178="snížená",J178,0)</f>
        <v>0</v>
      </c>
      <c r="BG178" s="228">
        <f>IF(N178="zákl. přenesená",J178,0)</f>
        <v>0</v>
      </c>
      <c r="BH178" s="228">
        <f>IF(N178="sníž. přenesená",J178,0)</f>
        <v>0</v>
      </c>
      <c r="BI178" s="228">
        <f>IF(N178="nulová",J178,0)</f>
        <v>0</v>
      </c>
      <c r="BJ178" s="16" t="s">
        <v>81</v>
      </c>
      <c r="BK178" s="228">
        <f>ROUND(I178*H178,2)</f>
        <v>0</v>
      </c>
      <c r="BL178" s="16" t="s">
        <v>138</v>
      </c>
      <c r="BM178" s="227" t="s">
        <v>679</v>
      </c>
    </row>
    <row r="179" spans="1:65" s="2" customFormat="1" ht="16.5" customHeight="1">
      <c r="A179" s="37"/>
      <c r="B179" s="38"/>
      <c r="C179" s="216" t="s">
        <v>258</v>
      </c>
      <c r="D179" s="216" t="s">
        <v>133</v>
      </c>
      <c r="E179" s="217" t="s">
        <v>680</v>
      </c>
      <c r="F179" s="218" t="s">
        <v>681</v>
      </c>
      <c r="G179" s="219" t="s">
        <v>289</v>
      </c>
      <c r="H179" s="220">
        <v>15</v>
      </c>
      <c r="I179" s="221"/>
      <c r="J179" s="222">
        <f>ROUND(I179*H179,2)</f>
        <v>0</v>
      </c>
      <c r="K179" s="218" t="s">
        <v>1</v>
      </c>
      <c r="L179" s="43"/>
      <c r="M179" s="223" t="s">
        <v>1</v>
      </c>
      <c r="N179" s="224" t="s">
        <v>38</v>
      </c>
      <c r="O179" s="90"/>
      <c r="P179" s="225">
        <f>O179*H179</f>
        <v>0</v>
      </c>
      <c r="Q179" s="225">
        <v>0</v>
      </c>
      <c r="R179" s="225">
        <f>Q179*H179</f>
        <v>0</v>
      </c>
      <c r="S179" s="225">
        <v>0</v>
      </c>
      <c r="T179" s="225">
        <f>S179*H179</f>
        <v>0</v>
      </c>
      <c r="U179" s="226" t="s">
        <v>1</v>
      </c>
      <c r="V179" s="37"/>
      <c r="W179" s="37"/>
      <c r="X179" s="37"/>
      <c r="Y179" s="37"/>
      <c r="Z179" s="37"/>
      <c r="AA179" s="37"/>
      <c r="AB179" s="37"/>
      <c r="AC179" s="37"/>
      <c r="AD179" s="37"/>
      <c r="AE179" s="37"/>
      <c r="AR179" s="227" t="s">
        <v>138</v>
      </c>
      <c r="AT179" s="227" t="s">
        <v>133</v>
      </c>
      <c r="AU179" s="227" t="s">
        <v>83</v>
      </c>
      <c r="AY179" s="16" t="s">
        <v>131</v>
      </c>
      <c r="BE179" s="228">
        <f>IF(N179="základní",J179,0)</f>
        <v>0</v>
      </c>
      <c r="BF179" s="228">
        <f>IF(N179="snížená",J179,0)</f>
        <v>0</v>
      </c>
      <c r="BG179" s="228">
        <f>IF(N179="zákl. přenesená",J179,0)</f>
        <v>0</v>
      </c>
      <c r="BH179" s="228">
        <f>IF(N179="sníž. přenesená",J179,0)</f>
        <v>0</v>
      </c>
      <c r="BI179" s="228">
        <f>IF(N179="nulová",J179,0)</f>
        <v>0</v>
      </c>
      <c r="BJ179" s="16" t="s">
        <v>81</v>
      </c>
      <c r="BK179" s="228">
        <f>ROUND(I179*H179,2)</f>
        <v>0</v>
      </c>
      <c r="BL179" s="16" t="s">
        <v>138</v>
      </c>
      <c r="BM179" s="227" t="s">
        <v>682</v>
      </c>
    </row>
    <row r="180" spans="1:65" s="2" customFormat="1" ht="24.15" customHeight="1">
      <c r="A180" s="37"/>
      <c r="B180" s="38"/>
      <c r="C180" s="216" t="s">
        <v>263</v>
      </c>
      <c r="D180" s="216" t="s">
        <v>133</v>
      </c>
      <c r="E180" s="217" t="s">
        <v>683</v>
      </c>
      <c r="F180" s="218" t="s">
        <v>684</v>
      </c>
      <c r="G180" s="219" t="s">
        <v>289</v>
      </c>
      <c r="H180" s="220">
        <v>17</v>
      </c>
      <c r="I180" s="221"/>
      <c r="J180" s="222">
        <f>ROUND(I180*H180,2)</f>
        <v>0</v>
      </c>
      <c r="K180" s="218" t="s">
        <v>137</v>
      </c>
      <c r="L180" s="43"/>
      <c r="M180" s="223" t="s">
        <v>1</v>
      </c>
      <c r="N180" s="224" t="s">
        <v>38</v>
      </c>
      <c r="O180" s="90"/>
      <c r="P180" s="225">
        <f>O180*H180</f>
        <v>0</v>
      </c>
      <c r="Q180" s="225">
        <v>0.12422</v>
      </c>
      <c r="R180" s="225">
        <f>Q180*H180</f>
        <v>2.11174</v>
      </c>
      <c r="S180" s="225">
        <v>0</v>
      </c>
      <c r="T180" s="225">
        <f>S180*H180</f>
        <v>0</v>
      </c>
      <c r="U180" s="226" t="s">
        <v>1</v>
      </c>
      <c r="V180" s="37"/>
      <c r="W180" s="37"/>
      <c r="X180" s="37"/>
      <c r="Y180" s="37"/>
      <c r="Z180" s="37"/>
      <c r="AA180" s="37"/>
      <c r="AB180" s="37"/>
      <c r="AC180" s="37"/>
      <c r="AD180" s="37"/>
      <c r="AE180" s="37"/>
      <c r="AR180" s="227" t="s">
        <v>138</v>
      </c>
      <c r="AT180" s="227" t="s">
        <v>133</v>
      </c>
      <c r="AU180" s="227" t="s">
        <v>83</v>
      </c>
      <c r="AY180" s="16" t="s">
        <v>131</v>
      </c>
      <c r="BE180" s="228">
        <f>IF(N180="základní",J180,0)</f>
        <v>0</v>
      </c>
      <c r="BF180" s="228">
        <f>IF(N180="snížená",J180,0)</f>
        <v>0</v>
      </c>
      <c r="BG180" s="228">
        <f>IF(N180="zákl. přenesená",J180,0)</f>
        <v>0</v>
      </c>
      <c r="BH180" s="228">
        <f>IF(N180="sníž. přenesená",J180,0)</f>
        <v>0</v>
      </c>
      <c r="BI180" s="228">
        <f>IF(N180="nulová",J180,0)</f>
        <v>0</v>
      </c>
      <c r="BJ180" s="16" t="s">
        <v>81</v>
      </c>
      <c r="BK180" s="228">
        <f>ROUND(I180*H180,2)</f>
        <v>0</v>
      </c>
      <c r="BL180" s="16" t="s">
        <v>138</v>
      </c>
      <c r="BM180" s="227" t="s">
        <v>685</v>
      </c>
    </row>
    <row r="181" spans="1:47" s="2" customFormat="1" ht="12">
      <c r="A181" s="37"/>
      <c r="B181" s="38"/>
      <c r="C181" s="39"/>
      <c r="D181" s="229" t="s">
        <v>140</v>
      </c>
      <c r="E181" s="39"/>
      <c r="F181" s="230" t="s">
        <v>686</v>
      </c>
      <c r="G181" s="39"/>
      <c r="H181" s="39"/>
      <c r="I181" s="231"/>
      <c r="J181" s="39"/>
      <c r="K181" s="39"/>
      <c r="L181" s="43"/>
      <c r="M181" s="232"/>
      <c r="N181" s="233"/>
      <c r="O181" s="90"/>
      <c r="P181" s="90"/>
      <c r="Q181" s="90"/>
      <c r="R181" s="90"/>
      <c r="S181" s="90"/>
      <c r="T181" s="90"/>
      <c r="U181" s="91"/>
      <c r="V181" s="37"/>
      <c r="W181" s="37"/>
      <c r="X181" s="37"/>
      <c r="Y181" s="37"/>
      <c r="Z181" s="37"/>
      <c r="AA181" s="37"/>
      <c r="AB181" s="37"/>
      <c r="AC181" s="37"/>
      <c r="AD181" s="37"/>
      <c r="AE181" s="37"/>
      <c r="AT181" s="16" t="s">
        <v>140</v>
      </c>
      <c r="AU181" s="16" t="s">
        <v>83</v>
      </c>
    </row>
    <row r="182" spans="1:65" s="2" customFormat="1" ht="24.15" customHeight="1">
      <c r="A182" s="37"/>
      <c r="B182" s="38"/>
      <c r="C182" s="258" t="s">
        <v>7</v>
      </c>
      <c r="D182" s="258" t="s">
        <v>196</v>
      </c>
      <c r="E182" s="259" t="s">
        <v>687</v>
      </c>
      <c r="F182" s="260" t="s">
        <v>688</v>
      </c>
      <c r="G182" s="261" t="s">
        <v>289</v>
      </c>
      <c r="H182" s="262">
        <v>17</v>
      </c>
      <c r="I182" s="263"/>
      <c r="J182" s="264">
        <f>ROUND(I182*H182,2)</f>
        <v>0</v>
      </c>
      <c r="K182" s="260" t="s">
        <v>137</v>
      </c>
      <c r="L182" s="265"/>
      <c r="M182" s="266" t="s">
        <v>1</v>
      </c>
      <c r="N182" s="267" t="s">
        <v>38</v>
      </c>
      <c r="O182" s="90"/>
      <c r="P182" s="225">
        <f>O182*H182</f>
        <v>0</v>
      </c>
      <c r="Q182" s="225">
        <v>0.072</v>
      </c>
      <c r="R182" s="225">
        <f>Q182*H182</f>
        <v>1.224</v>
      </c>
      <c r="S182" s="225">
        <v>0</v>
      </c>
      <c r="T182" s="225">
        <f>S182*H182</f>
        <v>0</v>
      </c>
      <c r="U182" s="226" t="s">
        <v>1</v>
      </c>
      <c r="V182" s="37"/>
      <c r="W182" s="37"/>
      <c r="X182" s="37"/>
      <c r="Y182" s="37"/>
      <c r="Z182" s="37"/>
      <c r="AA182" s="37"/>
      <c r="AB182" s="37"/>
      <c r="AC182" s="37"/>
      <c r="AD182" s="37"/>
      <c r="AE182" s="37"/>
      <c r="AR182" s="227" t="s">
        <v>188</v>
      </c>
      <c r="AT182" s="227" t="s">
        <v>196</v>
      </c>
      <c r="AU182" s="227" t="s">
        <v>83</v>
      </c>
      <c r="AY182" s="16" t="s">
        <v>131</v>
      </c>
      <c r="BE182" s="228">
        <f>IF(N182="základní",J182,0)</f>
        <v>0</v>
      </c>
      <c r="BF182" s="228">
        <f>IF(N182="snížená",J182,0)</f>
        <v>0</v>
      </c>
      <c r="BG182" s="228">
        <f>IF(N182="zákl. přenesená",J182,0)</f>
        <v>0</v>
      </c>
      <c r="BH182" s="228">
        <f>IF(N182="sníž. přenesená",J182,0)</f>
        <v>0</v>
      </c>
      <c r="BI182" s="228">
        <f>IF(N182="nulová",J182,0)</f>
        <v>0</v>
      </c>
      <c r="BJ182" s="16" t="s">
        <v>81</v>
      </c>
      <c r="BK182" s="228">
        <f>ROUND(I182*H182,2)</f>
        <v>0</v>
      </c>
      <c r="BL182" s="16" t="s">
        <v>138</v>
      </c>
      <c r="BM182" s="227" t="s">
        <v>689</v>
      </c>
    </row>
    <row r="183" spans="1:65" s="2" customFormat="1" ht="24.15" customHeight="1">
      <c r="A183" s="37"/>
      <c r="B183" s="38"/>
      <c r="C183" s="216" t="s">
        <v>273</v>
      </c>
      <c r="D183" s="216" t="s">
        <v>133</v>
      </c>
      <c r="E183" s="217" t="s">
        <v>690</v>
      </c>
      <c r="F183" s="218" t="s">
        <v>691</v>
      </c>
      <c r="G183" s="219" t="s">
        <v>289</v>
      </c>
      <c r="H183" s="220">
        <v>17</v>
      </c>
      <c r="I183" s="221"/>
      <c r="J183" s="222">
        <f>ROUND(I183*H183,2)</f>
        <v>0</v>
      </c>
      <c r="K183" s="218" t="s">
        <v>137</v>
      </c>
      <c r="L183" s="43"/>
      <c r="M183" s="223" t="s">
        <v>1</v>
      </c>
      <c r="N183" s="224" t="s">
        <v>38</v>
      </c>
      <c r="O183" s="90"/>
      <c r="P183" s="225">
        <f>O183*H183</f>
        <v>0</v>
      </c>
      <c r="Q183" s="225">
        <v>0.02972</v>
      </c>
      <c r="R183" s="225">
        <f>Q183*H183</f>
        <v>0.50524</v>
      </c>
      <c r="S183" s="225">
        <v>0</v>
      </c>
      <c r="T183" s="225">
        <f>S183*H183</f>
        <v>0</v>
      </c>
      <c r="U183" s="226" t="s">
        <v>1</v>
      </c>
      <c r="V183" s="37"/>
      <c r="W183" s="37"/>
      <c r="X183" s="37"/>
      <c r="Y183" s="37"/>
      <c r="Z183" s="37"/>
      <c r="AA183" s="37"/>
      <c r="AB183" s="37"/>
      <c r="AC183" s="37"/>
      <c r="AD183" s="37"/>
      <c r="AE183" s="37"/>
      <c r="AR183" s="227" t="s">
        <v>138</v>
      </c>
      <c r="AT183" s="227" t="s">
        <v>133</v>
      </c>
      <c r="AU183" s="227" t="s">
        <v>83</v>
      </c>
      <c r="AY183" s="16" t="s">
        <v>131</v>
      </c>
      <c r="BE183" s="228">
        <f>IF(N183="základní",J183,0)</f>
        <v>0</v>
      </c>
      <c r="BF183" s="228">
        <f>IF(N183="snížená",J183,0)</f>
        <v>0</v>
      </c>
      <c r="BG183" s="228">
        <f>IF(N183="zákl. přenesená",J183,0)</f>
        <v>0</v>
      </c>
      <c r="BH183" s="228">
        <f>IF(N183="sníž. přenesená",J183,0)</f>
        <v>0</v>
      </c>
      <c r="BI183" s="228">
        <f>IF(N183="nulová",J183,0)</f>
        <v>0</v>
      </c>
      <c r="BJ183" s="16" t="s">
        <v>81</v>
      </c>
      <c r="BK183" s="228">
        <f>ROUND(I183*H183,2)</f>
        <v>0</v>
      </c>
      <c r="BL183" s="16" t="s">
        <v>138</v>
      </c>
      <c r="BM183" s="227" t="s">
        <v>692</v>
      </c>
    </row>
    <row r="184" spans="1:47" s="2" customFormat="1" ht="12">
      <c r="A184" s="37"/>
      <c r="B184" s="38"/>
      <c r="C184" s="39"/>
      <c r="D184" s="229" t="s">
        <v>140</v>
      </c>
      <c r="E184" s="39"/>
      <c r="F184" s="230" t="s">
        <v>693</v>
      </c>
      <c r="G184" s="39"/>
      <c r="H184" s="39"/>
      <c r="I184" s="231"/>
      <c r="J184" s="39"/>
      <c r="K184" s="39"/>
      <c r="L184" s="43"/>
      <c r="M184" s="232"/>
      <c r="N184" s="233"/>
      <c r="O184" s="90"/>
      <c r="P184" s="90"/>
      <c r="Q184" s="90"/>
      <c r="R184" s="90"/>
      <c r="S184" s="90"/>
      <c r="T184" s="90"/>
      <c r="U184" s="91"/>
      <c r="V184" s="37"/>
      <c r="W184" s="37"/>
      <c r="X184" s="37"/>
      <c r="Y184" s="37"/>
      <c r="Z184" s="37"/>
      <c r="AA184" s="37"/>
      <c r="AB184" s="37"/>
      <c r="AC184" s="37"/>
      <c r="AD184" s="37"/>
      <c r="AE184" s="37"/>
      <c r="AT184" s="16" t="s">
        <v>140</v>
      </c>
      <c r="AU184" s="16" t="s">
        <v>83</v>
      </c>
    </row>
    <row r="185" spans="1:65" s="2" customFormat="1" ht="21.75" customHeight="1">
      <c r="A185" s="37"/>
      <c r="B185" s="38"/>
      <c r="C185" s="258" t="s">
        <v>279</v>
      </c>
      <c r="D185" s="258" t="s">
        <v>196</v>
      </c>
      <c r="E185" s="259" t="s">
        <v>694</v>
      </c>
      <c r="F185" s="260" t="s">
        <v>695</v>
      </c>
      <c r="G185" s="261" t="s">
        <v>289</v>
      </c>
      <c r="H185" s="262">
        <v>17</v>
      </c>
      <c r="I185" s="263"/>
      <c r="J185" s="264">
        <f>ROUND(I185*H185,2)</f>
        <v>0</v>
      </c>
      <c r="K185" s="260" t="s">
        <v>137</v>
      </c>
      <c r="L185" s="265"/>
      <c r="M185" s="266" t="s">
        <v>1</v>
      </c>
      <c r="N185" s="267" t="s">
        <v>38</v>
      </c>
      <c r="O185" s="90"/>
      <c r="P185" s="225">
        <f>O185*H185</f>
        <v>0</v>
      </c>
      <c r="Q185" s="225">
        <v>0.04</v>
      </c>
      <c r="R185" s="225">
        <f>Q185*H185</f>
        <v>0.68</v>
      </c>
      <c r="S185" s="225">
        <v>0</v>
      </c>
      <c r="T185" s="225">
        <f>S185*H185</f>
        <v>0</v>
      </c>
      <c r="U185" s="226" t="s">
        <v>1</v>
      </c>
      <c r="V185" s="37"/>
      <c r="W185" s="37"/>
      <c r="X185" s="37"/>
      <c r="Y185" s="37"/>
      <c r="Z185" s="37"/>
      <c r="AA185" s="37"/>
      <c r="AB185" s="37"/>
      <c r="AC185" s="37"/>
      <c r="AD185" s="37"/>
      <c r="AE185" s="37"/>
      <c r="AR185" s="227" t="s">
        <v>188</v>
      </c>
      <c r="AT185" s="227" t="s">
        <v>196</v>
      </c>
      <c r="AU185" s="227" t="s">
        <v>83</v>
      </c>
      <c r="AY185" s="16" t="s">
        <v>131</v>
      </c>
      <c r="BE185" s="228">
        <f>IF(N185="základní",J185,0)</f>
        <v>0</v>
      </c>
      <c r="BF185" s="228">
        <f>IF(N185="snížená",J185,0)</f>
        <v>0</v>
      </c>
      <c r="BG185" s="228">
        <f>IF(N185="zákl. přenesená",J185,0)</f>
        <v>0</v>
      </c>
      <c r="BH185" s="228">
        <f>IF(N185="sníž. přenesená",J185,0)</f>
        <v>0</v>
      </c>
      <c r="BI185" s="228">
        <f>IF(N185="nulová",J185,0)</f>
        <v>0</v>
      </c>
      <c r="BJ185" s="16" t="s">
        <v>81</v>
      </c>
      <c r="BK185" s="228">
        <f>ROUND(I185*H185,2)</f>
        <v>0</v>
      </c>
      <c r="BL185" s="16" t="s">
        <v>138</v>
      </c>
      <c r="BM185" s="227" t="s">
        <v>696</v>
      </c>
    </row>
    <row r="186" spans="1:65" s="2" customFormat="1" ht="24.15" customHeight="1">
      <c r="A186" s="37"/>
      <c r="B186" s="38"/>
      <c r="C186" s="216" t="s">
        <v>286</v>
      </c>
      <c r="D186" s="216" t="s">
        <v>133</v>
      </c>
      <c r="E186" s="217" t="s">
        <v>697</v>
      </c>
      <c r="F186" s="218" t="s">
        <v>698</v>
      </c>
      <c r="G186" s="219" t="s">
        <v>289</v>
      </c>
      <c r="H186" s="220">
        <v>17</v>
      </c>
      <c r="I186" s="221"/>
      <c r="J186" s="222">
        <f>ROUND(I186*H186,2)</f>
        <v>0</v>
      </c>
      <c r="K186" s="218" t="s">
        <v>137</v>
      </c>
      <c r="L186" s="43"/>
      <c r="M186" s="223" t="s">
        <v>1</v>
      </c>
      <c r="N186" s="224" t="s">
        <v>38</v>
      </c>
      <c r="O186" s="90"/>
      <c r="P186" s="225">
        <f>O186*H186</f>
        <v>0</v>
      </c>
      <c r="Q186" s="225">
        <v>0.02972</v>
      </c>
      <c r="R186" s="225">
        <f>Q186*H186</f>
        <v>0.50524</v>
      </c>
      <c r="S186" s="225">
        <v>0</v>
      </c>
      <c r="T186" s="225">
        <f>S186*H186</f>
        <v>0</v>
      </c>
      <c r="U186" s="226" t="s">
        <v>1</v>
      </c>
      <c r="V186" s="37"/>
      <c r="W186" s="37"/>
      <c r="X186" s="37"/>
      <c r="Y186" s="37"/>
      <c r="Z186" s="37"/>
      <c r="AA186" s="37"/>
      <c r="AB186" s="37"/>
      <c r="AC186" s="37"/>
      <c r="AD186" s="37"/>
      <c r="AE186" s="37"/>
      <c r="AR186" s="227" t="s">
        <v>138</v>
      </c>
      <c r="AT186" s="227" t="s">
        <v>133</v>
      </c>
      <c r="AU186" s="227" t="s">
        <v>83</v>
      </c>
      <c r="AY186" s="16" t="s">
        <v>131</v>
      </c>
      <c r="BE186" s="228">
        <f>IF(N186="základní",J186,0)</f>
        <v>0</v>
      </c>
      <c r="BF186" s="228">
        <f>IF(N186="snížená",J186,0)</f>
        <v>0</v>
      </c>
      <c r="BG186" s="228">
        <f>IF(N186="zákl. přenesená",J186,0)</f>
        <v>0</v>
      </c>
      <c r="BH186" s="228">
        <f>IF(N186="sníž. přenesená",J186,0)</f>
        <v>0</v>
      </c>
      <c r="BI186" s="228">
        <f>IF(N186="nulová",J186,0)</f>
        <v>0</v>
      </c>
      <c r="BJ186" s="16" t="s">
        <v>81</v>
      </c>
      <c r="BK186" s="228">
        <f>ROUND(I186*H186,2)</f>
        <v>0</v>
      </c>
      <c r="BL186" s="16" t="s">
        <v>138</v>
      </c>
      <c r="BM186" s="227" t="s">
        <v>699</v>
      </c>
    </row>
    <row r="187" spans="1:47" s="2" customFormat="1" ht="12">
      <c r="A187" s="37"/>
      <c r="B187" s="38"/>
      <c r="C187" s="39"/>
      <c r="D187" s="229" t="s">
        <v>140</v>
      </c>
      <c r="E187" s="39"/>
      <c r="F187" s="230" t="s">
        <v>700</v>
      </c>
      <c r="G187" s="39"/>
      <c r="H187" s="39"/>
      <c r="I187" s="231"/>
      <c r="J187" s="39"/>
      <c r="K187" s="39"/>
      <c r="L187" s="43"/>
      <c r="M187" s="232"/>
      <c r="N187" s="233"/>
      <c r="O187" s="90"/>
      <c r="P187" s="90"/>
      <c r="Q187" s="90"/>
      <c r="R187" s="90"/>
      <c r="S187" s="90"/>
      <c r="T187" s="90"/>
      <c r="U187" s="91"/>
      <c r="V187" s="37"/>
      <c r="W187" s="37"/>
      <c r="X187" s="37"/>
      <c r="Y187" s="37"/>
      <c r="Z187" s="37"/>
      <c r="AA187" s="37"/>
      <c r="AB187" s="37"/>
      <c r="AC187" s="37"/>
      <c r="AD187" s="37"/>
      <c r="AE187" s="37"/>
      <c r="AT187" s="16" t="s">
        <v>140</v>
      </c>
      <c r="AU187" s="16" t="s">
        <v>83</v>
      </c>
    </row>
    <row r="188" spans="1:65" s="2" customFormat="1" ht="24.15" customHeight="1">
      <c r="A188" s="37"/>
      <c r="B188" s="38"/>
      <c r="C188" s="258" t="s">
        <v>293</v>
      </c>
      <c r="D188" s="258" t="s">
        <v>196</v>
      </c>
      <c r="E188" s="259" t="s">
        <v>701</v>
      </c>
      <c r="F188" s="260" t="s">
        <v>702</v>
      </c>
      <c r="G188" s="261" t="s">
        <v>289</v>
      </c>
      <c r="H188" s="262">
        <v>17</v>
      </c>
      <c r="I188" s="263"/>
      <c r="J188" s="264">
        <f>ROUND(I188*H188,2)</f>
        <v>0</v>
      </c>
      <c r="K188" s="260" t="s">
        <v>137</v>
      </c>
      <c r="L188" s="265"/>
      <c r="M188" s="266" t="s">
        <v>1</v>
      </c>
      <c r="N188" s="267" t="s">
        <v>38</v>
      </c>
      <c r="O188" s="90"/>
      <c r="P188" s="225">
        <f>O188*H188</f>
        <v>0</v>
      </c>
      <c r="Q188" s="225">
        <v>0.04</v>
      </c>
      <c r="R188" s="225">
        <f>Q188*H188</f>
        <v>0.68</v>
      </c>
      <c r="S188" s="225">
        <v>0</v>
      </c>
      <c r="T188" s="225">
        <f>S188*H188</f>
        <v>0</v>
      </c>
      <c r="U188" s="226" t="s">
        <v>1</v>
      </c>
      <c r="V188" s="37"/>
      <c r="W188" s="37"/>
      <c r="X188" s="37"/>
      <c r="Y188" s="37"/>
      <c r="Z188" s="37"/>
      <c r="AA188" s="37"/>
      <c r="AB188" s="37"/>
      <c r="AC188" s="37"/>
      <c r="AD188" s="37"/>
      <c r="AE188" s="37"/>
      <c r="AR188" s="227" t="s">
        <v>188</v>
      </c>
      <c r="AT188" s="227" t="s">
        <v>196</v>
      </c>
      <c r="AU188" s="227" t="s">
        <v>83</v>
      </c>
      <c r="AY188" s="16" t="s">
        <v>131</v>
      </c>
      <c r="BE188" s="228">
        <f>IF(N188="základní",J188,0)</f>
        <v>0</v>
      </c>
      <c r="BF188" s="228">
        <f>IF(N188="snížená",J188,0)</f>
        <v>0</v>
      </c>
      <c r="BG188" s="228">
        <f>IF(N188="zákl. přenesená",J188,0)</f>
        <v>0</v>
      </c>
      <c r="BH188" s="228">
        <f>IF(N188="sníž. přenesená",J188,0)</f>
        <v>0</v>
      </c>
      <c r="BI188" s="228">
        <f>IF(N188="nulová",J188,0)</f>
        <v>0</v>
      </c>
      <c r="BJ188" s="16" t="s">
        <v>81</v>
      </c>
      <c r="BK188" s="228">
        <f>ROUND(I188*H188,2)</f>
        <v>0</v>
      </c>
      <c r="BL188" s="16" t="s">
        <v>138</v>
      </c>
      <c r="BM188" s="227" t="s">
        <v>703</v>
      </c>
    </row>
    <row r="189" spans="1:65" s="2" customFormat="1" ht="24.15" customHeight="1">
      <c r="A189" s="37"/>
      <c r="B189" s="38"/>
      <c r="C189" s="216" t="s">
        <v>297</v>
      </c>
      <c r="D189" s="216" t="s">
        <v>133</v>
      </c>
      <c r="E189" s="217" t="s">
        <v>704</v>
      </c>
      <c r="F189" s="218" t="s">
        <v>705</v>
      </c>
      <c r="G189" s="219" t="s">
        <v>289</v>
      </c>
      <c r="H189" s="220">
        <v>17</v>
      </c>
      <c r="I189" s="221"/>
      <c r="J189" s="222">
        <f>ROUND(I189*H189,2)</f>
        <v>0</v>
      </c>
      <c r="K189" s="218" t="s">
        <v>137</v>
      </c>
      <c r="L189" s="43"/>
      <c r="M189" s="223" t="s">
        <v>1</v>
      </c>
      <c r="N189" s="224" t="s">
        <v>38</v>
      </c>
      <c r="O189" s="90"/>
      <c r="P189" s="225">
        <f>O189*H189</f>
        <v>0</v>
      </c>
      <c r="Q189" s="225">
        <v>0.02972</v>
      </c>
      <c r="R189" s="225">
        <f>Q189*H189</f>
        <v>0.50524</v>
      </c>
      <c r="S189" s="225">
        <v>0</v>
      </c>
      <c r="T189" s="225">
        <f>S189*H189</f>
        <v>0</v>
      </c>
      <c r="U189" s="226" t="s">
        <v>1</v>
      </c>
      <c r="V189" s="37"/>
      <c r="W189" s="37"/>
      <c r="X189" s="37"/>
      <c r="Y189" s="37"/>
      <c r="Z189" s="37"/>
      <c r="AA189" s="37"/>
      <c r="AB189" s="37"/>
      <c r="AC189" s="37"/>
      <c r="AD189" s="37"/>
      <c r="AE189" s="37"/>
      <c r="AR189" s="227" t="s">
        <v>138</v>
      </c>
      <c r="AT189" s="227" t="s">
        <v>133</v>
      </c>
      <c r="AU189" s="227" t="s">
        <v>83</v>
      </c>
      <c r="AY189" s="16" t="s">
        <v>131</v>
      </c>
      <c r="BE189" s="228">
        <f>IF(N189="základní",J189,0)</f>
        <v>0</v>
      </c>
      <c r="BF189" s="228">
        <f>IF(N189="snížená",J189,0)</f>
        <v>0</v>
      </c>
      <c r="BG189" s="228">
        <f>IF(N189="zákl. přenesená",J189,0)</f>
        <v>0</v>
      </c>
      <c r="BH189" s="228">
        <f>IF(N189="sníž. přenesená",J189,0)</f>
        <v>0</v>
      </c>
      <c r="BI189" s="228">
        <f>IF(N189="nulová",J189,0)</f>
        <v>0</v>
      </c>
      <c r="BJ189" s="16" t="s">
        <v>81</v>
      </c>
      <c r="BK189" s="228">
        <f>ROUND(I189*H189,2)</f>
        <v>0</v>
      </c>
      <c r="BL189" s="16" t="s">
        <v>138</v>
      </c>
      <c r="BM189" s="227" t="s">
        <v>706</v>
      </c>
    </row>
    <row r="190" spans="1:47" s="2" customFormat="1" ht="12">
      <c r="A190" s="37"/>
      <c r="B190" s="38"/>
      <c r="C190" s="39"/>
      <c r="D190" s="229" t="s">
        <v>140</v>
      </c>
      <c r="E190" s="39"/>
      <c r="F190" s="230" t="s">
        <v>707</v>
      </c>
      <c r="G190" s="39"/>
      <c r="H190" s="39"/>
      <c r="I190" s="231"/>
      <c r="J190" s="39"/>
      <c r="K190" s="39"/>
      <c r="L190" s="43"/>
      <c r="M190" s="232"/>
      <c r="N190" s="233"/>
      <c r="O190" s="90"/>
      <c r="P190" s="90"/>
      <c r="Q190" s="90"/>
      <c r="R190" s="90"/>
      <c r="S190" s="90"/>
      <c r="T190" s="90"/>
      <c r="U190" s="91"/>
      <c r="V190" s="37"/>
      <c r="W190" s="37"/>
      <c r="X190" s="37"/>
      <c r="Y190" s="37"/>
      <c r="Z190" s="37"/>
      <c r="AA190" s="37"/>
      <c r="AB190" s="37"/>
      <c r="AC190" s="37"/>
      <c r="AD190" s="37"/>
      <c r="AE190" s="37"/>
      <c r="AT190" s="16" t="s">
        <v>140</v>
      </c>
      <c r="AU190" s="16" t="s">
        <v>83</v>
      </c>
    </row>
    <row r="191" spans="1:65" s="2" customFormat="1" ht="33" customHeight="1">
      <c r="A191" s="37"/>
      <c r="B191" s="38"/>
      <c r="C191" s="258" t="s">
        <v>301</v>
      </c>
      <c r="D191" s="258" t="s">
        <v>196</v>
      </c>
      <c r="E191" s="259" t="s">
        <v>708</v>
      </c>
      <c r="F191" s="260" t="s">
        <v>709</v>
      </c>
      <c r="G191" s="261" t="s">
        <v>289</v>
      </c>
      <c r="H191" s="262">
        <v>17</v>
      </c>
      <c r="I191" s="263"/>
      <c r="J191" s="264">
        <f>ROUND(I191*H191,2)</f>
        <v>0</v>
      </c>
      <c r="K191" s="260" t="s">
        <v>137</v>
      </c>
      <c r="L191" s="265"/>
      <c r="M191" s="266" t="s">
        <v>1</v>
      </c>
      <c r="N191" s="267" t="s">
        <v>38</v>
      </c>
      <c r="O191" s="90"/>
      <c r="P191" s="225">
        <f>O191*H191</f>
        <v>0</v>
      </c>
      <c r="Q191" s="225">
        <v>0.298</v>
      </c>
      <c r="R191" s="225">
        <f>Q191*H191</f>
        <v>5.066</v>
      </c>
      <c r="S191" s="225">
        <v>0</v>
      </c>
      <c r="T191" s="225">
        <f>S191*H191</f>
        <v>0</v>
      </c>
      <c r="U191" s="226" t="s">
        <v>1</v>
      </c>
      <c r="V191" s="37"/>
      <c r="W191" s="37"/>
      <c r="X191" s="37"/>
      <c r="Y191" s="37"/>
      <c r="Z191" s="37"/>
      <c r="AA191" s="37"/>
      <c r="AB191" s="37"/>
      <c r="AC191" s="37"/>
      <c r="AD191" s="37"/>
      <c r="AE191" s="37"/>
      <c r="AR191" s="227" t="s">
        <v>188</v>
      </c>
      <c r="AT191" s="227" t="s">
        <v>196</v>
      </c>
      <c r="AU191" s="227" t="s">
        <v>83</v>
      </c>
      <c r="AY191" s="16" t="s">
        <v>131</v>
      </c>
      <c r="BE191" s="228">
        <f>IF(N191="základní",J191,0)</f>
        <v>0</v>
      </c>
      <c r="BF191" s="228">
        <f>IF(N191="snížená",J191,0)</f>
        <v>0</v>
      </c>
      <c r="BG191" s="228">
        <f>IF(N191="zákl. přenesená",J191,0)</f>
        <v>0</v>
      </c>
      <c r="BH191" s="228">
        <f>IF(N191="sníž. přenesená",J191,0)</f>
        <v>0</v>
      </c>
      <c r="BI191" s="228">
        <f>IF(N191="nulová",J191,0)</f>
        <v>0</v>
      </c>
      <c r="BJ191" s="16" t="s">
        <v>81</v>
      </c>
      <c r="BK191" s="228">
        <f>ROUND(I191*H191,2)</f>
        <v>0</v>
      </c>
      <c r="BL191" s="16" t="s">
        <v>138</v>
      </c>
      <c r="BM191" s="227" t="s">
        <v>710</v>
      </c>
    </row>
    <row r="192" spans="1:65" s="2" customFormat="1" ht="24.15" customHeight="1">
      <c r="A192" s="37"/>
      <c r="B192" s="38"/>
      <c r="C192" s="216" t="s">
        <v>305</v>
      </c>
      <c r="D192" s="216" t="s">
        <v>133</v>
      </c>
      <c r="E192" s="217" t="s">
        <v>711</v>
      </c>
      <c r="F192" s="218" t="s">
        <v>712</v>
      </c>
      <c r="G192" s="219" t="s">
        <v>289</v>
      </c>
      <c r="H192" s="220">
        <v>17</v>
      </c>
      <c r="I192" s="221"/>
      <c r="J192" s="222">
        <f>ROUND(I192*H192,2)</f>
        <v>0</v>
      </c>
      <c r="K192" s="218" t="s">
        <v>137</v>
      </c>
      <c r="L192" s="43"/>
      <c r="M192" s="223" t="s">
        <v>1</v>
      </c>
      <c r="N192" s="224" t="s">
        <v>38</v>
      </c>
      <c r="O192" s="90"/>
      <c r="P192" s="225">
        <f>O192*H192</f>
        <v>0</v>
      </c>
      <c r="Q192" s="225">
        <v>0.21734</v>
      </c>
      <c r="R192" s="225">
        <f>Q192*H192</f>
        <v>3.69478</v>
      </c>
      <c r="S192" s="225">
        <v>0</v>
      </c>
      <c r="T192" s="225">
        <f>S192*H192</f>
        <v>0</v>
      </c>
      <c r="U192" s="226" t="s">
        <v>1</v>
      </c>
      <c r="V192" s="37"/>
      <c r="W192" s="37"/>
      <c r="X192" s="37"/>
      <c r="Y192" s="37"/>
      <c r="Z192" s="37"/>
      <c r="AA192" s="37"/>
      <c r="AB192" s="37"/>
      <c r="AC192" s="37"/>
      <c r="AD192" s="37"/>
      <c r="AE192" s="37"/>
      <c r="AR192" s="227" t="s">
        <v>138</v>
      </c>
      <c r="AT192" s="227" t="s">
        <v>133</v>
      </c>
      <c r="AU192" s="227" t="s">
        <v>83</v>
      </c>
      <c r="AY192" s="16" t="s">
        <v>131</v>
      </c>
      <c r="BE192" s="228">
        <f>IF(N192="základní",J192,0)</f>
        <v>0</v>
      </c>
      <c r="BF192" s="228">
        <f>IF(N192="snížená",J192,0)</f>
        <v>0</v>
      </c>
      <c r="BG192" s="228">
        <f>IF(N192="zákl. přenesená",J192,0)</f>
        <v>0</v>
      </c>
      <c r="BH192" s="228">
        <f>IF(N192="sníž. přenesená",J192,0)</f>
        <v>0</v>
      </c>
      <c r="BI192" s="228">
        <f>IF(N192="nulová",J192,0)</f>
        <v>0</v>
      </c>
      <c r="BJ192" s="16" t="s">
        <v>81</v>
      </c>
      <c r="BK192" s="228">
        <f>ROUND(I192*H192,2)</f>
        <v>0</v>
      </c>
      <c r="BL192" s="16" t="s">
        <v>138</v>
      </c>
      <c r="BM192" s="227" t="s">
        <v>713</v>
      </c>
    </row>
    <row r="193" spans="1:47" s="2" customFormat="1" ht="12">
      <c r="A193" s="37"/>
      <c r="B193" s="38"/>
      <c r="C193" s="39"/>
      <c r="D193" s="229" t="s">
        <v>140</v>
      </c>
      <c r="E193" s="39"/>
      <c r="F193" s="230" t="s">
        <v>714</v>
      </c>
      <c r="G193" s="39"/>
      <c r="H193" s="39"/>
      <c r="I193" s="231"/>
      <c r="J193" s="39"/>
      <c r="K193" s="39"/>
      <c r="L193" s="43"/>
      <c r="M193" s="232"/>
      <c r="N193" s="233"/>
      <c r="O193" s="90"/>
      <c r="P193" s="90"/>
      <c r="Q193" s="90"/>
      <c r="R193" s="90"/>
      <c r="S193" s="90"/>
      <c r="T193" s="90"/>
      <c r="U193" s="91"/>
      <c r="V193" s="37"/>
      <c r="W193" s="37"/>
      <c r="X193" s="37"/>
      <c r="Y193" s="37"/>
      <c r="Z193" s="37"/>
      <c r="AA193" s="37"/>
      <c r="AB193" s="37"/>
      <c r="AC193" s="37"/>
      <c r="AD193" s="37"/>
      <c r="AE193" s="37"/>
      <c r="AT193" s="16" t="s">
        <v>140</v>
      </c>
      <c r="AU193" s="16" t="s">
        <v>83</v>
      </c>
    </row>
    <row r="194" spans="1:47" s="2" customFormat="1" ht="12">
      <c r="A194" s="37"/>
      <c r="B194" s="38"/>
      <c r="C194" s="39"/>
      <c r="D194" s="234" t="s">
        <v>142</v>
      </c>
      <c r="E194" s="39"/>
      <c r="F194" s="235" t="s">
        <v>715</v>
      </c>
      <c r="G194" s="39"/>
      <c r="H194" s="39"/>
      <c r="I194" s="231"/>
      <c r="J194" s="39"/>
      <c r="K194" s="39"/>
      <c r="L194" s="43"/>
      <c r="M194" s="232"/>
      <c r="N194" s="233"/>
      <c r="O194" s="90"/>
      <c r="P194" s="90"/>
      <c r="Q194" s="90"/>
      <c r="R194" s="90"/>
      <c r="S194" s="90"/>
      <c r="T194" s="90"/>
      <c r="U194" s="91"/>
      <c r="V194" s="37"/>
      <c r="W194" s="37"/>
      <c r="X194" s="37"/>
      <c r="Y194" s="37"/>
      <c r="Z194" s="37"/>
      <c r="AA194" s="37"/>
      <c r="AB194" s="37"/>
      <c r="AC194" s="37"/>
      <c r="AD194" s="37"/>
      <c r="AE194" s="37"/>
      <c r="AT194" s="16" t="s">
        <v>142</v>
      </c>
      <c r="AU194" s="16" t="s">
        <v>83</v>
      </c>
    </row>
    <row r="195" spans="1:65" s="2" customFormat="1" ht="24.15" customHeight="1">
      <c r="A195" s="37"/>
      <c r="B195" s="38"/>
      <c r="C195" s="258" t="s">
        <v>309</v>
      </c>
      <c r="D195" s="258" t="s">
        <v>196</v>
      </c>
      <c r="E195" s="259" t="s">
        <v>716</v>
      </c>
      <c r="F195" s="260" t="s">
        <v>717</v>
      </c>
      <c r="G195" s="261" t="s">
        <v>289</v>
      </c>
      <c r="H195" s="262">
        <v>17</v>
      </c>
      <c r="I195" s="263"/>
      <c r="J195" s="264">
        <f>ROUND(I195*H195,2)</f>
        <v>0</v>
      </c>
      <c r="K195" s="260" t="s">
        <v>137</v>
      </c>
      <c r="L195" s="265"/>
      <c r="M195" s="266" t="s">
        <v>1</v>
      </c>
      <c r="N195" s="267" t="s">
        <v>38</v>
      </c>
      <c r="O195" s="90"/>
      <c r="P195" s="225">
        <f>O195*H195</f>
        <v>0</v>
      </c>
      <c r="Q195" s="225">
        <v>0.027</v>
      </c>
      <c r="R195" s="225">
        <f>Q195*H195</f>
        <v>0.459</v>
      </c>
      <c r="S195" s="225">
        <v>0</v>
      </c>
      <c r="T195" s="225">
        <f>S195*H195</f>
        <v>0</v>
      </c>
      <c r="U195" s="226" t="s">
        <v>1</v>
      </c>
      <c r="V195" s="37"/>
      <c r="W195" s="37"/>
      <c r="X195" s="37"/>
      <c r="Y195" s="37"/>
      <c r="Z195" s="37"/>
      <c r="AA195" s="37"/>
      <c r="AB195" s="37"/>
      <c r="AC195" s="37"/>
      <c r="AD195" s="37"/>
      <c r="AE195" s="37"/>
      <c r="AR195" s="227" t="s">
        <v>188</v>
      </c>
      <c r="AT195" s="227" t="s">
        <v>196</v>
      </c>
      <c r="AU195" s="227" t="s">
        <v>83</v>
      </c>
      <c r="AY195" s="16" t="s">
        <v>131</v>
      </c>
      <c r="BE195" s="228">
        <f>IF(N195="základní",J195,0)</f>
        <v>0</v>
      </c>
      <c r="BF195" s="228">
        <f>IF(N195="snížená",J195,0)</f>
        <v>0</v>
      </c>
      <c r="BG195" s="228">
        <f>IF(N195="zákl. přenesená",J195,0)</f>
        <v>0</v>
      </c>
      <c r="BH195" s="228">
        <f>IF(N195="sníž. přenesená",J195,0)</f>
        <v>0</v>
      </c>
      <c r="BI195" s="228">
        <f>IF(N195="nulová",J195,0)</f>
        <v>0</v>
      </c>
      <c r="BJ195" s="16" t="s">
        <v>81</v>
      </c>
      <c r="BK195" s="228">
        <f>ROUND(I195*H195,2)</f>
        <v>0</v>
      </c>
      <c r="BL195" s="16" t="s">
        <v>138</v>
      </c>
      <c r="BM195" s="227" t="s">
        <v>718</v>
      </c>
    </row>
    <row r="196" spans="1:65" s="2" customFormat="1" ht="24.15" customHeight="1">
      <c r="A196" s="37"/>
      <c r="B196" s="38"/>
      <c r="C196" s="258" t="s">
        <v>313</v>
      </c>
      <c r="D196" s="258" t="s">
        <v>196</v>
      </c>
      <c r="E196" s="259" t="s">
        <v>719</v>
      </c>
      <c r="F196" s="260" t="s">
        <v>720</v>
      </c>
      <c r="G196" s="261" t="s">
        <v>289</v>
      </c>
      <c r="H196" s="262">
        <v>17</v>
      </c>
      <c r="I196" s="263"/>
      <c r="J196" s="264">
        <f>ROUND(I196*H196,2)</f>
        <v>0</v>
      </c>
      <c r="K196" s="260" t="s">
        <v>137</v>
      </c>
      <c r="L196" s="265"/>
      <c r="M196" s="266" t="s">
        <v>1</v>
      </c>
      <c r="N196" s="267" t="s">
        <v>38</v>
      </c>
      <c r="O196" s="90"/>
      <c r="P196" s="225">
        <f>O196*H196</f>
        <v>0</v>
      </c>
      <c r="Q196" s="225">
        <v>0.006</v>
      </c>
      <c r="R196" s="225">
        <f>Q196*H196</f>
        <v>0.10200000000000001</v>
      </c>
      <c r="S196" s="225">
        <v>0</v>
      </c>
      <c r="T196" s="225">
        <f>S196*H196</f>
        <v>0</v>
      </c>
      <c r="U196" s="226" t="s">
        <v>1</v>
      </c>
      <c r="V196" s="37"/>
      <c r="W196" s="37"/>
      <c r="X196" s="37"/>
      <c r="Y196" s="37"/>
      <c r="Z196" s="37"/>
      <c r="AA196" s="37"/>
      <c r="AB196" s="37"/>
      <c r="AC196" s="37"/>
      <c r="AD196" s="37"/>
      <c r="AE196" s="37"/>
      <c r="AR196" s="227" t="s">
        <v>188</v>
      </c>
      <c r="AT196" s="227" t="s">
        <v>196</v>
      </c>
      <c r="AU196" s="227" t="s">
        <v>83</v>
      </c>
      <c r="AY196" s="16" t="s">
        <v>131</v>
      </c>
      <c r="BE196" s="228">
        <f>IF(N196="základní",J196,0)</f>
        <v>0</v>
      </c>
      <c r="BF196" s="228">
        <f>IF(N196="snížená",J196,0)</f>
        <v>0</v>
      </c>
      <c r="BG196" s="228">
        <f>IF(N196="zákl. přenesená",J196,0)</f>
        <v>0</v>
      </c>
      <c r="BH196" s="228">
        <f>IF(N196="sníž. přenesená",J196,0)</f>
        <v>0</v>
      </c>
      <c r="BI196" s="228">
        <f>IF(N196="nulová",J196,0)</f>
        <v>0</v>
      </c>
      <c r="BJ196" s="16" t="s">
        <v>81</v>
      </c>
      <c r="BK196" s="228">
        <f>ROUND(I196*H196,2)</f>
        <v>0</v>
      </c>
      <c r="BL196" s="16" t="s">
        <v>138</v>
      </c>
      <c r="BM196" s="227" t="s">
        <v>721</v>
      </c>
    </row>
    <row r="197" spans="1:65" s="2" customFormat="1" ht="16.5" customHeight="1">
      <c r="A197" s="37"/>
      <c r="B197" s="38"/>
      <c r="C197" s="258" t="s">
        <v>317</v>
      </c>
      <c r="D197" s="258" t="s">
        <v>196</v>
      </c>
      <c r="E197" s="259" t="s">
        <v>722</v>
      </c>
      <c r="F197" s="260" t="s">
        <v>723</v>
      </c>
      <c r="G197" s="261" t="s">
        <v>289</v>
      </c>
      <c r="H197" s="262">
        <v>7</v>
      </c>
      <c r="I197" s="263"/>
      <c r="J197" s="264">
        <f>ROUND(I197*H197,2)</f>
        <v>0</v>
      </c>
      <c r="K197" s="260" t="s">
        <v>137</v>
      </c>
      <c r="L197" s="265"/>
      <c r="M197" s="266" t="s">
        <v>1</v>
      </c>
      <c r="N197" s="267" t="s">
        <v>38</v>
      </c>
      <c r="O197" s="90"/>
      <c r="P197" s="225">
        <f>O197*H197</f>
        <v>0</v>
      </c>
      <c r="Q197" s="225">
        <v>0.0386</v>
      </c>
      <c r="R197" s="225">
        <f>Q197*H197</f>
        <v>0.2702</v>
      </c>
      <c r="S197" s="225">
        <v>0</v>
      </c>
      <c r="T197" s="225">
        <f>S197*H197</f>
        <v>0</v>
      </c>
      <c r="U197" s="226" t="s">
        <v>1</v>
      </c>
      <c r="V197" s="37"/>
      <c r="W197" s="37"/>
      <c r="X197" s="37"/>
      <c r="Y197" s="37"/>
      <c r="Z197" s="37"/>
      <c r="AA197" s="37"/>
      <c r="AB197" s="37"/>
      <c r="AC197" s="37"/>
      <c r="AD197" s="37"/>
      <c r="AE197" s="37"/>
      <c r="AR197" s="227" t="s">
        <v>188</v>
      </c>
      <c r="AT197" s="227" t="s">
        <v>196</v>
      </c>
      <c r="AU197" s="227" t="s">
        <v>83</v>
      </c>
      <c r="AY197" s="16" t="s">
        <v>131</v>
      </c>
      <c r="BE197" s="228">
        <f>IF(N197="základní",J197,0)</f>
        <v>0</v>
      </c>
      <c r="BF197" s="228">
        <f>IF(N197="snížená",J197,0)</f>
        <v>0</v>
      </c>
      <c r="BG197" s="228">
        <f>IF(N197="zákl. přenesená",J197,0)</f>
        <v>0</v>
      </c>
      <c r="BH197" s="228">
        <f>IF(N197="sníž. přenesená",J197,0)</f>
        <v>0</v>
      </c>
      <c r="BI197" s="228">
        <f>IF(N197="nulová",J197,0)</f>
        <v>0</v>
      </c>
      <c r="BJ197" s="16" t="s">
        <v>81</v>
      </c>
      <c r="BK197" s="228">
        <f>ROUND(I197*H197,2)</f>
        <v>0</v>
      </c>
      <c r="BL197" s="16" t="s">
        <v>138</v>
      </c>
      <c r="BM197" s="227" t="s">
        <v>724</v>
      </c>
    </row>
    <row r="198" spans="1:65" s="2" customFormat="1" ht="16.5" customHeight="1">
      <c r="A198" s="37"/>
      <c r="B198" s="38"/>
      <c r="C198" s="258" t="s">
        <v>321</v>
      </c>
      <c r="D198" s="258" t="s">
        <v>196</v>
      </c>
      <c r="E198" s="259" t="s">
        <v>725</v>
      </c>
      <c r="F198" s="260" t="s">
        <v>726</v>
      </c>
      <c r="G198" s="261" t="s">
        <v>289</v>
      </c>
      <c r="H198" s="262">
        <v>1</v>
      </c>
      <c r="I198" s="263"/>
      <c r="J198" s="264">
        <f>ROUND(I198*H198,2)</f>
        <v>0</v>
      </c>
      <c r="K198" s="260" t="s">
        <v>137</v>
      </c>
      <c r="L198" s="265"/>
      <c r="M198" s="266" t="s">
        <v>1</v>
      </c>
      <c r="N198" s="267" t="s">
        <v>38</v>
      </c>
      <c r="O198" s="90"/>
      <c r="P198" s="225">
        <f>O198*H198</f>
        <v>0</v>
      </c>
      <c r="Q198" s="225">
        <v>0.0506</v>
      </c>
      <c r="R198" s="225">
        <f>Q198*H198</f>
        <v>0.0506</v>
      </c>
      <c r="S198" s="225">
        <v>0</v>
      </c>
      <c r="T198" s="225">
        <f>S198*H198</f>
        <v>0</v>
      </c>
      <c r="U198" s="226" t="s">
        <v>1</v>
      </c>
      <c r="V198" s="37"/>
      <c r="W198" s="37"/>
      <c r="X198" s="37"/>
      <c r="Y198" s="37"/>
      <c r="Z198" s="37"/>
      <c r="AA198" s="37"/>
      <c r="AB198" s="37"/>
      <c r="AC198" s="37"/>
      <c r="AD198" s="37"/>
      <c r="AE198" s="37"/>
      <c r="AR198" s="227" t="s">
        <v>188</v>
      </c>
      <c r="AT198" s="227" t="s">
        <v>196</v>
      </c>
      <c r="AU198" s="227" t="s">
        <v>83</v>
      </c>
      <c r="AY198" s="16" t="s">
        <v>131</v>
      </c>
      <c r="BE198" s="228">
        <f>IF(N198="základní",J198,0)</f>
        <v>0</v>
      </c>
      <c r="BF198" s="228">
        <f>IF(N198="snížená",J198,0)</f>
        <v>0</v>
      </c>
      <c r="BG198" s="228">
        <f>IF(N198="zákl. přenesená",J198,0)</f>
        <v>0</v>
      </c>
      <c r="BH198" s="228">
        <f>IF(N198="sníž. přenesená",J198,0)</f>
        <v>0</v>
      </c>
      <c r="BI198" s="228">
        <f>IF(N198="nulová",J198,0)</f>
        <v>0</v>
      </c>
      <c r="BJ198" s="16" t="s">
        <v>81</v>
      </c>
      <c r="BK198" s="228">
        <f>ROUND(I198*H198,2)</f>
        <v>0</v>
      </c>
      <c r="BL198" s="16" t="s">
        <v>138</v>
      </c>
      <c r="BM198" s="227" t="s">
        <v>727</v>
      </c>
    </row>
    <row r="199" spans="1:65" s="2" customFormat="1" ht="16.5" customHeight="1">
      <c r="A199" s="37"/>
      <c r="B199" s="38"/>
      <c r="C199" s="258" t="s">
        <v>325</v>
      </c>
      <c r="D199" s="258" t="s">
        <v>196</v>
      </c>
      <c r="E199" s="259" t="s">
        <v>728</v>
      </c>
      <c r="F199" s="260" t="s">
        <v>729</v>
      </c>
      <c r="G199" s="261" t="s">
        <v>289</v>
      </c>
      <c r="H199" s="262">
        <v>9</v>
      </c>
      <c r="I199" s="263"/>
      <c r="J199" s="264">
        <f>ROUND(I199*H199,2)</f>
        <v>0</v>
      </c>
      <c r="K199" s="260" t="s">
        <v>1</v>
      </c>
      <c r="L199" s="265"/>
      <c r="M199" s="266" t="s">
        <v>1</v>
      </c>
      <c r="N199" s="267" t="s">
        <v>38</v>
      </c>
      <c r="O199" s="90"/>
      <c r="P199" s="225">
        <f>O199*H199</f>
        <v>0</v>
      </c>
      <c r="Q199" s="225">
        <v>0.058</v>
      </c>
      <c r="R199" s="225">
        <f>Q199*H199</f>
        <v>0.522</v>
      </c>
      <c r="S199" s="225">
        <v>0</v>
      </c>
      <c r="T199" s="225">
        <f>S199*H199</f>
        <v>0</v>
      </c>
      <c r="U199" s="226" t="s">
        <v>1</v>
      </c>
      <c r="V199" s="37"/>
      <c r="W199" s="37"/>
      <c r="X199" s="37"/>
      <c r="Y199" s="37"/>
      <c r="Z199" s="37"/>
      <c r="AA199" s="37"/>
      <c r="AB199" s="37"/>
      <c r="AC199" s="37"/>
      <c r="AD199" s="37"/>
      <c r="AE199" s="37"/>
      <c r="AR199" s="227" t="s">
        <v>188</v>
      </c>
      <c r="AT199" s="227" t="s">
        <v>196</v>
      </c>
      <c r="AU199" s="227" t="s">
        <v>83</v>
      </c>
      <c r="AY199" s="16" t="s">
        <v>131</v>
      </c>
      <c r="BE199" s="228">
        <f>IF(N199="základní",J199,0)</f>
        <v>0</v>
      </c>
      <c r="BF199" s="228">
        <f>IF(N199="snížená",J199,0)</f>
        <v>0</v>
      </c>
      <c r="BG199" s="228">
        <f>IF(N199="zákl. přenesená",J199,0)</f>
        <v>0</v>
      </c>
      <c r="BH199" s="228">
        <f>IF(N199="sníž. přenesená",J199,0)</f>
        <v>0</v>
      </c>
      <c r="BI199" s="228">
        <f>IF(N199="nulová",J199,0)</f>
        <v>0</v>
      </c>
      <c r="BJ199" s="16" t="s">
        <v>81</v>
      </c>
      <c r="BK199" s="228">
        <f>ROUND(I199*H199,2)</f>
        <v>0</v>
      </c>
      <c r="BL199" s="16" t="s">
        <v>138</v>
      </c>
      <c r="BM199" s="227" t="s">
        <v>730</v>
      </c>
    </row>
    <row r="200" spans="1:65" s="2" customFormat="1" ht="16.5" customHeight="1">
      <c r="A200" s="37"/>
      <c r="B200" s="38"/>
      <c r="C200" s="216" t="s">
        <v>331</v>
      </c>
      <c r="D200" s="216" t="s">
        <v>133</v>
      </c>
      <c r="E200" s="217" t="s">
        <v>731</v>
      </c>
      <c r="F200" s="218" t="s">
        <v>732</v>
      </c>
      <c r="G200" s="219" t="s">
        <v>289</v>
      </c>
      <c r="H200" s="220">
        <v>7</v>
      </c>
      <c r="I200" s="221"/>
      <c r="J200" s="222">
        <f>ROUND(I200*H200,2)</f>
        <v>0</v>
      </c>
      <c r="K200" s="218" t="s">
        <v>1</v>
      </c>
      <c r="L200" s="43"/>
      <c r="M200" s="223" t="s">
        <v>1</v>
      </c>
      <c r="N200" s="224" t="s">
        <v>38</v>
      </c>
      <c r="O200" s="90"/>
      <c r="P200" s="225">
        <f>O200*H200</f>
        <v>0</v>
      </c>
      <c r="Q200" s="225">
        <v>0</v>
      </c>
      <c r="R200" s="225">
        <f>Q200*H200</f>
        <v>0</v>
      </c>
      <c r="S200" s="225">
        <v>0</v>
      </c>
      <c r="T200" s="225">
        <f>S200*H200</f>
        <v>0</v>
      </c>
      <c r="U200" s="226" t="s">
        <v>1</v>
      </c>
      <c r="V200" s="37"/>
      <c r="W200" s="37"/>
      <c r="X200" s="37"/>
      <c r="Y200" s="37"/>
      <c r="Z200" s="37"/>
      <c r="AA200" s="37"/>
      <c r="AB200" s="37"/>
      <c r="AC200" s="37"/>
      <c r="AD200" s="37"/>
      <c r="AE200" s="37"/>
      <c r="AR200" s="227" t="s">
        <v>138</v>
      </c>
      <c r="AT200" s="227" t="s">
        <v>133</v>
      </c>
      <c r="AU200" s="227" t="s">
        <v>83</v>
      </c>
      <c r="AY200" s="16" t="s">
        <v>131</v>
      </c>
      <c r="BE200" s="228">
        <f>IF(N200="základní",J200,0)</f>
        <v>0</v>
      </c>
      <c r="BF200" s="228">
        <f>IF(N200="snížená",J200,0)</f>
        <v>0</v>
      </c>
      <c r="BG200" s="228">
        <f>IF(N200="zákl. přenesená",J200,0)</f>
        <v>0</v>
      </c>
      <c r="BH200" s="228">
        <f>IF(N200="sníž. přenesená",J200,0)</f>
        <v>0</v>
      </c>
      <c r="BI200" s="228">
        <f>IF(N200="nulová",J200,0)</f>
        <v>0</v>
      </c>
      <c r="BJ200" s="16" t="s">
        <v>81</v>
      </c>
      <c r="BK200" s="228">
        <f>ROUND(I200*H200,2)</f>
        <v>0</v>
      </c>
      <c r="BL200" s="16" t="s">
        <v>138</v>
      </c>
      <c r="BM200" s="227" t="s">
        <v>733</v>
      </c>
    </row>
    <row r="201" spans="1:63" s="12" customFormat="1" ht="22.8" customHeight="1">
      <c r="A201" s="12"/>
      <c r="B201" s="200"/>
      <c r="C201" s="201"/>
      <c r="D201" s="202" t="s">
        <v>72</v>
      </c>
      <c r="E201" s="214" t="s">
        <v>443</v>
      </c>
      <c r="F201" s="214" t="s">
        <v>444</v>
      </c>
      <c r="G201" s="201"/>
      <c r="H201" s="201"/>
      <c r="I201" s="204"/>
      <c r="J201" s="215">
        <f>BK201</f>
        <v>0</v>
      </c>
      <c r="K201" s="201"/>
      <c r="L201" s="206"/>
      <c r="M201" s="207"/>
      <c r="N201" s="208"/>
      <c r="O201" s="208"/>
      <c r="P201" s="209">
        <f>SUM(P202:P204)</f>
        <v>0</v>
      </c>
      <c r="Q201" s="208"/>
      <c r="R201" s="209">
        <f>SUM(R202:R204)</f>
        <v>0</v>
      </c>
      <c r="S201" s="208"/>
      <c r="T201" s="209">
        <f>SUM(T202:T204)</f>
        <v>0</v>
      </c>
      <c r="U201" s="210"/>
      <c r="V201" s="12"/>
      <c r="W201" s="12"/>
      <c r="X201" s="12"/>
      <c r="Y201" s="12"/>
      <c r="Z201" s="12"/>
      <c r="AA201" s="12"/>
      <c r="AB201" s="12"/>
      <c r="AC201" s="12"/>
      <c r="AD201" s="12"/>
      <c r="AE201" s="12"/>
      <c r="AR201" s="211" t="s">
        <v>81</v>
      </c>
      <c r="AT201" s="212" t="s">
        <v>72</v>
      </c>
      <c r="AU201" s="212" t="s">
        <v>81</v>
      </c>
      <c r="AY201" s="211" t="s">
        <v>131</v>
      </c>
      <c r="BK201" s="213">
        <f>SUM(BK202:BK204)</f>
        <v>0</v>
      </c>
    </row>
    <row r="202" spans="1:65" s="2" customFormat="1" ht="49.05" customHeight="1">
      <c r="A202" s="37"/>
      <c r="B202" s="38"/>
      <c r="C202" s="216" t="s">
        <v>337</v>
      </c>
      <c r="D202" s="216" t="s">
        <v>133</v>
      </c>
      <c r="E202" s="217" t="s">
        <v>734</v>
      </c>
      <c r="F202" s="218" t="s">
        <v>735</v>
      </c>
      <c r="G202" s="219" t="s">
        <v>199</v>
      </c>
      <c r="H202" s="220">
        <v>110.018</v>
      </c>
      <c r="I202" s="221"/>
      <c r="J202" s="222">
        <f>ROUND(I202*H202,2)</f>
        <v>0</v>
      </c>
      <c r="K202" s="218" t="s">
        <v>137</v>
      </c>
      <c r="L202" s="43"/>
      <c r="M202" s="223" t="s">
        <v>1</v>
      </c>
      <c r="N202" s="224" t="s">
        <v>38</v>
      </c>
      <c r="O202" s="90"/>
      <c r="P202" s="225">
        <f>O202*H202</f>
        <v>0</v>
      </c>
      <c r="Q202" s="225">
        <v>0</v>
      </c>
      <c r="R202" s="225">
        <f>Q202*H202</f>
        <v>0</v>
      </c>
      <c r="S202" s="225">
        <v>0</v>
      </c>
      <c r="T202" s="225">
        <f>S202*H202</f>
        <v>0</v>
      </c>
      <c r="U202" s="226" t="s">
        <v>1</v>
      </c>
      <c r="V202" s="37"/>
      <c r="W202" s="37"/>
      <c r="X202" s="37"/>
      <c r="Y202" s="37"/>
      <c r="Z202" s="37"/>
      <c r="AA202" s="37"/>
      <c r="AB202" s="37"/>
      <c r="AC202" s="37"/>
      <c r="AD202" s="37"/>
      <c r="AE202" s="37"/>
      <c r="AR202" s="227" t="s">
        <v>138</v>
      </c>
      <c r="AT202" s="227" t="s">
        <v>133</v>
      </c>
      <c r="AU202" s="227" t="s">
        <v>83</v>
      </c>
      <c r="AY202" s="16" t="s">
        <v>131</v>
      </c>
      <c r="BE202" s="228">
        <f>IF(N202="základní",J202,0)</f>
        <v>0</v>
      </c>
      <c r="BF202" s="228">
        <f>IF(N202="snížená",J202,0)</f>
        <v>0</v>
      </c>
      <c r="BG202" s="228">
        <f>IF(N202="zákl. přenesená",J202,0)</f>
        <v>0</v>
      </c>
      <c r="BH202" s="228">
        <f>IF(N202="sníž. přenesená",J202,0)</f>
        <v>0</v>
      </c>
      <c r="BI202" s="228">
        <f>IF(N202="nulová",J202,0)</f>
        <v>0</v>
      </c>
      <c r="BJ202" s="16" t="s">
        <v>81</v>
      </c>
      <c r="BK202" s="228">
        <f>ROUND(I202*H202,2)</f>
        <v>0</v>
      </c>
      <c r="BL202" s="16" t="s">
        <v>138</v>
      </c>
      <c r="BM202" s="227" t="s">
        <v>736</v>
      </c>
    </row>
    <row r="203" spans="1:47" s="2" customFormat="1" ht="12">
      <c r="A203" s="37"/>
      <c r="B203" s="38"/>
      <c r="C203" s="39"/>
      <c r="D203" s="229" t="s">
        <v>140</v>
      </c>
      <c r="E203" s="39"/>
      <c r="F203" s="230" t="s">
        <v>737</v>
      </c>
      <c r="G203" s="39"/>
      <c r="H203" s="39"/>
      <c r="I203" s="231"/>
      <c r="J203" s="39"/>
      <c r="K203" s="39"/>
      <c r="L203" s="43"/>
      <c r="M203" s="232"/>
      <c r="N203" s="233"/>
      <c r="O203" s="90"/>
      <c r="P203" s="90"/>
      <c r="Q203" s="90"/>
      <c r="R203" s="90"/>
      <c r="S203" s="90"/>
      <c r="T203" s="90"/>
      <c r="U203" s="91"/>
      <c r="V203" s="37"/>
      <c r="W203" s="37"/>
      <c r="X203" s="37"/>
      <c r="Y203" s="37"/>
      <c r="Z203" s="37"/>
      <c r="AA203" s="37"/>
      <c r="AB203" s="37"/>
      <c r="AC203" s="37"/>
      <c r="AD203" s="37"/>
      <c r="AE203" s="37"/>
      <c r="AT203" s="16" t="s">
        <v>140</v>
      </c>
      <c r="AU203" s="16" t="s">
        <v>83</v>
      </c>
    </row>
    <row r="204" spans="1:47" s="2" customFormat="1" ht="12">
      <c r="A204" s="37"/>
      <c r="B204" s="38"/>
      <c r="C204" s="39"/>
      <c r="D204" s="234" t="s">
        <v>142</v>
      </c>
      <c r="E204" s="39"/>
      <c r="F204" s="235" t="s">
        <v>738</v>
      </c>
      <c r="G204" s="39"/>
      <c r="H204" s="39"/>
      <c r="I204" s="231"/>
      <c r="J204" s="39"/>
      <c r="K204" s="39"/>
      <c r="L204" s="43"/>
      <c r="M204" s="268"/>
      <c r="N204" s="269"/>
      <c r="O204" s="270"/>
      <c r="P204" s="270"/>
      <c r="Q204" s="270"/>
      <c r="R204" s="270"/>
      <c r="S204" s="270"/>
      <c r="T204" s="270"/>
      <c r="U204" s="271"/>
      <c r="V204" s="37"/>
      <c r="W204" s="37"/>
      <c r="X204" s="37"/>
      <c r="Y204" s="37"/>
      <c r="Z204" s="37"/>
      <c r="AA204" s="37"/>
      <c r="AB204" s="37"/>
      <c r="AC204" s="37"/>
      <c r="AD204" s="37"/>
      <c r="AE204" s="37"/>
      <c r="AT204" s="16" t="s">
        <v>142</v>
      </c>
      <c r="AU204" s="16" t="s">
        <v>83</v>
      </c>
    </row>
    <row r="205" spans="1:31" s="2" customFormat="1" ht="6.95" customHeight="1">
      <c r="A205" s="37"/>
      <c r="B205" s="65"/>
      <c r="C205" s="66"/>
      <c r="D205" s="66"/>
      <c r="E205" s="66"/>
      <c r="F205" s="66"/>
      <c r="G205" s="66"/>
      <c r="H205" s="66"/>
      <c r="I205" s="66"/>
      <c r="J205" s="66"/>
      <c r="K205" s="66"/>
      <c r="L205" s="43"/>
      <c r="M205" s="37"/>
      <c r="O205" s="37"/>
      <c r="P205" s="37"/>
      <c r="Q205" s="37"/>
      <c r="R205" s="37"/>
      <c r="S205" s="37"/>
      <c r="T205" s="37"/>
      <c r="U205" s="37"/>
      <c r="V205" s="37"/>
      <c r="W205" s="37"/>
      <c r="X205" s="37"/>
      <c r="Y205" s="37"/>
      <c r="Z205" s="37"/>
      <c r="AA205" s="37"/>
      <c r="AB205" s="37"/>
      <c r="AC205" s="37"/>
      <c r="AD205" s="37"/>
      <c r="AE205" s="37"/>
    </row>
  </sheetData>
  <sheetProtection password="CC35" sheet="1" objects="1" scenarios="1" formatColumns="0" formatRows="0" autoFilter="0"/>
  <autoFilter ref="C121:K204"/>
  <mergeCells count="9">
    <mergeCell ref="E7:H7"/>
    <mergeCell ref="E9:H9"/>
    <mergeCell ref="E18:H18"/>
    <mergeCell ref="E27:H27"/>
    <mergeCell ref="E85:H85"/>
    <mergeCell ref="E87:H87"/>
    <mergeCell ref="E112:H112"/>
    <mergeCell ref="E114:H114"/>
    <mergeCell ref="L2:V2"/>
  </mergeCells>
  <hyperlinks>
    <hyperlink ref="F126" r:id="rId1" display="https://podminky.urs.cz/item/CS_URS_2023_02/132254203"/>
    <hyperlink ref="F130" r:id="rId2" display="https://podminky.urs.cz/item/CS_URS_2023_02/151101101"/>
    <hyperlink ref="F134" r:id="rId3" display="https://podminky.urs.cz/item/CS_URS_2023_02/151101111"/>
    <hyperlink ref="F139" r:id="rId4" display="https://podminky.urs.cz/item/CS_URS_2023_02/171201201"/>
    <hyperlink ref="F142" r:id="rId5" display="https://podminky.urs.cz/item/CS_URS_2023_02/171201231.1"/>
    <hyperlink ref="F145" r:id="rId6" display="https://podminky.urs.cz/item/CS_URS_2023_02/174101101"/>
    <hyperlink ref="F149" r:id="rId7" display="https://podminky.urs.cz/item/CS_URS_2023_02/175111101"/>
    <hyperlink ref="F156" r:id="rId8" display="https://podminky.urs.cz/item/CS_URS_2023_02/451573111"/>
    <hyperlink ref="F161" r:id="rId9" display="https://podminky.urs.cz/item/CS_URS_2023_02/594511113"/>
    <hyperlink ref="F164" r:id="rId10" display="https://podminky.urs.cz/item/CS_URS_2023_02/871313121"/>
    <hyperlink ref="F170" r:id="rId11" display="https://podminky.urs.cz/item/CS_URS_2023_02/877315211"/>
    <hyperlink ref="F176" r:id="rId12" display="https://podminky.urs.cz/item/CS_URS_2023_02/877315221"/>
    <hyperlink ref="F181" r:id="rId13" display="https://podminky.urs.cz/item/CS_URS_2023_02/895941302"/>
    <hyperlink ref="F184" r:id="rId14" display="https://podminky.urs.cz/item/CS_URS_2023_02/895941312"/>
    <hyperlink ref="F187" r:id="rId15" display="https://podminky.urs.cz/item/CS_URS_2023_02/895941321"/>
    <hyperlink ref="F190" r:id="rId16" display="https://podminky.urs.cz/item/CS_URS_2023_02/895941332"/>
    <hyperlink ref="F193" r:id="rId17" display="https://podminky.urs.cz/item/CS_URS_2023_02/899204112"/>
    <hyperlink ref="F203" r:id="rId18" display="https://podminky.urs.cz/item/CS_URS_2023_02/998276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9"/>
</worksheet>
</file>

<file path=xl/worksheets/sheet5.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92</v>
      </c>
    </row>
    <row r="3" spans="2:46" s="1" customFormat="1" ht="6.95" customHeight="1">
      <c r="B3" s="135"/>
      <c r="C3" s="136"/>
      <c r="D3" s="136"/>
      <c r="E3" s="136"/>
      <c r="F3" s="136"/>
      <c r="G3" s="136"/>
      <c r="H3" s="136"/>
      <c r="I3" s="136"/>
      <c r="J3" s="136"/>
      <c r="K3" s="136"/>
      <c r="L3" s="19"/>
      <c r="AT3" s="16" t="s">
        <v>83</v>
      </c>
    </row>
    <row r="4" spans="2:46" s="1" customFormat="1" ht="24.95" customHeight="1">
      <c r="B4" s="19"/>
      <c r="D4" s="137" t="s">
        <v>99</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III/2033 VOCHOV PRŮTAH - 1. ETAPA</v>
      </c>
      <c r="F7" s="139"/>
      <c r="G7" s="139"/>
      <c r="H7" s="139"/>
      <c r="L7" s="19"/>
    </row>
    <row r="8" spans="1:31" s="2" customFormat="1" ht="12" customHeight="1">
      <c r="A8" s="37"/>
      <c r="B8" s="43"/>
      <c r="C8" s="37"/>
      <c r="D8" s="139" t="s">
        <v>100</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739</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24. 9. 2023</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33</v>
      </c>
      <c r="E30" s="37"/>
      <c r="F30" s="37"/>
      <c r="G30" s="37"/>
      <c r="H30" s="37"/>
      <c r="I30" s="37"/>
      <c r="J30" s="150">
        <f>ROUND(J118,2)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37</v>
      </c>
      <c r="E33" s="139" t="s">
        <v>38</v>
      </c>
      <c r="F33" s="153">
        <f>ROUND((SUM(BE118:BE137)),2)</f>
        <v>0</v>
      </c>
      <c r="G33" s="37"/>
      <c r="H33" s="37"/>
      <c r="I33" s="154">
        <v>0.21</v>
      </c>
      <c r="J33" s="153">
        <f>ROUND(((SUM(BE118:BE137))*I33),2)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39</v>
      </c>
      <c r="F34" s="153">
        <f>ROUND((SUM(BF118:BF137)),2)</f>
        <v>0</v>
      </c>
      <c r="G34" s="37"/>
      <c r="H34" s="37"/>
      <c r="I34" s="154">
        <v>0.15</v>
      </c>
      <c r="J34" s="153">
        <f>ROUND(((SUM(BF118:BF137))*I34),2)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40</v>
      </c>
      <c r="F35" s="153">
        <f>ROUND((SUM(BG118:BG137)),2)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41</v>
      </c>
      <c r="F36" s="153">
        <f>ROUND((SUM(BH118:BH137)),2)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42</v>
      </c>
      <c r="F37" s="153">
        <f>ROUND((SUM(BI118:BI137)),2)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46</v>
      </c>
      <c r="E50" s="163"/>
      <c r="F50" s="163"/>
      <c r="G50" s="162" t="s">
        <v>47</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III/2033 VOCHOV PRŮTAH - 1. ETAPA</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100</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SO800 - Vegetační úpravy</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24. 9. 2023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103</v>
      </c>
      <c r="D94" s="175"/>
      <c r="E94" s="175"/>
      <c r="F94" s="175"/>
      <c r="G94" s="175"/>
      <c r="H94" s="175"/>
      <c r="I94" s="175"/>
      <c r="J94" s="176" t="s">
        <v>104</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105</v>
      </c>
      <c r="D96" s="39"/>
      <c r="E96" s="39"/>
      <c r="F96" s="39"/>
      <c r="G96" s="39"/>
      <c r="H96" s="39"/>
      <c r="I96" s="39"/>
      <c r="J96" s="109">
        <f>J118</f>
        <v>0</v>
      </c>
      <c r="K96" s="39"/>
      <c r="L96" s="62"/>
      <c r="S96" s="37"/>
      <c r="T96" s="37"/>
      <c r="U96" s="37"/>
      <c r="V96" s="37"/>
      <c r="W96" s="37"/>
      <c r="X96" s="37"/>
      <c r="Y96" s="37"/>
      <c r="Z96" s="37"/>
      <c r="AA96" s="37"/>
      <c r="AB96" s="37"/>
      <c r="AC96" s="37"/>
      <c r="AD96" s="37"/>
      <c r="AE96" s="37"/>
      <c r="AU96" s="16" t="s">
        <v>106</v>
      </c>
    </row>
    <row r="97" spans="1:31" s="9" customFormat="1" ht="24.95" customHeight="1">
      <c r="A97" s="9"/>
      <c r="B97" s="178"/>
      <c r="C97" s="179"/>
      <c r="D97" s="180" t="s">
        <v>107</v>
      </c>
      <c r="E97" s="181"/>
      <c r="F97" s="181"/>
      <c r="G97" s="181"/>
      <c r="H97" s="181"/>
      <c r="I97" s="181"/>
      <c r="J97" s="182">
        <f>J119</f>
        <v>0</v>
      </c>
      <c r="K97" s="179"/>
      <c r="L97" s="183"/>
      <c r="S97" s="9"/>
      <c r="T97" s="9"/>
      <c r="U97" s="9"/>
      <c r="V97" s="9"/>
      <c r="W97" s="9"/>
      <c r="X97" s="9"/>
      <c r="Y97" s="9"/>
      <c r="Z97" s="9"/>
      <c r="AA97" s="9"/>
      <c r="AB97" s="9"/>
      <c r="AC97" s="9"/>
      <c r="AD97" s="9"/>
      <c r="AE97" s="9"/>
    </row>
    <row r="98" spans="1:31" s="10" customFormat="1" ht="19.9" customHeight="1">
      <c r="A98" s="10"/>
      <c r="B98" s="184"/>
      <c r="C98" s="185"/>
      <c r="D98" s="186" t="s">
        <v>108</v>
      </c>
      <c r="E98" s="187"/>
      <c r="F98" s="187"/>
      <c r="G98" s="187"/>
      <c r="H98" s="187"/>
      <c r="I98" s="187"/>
      <c r="J98" s="188">
        <f>J120</f>
        <v>0</v>
      </c>
      <c r="K98" s="185"/>
      <c r="L98" s="189"/>
      <c r="S98" s="10"/>
      <c r="T98" s="10"/>
      <c r="U98" s="10"/>
      <c r="V98" s="10"/>
      <c r="W98" s="10"/>
      <c r="X98" s="10"/>
      <c r="Y98" s="10"/>
      <c r="Z98" s="10"/>
      <c r="AA98" s="10"/>
      <c r="AB98" s="10"/>
      <c r="AC98" s="10"/>
      <c r="AD98" s="10"/>
      <c r="AE98" s="10"/>
    </row>
    <row r="99" spans="1:31" s="2" customFormat="1" ht="21.8" customHeight="1">
      <c r="A99" s="37"/>
      <c r="B99" s="38"/>
      <c r="C99" s="39"/>
      <c r="D99" s="39"/>
      <c r="E99" s="39"/>
      <c r="F99" s="39"/>
      <c r="G99" s="39"/>
      <c r="H99" s="39"/>
      <c r="I99" s="39"/>
      <c r="J99" s="39"/>
      <c r="K99" s="39"/>
      <c r="L99" s="62"/>
      <c r="S99" s="37"/>
      <c r="T99" s="37"/>
      <c r="U99" s="37"/>
      <c r="V99" s="37"/>
      <c r="W99" s="37"/>
      <c r="X99" s="37"/>
      <c r="Y99" s="37"/>
      <c r="Z99" s="37"/>
      <c r="AA99" s="37"/>
      <c r="AB99" s="37"/>
      <c r="AC99" s="37"/>
      <c r="AD99" s="37"/>
      <c r="AE99" s="37"/>
    </row>
    <row r="100" spans="1:31" s="2" customFormat="1" ht="6.95" customHeight="1">
      <c r="A100" s="37"/>
      <c r="B100" s="65"/>
      <c r="C100" s="66"/>
      <c r="D100" s="66"/>
      <c r="E100" s="66"/>
      <c r="F100" s="66"/>
      <c r="G100" s="66"/>
      <c r="H100" s="66"/>
      <c r="I100" s="66"/>
      <c r="J100" s="66"/>
      <c r="K100" s="66"/>
      <c r="L100" s="62"/>
      <c r="S100" s="37"/>
      <c r="T100" s="37"/>
      <c r="U100" s="37"/>
      <c r="V100" s="37"/>
      <c r="W100" s="37"/>
      <c r="X100" s="37"/>
      <c r="Y100" s="37"/>
      <c r="Z100" s="37"/>
      <c r="AA100" s="37"/>
      <c r="AB100" s="37"/>
      <c r="AC100" s="37"/>
      <c r="AD100" s="37"/>
      <c r="AE100" s="37"/>
    </row>
    <row r="104" spans="1:31" s="2" customFormat="1" ht="6.95" customHeight="1">
      <c r="A104" s="37"/>
      <c r="B104" s="67"/>
      <c r="C104" s="68"/>
      <c r="D104" s="68"/>
      <c r="E104" s="68"/>
      <c r="F104" s="68"/>
      <c r="G104" s="68"/>
      <c r="H104" s="68"/>
      <c r="I104" s="68"/>
      <c r="J104" s="68"/>
      <c r="K104" s="68"/>
      <c r="L104" s="62"/>
      <c r="S104" s="37"/>
      <c r="T104" s="37"/>
      <c r="U104" s="37"/>
      <c r="V104" s="37"/>
      <c r="W104" s="37"/>
      <c r="X104" s="37"/>
      <c r="Y104" s="37"/>
      <c r="Z104" s="37"/>
      <c r="AA104" s="37"/>
      <c r="AB104" s="37"/>
      <c r="AC104" s="37"/>
      <c r="AD104" s="37"/>
      <c r="AE104" s="37"/>
    </row>
    <row r="105" spans="1:31" s="2" customFormat="1" ht="24.95" customHeight="1">
      <c r="A105" s="37"/>
      <c r="B105" s="38"/>
      <c r="C105" s="22" t="s">
        <v>115</v>
      </c>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6.95" customHeight="1">
      <c r="A106" s="37"/>
      <c r="B106" s="38"/>
      <c r="C106" s="39"/>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12" customHeight="1">
      <c r="A107" s="37"/>
      <c r="B107" s="38"/>
      <c r="C107" s="31" t="s">
        <v>16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6.5" customHeight="1">
      <c r="A108" s="37"/>
      <c r="B108" s="38"/>
      <c r="C108" s="39"/>
      <c r="D108" s="39"/>
      <c r="E108" s="173" t="str">
        <f>E7</f>
        <v>III/2033 VOCHOV PRŮTAH - 1. ETAPA</v>
      </c>
      <c r="F108" s="31"/>
      <c r="G108" s="31"/>
      <c r="H108" s="31"/>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100</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75" t="str">
        <f>E9</f>
        <v>SO800 - Vegetační úpravy</v>
      </c>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6.95" customHeight="1">
      <c r="A111" s="37"/>
      <c r="B111" s="38"/>
      <c r="C111" s="39"/>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2" customHeight="1">
      <c r="A112" s="37"/>
      <c r="B112" s="38"/>
      <c r="C112" s="31" t="s">
        <v>20</v>
      </c>
      <c r="D112" s="39"/>
      <c r="E112" s="39"/>
      <c r="F112" s="26" t="str">
        <f>F12</f>
        <v xml:space="preserve"> </v>
      </c>
      <c r="G112" s="39"/>
      <c r="H112" s="39"/>
      <c r="I112" s="31" t="s">
        <v>22</v>
      </c>
      <c r="J112" s="78" t="str">
        <f>IF(J12="","",J12)</f>
        <v>24. 9. 2023</v>
      </c>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5.15" customHeight="1">
      <c r="A114" s="37"/>
      <c r="B114" s="38"/>
      <c r="C114" s="31" t="s">
        <v>24</v>
      </c>
      <c r="D114" s="39"/>
      <c r="E114" s="39"/>
      <c r="F114" s="26" t="str">
        <f>E15</f>
        <v xml:space="preserve"> </v>
      </c>
      <c r="G114" s="39"/>
      <c r="H114" s="39"/>
      <c r="I114" s="31" t="s">
        <v>29</v>
      </c>
      <c r="J114" s="35" t="str">
        <f>E21</f>
        <v xml:space="preserve"> </v>
      </c>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27</v>
      </c>
      <c r="D115" s="39"/>
      <c r="E115" s="39"/>
      <c r="F115" s="26" t="str">
        <f>IF(E18="","",E18)</f>
        <v>Vyplň údaj</v>
      </c>
      <c r="G115" s="39"/>
      <c r="H115" s="39"/>
      <c r="I115" s="31" t="s">
        <v>31</v>
      </c>
      <c r="J115" s="35" t="str">
        <f>E24</f>
        <v xml:space="preserve"> </v>
      </c>
      <c r="K115" s="39"/>
      <c r="L115" s="62"/>
      <c r="S115" s="37"/>
      <c r="T115" s="37"/>
      <c r="U115" s="37"/>
      <c r="V115" s="37"/>
      <c r="W115" s="37"/>
      <c r="X115" s="37"/>
      <c r="Y115" s="37"/>
      <c r="Z115" s="37"/>
      <c r="AA115" s="37"/>
      <c r="AB115" s="37"/>
      <c r="AC115" s="37"/>
      <c r="AD115" s="37"/>
      <c r="AE115" s="37"/>
    </row>
    <row r="116" spans="1:31" s="2" customFormat="1" ht="10.3"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11" customFormat="1" ht="29.25" customHeight="1">
      <c r="A117" s="190"/>
      <c r="B117" s="191"/>
      <c r="C117" s="192" t="s">
        <v>116</v>
      </c>
      <c r="D117" s="193" t="s">
        <v>58</v>
      </c>
      <c r="E117" s="193" t="s">
        <v>54</v>
      </c>
      <c r="F117" s="193" t="s">
        <v>55</v>
      </c>
      <c r="G117" s="193" t="s">
        <v>117</v>
      </c>
      <c r="H117" s="193" t="s">
        <v>118</v>
      </c>
      <c r="I117" s="193" t="s">
        <v>119</v>
      </c>
      <c r="J117" s="193" t="s">
        <v>104</v>
      </c>
      <c r="K117" s="194" t="s">
        <v>120</v>
      </c>
      <c r="L117" s="195"/>
      <c r="M117" s="99" t="s">
        <v>1</v>
      </c>
      <c r="N117" s="100" t="s">
        <v>37</v>
      </c>
      <c r="O117" s="100" t="s">
        <v>121</v>
      </c>
      <c r="P117" s="100" t="s">
        <v>122</v>
      </c>
      <c r="Q117" s="100" t="s">
        <v>123</v>
      </c>
      <c r="R117" s="100" t="s">
        <v>124</v>
      </c>
      <c r="S117" s="100" t="s">
        <v>125</v>
      </c>
      <c r="T117" s="100" t="s">
        <v>126</v>
      </c>
      <c r="U117" s="101" t="s">
        <v>127</v>
      </c>
      <c r="V117" s="190"/>
      <c r="W117" s="190"/>
      <c r="X117" s="190"/>
      <c r="Y117" s="190"/>
      <c r="Z117" s="190"/>
      <c r="AA117" s="190"/>
      <c r="AB117" s="190"/>
      <c r="AC117" s="190"/>
      <c r="AD117" s="190"/>
      <c r="AE117" s="190"/>
    </row>
    <row r="118" spans="1:63" s="2" customFormat="1" ht="22.8" customHeight="1">
      <c r="A118" s="37"/>
      <c r="B118" s="38"/>
      <c r="C118" s="106" t="s">
        <v>128</v>
      </c>
      <c r="D118" s="39"/>
      <c r="E118" s="39"/>
      <c r="F118" s="39"/>
      <c r="G118" s="39"/>
      <c r="H118" s="39"/>
      <c r="I118" s="39"/>
      <c r="J118" s="196">
        <f>BK118</f>
        <v>0</v>
      </c>
      <c r="K118" s="39"/>
      <c r="L118" s="43"/>
      <c r="M118" s="102"/>
      <c r="N118" s="197"/>
      <c r="O118" s="103"/>
      <c r="P118" s="198">
        <f>P119</f>
        <v>0</v>
      </c>
      <c r="Q118" s="103"/>
      <c r="R118" s="198">
        <f>R119</f>
        <v>0.010688000000000001</v>
      </c>
      <c r="S118" s="103"/>
      <c r="T118" s="198">
        <f>T119</f>
        <v>0</v>
      </c>
      <c r="U118" s="104"/>
      <c r="V118" s="37"/>
      <c r="W118" s="37"/>
      <c r="X118" s="37"/>
      <c r="Y118" s="37"/>
      <c r="Z118" s="37"/>
      <c r="AA118" s="37"/>
      <c r="AB118" s="37"/>
      <c r="AC118" s="37"/>
      <c r="AD118" s="37"/>
      <c r="AE118" s="37"/>
      <c r="AT118" s="16" t="s">
        <v>72</v>
      </c>
      <c r="AU118" s="16" t="s">
        <v>106</v>
      </c>
      <c r="BK118" s="199">
        <f>BK119</f>
        <v>0</v>
      </c>
    </row>
    <row r="119" spans="1:63" s="12" customFormat="1" ht="25.9" customHeight="1">
      <c r="A119" s="12"/>
      <c r="B119" s="200"/>
      <c r="C119" s="201"/>
      <c r="D119" s="202" t="s">
        <v>72</v>
      </c>
      <c r="E119" s="203" t="s">
        <v>129</v>
      </c>
      <c r="F119" s="203" t="s">
        <v>130</v>
      </c>
      <c r="G119" s="201"/>
      <c r="H119" s="201"/>
      <c r="I119" s="204"/>
      <c r="J119" s="205">
        <f>BK119</f>
        <v>0</v>
      </c>
      <c r="K119" s="201"/>
      <c r="L119" s="206"/>
      <c r="M119" s="207"/>
      <c r="N119" s="208"/>
      <c r="O119" s="208"/>
      <c r="P119" s="209">
        <f>P120</f>
        <v>0</v>
      </c>
      <c r="Q119" s="208"/>
      <c r="R119" s="209">
        <f>R120</f>
        <v>0.010688000000000001</v>
      </c>
      <c r="S119" s="208"/>
      <c r="T119" s="209">
        <f>T120</f>
        <v>0</v>
      </c>
      <c r="U119" s="210"/>
      <c r="V119" s="12"/>
      <c r="W119" s="12"/>
      <c r="X119" s="12"/>
      <c r="Y119" s="12"/>
      <c r="Z119" s="12"/>
      <c r="AA119" s="12"/>
      <c r="AB119" s="12"/>
      <c r="AC119" s="12"/>
      <c r="AD119" s="12"/>
      <c r="AE119" s="12"/>
      <c r="AR119" s="211" t="s">
        <v>81</v>
      </c>
      <c r="AT119" s="212" t="s">
        <v>72</v>
      </c>
      <c r="AU119" s="212" t="s">
        <v>73</v>
      </c>
      <c r="AY119" s="211" t="s">
        <v>131</v>
      </c>
      <c r="BK119" s="213">
        <f>BK120</f>
        <v>0</v>
      </c>
    </row>
    <row r="120" spans="1:63" s="12" customFormat="1" ht="22.8" customHeight="1">
      <c r="A120" s="12"/>
      <c r="B120" s="200"/>
      <c r="C120" s="201"/>
      <c r="D120" s="202" t="s">
        <v>72</v>
      </c>
      <c r="E120" s="214" t="s">
        <v>81</v>
      </c>
      <c r="F120" s="214" t="s">
        <v>132</v>
      </c>
      <c r="G120" s="201"/>
      <c r="H120" s="201"/>
      <c r="I120" s="204"/>
      <c r="J120" s="215">
        <f>BK120</f>
        <v>0</v>
      </c>
      <c r="K120" s="201"/>
      <c r="L120" s="206"/>
      <c r="M120" s="207"/>
      <c r="N120" s="208"/>
      <c r="O120" s="208"/>
      <c r="P120" s="209">
        <f>SUM(P121:P137)</f>
        <v>0</v>
      </c>
      <c r="Q120" s="208"/>
      <c r="R120" s="209">
        <f>SUM(R121:R137)</f>
        <v>0.010688000000000001</v>
      </c>
      <c r="S120" s="208"/>
      <c r="T120" s="209">
        <f>SUM(T121:T137)</f>
        <v>0</v>
      </c>
      <c r="U120" s="210"/>
      <c r="V120" s="12"/>
      <c r="W120" s="12"/>
      <c r="X120" s="12"/>
      <c r="Y120" s="12"/>
      <c r="Z120" s="12"/>
      <c r="AA120" s="12"/>
      <c r="AB120" s="12"/>
      <c r="AC120" s="12"/>
      <c r="AD120" s="12"/>
      <c r="AE120" s="12"/>
      <c r="AR120" s="211" t="s">
        <v>81</v>
      </c>
      <c r="AT120" s="212" t="s">
        <v>72</v>
      </c>
      <c r="AU120" s="212" t="s">
        <v>81</v>
      </c>
      <c r="AY120" s="211" t="s">
        <v>131</v>
      </c>
      <c r="BK120" s="213">
        <f>SUM(BK121:BK137)</f>
        <v>0</v>
      </c>
    </row>
    <row r="121" spans="1:65" s="2" customFormat="1" ht="37.8" customHeight="1">
      <c r="A121" s="37"/>
      <c r="B121" s="38"/>
      <c r="C121" s="216" t="s">
        <v>81</v>
      </c>
      <c r="D121" s="216" t="s">
        <v>133</v>
      </c>
      <c r="E121" s="217" t="s">
        <v>740</v>
      </c>
      <c r="F121" s="218" t="s">
        <v>741</v>
      </c>
      <c r="G121" s="219" t="s">
        <v>136</v>
      </c>
      <c r="H121" s="220">
        <v>855</v>
      </c>
      <c r="I121" s="221"/>
      <c r="J121" s="222">
        <f>ROUND(I121*H121,2)</f>
        <v>0</v>
      </c>
      <c r="K121" s="218" t="s">
        <v>137</v>
      </c>
      <c r="L121" s="43"/>
      <c r="M121" s="223" t="s">
        <v>1</v>
      </c>
      <c r="N121" s="224" t="s">
        <v>38</v>
      </c>
      <c r="O121" s="90"/>
      <c r="P121" s="225">
        <f>O121*H121</f>
        <v>0</v>
      </c>
      <c r="Q121" s="225">
        <v>0</v>
      </c>
      <c r="R121" s="225">
        <f>Q121*H121</f>
        <v>0</v>
      </c>
      <c r="S121" s="225">
        <v>0</v>
      </c>
      <c r="T121" s="225">
        <f>S121*H121</f>
        <v>0</v>
      </c>
      <c r="U121" s="226" t="s">
        <v>1</v>
      </c>
      <c r="V121" s="37"/>
      <c r="W121" s="37"/>
      <c r="X121" s="37"/>
      <c r="Y121" s="37"/>
      <c r="Z121" s="37"/>
      <c r="AA121" s="37"/>
      <c r="AB121" s="37"/>
      <c r="AC121" s="37"/>
      <c r="AD121" s="37"/>
      <c r="AE121" s="37"/>
      <c r="AR121" s="227" t="s">
        <v>138</v>
      </c>
      <c r="AT121" s="227" t="s">
        <v>133</v>
      </c>
      <c r="AU121" s="227" t="s">
        <v>83</v>
      </c>
      <c r="AY121" s="16" t="s">
        <v>131</v>
      </c>
      <c r="BE121" s="228">
        <f>IF(N121="základní",J121,0)</f>
        <v>0</v>
      </c>
      <c r="BF121" s="228">
        <f>IF(N121="snížená",J121,0)</f>
        <v>0</v>
      </c>
      <c r="BG121" s="228">
        <f>IF(N121="zákl. přenesená",J121,0)</f>
        <v>0</v>
      </c>
      <c r="BH121" s="228">
        <f>IF(N121="sníž. přenesená",J121,0)</f>
        <v>0</v>
      </c>
      <c r="BI121" s="228">
        <f>IF(N121="nulová",J121,0)</f>
        <v>0</v>
      </c>
      <c r="BJ121" s="16" t="s">
        <v>81</v>
      </c>
      <c r="BK121" s="228">
        <f>ROUND(I121*H121,2)</f>
        <v>0</v>
      </c>
      <c r="BL121" s="16" t="s">
        <v>138</v>
      </c>
      <c r="BM121" s="227" t="s">
        <v>742</v>
      </c>
    </row>
    <row r="122" spans="1:47" s="2" customFormat="1" ht="12">
      <c r="A122" s="37"/>
      <c r="B122" s="38"/>
      <c r="C122" s="39"/>
      <c r="D122" s="229" t="s">
        <v>140</v>
      </c>
      <c r="E122" s="39"/>
      <c r="F122" s="230" t="s">
        <v>743</v>
      </c>
      <c r="G122" s="39"/>
      <c r="H122" s="39"/>
      <c r="I122" s="231"/>
      <c r="J122" s="39"/>
      <c r="K122" s="39"/>
      <c r="L122" s="43"/>
      <c r="M122" s="232"/>
      <c r="N122" s="233"/>
      <c r="O122" s="90"/>
      <c r="P122" s="90"/>
      <c r="Q122" s="90"/>
      <c r="R122" s="90"/>
      <c r="S122" s="90"/>
      <c r="T122" s="90"/>
      <c r="U122" s="91"/>
      <c r="V122" s="37"/>
      <c r="W122" s="37"/>
      <c r="X122" s="37"/>
      <c r="Y122" s="37"/>
      <c r="Z122" s="37"/>
      <c r="AA122" s="37"/>
      <c r="AB122" s="37"/>
      <c r="AC122" s="37"/>
      <c r="AD122" s="37"/>
      <c r="AE122" s="37"/>
      <c r="AT122" s="16" t="s">
        <v>140</v>
      </c>
      <c r="AU122" s="16" t="s">
        <v>83</v>
      </c>
    </row>
    <row r="123" spans="1:47" s="2" customFormat="1" ht="12">
      <c r="A123" s="37"/>
      <c r="B123" s="38"/>
      <c r="C123" s="39"/>
      <c r="D123" s="234" t="s">
        <v>142</v>
      </c>
      <c r="E123" s="39"/>
      <c r="F123" s="235" t="s">
        <v>744</v>
      </c>
      <c r="G123" s="39"/>
      <c r="H123" s="39"/>
      <c r="I123" s="231"/>
      <c r="J123" s="39"/>
      <c r="K123" s="39"/>
      <c r="L123" s="43"/>
      <c r="M123" s="232"/>
      <c r="N123" s="233"/>
      <c r="O123" s="90"/>
      <c r="P123" s="90"/>
      <c r="Q123" s="90"/>
      <c r="R123" s="90"/>
      <c r="S123" s="90"/>
      <c r="T123" s="90"/>
      <c r="U123" s="91"/>
      <c r="V123" s="37"/>
      <c r="W123" s="37"/>
      <c r="X123" s="37"/>
      <c r="Y123" s="37"/>
      <c r="Z123" s="37"/>
      <c r="AA123" s="37"/>
      <c r="AB123" s="37"/>
      <c r="AC123" s="37"/>
      <c r="AD123" s="37"/>
      <c r="AE123" s="37"/>
      <c r="AT123" s="16" t="s">
        <v>142</v>
      </c>
      <c r="AU123" s="16" t="s">
        <v>83</v>
      </c>
    </row>
    <row r="124" spans="1:51" s="13" customFormat="1" ht="12">
      <c r="A124" s="13"/>
      <c r="B124" s="236"/>
      <c r="C124" s="237"/>
      <c r="D124" s="234" t="s">
        <v>144</v>
      </c>
      <c r="E124" s="238" t="s">
        <v>1</v>
      </c>
      <c r="F124" s="239" t="s">
        <v>745</v>
      </c>
      <c r="G124" s="237"/>
      <c r="H124" s="240">
        <v>855</v>
      </c>
      <c r="I124" s="241"/>
      <c r="J124" s="237"/>
      <c r="K124" s="237"/>
      <c r="L124" s="242"/>
      <c r="M124" s="243"/>
      <c r="N124" s="244"/>
      <c r="O124" s="244"/>
      <c r="P124" s="244"/>
      <c r="Q124" s="244"/>
      <c r="R124" s="244"/>
      <c r="S124" s="244"/>
      <c r="T124" s="244"/>
      <c r="U124" s="245"/>
      <c r="V124" s="13"/>
      <c r="W124" s="13"/>
      <c r="X124" s="13"/>
      <c r="Y124" s="13"/>
      <c r="Z124" s="13"/>
      <c r="AA124" s="13"/>
      <c r="AB124" s="13"/>
      <c r="AC124" s="13"/>
      <c r="AD124" s="13"/>
      <c r="AE124" s="13"/>
      <c r="AT124" s="246" t="s">
        <v>144</v>
      </c>
      <c r="AU124" s="246" t="s">
        <v>83</v>
      </c>
      <c r="AV124" s="13" t="s">
        <v>83</v>
      </c>
      <c r="AW124" s="13" t="s">
        <v>30</v>
      </c>
      <c r="AX124" s="13" t="s">
        <v>81</v>
      </c>
      <c r="AY124" s="246" t="s">
        <v>131</v>
      </c>
    </row>
    <row r="125" spans="1:65" s="2" customFormat="1" ht="37.8" customHeight="1">
      <c r="A125" s="37"/>
      <c r="B125" s="38"/>
      <c r="C125" s="216" t="s">
        <v>83</v>
      </c>
      <c r="D125" s="216" t="s">
        <v>133</v>
      </c>
      <c r="E125" s="217" t="s">
        <v>746</v>
      </c>
      <c r="F125" s="218" t="s">
        <v>747</v>
      </c>
      <c r="G125" s="219" t="s">
        <v>136</v>
      </c>
      <c r="H125" s="220">
        <v>855</v>
      </c>
      <c r="I125" s="221"/>
      <c r="J125" s="222">
        <f>ROUND(I125*H125,2)</f>
        <v>0</v>
      </c>
      <c r="K125" s="218" t="s">
        <v>137</v>
      </c>
      <c r="L125" s="43"/>
      <c r="M125" s="223" t="s">
        <v>1</v>
      </c>
      <c r="N125" s="224" t="s">
        <v>38</v>
      </c>
      <c r="O125" s="90"/>
      <c r="P125" s="225">
        <f>O125*H125</f>
        <v>0</v>
      </c>
      <c r="Q125" s="225">
        <v>0</v>
      </c>
      <c r="R125" s="225">
        <f>Q125*H125</f>
        <v>0</v>
      </c>
      <c r="S125" s="225">
        <v>0</v>
      </c>
      <c r="T125" s="225">
        <f>S125*H125</f>
        <v>0</v>
      </c>
      <c r="U125" s="226" t="s">
        <v>1</v>
      </c>
      <c r="V125" s="37"/>
      <c r="W125" s="37"/>
      <c r="X125" s="37"/>
      <c r="Y125" s="37"/>
      <c r="Z125" s="37"/>
      <c r="AA125" s="37"/>
      <c r="AB125" s="37"/>
      <c r="AC125" s="37"/>
      <c r="AD125" s="37"/>
      <c r="AE125" s="37"/>
      <c r="AR125" s="227" t="s">
        <v>138</v>
      </c>
      <c r="AT125" s="227" t="s">
        <v>133</v>
      </c>
      <c r="AU125" s="227" t="s">
        <v>83</v>
      </c>
      <c r="AY125" s="16" t="s">
        <v>131</v>
      </c>
      <c r="BE125" s="228">
        <f>IF(N125="základní",J125,0)</f>
        <v>0</v>
      </c>
      <c r="BF125" s="228">
        <f>IF(N125="snížená",J125,0)</f>
        <v>0</v>
      </c>
      <c r="BG125" s="228">
        <f>IF(N125="zákl. přenesená",J125,0)</f>
        <v>0</v>
      </c>
      <c r="BH125" s="228">
        <f>IF(N125="sníž. přenesená",J125,0)</f>
        <v>0</v>
      </c>
      <c r="BI125" s="228">
        <f>IF(N125="nulová",J125,0)</f>
        <v>0</v>
      </c>
      <c r="BJ125" s="16" t="s">
        <v>81</v>
      </c>
      <c r="BK125" s="228">
        <f>ROUND(I125*H125,2)</f>
        <v>0</v>
      </c>
      <c r="BL125" s="16" t="s">
        <v>138</v>
      </c>
      <c r="BM125" s="227" t="s">
        <v>748</v>
      </c>
    </row>
    <row r="126" spans="1:47" s="2" customFormat="1" ht="12">
      <c r="A126" s="37"/>
      <c r="B126" s="38"/>
      <c r="C126" s="39"/>
      <c r="D126" s="229" t="s">
        <v>140</v>
      </c>
      <c r="E126" s="39"/>
      <c r="F126" s="230" t="s">
        <v>749</v>
      </c>
      <c r="G126" s="39"/>
      <c r="H126" s="39"/>
      <c r="I126" s="231"/>
      <c r="J126" s="39"/>
      <c r="K126" s="39"/>
      <c r="L126" s="43"/>
      <c r="M126" s="232"/>
      <c r="N126" s="233"/>
      <c r="O126" s="90"/>
      <c r="P126" s="90"/>
      <c r="Q126" s="90"/>
      <c r="R126" s="90"/>
      <c r="S126" s="90"/>
      <c r="T126" s="90"/>
      <c r="U126" s="91"/>
      <c r="V126" s="37"/>
      <c r="W126" s="37"/>
      <c r="X126" s="37"/>
      <c r="Y126" s="37"/>
      <c r="Z126" s="37"/>
      <c r="AA126" s="37"/>
      <c r="AB126" s="37"/>
      <c r="AC126" s="37"/>
      <c r="AD126" s="37"/>
      <c r="AE126" s="37"/>
      <c r="AT126" s="16" t="s">
        <v>140</v>
      </c>
      <c r="AU126" s="16" t="s">
        <v>83</v>
      </c>
    </row>
    <row r="127" spans="1:47" s="2" customFormat="1" ht="12">
      <c r="A127" s="37"/>
      <c r="B127" s="38"/>
      <c r="C127" s="39"/>
      <c r="D127" s="234" t="s">
        <v>142</v>
      </c>
      <c r="E127" s="39"/>
      <c r="F127" s="235" t="s">
        <v>750</v>
      </c>
      <c r="G127" s="39"/>
      <c r="H127" s="39"/>
      <c r="I127" s="231"/>
      <c r="J127" s="39"/>
      <c r="K127" s="39"/>
      <c r="L127" s="43"/>
      <c r="M127" s="232"/>
      <c r="N127" s="233"/>
      <c r="O127" s="90"/>
      <c r="P127" s="90"/>
      <c r="Q127" s="90"/>
      <c r="R127" s="90"/>
      <c r="S127" s="90"/>
      <c r="T127" s="90"/>
      <c r="U127" s="91"/>
      <c r="V127" s="37"/>
      <c r="W127" s="37"/>
      <c r="X127" s="37"/>
      <c r="Y127" s="37"/>
      <c r="Z127" s="37"/>
      <c r="AA127" s="37"/>
      <c r="AB127" s="37"/>
      <c r="AC127" s="37"/>
      <c r="AD127" s="37"/>
      <c r="AE127" s="37"/>
      <c r="AT127" s="16" t="s">
        <v>142</v>
      </c>
      <c r="AU127" s="16" t="s">
        <v>83</v>
      </c>
    </row>
    <row r="128" spans="1:51" s="13" customFormat="1" ht="12">
      <c r="A128" s="13"/>
      <c r="B128" s="236"/>
      <c r="C128" s="237"/>
      <c r="D128" s="234" t="s">
        <v>144</v>
      </c>
      <c r="E128" s="238" t="s">
        <v>1</v>
      </c>
      <c r="F128" s="239" t="s">
        <v>745</v>
      </c>
      <c r="G128" s="237"/>
      <c r="H128" s="240">
        <v>855</v>
      </c>
      <c r="I128" s="241"/>
      <c r="J128" s="237"/>
      <c r="K128" s="237"/>
      <c r="L128" s="242"/>
      <c r="M128" s="243"/>
      <c r="N128" s="244"/>
      <c r="O128" s="244"/>
      <c r="P128" s="244"/>
      <c r="Q128" s="244"/>
      <c r="R128" s="244"/>
      <c r="S128" s="244"/>
      <c r="T128" s="244"/>
      <c r="U128" s="245"/>
      <c r="V128" s="13"/>
      <c r="W128" s="13"/>
      <c r="X128" s="13"/>
      <c r="Y128" s="13"/>
      <c r="Z128" s="13"/>
      <c r="AA128" s="13"/>
      <c r="AB128" s="13"/>
      <c r="AC128" s="13"/>
      <c r="AD128" s="13"/>
      <c r="AE128" s="13"/>
      <c r="AT128" s="246" t="s">
        <v>144</v>
      </c>
      <c r="AU128" s="246" t="s">
        <v>83</v>
      </c>
      <c r="AV128" s="13" t="s">
        <v>83</v>
      </c>
      <c r="AW128" s="13" t="s">
        <v>30</v>
      </c>
      <c r="AX128" s="13" t="s">
        <v>81</v>
      </c>
      <c r="AY128" s="246" t="s">
        <v>131</v>
      </c>
    </row>
    <row r="129" spans="1:65" s="2" customFormat="1" ht="16.5" customHeight="1">
      <c r="A129" s="37"/>
      <c r="B129" s="38"/>
      <c r="C129" s="258" t="s">
        <v>153</v>
      </c>
      <c r="D129" s="258" t="s">
        <v>196</v>
      </c>
      <c r="E129" s="259" t="s">
        <v>751</v>
      </c>
      <c r="F129" s="260" t="s">
        <v>752</v>
      </c>
      <c r="G129" s="261" t="s">
        <v>753</v>
      </c>
      <c r="H129" s="262">
        <v>10.688</v>
      </c>
      <c r="I129" s="263"/>
      <c r="J129" s="264">
        <f>ROUND(I129*H129,2)</f>
        <v>0</v>
      </c>
      <c r="K129" s="260" t="s">
        <v>137</v>
      </c>
      <c r="L129" s="265"/>
      <c r="M129" s="266" t="s">
        <v>1</v>
      </c>
      <c r="N129" s="267" t="s">
        <v>38</v>
      </c>
      <c r="O129" s="90"/>
      <c r="P129" s="225">
        <f>O129*H129</f>
        <v>0</v>
      </c>
      <c r="Q129" s="225">
        <v>0.001</v>
      </c>
      <c r="R129" s="225">
        <f>Q129*H129</f>
        <v>0.010688000000000001</v>
      </c>
      <c r="S129" s="225">
        <v>0</v>
      </c>
      <c r="T129" s="225">
        <f>S129*H129</f>
        <v>0</v>
      </c>
      <c r="U129" s="226" t="s">
        <v>1</v>
      </c>
      <c r="V129" s="37"/>
      <c r="W129" s="37"/>
      <c r="X129" s="37"/>
      <c r="Y129" s="37"/>
      <c r="Z129" s="37"/>
      <c r="AA129" s="37"/>
      <c r="AB129" s="37"/>
      <c r="AC129" s="37"/>
      <c r="AD129" s="37"/>
      <c r="AE129" s="37"/>
      <c r="AR129" s="227" t="s">
        <v>188</v>
      </c>
      <c r="AT129" s="227" t="s">
        <v>196</v>
      </c>
      <c r="AU129" s="227" t="s">
        <v>83</v>
      </c>
      <c r="AY129" s="16" t="s">
        <v>131</v>
      </c>
      <c r="BE129" s="228">
        <f>IF(N129="základní",J129,0)</f>
        <v>0</v>
      </c>
      <c r="BF129" s="228">
        <f>IF(N129="snížená",J129,0)</f>
        <v>0</v>
      </c>
      <c r="BG129" s="228">
        <f>IF(N129="zákl. přenesená",J129,0)</f>
        <v>0</v>
      </c>
      <c r="BH129" s="228">
        <f>IF(N129="sníž. přenesená",J129,0)</f>
        <v>0</v>
      </c>
      <c r="BI129" s="228">
        <f>IF(N129="nulová",J129,0)</f>
        <v>0</v>
      </c>
      <c r="BJ129" s="16" t="s">
        <v>81</v>
      </c>
      <c r="BK129" s="228">
        <f>ROUND(I129*H129,2)</f>
        <v>0</v>
      </c>
      <c r="BL129" s="16" t="s">
        <v>138</v>
      </c>
      <c r="BM129" s="227" t="s">
        <v>754</v>
      </c>
    </row>
    <row r="130" spans="1:51" s="13" customFormat="1" ht="12">
      <c r="A130" s="13"/>
      <c r="B130" s="236"/>
      <c r="C130" s="237"/>
      <c r="D130" s="234" t="s">
        <v>144</v>
      </c>
      <c r="E130" s="238" t="s">
        <v>1</v>
      </c>
      <c r="F130" s="239" t="s">
        <v>755</v>
      </c>
      <c r="G130" s="237"/>
      <c r="H130" s="240">
        <v>10.688</v>
      </c>
      <c r="I130" s="241"/>
      <c r="J130" s="237"/>
      <c r="K130" s="237"/>
      <c r="L130" s="242"/>
      <c r="M130" s="243"/>
      <c r="N130" s="244"/>
      <c r="O130" s="244"/>
      <c r="P130" s="244"/>
      <c r="Q130" s="244"/>
      <c r="R130" s="244"/>
      <c r="S130" s="244"/>
      <c r="T130" s="244"/>
      <c r="U130" s="245"/>
      <c r="V130" s="13"/>
      <c r="W130" s="13"/>
      <c r="X130" s="13"/>
      <c r="Y130" s="13"/>
      <c r="Z130" s="13"/>
      <c r="AA130" s="13"/>
      <c r="AB130" s="13"/>
      <c r="AC130" s="13"/>
      <c r="AD130" s="13"/>
      <c r="AE130" s="13"/>
      <c r="AT130" s="246" t="s">
        <v>144</v>
      </c>
      <c r="AU130" s="246" t="s">
        <v>83</v>
      </c>
      <c r="AV130" s="13" t="s">
        <v>83</v>
      </c>
      <c r="AW130" s="13" t="s">
        <v>30</v>
      </c>
      <c r="AX130" s="13" t="s">
        <v>81</v>
      </c>
      <c r="AY130" s="246" t="s">
        <v>131</v>
      </c>
    </row>
    <row r="131" spans="1:65" s="2" customFormat="1" ht="33" customHeight="1">
      <c r="A131" s="37"/>
      <c r="B131" s="38"/>
      <c r="C131" s="216" t="s">
        <v>138</v>
      </c>
      <c r="D131" s="216" t="s">
        <v>133</v>
      </c>
      <c r="E131" s="217" t="s">
        <v>756</v>
      </c>
      <c r="F131" s="218" t="s">
        <v>757</v>
      </c>
      <c r="G131" s="219" t="s">
        <v>136</v>
      </c>
      <c r="H131" s="220">
        <v>855</v>
      </c>
      <c r="I131" s="221"/>
      <c r="J131" s="222">
        <f>ROUND(I131*H131,2)</f>
        <v>0</v>
      </c>
      <c r="K131" s="218" t="s">
        <v>137</v>
      </c>
      <c r="L131" s="43"/>
      <c r="M131" s="223" t="s">
        <v>1</v>
      </c>
      <c r="N131" s="224" t="s">
        <v>38</v>
      </c>
      <c r="O131" s="90"/>
      <c r="P131" s="225">
        <f>O131*H131</f>
        <v>0</v>
      </c>
      <c r="Q131" s="225">
        <v>0</v>
      </c>
      <c r="R131" s="225">
        <f>Q131*H131</f>
        <v>0</v>
      </c>
      <c r="S131" s="225">
        <v>0</v>
      </c>
      <c r="T131" s="225">
        <f>S131*H131</f>
        <v>0</v>
      </c>
      <c r="U131" s="226" t="s">
        <v>1</v>
      </c>
      <c r="V131" s="37"/>
      <c r="W131" s="37"/>
      <c r="X131" s="37"/>
      <c r="Y131" s="37"/>
      <c r="Z131" s="37"/>
      <c r="AA131" s="37"/>
      <c r="AB131" s="37"/>
      <c r="AC131" s="37"/>
      <c r="AD131" s="37"/>
      <c r="AE131" s="37"/>
      <c r="AR131" s="227" t="s">
        <v>138</v>
      </c>
      <c r="AT131" s="227" t="s">
        <v>133</v>
      </c>
      <c r="AU131" s="227" t="s">
        <v>83</v>
      </c>
      <c r="AY131" s="16" t="s">
        <v>131</v>
      </c>
      <c r="BE131" s="228">
        <f>IF(N131="základní",J131,0)</f>
        <v>0</v>
      </c>
      <c r="BF131" s="228">
        <f>IF(N131="snížená",J131,0)</f>
        <v>0</v>
      </c>
      <c r="BG131" s="228">
        <f>IF(N131="zákl. přenesená",J131,0)</f>
        <v>0</v>
      </c>
      <c r="BH131" s="228">
        <f>IF(N131="sníž. přenesená",J131,0)</f>
        <v>0</v>
      </c>
      <c r="BI131" s="228">
        <f>IF(N131="nulová",J131,0)</f>
        <v>0</v>
      </c>
      <c r="BJ131" s="16" t="s">
        <v>81</v>
      </c>
      <c r="BK131" s="228">
        <f>ROUND(I131*H131,2)</f>
        <v>0</v>
      </c>
      <c r="BL131" s="16" t="s">
        <v>138</v>
      </c>
      <c r="BM131" s="227" t="s">
        <v>758</v>
      </c>
    </row>
    <row r="132" spans="1:47" s="2" customFormat="1" ht="12">
      <c r="A132" s="37"/>
      <c r="B132" s="38"/>
      <c r="C132" s="39"/>
      <c r="D132" s="229" t="s">
        <v>140</v>
      </c>
      <c r="E132" s="39"/>
      <c r="F132" s="230" t="s">
        <v>759</v>
      </c>
      <c r="G132" s="39"/>
      <c r="H132" s="39"/>
      <c r="I132" s="231"/>
      <c r="J132" s="39"/>
      <c r="K132" s="39"/>
      <c r="L132" s="43"/>
      <c r="M132" s="232"/>
      <c r="N132" s="233"/>
      <c r="O132" s="90"/>
      <c r="P132" s="90"/>
      <c r="Q132" s="90"/>
      <c r="R132" s="90"/>
      <c r="S132" s="90"/>
      <c r="T132" s="90"/>
      <c r="U132" s="91"/>
      <c r="V132" s="37"/>
      <c r="W132" s="37"/>
      <c r="X132" s="37"/>
      <c r="Y132" s="37"/>
      <c r="Z132" s="37"/>
      <c r="AA132" s="37"/>
      <c r="AB132" s="37"/>
      <c r="AC132" s="37"/>
      <c r="AD132" s="37"/>
      <c r="AE132" s="37"/>
      <c r="AT132" s="16" t="s">
        <v>140</v>
      </c>
      <c r="AU132" s="16" t="s">
        <v>83</v>
      </c>
    </row>
    <row r="133" spans="1:47" s="2" customFormat="1" ht="12">
      <c r="A133" s="37"/>
      <c r="B133" s="38"/>
      <c r="C133" s="39"/>
      <c r="D133" s="234" t="s">
        <v>142</v>
      </c>
      <c r="E133" s="39"/>
      <c r="F133" s="235" t="s">
        <v>760</v>
      </c>
      <c r="G133" s="39"/>
      <c r="H133" s="39"/>
      <c r="I133" s="231"/>
      <c r="J133" s="39"/>
      <c r="K133" s="39"/>
      <c r="L133" s="43"/>
      <c r="M133" s="232"/>
      <c r="N133" s="233"/>
      <c r="O133" s="90"/>
      <c r="P133" s="90"/>
      <c r="Q133" s="90"/>
      <c r="R133" s="90"/>
      <c r="S133" s="90"/>
      <c r="T133" s="90"/>
      <c r="U133" s="91"/>
      <c r="V133" s="37"/>
      <c r="W133" s="37"/>
      <c r="X133" s="37"/>
      <c r="Y133" s="37"/>
      <c r="Z133" s="37"/>
      <c r="AA133" s="37"/>
      <c r="AB133" s="37"/>
      <c r="AC133" s="37"/>
      <c r="AD133" s="37"/>
      <c r="AE133" s="37"/>
      <c r="AT133" s="16" t="s">
        <v>142</v>
      </c>
      <c r="AU133" s="16" t="s">
        <v>83</v>
      </c>
    </row>
    <row r="134" spans="1:65" s="2" customFormat="1" ht="44.25" customHeight="1">
      <c r="A134" s="37"/>
      <c r="B134" s="38"/>
      <c r="C134" s="216" t="s">
        <v>167</v>
      </c>
      <c r="D134" s="216" t="s">
        <v>133</v>
      </c>
      <c r="E134" s="217" t="s">
        <v>761</v>
      </c>
      <c r="F134" s="218" t="s">
        <v>762</v>
      </c>
      <c r="G134" s="219" t="s">
        <v>289</v>
      </c>
      <c r="H134" s="220">
        <v>7</v>
      </c>
      <c r="I134" s="221"/>
      <c r="J134" s="222">
        <f>ROUND(I134*H134,2)</f>
        <v>0</v>
      </c>
      <c r="K134" s="218" t="s">
        <v>137</v>
      </c>
      <c r="L134" s="43"/>
      <c r="M134" s="223" t="s">
        <v>1</v>
      </c>
      <c r="N134" s="224" t="s">
        <v>38</v>
      </c>
      <c r="O134" s="90"/>
      <c r="P134" s="225">
        <f>O134*H134</f>
        <v>0</v>
      </c>
      <c r="Q134" s="225">
        <v>0</v>
      </c>
      <c r="R134" s="225">
        <f>Q134*H134</f>
        <v>0</v>
      </c>
      <c r="S134" s="225">
        <v>0</v>
      </c>
      <c r="T134" s="225">
        <f>S134*H134</f>
        <v>0</v>
      </c>
      <c r="U134" s="226" t="s">
        <v>1</v>
      </c>
      <c r="V134" s="37"/>
      <c r="W134" s="37"/>
      <c r="X134" s="37"/>
      <c r="Y134" s="37"/>
      <c r="Z134" s="37"/>
      <c r="AA134" s="37"/>
      <c r="AB134" s="37"/>
      <c r="AC134" s="37"/>
      <c r="AD134" s="37"/>
      <c r="AE134" s="37"/>
      <c r="AR134" s="227" t="s">
        <v>138</v>
      </c>
      <c r="AT134" s="227" t="s">
        <v>133</v>
      </c>
      <c r="AU134" s="227" t="s">
        <v>83</v>
      </c>
      <c r="AY134" s="16" t="s">
        <v>131</v>
      </c>
      <c r="BE134" s="228">
        <f>IF(N134="základní",J134,0)</f>
        <v>0</v>
      </c>
      <c r="BF134" s="228">
        <f>IF(N134="snížená",J134,0)</f>
        <v>0</v>
      </c>
      <c r="BG134" s="228">
        <f>IF(N134="zákl. přenesená",J134,0)</f>
        <v>0</v>
      </c>
      <c r="BH134" s="228">
        <f>IF(N134="sníž. přenesená",J134,0)</f>
        <v>0</v>
      </c>
      <c r="BI134" s="228">
        <f>IF(N134="nulová",J134,0)</f>
        <v>0</v>
      </c>
      <c r="BJ134" s="16" t="s">
        <v>81</v>
      </c>
      <c r="BK134" s="228">
        <f>ROUND(I134*H134,2)</f>
        <v>0</v>
      </c>
      <c r="BL134" s="16" t="s">
        <v>138</v>
      </c>
      <c r="BM134" s="227" t="s">
        <v>763</v>
      </c>
    </row>
    <row r="135" spans="1:47" s="2" customFormat="1" ht="12">
      <c r="A135" s="37"/>
      <c r="B135" s="38"/>
      <c r="C135" s="39"/>
      <c r="D135" s="229" t="s">
        <v>140</v>
      </c>
      <c r="E135" s="39"/>
      <c r="F135" s="230" t="s">
        <v>764</v>
      </c>
      <c r="G135" s="39"/>
      <c r="H135" s="39"/>
      <c r="I135" s="231"/>
      <c r="J135" s="39"/>
      <c r="K135" s="39"/>
      <c r="L135" s="43"/>
      <c r="M135" s="232"/>
      <c r="N135" s="233"/>
      <c r="O135" s="90"/>
      <c r="P135" s="90"/>
      <c r="Q135" s="90"/>
      <c r="R135" s="90"/>
      <c r="S135" s="90"/>
      <c r="T135" s="90"/>
      <c r="U135" s="91"/>
      <c r="V135" s="37"/>
      <c r="W135" s="37"/>
      <c r="X135" s="37"/>
      <c r="Y135" s="37"/>
      <c r="Z135" s="37"/>
      <c r="AA135" s="37"/>
      <c r="AB135" s="37"/>
      <c r="AC135" s="37"/>
      <c r="AD135" s="37"/>
      <c r="AE135" s="37"/>
      <c r="AT135" s="16" t="s">
        <v>140</v>
      </c>
      <c r="AU135" s="16" t="s">
        <v>83</v>
      </c>
    </row>
    <row r="136" spans="1:47" s="2" customFormat="1" ht="12">
      <c r="A136" s="37"/>
      <c r="B136" s="38"/>
      <c r="C136" s="39"/>
      <c r="D136" s="234" t="s">
        <v>142</v>
      </c>
      <c r="E136" s="39"/>
      <c r="F136" s="235" t="s">
        <v>765</v>
      </c>
      <c r="G136" s="39"/>
      <c r="H136" s="39"/>
      <c r="I136" s="231"/>
      <c r="J136" s="39"/>
      <c r="K136" s="39"/>
      <c r="L136" s="43"/>
      <c r="M136" s="232"/>
      <c r="N136" s="233"/>
      <c r="O136" s="90"/>
      <c r="P136" s="90"/>
      <c r="Q136" s="90"/>
      <c r="R136" s="90"/>
      <c r="S136" s="90"/>
      <c r="T136" s="90"/>
      <c r="U136" s="91"/>
      <c r="V136" s="37"/>
      <c r="W136" s="37"/>
      <c r="X136" s="37"/>
      <c r="Y136" s="37"/>
      <c r="Z136" s="37"/>
      <c r="AA136" s="37"/>
      <c r="AB136" s="37"/>
      <c r="AC136" s="37"/>
      <c r="AD136" s="37"/>
      <c r="AE136" s="37"/>
      <c r="AT136" s="16" t="s">
        <v>142</v>
      </c>
      <c r="AU136" s="16" t="s">
        <v>83</v>
      </c>
    </row>
    <row r="137" spans="1:65" s="2" customFormat="1" ht="24.15" customHeight="1">
      <c r="A137" s="37"/>
      <c r="B137" s="38"/>
      <c r="C137" s="258" t="s">
        <v>177</v>
      </c>
      <c r="D137" s="258" t="s">
        <v>196</v>
      </c>
      <c r="E137" s="259" t="s">
        <v>766</v>
      </c>
      <c r="F137" s="260" t="s">
        <v>767</v>
      </c>
      <c r="G137" s="261" t="s">
        <v>768</v>
      </c>
      <c r="H137" s="262">
        <v>7</v>
      </c>
      <c r="I137" s="263"/>
      <c r="J137" s="264">
        <f>ROUND(I137*H137,2)</f>
        <v>0</v>
      </c>
      <c r="K137" s="260" t="s">
        <v>1</v>
      </c>
      <c r="L137" s="265"/>
      <c r="M137" s="272" t="s">
        <v>1</v>
      </c>
      <c r="N137" s="273" t="s">
        <v>38</v>
      </c>
      <c r="O137" s="270"/>
      <c r="P137" s="274">
        <f>O137*H137</f>
        <v>0</v>
      </c>
      <c r="Q137" s="274">
        <v>0</v>
      </c>
      <c r="R137" s="274">
        <f>Q137*H137</f>
        <v>0</v>
      </c>
      <c r="S137" s="274">
        <v>0</v>
      </c>
      <c r="T137" s="274">
        <f>S137*H137</f>
        <v>0</v>
      </c>
      <c r="U137" s="275" t="s">
        <v>1</v>
      </c>
      <c r="V137" s="37"/>
      <c r="W137" s="37"/>
      <c r="X137" s="37"/>
      <c r="Y137" s="37"/>
      <c r="Z137" s="37"/>
      <c r="AA137" s="37"/>
      <c r="AB137" s="37"/>
      <c r="AC137" s="37"/>
      <c r="AD137" s="37"/>
      <c r="AE137" s="37"/>
      <c r="AR137" s="227" t="s">
        <v>188</v>
      </c>
      <c r="AT137" s="227" t="s">
        <v>196</v>
      </c>
      <c r="AU137" s="227" t="s">
        <v>83</v>
      </c>
      <c r="AY137" s="16" t="s">
        <v>131</v>
      </c>
      <c r="BE137" s="228">
        <f>IF(N137="základní",J137,0)</f>
        <v>0</v>
      </c>
      <c r="BF137" s="228">
        <f>IF(N137="snížená",J137,0)</f>
        <v>0</v>
      </c>
      <c r="BG137" s="228">
        <f>IF(N137="zákl. přenesená",J137,0)</f>
        <v>0</v>
      </c>
      <c r="BH137" s="228">
        <f>IF(N137="sníž. přenesená",J137,0)</f>
        <v>0</v>
      </c>
      <c r="BI137" s="228">
        <f>IF(N137="nulová",J137,0)</f>
        <v>0</v>
      </c>
      <c r="BJ137" s="16" t="s">
        <v>81</v>
      </c>
      <c r="BK137" s="228">
        <f>ROUND(I137*H137,2)</f>
        <v>0</v>
      </c>
      <c r="BL137" s="16" t="s">
        <v>138</v>
      </c>
      <c r="BM137" s="227" t="s">
        <v>769</v>
      </c>
    </row>
    <row r="138" spans="1:31" s="2" customFormat="1" ht="6.95" customHeight="1">
      <c r="A138" s="37"/>
      <c r="B138" s="65"/>
      <c r="C138" s="66"/>
      <c r="D138" s="66"/>
      <c r="E138" s="66"/>
      <c r="F138" s="66"/>
      <c r="G138" s="66"/>
      <c r="H138" s="66"/>
      <c r="I138" s="66"/>
      <c r="J138" s="66"/>
      <c r="K138" s="66"/>
      <c r="L138" s="43"/>
      <c r="M138" s="37"/>
      <c r="O138" s="37"/>
      <c r="P138" s="37"/>
      <c r="Q138" s="37"/>
      <c r="R138" s="37"/>
      <c r="S138" s="37"/>
      <c r="T138" s="37"/>
      <c r="U138" s="37"/>
      <c r="V138" s="37"/>
      <c r="W138" s="37"/>
      <c r="X138" s="37"/>
      <c r="Y138" s="37"/>
      <c r="Z138" s="37"/>
      <c r="AA138" s="37"/>
      <c r="AB138" s="37"/>
      <c r="AC138" s="37"/>
      <c r="AD138" s="37"/>
      <c r="AE138" s="37"/>
    </row>
  </sheetData>
  <sheetProtection password="CC35" sheet="1" objects="1" scenarios="1" formatColumns="0" formatRows="0" autoFilter="0"/>
  <autoFilter ref="C117:K137"/>
  <mergeCells count="9">
    <mergeCell ref="E7:H7"/>
    <mergeCell ref="E9:H9"/>
    <mergeCell ref="E18:H18"/>
    <mergeCell ref="E27:H27"/>
    <mergeCell ref="E85:H85"/>
    <mergeCell ref="E87:H87"/>
    <mergeCell ref="E108:H108"/>
    <mergeCell ref="E110:H110"/>
    <mergeCell ref="L2:V2"/>
  </mergeCells>
  <hyperlinks>
    <hyperlink ref="F122" r:id="rId1" display="https://podminky.urs.cz/item/CS_URS_2023_02/181301111"/>
    <hyperlink ref="F126" r:id="rId2" display="https://podminky.urs.cz/item/CS_URS_2023_02/181411131"/>
    <hyperlink ref="F132" r:id="rId3" display="https://podminky.urs.cz/item/CS_URS_2023_02/181951111"/>
    <hyperlink ref="F135" r:id="rId4" display="https://podminky.urs.cz/item/CS_URS_2023_02/184201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6.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95</v>
      </c>
    </row>
    <row r="3" spans="2:46" s="1" customFormat="1" ht="6.95" customHeight="1">
      <c r="B3" s="135"/>
      <c r="C3" s="136"/>
      <c r="D3" s="136"/>
      <c r="E3" s="136"/>
      <c r="F3" s="136"/>
      <c r="G3" s="136"/>
      <c r="H3" s="136"/>
      <c r="I3" s="136"/>
      <c r="J3" s="136"/>
      <c r="K3" s="136"/>
      <c r="L3" s="19"/>
      <c r="AT3" s="16" t="s">
        <v>83</v>
      </c>
    </row>
    <row r="4" spans="2:46" s="1" customFormat="1" ht="24.95" customHeight="1">
      <c r="B4" s="19"/>
      <c r="D4" s="137" t="s">
        <v>99</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III/2033 VOCHOV PRŮTAH - 1. ETAPA</v>
      </c>
      <c r="F7" s="139"/>
      <c r="G7" s="139"/>
      <c r="H7" s="139"/>
      <c r="L7" s="19"/>
    </row>
    <row r="8" spans="1:31" s="2" customFormat="1" ht="12" customHeight="1">
      <c r="A8" s="37"/>
      <c r="B8" s="43"/>
      <c r="C8" s="37"/>
      <c r="D8" s="139" t="s">
        <v>100</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770</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24. 9. 2023</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33</v>
      </c>
      <c r="E30" s="37"/>
      <c r="F30" s="37"/>
      <c r="G30" s="37"/>
      <c r="H30" s="37"/>
      <c r="I30" s="37"/>
      <c r="J30" s="150">
        <f>ROUND(J118,2)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37</v>
      </c>
      <c r="E33" s="139" t="s">
        <v>38</v>
      </c>
      <c r="F33" s="153">
        <f>ROUND((SUM(BE118:BE127)),2)</f>
        <v>0</v>
      </c>
      <c r="G33" s="37"/>
      <c r="H33" s="37"/>
      <c r="I33" s="154">
        <v>0.21</v>
      </c>
      <c r="J33" s="153">
        <f>ROUND(((SUM(BE118:BE127))*I33),2)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39</v>
      </c>
      <c r="F34" s="153">
        <f>ROUND((SUM(BF118:BF127)),2)</f>
        <v>0</v>
      </c>
      <c r="G34" s="37"/>
      <c r="H34" s="37"/>
      <c r="I34" s="154">
        <v>0.15</v>
      </c>
      <c r="J34" s="153">
        <f>ROUND(((SUM(BF118:BF127))*I34),2)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40</v>
      </c>
      <c r="F35" s="153">
        <f>ROUND((SUM(BG118:BG127)),2)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41</v>
      </c>
      <c r="F36" s="153">
        <f>ROUND((SUM(BH118:BH127)),2)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42</v>
      </c>
      <c r="F37" s="153">
        <f>ROUND((SUM(BI118:BI127)),2)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46</v>
      </c>
      <c r="E50" s="163"/>
      <c r="F50" s="163"/>
      <c r="G50" s="162" t="s">
        <v>47</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III/2033 VOCHOV PRŮTAH - 1. ETAPA</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100</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SO930 - Nové zábradlí</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24. 9. 2023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103</v>
      </c>
      <c r="D94" s="175"/>
      <c r="E94" s="175"/>
      <c r="F94" s="175"/>
      <c r="G94" s="175"/>
      <c r="H94" s="175"/>
      <c r="I94" s="175"/>
      <c r="J94" s="176" t="s">
        <v>104</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105</v>
      </c>
      <c r="D96" s="39"/>
      <c r="E96" s="39"/>
      <c r="F96" s="39"/>
      <c r="G96" s="39"/>
      <c r="H96" s="39"/>
      <c r="I96" s="39"/>
      <c r="J96" s="109">
        <f>J118</f>
        <v>0</v>
      </c>
      <c r="K96" s="39"/>
      <c r="L96" s="62"/>
      <c r="S96" s="37"/>
      <c r="T96" s="37"/>
      <c r="U96" s="37"/>
      <c r="V96" s="37"/>
      <c r="W96" s="37"/>
      <c r="X96" s="37"/>
      <c r="Y96" s="37"/>
      <c r="Z96" s="37"/>
      <c r="AA96" s="37"/>
      <c r="AB96" s="37"/>
      <c r="AC96" s="37"/>
      <c r="AD96" s="37"/>
      <c r="AE96" s="37"/>
      <c r="AU96" s="16" t="s">
        <v>106</v>
      </c>
    </row>
    <row r="97" spans="1:31" s="9" customFormat="1" ht="24.95" customHeight="1">
      <c r="A97" s="9"/>
      <c r="B97" s="178"/>
      <c r="C97" s="179"/>
      <c r="D97" s="180" t="s">
        <v>107</v>
      </c>
      <c r="E97" s="181"/>
      <c r="F97" s="181"/>
      <c r="G97" s="181"/>
      <c r="H97" s="181"/>
      <c r="I97" s="181"/>
      <c r="J97" s="182">
        <f>J119</f>
        <v>0</v>
      </c>
      <c r="K97" s="179"/>
      <c r="L97" s="183"/>
      <c r="S97" s="9"/>
      <c r="T97" s="9"/>
      <c r="U97" s="9"/>
      <c r="V97" s="9"/>
      <c r="W97" s="9"/>
      <c r="X97" s="9"/>
      <c r="Y97" s="9"/>
      <c r="Z97" s="9"/>
      <c r="AA97" s="9"/>
      <c r="AB97" s="9"/>
      <c r="AC97" s="9"/>
      <c r="AD97" s="9"/>
      <c r="AE97" s="9"/>
    </row>
    <row r="98" spans="1:31" s="10" customFormat="1" ht="19.9" customHeight="1">
      <c r="A98" s="10"/>
      <c r="B98" s="184"/>
      <c r="C98" s="185"/>
      <c r="D98" s="186" t="s">
        <v>112</v>
      </c>
      <c r="E98" s="187"/>
      <c r="F98" s="187"/>
      <c r="G98" s="187"/>
      <c r="H98" s="187"/>
      <c r="I98" s="187"/>
      <c r="J98" s="188">
        <f>J120</f>
        <v>0</v>
      </c>
      <c r="K98" s="185"/>
      <c r="L98" s="189"/>
      <c r="S98" s="10"/>
      <c r="T98" s="10"/>
      <c r="U98" s="10"/>
      <c r="V98" s="10"/>
      <c r="W98" s="10"/>
      <c r="X98" s="10"/>
      <c r="Y98" s="10"/>
      <c r="Z98" s="10"/>
      <c r="AA98" s="10"/>
      <c r="AB98" s="10"/>
      <c r="AC98" s="10"/>
      <c r="AD98" s="10"/>
      <c r="AE98" s="10"/>
    </row>
    <row r="99" spans="1:31" s="2" customFormat="1" ht="21.8" customHeight="1">
      <c r="A99" s="37"/>
      <c r="B99" s="38"/>
      <c r="C99" s="39"/>
      <c r="D99" s="39"/>
      <c r="E99" s="39"/>
      <c r="F99" s="39"/>
      <c r="G99" s="39"/>
      <c r="H99" s="39"/>
      <c r="I99" s="39"/>
      <c r="J99" s="39"/>
      <c r="K99" s="39"/>
      <c r="L99" s="62"/>
      <c r="S99" s="37"/>
      <c r="T99" s="37"/>
      <c r="U99" s="37"/>
      <c r="V99" s="37"/>
      <c r="W99" s="37"/>
      <c r="X99" s="37"/>
      <c r="Y99" s="37"/>
      <c r="Z99" s="37"/>
      <c r="AA99" s="37"/>
      <c r="AB99" s="37"/>
      <c r="AC99" s="37"/>
      <c r="AD99" s="37"/>
      <c r="AE99" s="37"/>
    </row>
    <row r="100" spans="1:31" s="2" customFormat="1" ht="6.95" customHeight="1">
      <c r="A100" s="37"/>
      <c r="B100" s="65"/>
      <c r="C100" s="66"/>
      <c r="D100" s="66"/>
      <c r="E100" s="66"/>
      <c r="F100" s="66"/>
      <c r="G100" s="66"/>
      <c r="H100" s="66"/>
      <c r="I100" s="66"/>
      <c r="J100" s="66"/>
      <c r="K100" s="66"/>
      <c r="L100" s="62"/>
      <c r="S100" s="37"/>
      <c r="T100" s="37"/>
      <c r="U100" s="37"/>
      <c r="V100" s="37"/>
      <c r="W100" s="37"/>
      <c r="X100" s="37"/>
      <c r="Y100" s="37"/>
      <c r="Z100" s="37"/>
      <c r="AA100" s="37"/>
      <c r="AB100" s="37"/>
      <c r="AC100" s="37"/>
      <c r="AD100" s="37"/>
      <c r="AE100" s="37"/>
    </row>
    <row r="104" spans="1:31" s="2" customFormat="1" ht="6.95" customHeight="1">
      <c r="A104" s="37"/>
      <c r="B104" s="67"/>
      <c r="C104" s="68"/>
      <c r="D104" s="68"/>
      <c r="E104" s="68"/>
      <c r="F104" s="68"/>
      <c r="G104" s="68"/>
      <c r="H104" s="68"/>
      <c r="I104" s="68"/>
      <c r="J104" s="68"/>
      <c r="K104" s="68"/>
      <c r="L104" s="62"/>
      <c r="S104" s="37"/>
      <c r="T104" s="37"/>
      <c r="U104" s="37"/>
      <c r="V104" s="37"/>
      <c r="W104" s="37"/>
      <c r="X104" s="37"/>
      <c r="Y104" s="37"/>
      <c r="Z104" s="37"/>
      <c r="AA104" s="37"/>
      <c r="AB104" s="37"/>
      <c r="AC104" s="37"/>
      <c r="AD104" s="37"/>
      <c r="AE104" s="37"/>
    </row>
    <row r="105" spans="1:31" s="2" customFormat="1" ht="24.95" customHeight="1">
      <c r="A105" s="37"/>
      <c r="B105" s="38"/>
      <c r="C105" s="22" t="s">
        <v>115</v>
      </c>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6.95" customHeight="1">
      <c r="A106" s="37"/>
      <c r="B106" s="38"/>
      <c r="C106" s="39"/>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12" customHeight="1">
      <c r="A107" s="37"/>
      <c r="B107" s="38"/>
      <c r="C107" s="31" t="s">
        <v>16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6.5" customHeight="1">
      <c r="A108" s="37"/>
      <c r="B108" s="38"/>
      <c r="C108" s="39"/>
      <c r="D108" s="39"/>
      <c r="E108" s="173" t="str">
        <f>E7</f>
        <v>III/2033 VOCHOV PRŮTAH - 1. ETAPA</v>
      </c>
      <c r="F108" s="31"/>
      <c r="G108" s="31"/>
      <c r="H108" s="31"/>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100</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75" t="str">
        <f>E9</f>
        <v>SO930 - Nové zábradlí</v>
      </c>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6.95" customHeight="1">
      <c r="A111" s="37"/>
      <c r="B111" s="38"/>
      <c r="C111" s="39"/>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2" customHeight="1">
      <c r="A112" s="37"/>
      <c r="B112" s="38"/>
      <c r="C112" s="31" t="s">
        <v>20</v>
      </c>
      <c r="D112" s="39"/>
      <c r="E112" s="39"/>
      <c r="F112" s="26" t="str">
        <f>F12</f>
        <v xml:space="preserve"> </v>
      </c>
      <c r="G112" s="39"/>
      <c r="H112" s="39"/>
      <c r="I112" s="31" t="s">
        <v>22</v>
      </c>
      <c r="J112" s="78" t="str">
        <f>IF(J12="","",J12)</f>
        <v>24. 9. 2023</v>
      </c>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5.15" customHeight="1">
      <c r="A114" s="37"/>
      <c r="B114" s="38"/>
      <c r="C114" s="31" t="s">
        <v>24</v>
      </c>
      <c r="D114" s="39"/>
      <c r="E114" s="39"/>
      <c r="F114" s="26" t="str">
        <f>E15</f>
        <v xml:space="preserve"> </v>
      </c>
      <c r="G114" s="39"/>
      <c r="H114" s="39"/>
      <c r="I114" s="31" t="s">
        <v>29</v>
      </c>
      <c r="J114" s="35" t="str">
        <f>E21</f>
        <v xml:space="preserve"> </v>
      </c>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27</v>
      </c>
      <c r="D115" s="39"/>
      <c r="E115" s="39"/>
      <c r="F115" s="26" t="str">
        <f>IF(E18="","",E18)</f>
        <v>Vyplň údaj</v>
      </c>
      <c r="G115" s="39"/>
      <c r="H115" s="39"/>
      <c r="I115" s="31" t="s">
        <v>31</v>
      </c>
      <c r="J115" s="35" t="str">
        <f>E24</f>
        <v xml:space="preserve"> </v>
      </c>
      <c r="K115" s="39"/>
      <c r="L115" s="62"/>
      <c r="S115" s="37"/>
      <c r="T115" s="37"/>
      <c r="U115" s="37"/>
      <c r="V115" s="37"/>
      <c r="W115" s="37"/>
      <c r="X115" s="37"/>
      <c r="Y115" s="37"/>
      <c r="Z115" s="37"/>
      <c r="AA115" s="37"/>
      <c r="AB115" s="37"/>
      <c r="AC115" s="37"/>
      <c r="AD115" s="37"/>
      <c r="AE115" s="37"/>
    </row>
    <row r="116" spans="1:31" s="2" customFormat="1" ht="10.3"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11" customFormat="1" ht="29.25" customHeight="1">
      <c r="A117" s="190"/>
      <c r="B117" s="191"/>
      <c r="C117" s="192" t="s">
        <v>116</v>
      </c>
      <c r="D117" s="193" t="s">
        <v>58</v>
      </c>
      <c r="E117" s="193" t="s">
        <v>54</v>
      </c>
      <c r="F117" s="193" t="s">
        <v>55</v>
      </c>
      <c r="G117" s="193" t="s">
        <v>117</v>
      </c>
      <c r="H117" s="193" t="s">
        <v>118</v>
      </c>
      <c r="I117" s="193" t="s">
        <v>119</v>
      </c>
      <c r="J117" s="193" t="s">
        <v>104</v>
      </c>
      <c r="K117" s="194" t="s">
        <v>120</v>
      </c>
      <c r="L117" s="195"/>
      <c r="M117" s="99" t="s">
        <v>1</v>
      </c>
      <c r="N117" s="100" t="s">
        <v>37</v>
      </c>
      <c r="O117" s="100" t="s">
        <v>121</v>
      </c>
      <c r="P117" s="100" t="s">
        <v>122</v>
      </c>
      <c r="Q117" s="100" t="s">
        <v>123</v>
      </c>
      <c r="R117" s="100" t="s">
        <v>124</v>
      </c>
      <c r="S117" s="100" t="s">
        <v>125</v>
      </c>
      <c r="T117" s="100" t="s">
        <v>126</v>
      </c>
      <c r="U117" s="101" t="s">
        <v>127</v>
      </c>
      <c r="V117" s="190"/>
      <c r="W117" s="190"/>
      <c r="X117" s="190"/>
      <c r="Y117" s="190"/>
      <c r="Z117" s="190"/>
      <c r="AA117" s="190"/>
      <c r="AB117" s="190"/>
      <c r="AC117" s="190"/>
      <c r="AD117" s="190"/>
      <c r="AE117" s="190"/>
    </row>
    <row r="118" spans="1:63" s="2" customFormat="1" ht="22.8" customHeight="1">
      <c r="A118" s="37"/>
      <c r="B118" s="38"/>
      <c r="C118" s="106" t="s">
        <v>128</v>
      </c>
      <c r="D118" s="39"/>
      <c r="E118" s="39"/>
      <c r="F118" s="39"/>
      <c r="G118" s="39"/>
      <c r="H118" s="39"/>
      <c r="I118" s="39"/>
      <c r="J118" s="196">
        <f>BK118</f>
        <v>0</v>
      </c>
      <c r="K118" s="39"/>
      <c r="L118" s="43"/>
      <c r="M118" s="102"/>
      <c r="N118" s="197"/>
      <c r="O118" s="103"/>
      <c r="P118" s="198">
        <f>P119</f>
        <v>0</v>
      </c>
      <c r="Q118" s="103"/>
      <c r="R118" s="198">
        <f>R119</f>
        <v>0.84168</v>
      </c>
      <c r="S118" s="103"/>
      <c r="T118" s="198">
        <f>T119</f>
        <v>0.45500000000000007</v>
      </c>
      <c r="U118" s="104"/>
      <c r="V118" s="37"/>
      <c r="W118" s="37"/>
      <c r="X118" s="37"/>
      <c r="Y118" s="37"/>
      <c r="Z118" s="37"/>
      <c r="AA118" s="37"/>
      <c r="AB118" s="37"/>
      <c r="AC118" s="37"/>
      <c r="AD118" s="37"/>
      <c r="AE118" s="37"/>
      <c r="AT118" s="16" t="s">
        <v>72</v>
      </c>
      <c r="AU118" s="16" t="s">
        <v>106</v>
      </c>
      <c r="BK118" s="199">
        <f>BK119</f>
        <v>0</v>
      </c>
    </row>
    <row r="119" spans="1:63" s="12" customFormat="1" ht="25.9" customHeight="1">
      <c r="A119" s="12"/>
      <c r="B119" s="200"/>
      <c r="C119" s="201"/>
      <c r="D119" s="202" t="s">
        <v>72</v>
      </c>
      <c r="E119" s="203" t="s">
        <v>129</v>
      </c>
      <c r="F119" s="203" t="s">
        <v>130</v>
      </c>
      <c r="G119" s="201"/>
      <c r="H119" s="201"/>
      <c r="I119" s="204"/>
      <c r="J119" s="205">
        <f>BK119</f>
        <v>0</v>
      </c>
      <c r="K119" s="201"/>
      <c r="L119" s="206"/>
      <c r="M119" s="207"/>
      <c r="N119" s="208"/>
      <c r="O119" s="208"/>
      <c r="P119" s="209">
        <f>P120</f>
        <v>0</v>
      </c>
      <c r="Q119" s="208"/>
      <c r="R119" s="209">
        <f>R120</f>
        <v>0.84168</v>
      </c>
      <c r="S119" s="208"/>
      <c r="T119" s="209">
        <f>T120</f>
        <v>0.45500000000000007</v>
      </c>
      <c r="U119" s="210"/>
      <c r="V119" s="12"/>
      <c r="W119" s="12"/>
      <c r="X119" s="12"/>
      <c r="Y119" s="12"/>
      <c r="Z119" s="12"/>
      <c r="AA119" s="12"/>
      <c r="AB119" s="12"/>
      <c r="AC119" s="12"/>
      <c r="AD119" s="12"/>
      <c r="AE119" s="12"/>
      <c r="AR119" s="211" t="s">
        <v>81</v>
      </c>
      <c r="AT119" s="212" t="s">
        <v>72</v>
      </c>
      <c r="AU119" s="212" t="s">
        <v>73</v>
      </c>
      <c r="AY119" s="211" t="s">
        <v>131</v>
      </c>
      <c r="BK119" s="213">
        <f>BK120</f>
        <v>0</v>
      </c>
    </row>
    <row r="120" spans="1:63" s="12" customFormat="1" ht="22.8" customHeight="1">
      <c r="A120" s="12"/>
      <c r="B120" s="200"/>
      <c r="C120" s="201"/>
      <c r="D120" s="202" t="s">
        <v>72</v>
      </c>
      <c r="E120" s="214" t="s">
        <v>195</v>
      </c>
      <c r="F120" s="214" t="s">
        <v>285</v>
      </c>
      <c r="G120" s="201"/>
      <c r="H120" s="201"/>
      <c r="I120" s="204"/>
      <c r="J120" s="215">
        <f>BK120</f>
        <v>0</v>
      </c>
      <c r="K120" s="201"/>
      <c r="L120" s="206"/>
      <c r="M120" s="207"/>
      <c r="N120" s="208"/>
      <c r="O120" s="208"/>
      <c r="P120" s="209">
        <f>SUM(P121:P127)</f>
        <v>0</v>
      </c>
      <c r="Q120" s="208"/>
      <c r="R120" s="209">
        <f>SUM(R121:R127)</f>
        <v>0.84168</v>
      </c>
      <c r="S120" s="208"/>
      <c r="T120" s="209">
        <f>SUM(T121:T127)</f>
        <v>0.45500000000000007</v>
      </c>
      <c r="U120" s="210"/>
      <c r="V120" s="12"/>
      <c r="W120" s="12"/>
      <c r="X120" s="12"/>
      <c r="Y120" s="12"/>
      <c r="Z120" s="12"/>
      <c r="AA120" s="12"/>
      <c r="AB120" s="12"/>
      <c r="AC120" s="12"/>
      <c r="AD120" s="12"/>
      <c r="AE120" s="12"/>
      <c r="AR120" s="211" t="s">
        <v>81</v>
      </c>
      <c r="AT120" s="212" t="s">
        <v>72</v>
      </c>
      <c r="AU120" s="212" t="s">
        <v>81</v>
      </c>
      <c r="AY120" s="211" t="s">
        <v>131</v>
      </c>
      <c r="BK120" s="213">
        <f>SUM(BK121:BK127)</f>
        <v>0</v>
      </c>
    </row>
    <row r="121" spans="1:65" s="2" customFormat="1" ht="16.5" customHeight="1">
      <c r="A121" s="37"/>
      <c r="B121" s="38"/>
      <c r="C121" s="216" t="s">
        <v>81</v>
      </c>
      <c r="D121" s="216" t="s">
        <v>133</v>
      </c>
      <c r="E121" s="217" t="s">
        <v>771</v>
      </c>
      <c r="F121" s="218" t="s">
        <v>772</v>
      </c>
      <c r="G121" s="219" t="s">
        <v>162</v>
      </c>
      <c r="H121" s="220">
        <v>21</v>
      </c>
      <c r="I121" s="221"/>
      <c r="J121" s="222">
        <f>ROUND(I121*H121,2)</f>
        <v>0</v>
      </c>
      <c r="K121" s="218" t="s">
        <v>137</v>
      </c>
      <c r="L121" s="43"/>
      <c r="M121" s="223" t="s">
        <v>1</v>
      </c>
      <c r="N121" s="224" t="s">
        <v>38</v>
      </c>
      <c r="O121" s="90"/>
      <c r="P121" s="225">
        <f>O121*H121</f>
        <v>0</v>
      </c>
      <c r="Q121" s="225">
        <v>0.04008</v>
      </c>
      <c r="R121" s="225">
        <f>Q121*H121</f>
        <v>0.84168</v>
      </c>
      <c r="S121" s="225">
        <v>0</v>
      </c>
      <c r="T121" s="225">
        <f>S121*H121</f>
        <v>0</v>
      </c>
      <c r="U121" s="226" t="s">
        <v>1</v>
      </c>
      <c r="V121" s="37"/>
      <c r="W121" s="37"/>
      <c r="X121" s="37"/>
      <c r="Y121" s="37"/>
      <c r="Z121" s="37"/>
      <c r="AA121" s="37"/>
      <c r="AB121" s="37"/>
      <c r="AC121" s="37"/>
      <c r="AD121" s="37"/>
      <c r="AE121" s="37"/>
      <c r="AR121" s="227" t="s">
        <v>138</v>
      </c>
      <c r="AT121" s="227" t="s">
        <v>133</v>
      </c>
      <c r="AU121" s="227" t="s">
        <v>83</v>
      </c>
      <c r="AY121" s="16" t="s">
        <v>131</v>
      </c>
      <c r="BE121" s="228">
        <f>IF(N121="základní",J121,0)</f>
        <v>0</v>
      </c>
      <c r="BF121" s="228">
        <f>IF(N121="snížená",J121,0)</f>
        <v>0</v>
      </c>
      <c r="BG121" s="228">
        <f>IF(N121="zákl. přenesená",J121,0)</f>
        <v>0</v>
      </c>
      <c r="BH121" s="228">
        <f>IF(N121="sníž. přenesená",J121,0)</f>
        <v>0</v>
      </c>
      <c r="BI121" s="228">
        <f>IF(N121="nulová",J121,0)</f>
        <v>0</v>
      </c>
      <c r="BJ121" s="16" t="s">
        <v>81</v>
      </c>
      <c r="BK121" s="228">
        <f>ROUND(I121*H121,2)</f>
        <v>0</v>
      </c>
      <c r="BL121" s="16" t="s">
        <v>138</v>
      </c>
      <c r="BM121" s="227" t="s">
        <v>773</v>
      </c>
    </row>
    <row r="122" spans="1:47" s="2" customFormat="1" ht="12">
      <c r="A122" s="37"/>
      <c r="B122" s="38"/>
      <c r="C122" s="39"/>
      <c r="D122" s="229" t="s">
        <v>140</v>
      </c>
      <c r="E122" s="39"/>
      <c r="F122" s="230" t="s">
        <v>774</v>
      </c>
      <c r="G122" s="39"/>
      <c r="H122" s="39"/>
      <c r="I122" s="231"/>
      <c r="J122" s="39"/>
      <c r="K122" s="39"/>
      <c r="L122" s="43"/>
      <c r="M122" s="232"/>
      <c r="N122" s="233"/>
      <c r="O122" s="90"/>
      <c r="P122" s="90"/>
      <c r="Q122" s="90"/>
      <c r="R122" s="90"/>
      <c r="S122" s="90"/>
      <c r="T122" s="90"/>
      <c r="U122" s="91"/>
      <c r="V122" s="37"/>
      <c r="W122" s="37"/>
      <c r="X122" s="37"/>
      <c r="Y122" s="37"/>
      <c r="Z122" s="37"/>
      <c r="AA122" s="37"/>
      <c r="AB122" s="37"/>
      <c r="AC122" s="37"/>
      <c r="AD122" s="37"/>
      <c r="AE122" s="37"/>
      <c r="AT122" s="16" t="s">
        <v>140</v>
      </c>
      <c r="AU122" s="16" t="s">
        <v>83</v>
      </c>
    </row>
    <row r="123" spans="1:47" s="2" customFormat="1" ht="12">
      <c r="A123" s="37"/>
      <c r="B123" s="38"/>
      <c r="C123" s="39"/>
      <c r="D123" s="234" t="s">
        <v>142</v>
      </c>
      <c r="E123" s="39"/>
      <c r="F123" s="235" t="s">
        <v>775</v>
      </c>
      <c r="G123" s="39"/>
      <c r="H123" s="39"/>
      <c r="I123" s="231"/>
      <c r="J123" s="39"/>
      <c r="K123" s="39"/>
      <c r="L123" s="43"/>
      <c r="M123" s="232"/>
      <c r="N123" s="233"/>
      <c r="O123" s="90"/>
      <c r="P123" s="90"/>
      <c r="Q123" s="90"/>
      <c r="R123" s="90"/>
      <c r="S123" s="90"/>
      <c r="T123" s="90"/>
      <c r="U123" s="91"/>
      <c r="V123" s="37"/>
      <c r="W123" s="37"/>
      <c r="X123" s="37"/>
      <c r="Y123" s="37"/>
      <c r="Z123" s="37"/>
      <c r="AA123" s="37"/>
      <c r="AB123" s="37"/>
      <c r="AC123" s="37"/>
      <c r="AD123" s="37"/>
      <c r="AE123" s="37"/>
      <c r="AT123" s="16" t="s">
        <v>142</v>
      </c>
      <c r="AU123" s="16" t="s">
        <v>83</v>
      </c>
    </row>
    <row r="124" spans="1:65" s="2" customFormat="1" ht="16.5" customHeight="1">
      <c r="A124" s="37"/>
      <c r="B124" s="38"/>
      <c r="C124" s="258" t="s">
        <v>83</v>
      </c>
      <c r="D124" s="258" t="s">
        <v>196</v>
      </c>
      <c r="E124" s="259" t="s">
        <v>776</v>
      </c>
      <c r="F124" s="260" t="s">
        <v>777</v>
      </c>
      <c r="G124" s="261" t="s">
        <v>162</v>
      </c>
      <c r="H124" s="262">
        <v>21</v>
      </c>
      <c r="I124" s="263"/>
      <c r="J124" s="264">
        <f>ROUND(I124*H124,2)</f>
        <v>0</v>
      </c>
      <c r="K124" s="260" t="s">
        <v>1</v>
      </c>
      <c r="L124" s="265"/>
      <c r="M124" s="266" t="s">
        <v>1</v>
      </c>
      <c r="N124" s="267" t="s">
        <v>38</v>
      </c>
      <c r="O124" s="90"/>
      <c r="P124" s="225">
        <f>O124*H124</f>
        <v>0</v>
      </c>
      <c r="Q124" s="225">
        <v>0</v>
      </c>
      <c r="R124" s="225">
        <f>Q124*H124</f>
        <v>0</v>
      </c>
      <c r="S124" s="225">
        <v>0</v>
      </c>
      <c r="T124" s="225">
        <f>S124*H124</f>
        <v>0</v>
      </c>
      <c r="U124" s="226" t="s">
        <v>1</v>
      </c>
      <c r="V124" s="37"/>
      <c r="W124" s="37"/>
      <c r="X124" s="37"/>
      <c r="Y124" s="37"/>
      <c r="Z124" s="37"/>
      <c r="AA124" s="37"/>
      <c r="AB124" s="37"/>
      <c r="AC124" s="37"/>
      <c r="AD124" s="37"/>
      <c r="AE124" s="37"/>
      <c r="AR124" s="227" t="s">
        <v>188</v>
      </c>
      <c r="AT124" s="227" t="s">
        <v>196</v>
      </c>
      <c r="AU124" s="227" t="s">
        <v>83</v>
      </c>
      <c r="AY124" s="16" t="s">
        <v>131</v>
      </c>
      <c r="BE124" s="228">
        <f>IF(N124="základní",J124,0)</f>
        <v>0</v>
      </c>
      <c r="BF124" s="228">
        <f>IF(N124="snížená",J124,0)</f>
        <v>0</v>
      </c>
      <c r="BG124" s="228">
        <f>IF(N124="zákl. přenesená",J124,0)</f>
        <v>0</v>
      </c>
      <c r="BH124" s="228">
        <f>IF(N124="sníž. přenesená",J124,0)</f>
        <v>0</v>
      </c>
      <c r="BI124" s="228">
        <f>IF(N124="nulová",J124,0)</f>
        <v>0</v>
      </c>
      <c r="BJ124" s="16" t="s">
        <v>81</v>
      </c>
      <c r="BK124" s="228">
        <f>ROUND(I124*H124,2)</f>
        <v>0</v>
      </c>
      <c r="BL124" s="16" t="s">
        <v>138</v>
      </c>
      <c r="BM124" s="227" t="s">
        <v>778</v>
      </c>
    </row>
    <row r="125" spans="1:65" s="2" customFormat="1" ht="78" customHeight="1">
      <c r="A125" s="37"/>
      <c r="B125" s="38"/>
      <c r="C125" s="216" t="s">
        <v>153</v>
      </c>
      <c r="D125" s="216" t="s">
        <v>133</v>
      </c>
      <c r="E125" s="217" t="s">
        <v>779</v>
      </c>
      <c r="F125" s="218" t="s">
        <v>780</v>
      </c>
      <c r="G125" s="219" t="s">
        <v>162</v>
      </c>
      <c r="H125" s="220">
        <v>13</v>
      </c>
      <c r="I125" s="221"/>
      <c r="J125" s="222">
        <f>ROUND(I125*H125,2)</f>
        <v>0</v>
      </c>
      <c r="K125" s="218" t="s">
        <v>137</v>
      </c>
      <c r="L125" s="43"/>
      <c r="M125" s="223" t="s">
        <v>1</v>
      </c>
      <c r="N125" s="224" t="s">
        <v>38</v>
      </c>
      <c r="O125" s="90"/>
      <c r="P125" s="225">
        <f>O125*H125</f>
        <v>0</v>
      </c>
      <c r="Q125" s="225">
        <v>0</v>
      </c>
      <c r="R125" s="225">
        <f>Q125*H125</f>
        <v>0</v>
      </c>
      <c r="S125" s="225">
        <v>0.035</v>
      </c>
      <c r="T125" s="225">
        <f>S125*H125</f>
        <v>0.45500000000000007</v>
      </c>
      <c r="U125" s="226" t="s">
        <v>1</v>
      </c>
      <c r="V125" s="37"/>
      <c r="W125" s="37"/>
      <c r="X125" s="37"/>
      <c r="Y125" s="37"/>
      <c r="Z125" s="37"/>
      <c r="AA125" s="37"/>
      <c r="AB125" s="37"/>
      <c r="AC125" s="37"/>
      <c r="AD125" s="37"/>
      <c r="AE125" s="37"/>
      <c r="AR125" s="227" t="s">
        <v>138</v>
      </c>
      <c r="AT125" s="227" t="s">
        <v>133</v>
      </c>
      <c r="AU125" s="227" t="s">
        <v>83</v>
      </c>
      <c r="AY125" s="16" t="s">
        <v>131</v>
      </c>
      <c r="BE125" s="228">
        <f>IF(N125="základní",J125,0)</f>
        <v>0</v>
      </c>
      <c r="BF125" s="228">
        <f>IF(N125="snížená",J125,0)</f>
        <v>0</v>
      </c>
      <c r="BG125" s="228">
        <f>IF(N125="zákl. přenesená",J125,0)</f>
        <v>0</v>
      </c>
      <c r="BH125" s="228">
        <f>IF(N125="sníž. přenesená",J125,0)</f>
        <v>0</v>
      </c>
      <c r="BI125" s="228">
        <f>IF(N125="nulová",J125,0)</f>
        <v>0</v>
      </c>
      <c r="BJ125" s="16" t="s">
        <v>81</v>
      </c>
      <c r="BK125" s="228">
        <f>ROUND(I125*H125,2)</f>
        <v>0</v>
      </c>
      <c r="BL125" s="16" t="s">
        <v>138</v>
      </c>
      <c r="BM125" s="227" t="s">
        <v>781</v>
      </c>
    </row>
    <row r="126" spans="1:47" s="2" customFormat="1" ht="12">
      <c r="A126" s="37"/>
      <c r="B126" s="38"/>
      <c r="C126" s="39"/>
      <c r="D126" s="229" t="s">
        <v>140</v>
      </c>
      <c r="E126" s="39"/>
      <c r="F126" s="230" t="s">
        <v>782</v>
      </c>
      <c r="G126" s="39"/>
      <c r="H126" s="39"/>
      <c r="I126" s="231"/>
      <c r="J126" s="39"/>
      <c r="K126" s="39"/>
      <c r="L126" s="43"/>
      <c r="M126" s="232"/>
      <c r="N126" s="233"/>
      <c r="O126" s="90"/>
      <c r="P126" s="90"/>
      <c r="Q126" s="90"/>
      <c r="R126" s="90"/>
      <c r="S126" s="90"/>
      <c r="T126" s="90"/>
      <c r="U126" s="91"/>
      <c r="V126" s="37"/>
      <c r="W126" s="37"/>
      <c r="X126" s="37"/>
      <c r="Y126" s="37"/>
      <c r="Z126" s="37"/>
      <c r="AA126" s="37"/>
      <c r="AB126" s="37"/>
      <c r="AC126" s="37"/>
      <c r="AD126" s="37"/>
      <c r="AE126" s="37"/>
      <c r="AT126" s="16" t="s">
        <v>140</v>
      </c>
      <c r="AU126" s="16" t="s">
        <v>83</v>
      </c>
    </row>
    <row r="127" spans="1:47" s="2" customFormat="1" ht="12">
      <c r="A127" s="37"/>
      <c r="B127" s="38"/>
      <c r="C127" s="39"/>
      <c r="D127" s="234" t="s">
        <v>142</v>
      </c>
      <c r="E127" s="39"/>
      <c r="F127" s="235" t="s">
        <v>783</v>
      </c>
      <c r="G127" s="39"/>
      <c r="H127" s="39"/>
      <c r="I127" s="231"/>
      <c r="J127" s="39"/>
      <c r="K127" s="39"/>
      <c r="L127" s="43"/>
      <c r="M127" s="268"/>
      <c r="N127" s="269"/>
      <c r="O127" s="270"/>
      <c r="P127" s="270"/>
      <c r="Q127" s="270"/>
      <c r="R127" s="270"/>
      <c r="S127" s="270"/>
      <c r="T127" s="270"/>
      <c r="U127" s="271"/>
      <c r="V127" s="37"/>
      <c r="W127" s="37"/>
      <c r="X127" s="37"/>
      <c r="Y127" s="37"/>
      <c r="Z127" s="37"/>
      <c r="AA127" s="37"/>
      <c r="AB127" s="37"/>
      <c r="AC127" s="37"/>
      <c r="AD127" s="37"/>
      <c r="AE127" s="37"/>
      <c r="AT127" s="16" t="s">
        <v>142</v>
      </c>
      <c r="AU127" s="16" t="s">
        <v>83</v>
      </c>
    </row>
    <row r="128" spans="1:31" s="2" customFormat="1" ht="6.95" customHeight="1">
      <c r="A128" s="37"/>
      <c r="B128" s="65"/>
      <c r="C128" s="66"/>
      <c r="D128" s="66"/>
      <c r="E128" s="66"/>
      <c r="F128" s="66"/>
      <c r="G128" s="66"/>
      <c r="H128" s="66"/>
      <c r="I128" s="66"/>
      <c r="J128" s="66"/>
      <c r="K128" s="66"/>
      <c r="L128" s="43"/>
      <c r="M128" s="37"/>
      <c r="O128" s="37"/>
      <c r="P128" s="37"/>
      <c r="Q128" s="37"/>
      <c r="R128" s="37"/>
      <c r="S128" s="37"/>
      <c r="T128" s="37"/>
      <c r="U128" s="37"/>
      <c r="V128" s="37"/>
      <c r="W128" s="37"/>
      <c r="X128" s="37"/>
      <c r="Y128" s="37"/>
      <c r="Z128" s="37"/>
      <c r="AA128" s="37"/>
      <c r="AB128" s="37"/>
      <c r="AC128" s="37"/>
      <c r="AD128" s="37"/>
      <c r="AE128" s="37"/>
    </row>
  </sheetData>
  <sheetProtection password="CC35" sheet="1" objects="1" scenarios="1" formatColumns="0" formatRows="0" autoFilter="0"/>
  <autoFilter ref="C117:K127"/>
  <mergeCells count="9">
    <mergeCell ref="E7:H7"/>
    <mergeCell ref="E9:H9"/>
    <mergeCell ref="E18:H18"/>
    <mergeCell ref="E27:H27"/>
    <mergeCell ref="E85:H85"/>
    <mergeCell ref="E87:H87"/>
    <mergeCell ref="E108:H108"/>
    <mergeCell ref="E110:H110"/>
    <mergeCell ref="L2:V2"/>
  </mergeCells>
  <hyperlinks>
    <hyperlink ref="F122" r:id="rId1" display="https://podminky.urs.cz/item/CS_URS_2023_02/911111111"/>
    <hyperlink ref="F126" r:id="rId2" display="https://podminky.urs.cz/item/CS_URS_2023_02/96600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xl/worksheets/sheet7.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98</v>
      </c>
    </row>
    <row r="3" spans="2:46" s="1" customFormat="1" ht="6.95" customHeight="1">
      <c r="B3" s="135"/>
      <c r="C3" s="136"/>
      <c r="D3" s="136"/>
      <c r="E3" s="136"/>
      <c r="F3" s="136"/>
      <c r="G3" s="136"/>
      <c r="H3" s="136"/>
      <c r="I3" s="136"/>
      <c r="J3" s="136"/>
      <c r="K3" s="136"/>
      <c r="L3" s="19"/>
      <c r="AT3" s="16" t="s">
        <v>83</v>
      </c>
    </row>
    <row r="4" spans="2:46" s="1" customFormat="1" ht="24.95" customHeight="1">
      <c r="B4" s="19"/>
      <c r="D4" s="137" t="s">
        <v>99</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III/2033 VOCHOV PRŮTAH - 1. ETAPA</v>
      </c>
      <c r="F7" s="139"/>
      <c r="G7" s="139"/>
      <c r="H7" s="139"/>
      <c r="L7" s="19"/>
    </row>
    <row r="8" spans="1:31" s="2" customFormat="1" ht="12" customHeight="1">
      <c r="A8" s="37"/>
      <c r="B8" s="43"/>
      <c r="C8" s="37"/>
      <c r="D8" s="139" t="s">
        <v>100</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784</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24. 9. 2023</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33</v>
      </c>
      <c r="E30" s="37"/>
      <c r="F30" s="37"/>
      <c r="G30" s="37"/>
      <c r="H30" s="37"/>
      <c r="I30" s="37"/>
      <c r="J30" s="150">
        <f>ROUND(J120,2)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37</v>
      </c>
      <c r="E33" s="139" t="s">
        <v>38</v>
      </c>
      <c r="F33" s="153">
        <f>ROUND((SUM(BE120:BE156)),2)</f>
        <v>0</v>
      </c>
      <c r="G33" s="37"/>
      <c r="H33" s="37"/>
      <c r="I33" s="154">
        <v>0.21</v>
      </c>
      <c r="J33" s="153">
        <f>ROUND(((SUM(BE120:BE156))*I33),2)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39</v>
      </c>
      <c r="F34" s="153">
        <f>ROUND((SUM(BF120:BF156)),2)</f>
        <v>0</v>
      </c>
      <c r="G34" s="37"/>
      <c r="H34" s="37"/>
      <c r="I34" s="154">
        <v>0.15</v>
      </c>
      <c r="J34" s="153">
        <f>ROUND(((SUM(BF120:BF156))*I34),2)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40</v>
      </c>
      <c r="F35" s="153">
        <f>ROUND((SUM(BG120:BG156)),2)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41</v>
      </c>
      <c r="F36" s="153">
        <f>ROUND((SUM(BH120:BH156)),2)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42</v>
      </c>
      <c r="F37" s="153">
        <f>ROUND((SUM(BI120:BI156)),2)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46</v>
      </c>
      <c r="E50" s="163"/>
      <c r="F50" s="163"/>
      <c r="G50" s="162" t="s">
        <v>47</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III/2033 VOCHOV PRŮTAH - 1. ETAPA</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100</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 xml:space="preserve">VRN - Vedlejší rozpočtové náklady </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24. 9. 2023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103</v>
      </c>
      <c r="D94" s="175"/>
      <c r="E94" s="175"/>
      <c r="F94" s="175"/>
      <c r="G94" s="175"/>
      <c r="H94" s="175"/>
      <c r="I94" s="175"/>
      <c r="J94" s="176" t="s">
        <v>104</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105</v>
      </c>
      <c r="D96" s="39"/>
      <c r="E96" s="39"/>
      <c r="F96" s="39"/>
      <c r="G96" s="39"/>
      <c r="H96" s="39"/>
      <c r="I96" s="39"/>
      <c r="J96" s="109">
        <f>J120</f>
        <v>0</v>
      </c>
      <c r="K96" s="39"/>
      <c r="L96" s="62"/>
      <c r="S96" s="37"/>
      <c r="T96" s="37"/>
      <c r="U96" s="37"/>
      <c r="V96" s="37"/>
      <c r="W96" s="37"/>
      <c r="X96" s="37"/>
      <c r="Y96" s="37"/>
      <c r="Z96" s="37"/>
      <c r="AA96" s="37"/>
      <c r="AB96" s="37"/>
      <c r="AC96" s="37"/>
      <c r="AD96" s="37"/>
      <c r="AE96" s="37"/>
      <c r="AU96" s="16" t="s">
        <v>106</v>
      </c>
    </row>
    <row r="97" spans="1:31" s="9" customFormat="1" ht="24.95" customHeight="1">
      <c r="A97" s="9"/>
      <c r="B97" s="178"/>
      <c r="C97" s="179"/>
      <c r="D97" s="180" t="s">
        <v>785</v>
      </c>
      <c r="E97" s="181"/>
      <c r="F97" s="181"/>
      <c r="G97" s="181"/>
      <c r="H97" s="181"/>
      <c r="I97" s="181"/>
      <c r="J97" s="182">
        <f>J121</f>
        <v>0</v>
      </c>
      <c r="K97" s="179"/>
      <c r="L97" s="183"/>
      <c r="S97" s="9"/>
      <c r="T97" s="9"/>
      <c r="U97" s="9"/>
      <c r="V97" s="9"/>
      <c r="W97" s="9"/>
      <c r="X97" s="9"/>
      <c r="Y97" s="9"/>
      <c r="Z97" s="9"/>
      <c r="AA97" s="9"/>
      <c r="AB97" s="9"/>
      <c r="AC97" s="9"/>
      <c r="AD97" s="9"/>
      <c r="AE97" s="9"/>
    </row>
    <row r="98" spans="1:31" s="10" customFormat="1" ht="19.9" customHeight="1">
      <c r="A98" s="10"/>
      <c r="B98" s="184"/>
      <c r="C98" s="185"/>
      <c r="D98" s="186" t="s">
        <v>786</v>
      </c>
      <c r="E98" s="187"/>
      <c r="F98" s="187"/>
      <c r="G98" s="187"/>
      <c r="H98" s="187"/>
      <c r="I98" s="187"/>
      <c r="J98" s="188">
        <f>J122</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787</v>
      </c>
      <c r="E99" s="187"/>
      <c r="F99" s="187"/>
      <c r="G99" s="187"/>
      <c r="H99" s="187"/>
      <c r="I99" s="187"/>
      <c r="J99" s="188">
        <f>J136</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788</v>
      </c>
      <c r="E100" s="187"/>
      <c r="F100" s="187"/>
      <c r="G100" s="187"/>
      <c r="H100" s="187"/>
      <c r="I100" s="187"/>
      <c r="J100" s="188">
        <f>J150</f>
        <v>0</v>
      </c>
      <c r="K100" s="185"/>
      <c r="L100" s="189"/>
      <c r="S100" s="10"/>
      <c r="T100" s="10"/>
      <c r="U100" s="10"/>
      <c r="V100" s="10"/>
      <c r="W100" s="10"/>
      <c r="X100" s="10"/>
      <c r="Y100" s="10"/>
      <c r="Z100" s="10"/>
      <c r="AA100" s="10"/>
      <c r="AB100" s="10"/>
      <c r="AC100" s="10"/>
      <c r="AD100" s="10"/>
      <c r="AE100" s="10"/>
    </row>
    <row r="101" spans="1:31" s="2" customFormat="1" ht="21.8" customHeight="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115</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3" t="str">
        <f>E7</f>
        <v>III/2033 VOCHOV PRŮTAH - 1. ETAPA</v>
      </c>
      <c r="F110" s="31"/>
      <c r="G110" s="31"/>
      <c r="H110" s="31"/>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100</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 xml:space="preserve">VRN - Vedlejší rozpočtové náklady </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2" customHeight="1">
      <c r="A114" s="37"/>
      <c r="B114" s="38"/>
      <c r="C114" s="31" t="s">
        <v>20</v>
      </c>
      <c r="D114" s="39"/>
      <c r="E114" s="39"/>
      <c r="F114" s="26" t="str">
        <f>F12</f>
        <v xml:space="preserve"> </v>
      </c>
      <c r="G114" s="39"/>
      <c r="H114" s="39"/>
      <c r="I114" s="31" t="s">
        <v>22</v>
      </c>
      <c r="J114" s="78" t="str">
        <f>IF(J12="","",J12)</f>
        <v>24. 9. 2023</v>
      </c>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24</v>
      </c>
      <c r="D116" s="39"/>
      <c r="E116" s="39"/>
      <c r="F116" s="26" t="str">
        <f>E15</f>
        <v xml:space="preserve"> </v>
      </c>
      <c r="G116" s="39"/>
      <c r="H116" s="39"/>
      <c r="I116" s="31" t="s">
        <v>29</v>
      </c>
      <c r="J116" s="35" t="str">
        <f>E21</f>
        <v xml:space="preserve"> </v>
      </c>
      <c r="K116" s="39"/>
      <c r="L116" s="62"/>
      <c r="S116" s="37"/>
      <c r="T116" s="37"/>
      <c r="U116" s="37"/>
      <c r="V116" s="37"/>
      <c r="W116" s="37"/>
      <c r="X116" s="37"/>
      <c r="Y116" s="37"/>
      <c r="Z116" s="37"/>
      <c r="AA116" s="37"/>
      <c r="AB116" s="37"/>
      <c r="AC116" s="37"/>
      <c r="AD116" s="37"/>
      <c r="AE116" s="37"/>
    </row>
    <row r="117" spans="1:31" s="2" customFormat="1" ht="15.15" customHeight="1">
      <c r="A117" s="37"/>
      <c r="B117" s="38"/>
      <c r="C117" s="31" t="s">
        <v>27</v>
      </c>
      <c r="D117" s="39"/>
      <c r="E117" s="39"/>
      <c r="F117" s="26" t="str">
        <f>IF(E18="","",E18)</f>
        <v>Vyplň údaj</v>
      </c>
      <c r="G117" s="39"/>
      <c r="H117" s="39"/>
      <c r="I117" s="31" t="s">
        <v>31</v>
      </c>
      <c r="J117" s="35" t="str">
        <f>E24</f>
        <v xml:space="preserve"> </v>
      </c>
      <c r="K117" s="39"/>
      <c r="L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11" customFormat="1" ht="29.25" customHeight="1">
      <c r="A119" s="190"/>
      <c r="B119" s="191"/>
      <c r="C119" s="192" t="s">
        <v>116</v>
      </c>
      <c r="D119" s="193" t="s">
        <v>58</v>
      </c>
      <c r="E119" s="193" t="s">
        <v>54</v>
      </c>
      <c r="F119" s="193" t="s">
        <v>55</v>
      </c>
      <c r="G119" s="193" t="s">
        <v>117</v>
      </c>
      <c r="H119" s="193" t="s">
        <v>118</v>
      </c>
      <c r="I119" s="193" t="s">
        <v>119</v>
      </c>
      <c r="J119" s="193" t="s">
        <v>104</v>
      </c>
      <c r="K119" s="194" t="s">
        <v>120</v>
      </c>
      <c r="L119" s="195"/>
      <c r="M119" s="99" t="s">
        <v>1</v>
      </c>
      <c r="N119" s="100" t="s">
        <v>37</v>
      </c>
      <c r="O119" s="100" t="s">
        <v>121</v>
      </c>
      <c r="P119" s="100" t="s">
        <v>122</v>
      </c>
      <c r="Q119" s="100" t="s">
        <v>123</v>
      </c>
      <c r="R119" s="100" t="s">
        <v>124</v>
      </c>
      <c r="S119" s="100" t="s">
        <v>125</v>
      </c>
      <c r="T119" s="100" t="s">
        <v>126</v>
      </c>
      <c r="U119" s="101" t="s">
        <v>127</v>
      </c>
      <c r="V119" s="190"/>
      <c r="W119" s="190"/>
      <c r="X119" s="190"/>
      <c r="Y119" s="190"/>
      <c r="Z119" s="190"/>
      <c r="AA119" s="190"/>
      <c r="AB119" s="190"/>
      <c r="AC119" s="190"/>
      <c r="AD119" s="190"/>
      <c r="AE119" s="190"/>
    </row>
    <row r="120" spans="1:63" s="2" customFormat="1" ht="22.8" customHeight="1">
      <c r="A120" s="37"/>
      <c r="B120" s="38"/>
      <c r="C120" s="106" t="s">
        <v>128</v>
      </c>
      <c r="D120" s="39"/>
      <c r="E120" s="39"/>
      <c r="F120" s="39"/>
      <c r="G120" s="39"/>
      <c r="H120" s="39"/>
      <c r="I120" s="39"/>
      <c r="J120" s="196">
        <f>BK120</f>
        <v>0</v>
      </c>
      <c r="K120" s="39"/>
      <c r="L120" s="43"/>
      <c r="M120" s="102"/>
      <c r="N120" s="197"/>
      <c r="O120" s="103"/>
      <c r="P120" s="198">
        <f>P121</f>
        <v>0</v>
      </c>
      <c r="Q120" s="103"/>
      <c r="R120" s="198">
        <f>R121</f>
        <v>0</v>
      </c>
      <c r="S120" s="103"/>
      <c r="T120" s="198">
        <f>T121</f>
        <v>0</v>
      </c>
      <c r="U120" s="104"/>
      <c r="V120" s="37"/>
      <c r="W120" s="37"/>
      <c r="X120" s="37"/>
      <c r="Y120" s="37"/>
      <c r="Z120" s="37"/>
      <c r="AA120" s="37"/>
      <c r="AB120" s="37"/>
      <c r="AC120" s="37"/>
      <c r="AD120" s="37"/>
      <c r="AE120" s="37"/>
      <c r="AT120" s="16" t="s">
        <v>72</v>
      </c>
      <c r="AU120" s="16" t="s">
        <v>106</v>
      </c>
      <c r="BK120" s="199">
        <f>BK121</f>
        <v>0</v>
      </c>
    </row>
    <row r="121" spans="1:63" s="12" customFormat="1" ht="25.9" customHeight="1">
      <c r="A121" s="12"/>
      <c r="B121" s="200"/>
      <c r="C121" s="201"/>
      <c r="D121" s="202" t="s">
        <v>72</v>
      </c>
      <c r="E121" s="203" t="s">
        <v>96</v>
      </c>
      <c r="F121" s="203" t="s">
        <v>789</v>
      </c>
      <c r="G121" s="201"/>
      <c r="H121" s="201"/>
      <c r="I121" s="204"/>
      <c r="J121" s="205">
        <f>BK121</f>
        <v>0</v>
      </c>
      <c r="K121" s="201"/>
      <c r="L121" s="206"/>
      <c r="M121" s="207"/>
      <c r="N121" s="208"/>
      <c r="O121" s="208"/>
      <c r="P121" s="209">
        <f>P122+P136+P150</f>
        <v>0</v>
      </c>
      <c r="Q121" s="208"/>
      <c r="R121" s="209">
        <f>R122+R136+R150</f>
        <v>0</v>
      </c>
      <c r="S121" s="208"/>
      <c r="T121" s="209">
        <f>T122+T136+T150</f>
        <v>0</v>
      </c>
      <c r="U121" s="210"/>
      <c r="V121" s="12"/>
      <c r="W121" s="12"/>
      <c r="X121" s="12"/>
      <c r="Y121" s="12"/>
      <c r="Z121" s="12"/>
      <c r="AA121" s="12"/>
      <c r="AB121" s="12"/>
      <c r="AC121" s="12"/>
      <c r="AD121" s="12"/>
      <c r="AE121" s="12"/>
      <c r="AR121" s="211" t="s">
        <v>81</v>
      </c>
      <c r="AT121" s="212" t="s">
        <v>72</v>
      </c>
      <c r="AU121" s="212" t="s">
        <v>73</v>
      </c>
      <c r="AY121" s="211" t="s">
        <v>131</v>
      </c>
      <c r="BK121" s="213">
        <f>BK122+BK136+BK150</f>
        <v>0</v>
      </c>
    </row>
    <row r="122" spans="1:63" s="12" customFormat="1" ht="22.8" customHeight="1">
      <c r="A122" s="12"/>
      <c r="B122" s="200"/>
      <c r="C122" s="201"/>
      <c r="D122" s="202" t="s">
        <v>72</v>
      </c>
      <c r="E122" s="214" t="s">
        <v>790</v>
      </c>
      <c r="F122" s="214" t="s">
        <v>791</v>
      </c>
      <c r="G122" s="201"/>
      <c r="H122" s="201"/>
      <c r="I122" s="204"/>
      <c r="J122" s="215">
        <f>BK122</f>
        <v>0</v>
      </c>
      <c r="K122" s="201"/>
      <c r="L122" s="206"/>
      <c r="M122" s="207"/>
      <c r="N122" s="208"/>
      <c r="O122" s="208"/>
      <c r="P122" s="209">
        <f>SUM(P123:P135)</f>
        <v>0</v>
      </c>
      <c r="Q122" s="208"/>
      <c r="R122" s="209">
        <f>SUM(R123:R135)</f>
        <v>0</v>
      </c>
      <c r="S122" s="208"/>
      <c r="T122" s="209">
        <f>SUM(T123:T135)</f>
        <v>0</v>
      </c>
      <c r="U122" s="210"/>
      <c r="V122" s="12"/>
      <c r="W122" s="12"/>
      <c r="X122" s="12"/>
      <c r="Y122" s="12"/>
      <c r="Z122" s="12"/>
      <c r="AA122" s="12"/>
      <c r="AB122" s="12"/>
      <c r="AC122" s="12"/>
      <c r="AD122" s="12"/>
      <c r="AE122" s="12"/>
      <c r="AR122" s="211" t="s">
        <v>81</v>
      </c>
      <c r="AT122" s="212" t="s">
        <v>72</v>
      </c>
      <c r="AU122" s="212" t="s">
        <v>81</v>
      </c>
      <c r="AY122" s="211" t="s">
        <v>131</v>
      </c>
      <c r="BK122" s="213">
        <f>SUM(BK123:BK135)</f>
        <v>0</v>
      </c>
    </row>
    <row r="123" spans="1:65" s="2" customFormat="1" ht="16.5" customHeight="1">
      <c r="A123" s="37"/>
      <c r="B123" s="38"/>
      <c r="C123" s="216" t="s">
        <v>81</v>
      </c>
      <c r="D123" s="216" t="s">
        <v>133</v>
      </c>
      <c r="E123" s="217" t="s">
        <v>792</v>
      </c>
      <c r="F123" s="218" t="s">
        <v>793</v>
      </c>
      <c r="G123" s="219" t="s">
        <v>794</v>
      </c>
      <c r="H123" s="220">
        <v>1</v>
      </c>
      <c r="I123" s="221"/>
      <c r="J123" s="222">
        <f>ROUND(I123*H123,2)</f>
        <v>0</v>
      </c>
      <c r="K123" s="218" t="s">
        <v>137</v>
      </c>
      <c r="L123" s="43"/>
      <c r="M123" s="223" t="s">
        <v>1</v>
      </c>
      <c r="N123" s="224" t="s">
        <v>38</v>
      </c>
      <c r="O123" s="90"/>
      <c r="P123" s="225">
        <f>O123*H123</f>
        <v>0</v>
      </c>
      <c r="Q123" s="225">
        <v>0</v>
      </c>
      <c r="R123" s="225">
        <f>Q123*H123</f>
        <v>0</v>
      </c>
      <c r="S123" s="225">
        <v>0</v>
      </c>
      <c r="T123" s="225">
        <f>S123*H123</f>
        <v>0</v>
      </c>
      <c r="U123" s="226" t="s">
        <v>1</v>
      </c>
      <c r="V123" s="37"/>
      <c r="W123" s="37"/>
      <c r="X123" s="37"/>
      <c r="Y123" s="37"/>
      <c r="Z123" s="37"/>
      <c r="AA123" s="37"/>
      <c r="AB123" s="37"/>
      <c r="AC123" s="37"/>
      <c r="AD123" s="37"/>
      <c r="AE123" s="37"/>
      <c r="AR123" s="227" t="s">
        <v>138</v>
      </c>
      <c r="AT123" s="227" t="s">
        <v>133</v>
      </c>
      <c r="AU123" s="227" t="s">
        <v>83</v>
      </c>
      <c r="AY123" s="16" t="s">
        <v>131</v>
      </c>
      <c r="BE123" s="228">
        <f>IF(N123="základní",J123,0)</f>
        <v>0</v>
      </c>
      <c r="BF123" s="228">
        <f>IF(N123="snížená",J123,0)</f>
        <v>0</v>
      </c>
      <c r="BG123" s="228">
        <f>IF(N123="zákl. přenesená",J123,0)</f>
        <v>0</v>
      </c>
      <c r="BH123" s="228">
        <f>IF(N123="sníž. přenesená",J123,0)</f>
        <v>0</v>
      </c>
      <c r="BI123" s="228">
        <f>IF(N123="nulová",J123,0)</f>
        <v>0</v>
      </c>
      <c r="BJ123" s="16" t="s">
        <v>81</v>
      </c>
      <c r="BK123" s="228">
        <f>ROUND(I123*H123,2)</f>
        <v>0</v>
      </c>
      <c r="BL123" s="16" t="s">
        <v>138</v>
      </c>
      <c r="BM123" s="227" t="s">
        <v>138</v>
      </c>
    </row>
    <row r="124" spans="1:47" s="2" customFormat="1" ht="12">
      <c r="A124" s="37"/>
      <c r="B124" s="38"/>
      <c r="C124" s="39"/>
      <c r="D124" s="229" t="s">
        <v>140</v>
      </c>
      <c r="E124" s="39"/>
      <c r="F124" s="230" t="s">
        <v>795</v>
      </c>
      <c r="G124" s="39"/>
      <c r="H124" s="39"/>
      <c r="I124" s="231"/>
      <c r="J124" s="39"/>
      <c r="K124" s="39"/>
      <c r="L124" s="43"/>
      <c r="M124" s="232"/>
      <c r="N124" s="233"/>
      <c r="O124" s="90"/>
      <c r="P124" s="90"/>
      <c r="Q124" s="90"/>
      <c r="R124" s="90"/>
      <c r="S124" s="90"/>
      <c r="T124" s="90"/>
      <c r="U124" s="91"/>
      <c r="V124" s="37"/>
      <c r="W124" s="37"/>
      <c r="X124" s="37"/>
      <c r="Y124" s="37"/>
      <c r="Z124" s="37"/>
      <c r="AA124" s="37"/>
      <c r="AB124" s="37"/>
      <c r="AC124" s="37"/>
      <c r="AD124" s="37"/>
      <c r="AE124" s="37"/>
      <c r="AT124" s="16" t="s">
        <v>140</v>
      </c>
      <c r="AU124" s="16" t="s">
        <v>83</v>
      </c>
    </row>
    <row r="125" spans="1:51" s="13" customFormat="1" ht="12">
      <c r="A125" s="13"/>
      <c r="B125" s="236"/>
      <c r="C125" s="237"/>
      <c r="D125" s="234" t="s">
        <v>144</v>
      </c>
      <c r="E125" s="238" t="s">
        <v>1</v>
      </c>
      <c r="F125" s="239" t="s">
        <v>796</v>
      </c>
      <c r="G125" s="237"/>
      <c r="H125" s="240">
        <v>1</v>
      </c>
      <c r="I125" s="241"/>
      <c r="J125" s="237"/>
      <c r="K125" s="237"/>
      <c r="L125" s="242"/>
      <c r="M125" s="243"/>
      <c r="N125" s="244"/>
      <c r="O125" s="244"/>
      <c r="P125" s="244"/>
      <c r="Q125" s="244"/>
      <c r="R125" s="244"/>
      <c r="S125" s="244"/>
      <c r="T125" s="244"/>
      <c r="U125" s="245"/>
      <c r="V125" s="13"/>
      <c r="W125" s="13"/>
      <c r="X125" s="13"/>
      <c r="Y125" s="13"/>
      <c r="Z125" s="13"/>
      <c r="AA125" s="13"/>
      <c r="AB125" s="13"/>
      <c r="AC125" s="13"/>
      <c r="AD125" s="13"/>
      <c r="AE125" s="13"/>
      <c r="AT125" s="246" t="s">
        <v>144</v>
      </c>
      <c r="AU125" s="246" t="s">
        <v>83</v>
      </c>
      <c r="AV125" s="13" t="s">
        <v>83</v>
      </c>
      <c r="AW125" s="13" t="s">
        <v>30</v>
      </c>
      <c r="AX125" s="13" t="s">
        <v>73</v>
      </c>
      <c r="AY125" s="246" t="s">
        <v>131</v>
      </c>
    </row>
    <row r="126" spans="1:51" s="14" customFormat="1" ht="12">
      <c r="A126" s="14"/>
      <c r="B126" s="247"/>
      <c r="C126" s="248"/>
      <c r="D126" s="234" t="s">
        <v>144</v>
      </c>
      <c r="E126" s="249" t="s">
        <v>1</v>
      </c>
      <c r="F126" s="250" t="s">
        <v>152</v>
      </c>
      <c r="G126" s="248"/>
      <c r="H126" s="251">
        <v>1</v>
      </c>
      <c r="I126" s="252"/>
      <c r="J126" s="248"/>
      <c r="K126" s="248"/>
      <c r="L126" s="253"/>
      <c r="M126" s="254"/>
      <c r="N126" s="255"/>
      <c r="O126" s="255"/>
      <c r="P126" s="255"/>
      <c r="Q126" s="255"/>
      <c r="R126" s="255"/>
      <c r="S126" s="255"/>
      <c r="T126" s="255"/>
      <c r="U126" s="256"/>
      <c r="V126" s="14"/>
      <c r="W126" s="14"/>
      <c r="X126" s="14"/>
      <c r="Y126" s="14"/>
      <c r="Z126" s="14"/>
      <c r="AA126" s="14"/>
      <c r="AB126" s="14"/>
      <c r="AC126" s="14"/>
      <c r="AD126" s="14"/>
      <c r="AE126" s="14"/>
      <c r="AT126" s="257" t="s">
        <v>144</v>
      </c>
      <c r="AU126" s="257" t="s">
        <v>83</v>
      </c>
      <c r="AV126" s="14" t="s">
        <v>138</v>
      </c>
      <c r="AW126" s="14" t="s">
        <v>30</v>
      </c>
      <c r="AX126" s="14" t="s">
        <v>81</v>
      </c>
      <c r="AY126" s="257" t="s">
        <v>131</v>
      </c>
    </row>
    <row r="127" spans="1:65" s="2" customFormat="1" ht="16.5" customHeight="1">
      <c r="A127" s="37"/>
      <c r="B127" s="38"/>
      <c r="C127" s="216" t="s">
        <v>83</v>
      </c>
      <c r="D127" s="216" t="s">
        <v>133</v>
      </c>
      <c r="E127" s="217" t="s">
        <v>797</v>
      </c>
      <c r="F127" s="218" t="s">
        <v>798</v>
      </c>
      <c r="G127" s="219" t="s">
        <v>794</v>
      </c>
      <c r="H127" s="220">
        <v>1</v>
      </c>
      <c r="I127" s="221"/>
      <c r="J127" s="222">
        <f>ROUND(I127*H127,2)</f>
        <v>0</v>
      </c>
      <c r="K127" s="218" t="s">
        <v>137</v>
      </c>
      <c r="L127" s="43"/>
      <c r="M127" s="223" t="s">
        <v>1</v>
      </c>
      <c r="N127" s="224" t="s">
        <v>38</v>
      </c>
      <c r="O127" s="90"/>
      <c r="P127" s="225">
        <f>O127*H127</f>
        <v>0</v>
      </c>
      <c r="Q127" s="225">
        <v>0</v>
      </c>
      <c r="R127" s="225">
        <f>Q127*H127</f>
        <v>0</v>
      </c>
      <c r="S127" s="225">
        <v>0</v>
      </c>
      <c r="T127" s="225">
        <f>S127*H127</f>
        <v>0</v>
      </c>
      <c r="U127" s="226" t="s">
        <v>1</v>
      </c>
      <c r="V127" s="37"/>
      <c r="W127" s="37"/>
      <c r="X127" s="37"/>
      <c r="Y127" s="37"/>
      <c r="Z127" s="37"/>
      <c r="AA127" s="37"/>
      <c r="AB127" s="37"/>
      <c r="AC127" s="37"/>
      <c r="AD127" s="37"/>
      <c r="AE127" s="37"/>
      <c r="AR127" s="227" t="s">
        <v>799</v>
      </c>
      <c r="AT127" s="227" t="s">
        <v>133</v>
      </c>
      <c r="AU127" s="227" t="s">
        <v>83</v>
      </c>
      <c r="AY127" s="16" t="s">
        <v>131</v>
      </c>
      <c r="BE127" s="228">
        <f>IF(N127="základní",J127,0)</f>
        <v>0</v>
      </c>
      <c r="BF127" s="228">
        <f>IF(N127="snížená",J127,0)</f>
        <v>0</v>
      </c>
      <c r="BG127" s="228">
        <f>IF(N127="zákl. přenesená",J127,0)</f>
        <v>0</v>
      </c>
      <c r="BH127" s="228">
        <f>IF(N127="sníž. přenesená",J127,0)</f>
        <v>0</v>
      </c>
      <c r="BI127" s="228">
        <f>IF(N127="nulová",J127,0)</f>
        <v>0</v>
      </c>
      <c r="BJ127" s="16" t="s">
        <v>81</v>
      </c>
      <c r="BK127" s="228">
        <f>ROUND(I127*H127,2)</f>
        <v>0</v>
      </c>
      <c r="BL127" s="16" t="s">
        <v>799</v>
      </c>
      <c r="BM127" s="227" t="s">
        <v>800</v>
      </c>
    </row>
    <row r="128" spans="1:47" s="2" customFormat="1" ht="12">
      <c r="A128" s="37"/>
      <c r="B128" s="38"/>
      <c r="C128" s="39"/>
      <c r="D128" s="229" t="s">
        <v>140</v>
      </c>
      <c r="E128" s="39"/>
      <c r="F128" s="230" t="s">
        <v>801</v>
      </c>
      <c r="G128" s="39"/>
      <c r="H128" s="39"/>
      <c r="I128" s="231"/>
      <c r="J128" s="39"/>
      <c r="K128" s="39"/>
      <c r="L128" s="43"/>
      <c r="M128" s="232"/>
      <c r="N128" s="233"/>
      <c r="O128" s="90"/>
      <c r="P128" s="90"/>
      <c r="Q128" s="90"/>
      <c r="R128" s="90"/>
      <c r="S128" s="90"/>
      <c r="T128" s="90"/>
      <c r="U128" s="91"/>
      <c r="V128" s="37"/>
      <c r="W128" s="37"/>
      <c r="X128" s="37"/>
      <c r="Y128" s="37"/>
      <c r="Z128" s="37"/>
      <c r="AA128" s="37"/>
      <c r="AB128" s="37"/>
      <c r="AC128" s="37"/>
      <c r="AD128" s="37"/>
      <c r="AE128" s="37"/>
      <c r="AT128" s="16" t="s">
        <v>140</v>
      </c>
      <c r="AU128" s="16" t="s">
        <v>83</v>
      </c>
    </row>
    <row r="129" spans="1:65" s="2" customFormat="1" ht="24.15" customHeight="1">
      <c r="A129" s="37"/>
      <c r="B129" s="38"/>
      <c r="C129" s="216" t="s">
        <v>153</v>
      </c>
      <c r="D129" s="216" t="s">
        <v>133</v>
      </c>
      <c r="E129" s="217" t="s">
        <v>802</v>
      </c>
      <c r="F129" s="218" t="s">
        <v>803</v>
      </c>
      <c r="G129" s="219" t="s">
        <v>794</v>
      </c>
      <c r="H129" s="220">
        <v>1</v>
      </c>
      <c r="I129" s="221"/>
      <c r="J129" s="222">
        <f>ROUND(I129*H129,2)</f>
        <v>0</v>
      </c>
      <c r="K129" s="218" t="s">
        <v>1</v>
      </c>
      <c r="L129" s="43"/>
      <c r="M129" s="223" t="s">
        <v>1</v>
      </c>
      <c r="N129" s="224" t="s">
        <v>38</v>
      </c>
      <c r="O129" s="90"/>
      <c r="P129" s="225">
        <f>O129*H129</f>
        <v>0</v>
      </c>
      <c r="Q129" s="225">
        <v>0</v>
      </c>
      <c r="R129" s="225">
        <f>Q129*H129</f>
        <v>0</v>
      </c>
      <c r="S129" s="225">
        <v>0</v>
      </c>
      <c r="T129" s="225">
        <f>S129*H129</f>
        <v>0</v>
      </c>
      <c r="U129" s="226" t="s">
        <v>1</v>
      </c>
      <c r="V129" s="37"/>
      <c r="W129" s="37"/>
      <c r="X129" s="37"/>
      <c r="Y129" s="37"/>
      <c r="Z129" s="37"/>
      <c r="AA129" s="37"/>
      <c r="AB129" s="37"/>
      <c r="AC129" s="37"/>
      <c r="AD129" s="37"/>
      <c r="AE129" s="37"/>
      <c r="AR129" s="227" t="s">
        <v>799</v>
      </c>
      <c r="AT129" s="227" t="s">
        <v>133</v>
      </c>
      <c r="AU129" s="227" t="s">
        <v>83</v>
      </c>
      <c r="AY129" s="16" t="s">
        <v>131</v>
      </c>
      <c r="BE129" s="228">
        <f>IF(N129="základní",J129,0)</f>
        <v>0</v>
      </c>
      <c r="BF129" s="228">
        <f>IF(N129="snížená",J129,0)</f>
        <v>0</v>
      </c>
      <c r="BG129" s="228">
        <f>IF(N129="zákl. přenesená",J129,0)</f>
        <v>0</v>
      </c>
      <c r="BH129" s="228">
        <f>IF(N129="sníž. přenesená",J129,0)</f>
        <v>0</v>
      </c>
      <c r="BI129" s="228">
        <f>IF(N129="nulová",J129,0)</f>
        <v>0</v>
      </c>
      <c r="BJ129" s="16" t="s">
        <v>81</v>
      </c>
      <c r="BK129" s="228">
        <f>ROUND(I129*H129,2)</f>
        <v>0</v>
      </c>
      <c r="BL129" s="16" t="s">
        <v>799</v>
      </c>
      <c r="BM129" s="227" t="s">
        <v>804</v>
      </c>
    </row>
    <row r="130" spans="1:65" s="2" customFormat="1" ht="16.5" customHeight="1">
      <c r="A130" s="37"/>
      <c r="B130" s="38"/>
      <c r="C130" s="216" t="s">
        <v>138</v>
      </c>
      <c r="D130" s="216" t="s">
        <v>133</v>
      </c>
      <c r="E130" s="217" t="s">
        <v>805</v>
      </c>
      <c r="F130" s="218" t="s">
        <v>806</v>
      </c>
      <c r="G130" s="219" t="s">
        <v>794</v>
      </c>
      <c r="H130" s="220">
        <v>1</v>
      </c>
      <c r="I130" s="221"/>
      <c r="J130" s="222">
        <f>ROUND(I130*H130,2)</f>
        <v>0</v>
      </c>
      <c r="K130" s="218" t="s">
        <v>137</v>
      </c>
      <c r="L130" s="43"/>
      <c r="M130" s="223" t="s">
        <v>1</v>
      </c>
      <c r="N130" s="224" t="s">
        <v>38</v>
      </c>
      <c r="O130" s="90"/>
      <c r="P130" s="225">
        <f>O130*H130</f>
        <v>0</v>
      </c>
      <c r="Q130" s="225">
        <v>0</v>
      </c>
      <c r="R130" s="225">
        <f>Q130*H130</f>
        <v>0</v>
      </c>
      <c r="S130" s="225">
        <v>0</v>
      </c>
      <c r="T130" s="225">
        <f>S130*H130</f>
        <v>0</v>
      </c>
      <c r="U130" s="226" t="s">
        <v>1</v>
      </c>
      <c r="V130" s="37"/>
      <c r="W130" s="37"/>
      <c r="X130" s="37"/>
      <c r="Y130" s="37"/>
      <c r="Z130" s="37"/>
      <c r="AA130" s="37"/>
      <c r="AB130" s="37"/>
      <c r="AC130" s="37"/>
      <c r="AD130" s="37"/>
      <c r="AE130" s="37"/>
      <c r="AR130" s="227" t="s">
        <v>799</v>
      </c>
      <c r="AT130" s="227" t="s">
        <v>133</v>
      </c>
      <c r="AU130" s="227" t="s">
        <v>83</v>
      </c>
      <c r="AY130" s="16" t="s">
        <v>131</v>
      </c>
      <c r="BE130" s="228">
        <f>IF(N130="základní",J130,0)</f>
        <v>0</v>
      </c>
      <c r="BF130" s="228">
        <f>IF(N130="snížená",J130,0)</f>
        <v>0</v>
      </c>
      <c r="BG130" s="228">
        <f>IF(N130="zákl. přenesená",J130,0)</f>
        <v>0</v>
      </c>
      <c r="BH130" s="228">
        <f>IF(N130="sníž. přenesená",J130,0)</f>
        <v>0</v>
      </c>
      <c r="BI130" s="228">
        <f>IF(N130="nulová",J130,0)</f>
        <v>0</v>
      </c>
      <c r="BJ130" s="16" t="s">
        <v>81</v>
      </c>
      <c r="BK130" s="228">
        <f>ROUND(I130*H130,2)</f>
        <v>0</v>
      </c>
      <c r="BL130" s="16" t="s">
        <v>799</v>
      </c>
      <c r="BM130" s="227" t="s">
        <v>807</v>
      </c>
    </row>
    <row r="131" spans="1:47" s="2" customFormat="1" ht="12">
      <c r="A131" s="37"/>
      <c r="B131" s="38"/>
      <c r="C131" s="39"/>
      <c r="D131" s="229" t="s">
        <v>140</v>
      </c>
      <c r="E131" s="39"/>
      <c r="F131" s="230" t="s">
        <v>808</v>
      </c>
      <c r="G131" s="39"/>
      <c r="H131" s="39"/>
      <c r="I131" s="231"/>
      <c r="J131" s="39"/>
      <c r="K131" s="39"/>
      <c r="L131" s="43"/>
      <c r="M131" s="232"/>
      <c r="N131" s="233"/>
      <c r="O131" s="90"/>
      <c r="P131" s="90"/>
      <c r="Q131" s="90"/>
      <c r="R131" s="90"/>
      <c r="S131" s="90"/>
      <c r="T131" s="90"/>
      <c r="U131" s="91"/>
      <c r="V131" s="37"/>
      <c r="W131" s="37"/>
      <c r="X131" s="37"/>
      <c r="Y131" s="37"/>
      <c r="Z131" s="37"/>
      <c r="AA131" s="37"/>
      <c r="AB131" s="37"/>
      <c r="AC131" s="37"/>
      <c r="AD131" s="37"/>
      <c r="AE131" s="37"/>
      <c r="AT131" s="16" t="s">
        <v>140</v>
      </c>
      <c r="AU131" s="16" t="s">
        <v>83</v>
      </c>
    </row>
    <row r="132" spans="1:65" s="2" customFormat="1" ht="16.5" customHeight="1">
      <c r="A132" s="37"/>
      <c r="B132" s="38"/>
      <c r="C132" s="216" t="s">
        <v>167</v>
      </c>
      <c r="D132" s="216" t="s">
        <v>133</v>
      </c>
      <c r="E132" s="217" t="s">
        <v>809</v>
      </c>
      <c r="F132" s="218" t="s">
        <v>810</v>
      </c>
      <c r="G132" s="219" t="s">
        <v>794</v>
      </c>
      <c r="H132" s="220">
        <v>1</v>
      </c>
      <c r="I132" s="221"/>
      <c r="J132" s="222">
        <f>ROUND(I132*H132,2)</f>
        <v>0</v>
      </c>
      <c r="K132" s="218" t="s">
        <v>137</v>
      </c>
      <c r="L132" s="43"/>
      <c r="M132" s="223" t="s">
        <v>1</v>
      </c>
      <c r="N132" s="224" t="s">
        <v>38</v>
      </c>
      <c r="O132" s="90"/>
      <c r="P132" s="225">
        <f>O132*H132</f>
        <v>0</v>
      </c>
      <c r="Q132" s="225">
        <v>0</v>
      </c>
      <c r="R132" s="225">
        <f>Q132*H132</f>
        <v>0</v>
      </c>
      <c r="S132" s="225">
        <v>0</v>
      </c>
      <c r="T132" s="225">
        <f>S132*H132</f>
        <v>0</v>
      </c>
      <c r="U132" s="226" t="s">
        <v>1</v>
      </c>
      <c r="V132" s="37"/>
      <c r="W132" s="37"/>
      <c r="X132" s="37"/>
      <c r="Y132" s="37"/>
      <c r="Z132" s="37"/>
      <c r="AA132" s="37"/>
      <c r="AB132" s="37"/>
      <c r="AC132" s="37"/>
      <c r="AD132" s="37"/>
      <c r="AE132" s="37"/>
      <c r="AR132" s="227" t="s">
        <v>799</v>
      </c>
      <c r="AT132" s="227" t="s">
        <v>133</v>
      </c>
      <c r="AU132" s="227" t="s">
        <v>83</v>
      </c>
      <c r="AY132" s="16" t="s">
        <v>131</v>
      </c>
      <c r="BE132" s="228">
        <f>IF(N132="základní",J132,0)</f>
        <v>0</v>
      </c>
      <c r="BF132" s="228">
        <f>IF(N132="snížená",J132,0)</f>
        <v>0</v>
      </c>
      <c r="BG132" s="228">
        <f>IF(N132="zákl. přenesená",J132,0)</f>
        <v>0</v>
      </c>
      <c r="BH132" s="228">
        <f>IF(N132="sníž. přenesená",J132,0)</f>
        <v>0</v>
      </c>
      <c r="BI132" s="228">
        <f>IF(N132="nulová",J132,0)</f>
        <v>0</v>
      </c>
      <c r="BJ132" s="16" t="s">
        <v>81</v>
      </c>
      <c r="BK132" s="228">
        <f>ROUND(I132*H132,2)</f>
        <v>0</v>
      </c>
      <c r="BL132" s="16" t="s">
        <v>799</v>
      </c>
      <c r="BM132" s="227" t="s">
        <v>811</v>
      </c>
    </row>
    <row r="133" spans="1:47" s="2" customFormat="1" ht="12">
      <c r="A133" s="37"/>
      <c r="B133" s="38"/>
      <c r="C133" s="39"/>
      <c r="D133" s="229" t="s">
        <v>140</v>
      </c>
      <c r="E133" s="39"/>
      <c r="F133" s="230" t="s">
        <v>812</v>
      </c>
      <c r="G133" s="39"/>
      <c r="H133" s="39"/>
      <c r="I133" s="231"/>
      <c r="J133" s="39"/>
      <c r="K133" s="39"/>
      <c r="L133" s="43"/>
      <c r="M133" s="232"/>
      <c r="N133" s="233"/>
      <c r="O133" s="90"/>
      <c r="P133" s="90"/>
      <c r="Q133" s="90"/>
      <c r="R133" s="90"/>
      <c r="S133" s="90"/>
      <c r="T133" s="90"/>
      <c r="U133" s="91"/>
      <c r="V133" s="37"/>
      <c r="W133" s="37"/>
      <c r="X133" s="37"/>
      <c r="Y133" s="37"/>
      <c r="Z133" s="37"/>
      <c r="AA133" s="37"/>
      <c r="AB133" s="37"/>
      <c r="AC133" s="37"/>
      <c r="AD133" s="37"/>
      <c r="AE133" s="37"/>
      <c r="AT133" s="16" t="s">
        <v>140</v>
      </c>
      <c r="AU133" s="16" t="s">
        <v>83</v>
      </c>
    </row>
    <row r="134" spans="1:65" s="2" customFormat="1" ht="24.15" customHeight="1">
      <c r="A134" s="37"/>
      <c r="B134" s="38"/>
      <c r="C134" s="216" t="s">
        <v>177</v>
      </c>
      <c r="D134" s="216" t="s">
        <v>133</v>
      </c>
      <c r="E134" s="217" t="s">
        <v>813</v>
      </c>
      <c r="F134" s="218" t="s">
        <v>814</v>
      </c>
      <c r="G134" s="219" t="s">
        <v>794</v>
      </c>
      <c r="H134" s="220">
        <v>1</v>
      </c>
      <c r="I134" s="221"/>
      <c r="J134" s="222">
        <f>ROUND(I134*H134,2)</f>
        <v>0</v>
      </c>
      <c r="K134" s="218" t="s">
        <v>1</v>
      </c>
      <c r="L134" s="43"/>
      <c r="M134" s="223" t="s">
        <v>1</v>
      </c>
      <c r="N134" s="224" t="s">
        <v>38</v>
      </c>
      <c r="O134" s="90"/>
      <c r="P134" s="225">
        <f>O134*H134</f>
        <v>0</v>
      </c>
      <c r="Q134" s="225">
        <v>0</v>
      </c>
      <c r="R134" s="225">
        <f>Q134*H134</f>
        <v>0</v>
      </c>
      <c r="S134" s="225">
        <v>0</v>
      </c>
      <c r="T134" s="225">
        <f>S134*H134</f>
        <v>0</v>
      </c>
      <c r="U134" s="226" t="s">
        <v>1</v>
      </c>
      <c r="V134" s="37"/>
      <c r="W134" s="37"/>
      <c r="X134" s="37"/>
      <c r="Y134" s="37"/>
      <c r="Z134" s="37"/>
      <c r="AA134" s="37"/>
      <c r="AB134" s="37"/>
      <c r="AC134" s="37"/>
      <c r="AD134" s="37"/>
      <c r="AE134" s="37"/>
      <c r="AR134" s="227" t="s">
        <v>138</v>
      </c>
      <c r="AT134" s="227" t="s">
        <v>133</v>
      </c>
      <c r="AU134" s="227" t="s">
        <v>83</v>
      </c>
      <c r="AY134" s="16" t="s">
        <v>131</v>
      </c>
      <c r="BE134" s="228">
        <f>IF(N134="základní",J134,0)</f>
        <v>0</v>
      </c>
      <c r="BF134" s="228">
        <f>IF(N134="snížená",J134,0)</f>
        <v>0</v>
      </c>
      <c r="BG134" s="228">
        <f>IF(N134="zákl. přenesená",J134,0)</f>
        <v>0</v>
      </c>
      <c r="BH134" s="228">
        <f>IF(N134="sníž. přenesená",J134,0)</f>
        <v>0</v>
      </c>
      <c r="BI134" s="228">
        <f>IF(N134="nulová",J134,0)</f>
        <v>0</v>
      </c>
      <c r="BJ134" s="16" t="s">
        <v>81</v>
      </c>
      <c r="BK134" s="228">
        <f>ROUND(I134*H134,2)</f>
        <v>0</v>
      </c>
      <c r="BL134" s="16" t="s">
        <v>138</v>
      </c>
      <c r="BM134" s="227" t="s">
        <v>815</v>
      </c>
    </row>
    <row r="135" spans="1:65" s="2" customFormat="1" ht="16.5" customHeight="1">
      <c r="A135" s="37"/>
      <c r="B135" s="38"/>
      <c r="C135" s="216" t="s">
        <v>183</v>
      </c>
      <c r="D135" s="216" t="s">
        <v>133</v>
      </c>
      <c r="E135" s="217" t="s">
        <v>816</v>
      </c>
      <c r="F135" s="218" t="s">
        <v>817</v>
      </c>
      <c r="G135" s="219" t="s">
        <v>768</v>
      </c>
      <c r="H135" s="220">
        <v>3</v>
      </c>
      <c r="I135" s="221"/>
      <c r="J135" s="222">
        <f>ROUND(I135*H135,2)</f>
        <v>0</v>
      </c>
      <c r="K135" s="218" t="s">
        <v>1</v>
      </c>
      <c r="L135" s="43"/>
      <c r="M135" s="223" t="s">
        <v>1</v>
      </c>
      <c r="N135" s="224" t="s">
        <v>38</v>
      </c>
      <c r="O135" s="90"/>
      <c r="P135" s="225">
        <f>O135*H135</f>
        <v>0</v>
      </c>
      <c r="Q135" s="225">
        <v>0</v>
      </c>
      <c r="R135" s="225">
        <f>Q135*H135</f>
        <v>0</v>
      </c>
      <c r="S135" s="225">
        <v>0</v>
      </c>
      <c r="T135" s="225">
        <f>S135*H135</f>
        <v>0</v>
      </c>
      <c r="U135" s="226" t="s">
        <v>1</v>
      </c>
      <c r="V135" s="37"/>
      <c r="W135" s="37"/>
      <c r="X135" s="37"/>
      <c r="Y135" s="37"/>
      <c r="Z135" s="37"/>
      <c r="AA135" s="37"/>
      <c r="AB135" s="37"/>
      <c r="AC135" s="37"/>
      <c r="AD135" s="37"/>
      <c r="AE135" s="37"/>
      <c r="AR135" s="227" t="s">
        <v>138</v>
      </c>
      <c r="AT135" s="227" t="s">
        <v>133</v>
      </c>
      <c r="AU135" s="227" t="s">
        <v>83</v>
      </c>
      <c r="AY135" s="16" t="s">
        <v>131</v>
      </c>
      <c r="BE135" s="228">
        <f>IF(N135="základní",J135,0)</f>
        <v>0</v>
      </c>
      <c r="BF135" s="228">
        <f>IF(N135="snížená",J135,0)</f>
        <v>0</v>
      </c>
      <c r="BG135" s="228">
        <f>IF(N135="zákl. přenesená",J135,0)</f>
        <v>0</v>
      </c>
      <c r="BH135" s="228">
        <f>IF(N135="sníž. přenesená",J135,0)</f>
        <v>0</v>
      </c>
      <c r="BI135" s="228">
        <f>IF(N135="nulová",J135,0)</f>
        <v>0</v>
      </c>
      <c r="BJ135" s="16" t="s">
        <v>81</v>
      </c>
      <c r="BK135" s="228">
        <f>ROUND(I135*H135,2)</f>
        <v>0</v>
      </c>
      <c r="BL135" s="16" t="s">
        <v>138</v>
      </c>
      <c r="BM135" s="227" t="s">
        <v>818</v>
      </c>
    </row>
    <row r="136" spans="1:63" s="12" customFormat="1" ht="22.8" customHeight="1">
      <c r="A136" s="12"/>
      <c r="B136" s="200"/>
      <c r="C136" s="201"/>
      <c r="D136" s="202" t="s">
        <v>72</v>
      </c>
      <c r="E136" s="214" t="s">
        <v>819</v>
      </c>
      <c r="F136" s="214" t="s">
        <v>820</v>
      </c>
      <c r="G136" s="201"/>
      <c r="H136" s="201"/>
      <c r="I136" s="204"/>
      <c r="J136" s="215">
        <f>BK136</f>
        <v>0</v>
      </c>
      <c r="K136" s="201"/>
      <c r="L136" s="206"/>
      <c r="M136" s="207"/>
      <c r="N136" s="208"/>
      <c r="O136" s="208"/>
      <c r="P136" s="209">
        <f>SUM(P137:P149)</f>
        <v>0</v>
      </c>
      <c r="Q136" s="208"/>
      <c r="R136" s="209">
        <f>SUM(R137:R149)</f>
        <v>0</v>
      </c>
      <c r="S136" s="208"/>
      <c r="T136" s="209">
        <f>SUM(T137:T149)</f>
        <v>0</v>
      </c>
      <c r="U136" s="210"/>
      <c r="V136" s="12"/>
      <c r="W136" s="12"/>
      <c r="X136" s="12"/>
      <c r="Y136" s="12"/>
      <c r="Z136" s="12"/>
      <c r="AA136" s="12"/>
      <c r="AB136" s="12"/>
      <c r="AC136" s="12"/>
      <c r="AD136" s="12"/>
      <c r="AE136" s="12"/>
      <c r="AR136" s="211" t="s">
        <v>81</v>
      </c>
      <c r="AT136" s="212" t="s">
        <v>72</v>
      </c>
      <c r="AU136" s="212" t="s">
        <v>81</v>
      </c>
      <c r="AY136" s="211" t="s">
        <v>131</v>
      </c>
      <c r="BK136" s="213">
        <f>SUM(BK137:BK149)</f>
        <v>0</v>
      </c>
    </row>
    <row r="137" spans="1:65" s="2" customFormat="1" ht="16.5" customHeight="1">
      <c r="A137" s="37"/>
      <c r="B137" s="38"/>
      <c r="C137" s="216" t="s">
        <v>188</v>
      </c>
      <c r="D137" s="216" t="s">
        <v>133</v>
      </c>
      <c r="E137" s="217" t="s">
        <v>821</v>
      </c>
      <c r="F137" s="218" t="s">
        <v>820</v>
      </c>
      <c r="G137" s="219" t="s">
        <v>794</v>
      </c>
      <c r="H137" s="220">
        <v>1</v>
      </c>
      <c r="I137" s="221"/>
      <c r="J137" s="222">
        <f>ROUND(I137*H137,2)</f>
        <v>0</v>
      </c>
      <c r="K137" s="218" t="s">
        <v>137</v>
      </c>
      <c r="L137" s="43"/>
      <c r="M137" s="223" t="s">
        <v>1</v>
      </c>
      <c r="N137" s="224" t="s">
        <v>38</v>
      </c>
      <c r="O137" s="90"/>
      <c r="P137" s="225">
        <f>O137*H137</f>
        <v>0</v>
      </c>
      <c r="Q137" s="225">
        <v>0</v>
      </c>
      <c r="R137" s="225">
        <f>Q137*H137</f>
        <v>0</v>
      </c>
      <c r="S137" s="225">
        <v>0</v>
      </c>
      <c r="T137" s="225">
        <f>S137*H137</f>
        <v>0</v>
      </c>
      <c r="U137" s="226" t="s">
        <v>1</v>
      </c>
      <c r="V137" s="37"/>
      <c r="W137" s="37"/>
      <c r="X137" s="37"/>
      <c r="Y137" s="37"/>
      <c r="Z137" s="37"/>
      <c r="AA137" s="37"/>
      <c r="AB137" s="37"/>
      <c r="AC137" s="37"/>
      <c r="AD137" s="37"/>
      <c r="AE137" s="37"/>
      <c r="AR137" s="227" t="s">
        <v>138</v>
      </c>
      <c r="AT137" s="227" t="s">
        <v>133</v>
      </c>
      <c r="AU137" s="227" t="s">
        <v>83</v>
      </c>
      <c r="AY137" s="16" t="s">
        <v>131</v>
      </c>
      <c r="BE137" s="228">
        <f>IF(N137="základní",J137,0)</f>
        <v>0</v>
      </c>
      <c r="BF137" s="228">
        <f>IF(N137="snížená",J137,0)</f>
        <v>0</v>
      </c>
      <c r="BG137" s="228">
        <f>IF(N137="zákl. přenesená",J137,0)</f>
        <v>0</v>
      </c>
      <c r="BH137" s="228">
        <f>IF(N137="sníž. přenesená",J137,0)</f>
        <v>0</v>
      </c>
      <c r="BI137" s="228">
        <f>IF(N137="nulová",J137,0)</f>
        <v>0</v>
      </c>
      <c r="BJ137" s="16" t="s">
        <v>81</v>
      </c>
      <c r="BK137" s="228">
        <f>ROUND(I137*H137,2)</f>
        <v>0</v>
      </c>
      <c r="BL137" s="16" t="s">
        <v>138</v>
      </c>
      <c r="BM137" s="227" t="s">
        <v>188</v>
      </c>
    </row>
    <row r="138" spans="1:47" s="2" customFormat="1" ht="12">
      <c r="A138" s="37"/>
      <c r="B138" s="38"/>
      <c r="C138" s="39"/>
      <c r="D138" s="229" t="s">
        <v>140</v>
      </c>
      <c r="E138" s="39"/>
      <c r="F138" s="230" t="s">
        <v>822</v>
      </c>
      <c r="G138" s="39"/>
      <c r="H138" s="39"/>
      <c r="I138" s="231"/>
      <c r="J138" s="39"/>
      <c r="K138" s="39"/>
      <c r="L138" s="43"/>
      <c r="M138" s="232"/>
      <c r="N138" s="233"/>
      <c r="O138" s="90"/>
      <c r="P138" s="90"/>
      <c r="Q138" s="90"/>
      <c r="R138" s="90"/>
      <c r="S138" s="90"/>
      <c r="T138" s="90"/>
      <c r="U138" s="91"/>
      <c r="V138" s="37"/>
      <c r="W138" s="37"/>
      <c r="X138" s="37"/>
      <c r="Y138" s="37"/>
      <c r="Z138" s="37"/>
      <c r="AA138" s="37"/>
      <c r="AB138" s="37"/>
      <c r="AC138" s="37"/>
      <c r="AD138" s="37"/>
      <c r="AE138" s="37"/>
      <c r="AT138" s="16" t="s">
        <v>140</v>
      </c>
      <c r="AU138" s="16" t="s">
        <v>83</v>
      </c>
    </row>
    <row r="139" spans="1:51" s="13" customFormat="1" ht="12">
      <c r="A139" s="13"/>
      <c r="B139" s="236"/>
      <c r="C139" s="237"/>
      <c r="D139" s="234" t="s">
        <v>144</v>
      </c>
      <c r="E139" s="238" t="s">
        <v>1</v>
      </c>
      <c r="F139" s="239" t="s">
        <v>796</v>
      </c>
      <c r="G139" s="237"/>
      <c r="H139" s="240">
        <v>1</v>
      </c>
      <c r="I139" s="241"/>
      <c r="J139" s="237"/>
      <c r="K139" s="237"/>
      <c r="L139" s="242"/>
      <c r="M139" s="243"/>
      <c r="N139" s="244"/>
      <c r="O139" s="244"/>
      <c r="P139" s="244"/>
      <c r="Q139" s="244"/>
      <c r="R139" s="244"/>
      <c r="S139" s="244"/>
      <c r="T139" s="244"/>
      <c r="U139" s="245"/>
      <c r="V139" s="13"/>
      <c r="W139" s="13"/>
      <c r="X139" s="13"/>
      <c r="Y139" s="13"/>
      <c r="Z139" s="13"/>
      <c r="AA139" s="13"/>
      <c r="AB139" s="13"/>
      <c r="AC139" s="13"/>
      <c r="AD139" s="13"/>
      <c r="AE139" s="13"/>
      <c r="AT139" s="246" t="s">
        <v>144</v>
      </c>
      <c r="AU139" s="246" t="s">
        <v>83</v>
      </c>
      <c r="AV139" s="13" t="s">
        <v>83</v>
      </c>
      <c r="AW139" s="13" t="s">
        <v>30</v>
      </c>
      <c r="AX139" s="13" t="s">
        <v>73</v>
      </c>
      <c r="AY139" s="246" t="s">
        <v>131</v>
      </c>
    </row>
    <row r="140" spans="1:51" s="14" customFormat="1" ht="12">
      <c r="A140" s="14"/>
      <c r="B140" s="247"/>
      <c r="C140" s="248"/>
      <c r="D140" s="234" t="s">
        <v>144</v>
      </c>
      <c r="E140" s="249" t="s">
        <v>1</v>
      </c>
      <c r="F140" s="250" t="s">
        <v>152</v>
      </c>
      <c r="G140" s="248"/>
      <c r="H140" s="251">
        <v>1</v>
      </c>
      <c r="I140" s="252"/>
      <c r="J140" s="248"/>
      <c r="K140" s="248"/>
      <c r="L140" s="253"/>
      <c r="M140" s="254"/>
      <c r="N140" s="255"/>
      <c r="O140" s="255"/>
      <c r="P140" s="255"/>
      <c r="Q140" s="255"/>
      <c r="R140" s="255"/>
      <c r="S140" s="255"/>
      <c r="T140" s="255"/>
      <c r="U140" s="256"/>
      <c r="V140" s="14"/>
      <c r="W140" s="14"/>
      <c r="X140" s="14"/>
      <c r="Y140" s="14"/>
      <c r="Z140" s="14"/>
      <c r="AA140" s="14"/>
      <c r="AB140" s="14"/>
      <c r="AC140" s="14"/>
      <c r="AD140" s="14"/>
      <c r="AE140" s="14"/>
      <c r="AT140" s="257" t="s">
        <v>144</v>
      </c>
      <c r="AU140" s="257" t="s">
        <v>83</v>
      </c>
      <c r="AV140" s="14" t="s">
        <v>138</v>
      </c>
      <c r="AW140" s="14" t="s">
        <v>30</v>
      </c>
      <c r="AX140" s="14" t="s">
        <v>81</v>
      </c>
      <c r="AY140" s="257" t="s">
        <v>131</v>
      </c>
    </row>
    <row r="141" spans="1:65" s="2" customFormat="1" ht="16.5" customHeight="1">
      <c r="A141" s="37"/>
      <c r="B141" s="38"/>
      <c r="C141" s="216" t="s">
        <v>195</v>
      </c>
      <c r="D141" s="216" t="s">
        <v>133</v>
      </c>
      <c r="E141" s="217" t="s">
        <v>823</v>
      </c>
      <c r="F141" s="218" t="s">
        <v>824</v>
      </c>
      <c r="G141" s="219" t="s">
        <v>794</v>
      </c>
      <c r="H141" s="220">
        <v>1</v>
      </c>
      <c r="I141" s="221"/>
      <c r="J141" s="222">
        <f>ROUND(I141*H141,2)</f>
        <v>0</v>
      </c>
      <c r="K141" s="218" t="s">
        <v>137</v>
      </c>
      <c r="L141" s="43"/>
      <c r="M141" s="223" t="s">
        <v>1</v>
      </c>
      <c r="N141" s="224" t="s">
        <v>38</v>
      </c>
      <c r="O141" s="90"/>
      <c r="P141" s="225">
        <f>O141*H141</f>
        <v>0</v>
      </c>
      <c r="Q141" s="225">
        <v>0</v>
      </c>
      <c r="R141" s="225">
        <f>Q141*H141</f>
        <v>0</v>
      </c>
      <c r="S141" s="225">
        <v>0</v>
      </c>
      <c r="T141" s="225">
        <f>S141*H141</f>
        <v>0</v>
      </c>
      <c r="U141" s="226" t="s">
        <v>1</v>
      </c>
      <c r="V141" s="37"/>
      <c r="W141" s="37"/>
      <c r="X141" s="37"/>
      <c r="Y141" s="37"/>
      <c r="Z141" s="37"/>
      <c r="AA141" s="37"/>
      <c r="AB141" s="37"/>
      <c r="AC141" s="37"/>
      <c r="AD141" s="37"/>
      <c r="AE141" s="37"/>
      <c r="AR141" s="227" t="s">
        <v>138</v>
      </c>
      <c r="AT141" s="227" t="s">
        <v>133</v>
      </c>
      <c r="AU141" s="227" t="s">
        <v>83</v>
      </c>
      <c r="AY141" s="16" t="s">
        <v>131</v>
      </c>
      <c r="BE141" s="228">
        <f>IF(N141="základní",J141,0)</f>
        <v>0</v>
      </c>
      <c r="BF141" s="228">
        <f>IF(N141="snížená",J141,0)</f>
        <v>0</v>
      </c>
      <c r="BG141" s="228">
        <f>IF(N141="zákl. přenesená",J141,0)</f>
        <v>0</v>
      </c>
      <c r="BH141" s="228">
        <f>IF(N141="sníž. přenesená",J141,0)</f>
        <v>0</v>
      </c>
      <c r="BI141" s="228">
        <f>IF(N141="nulová",J141,0)</f>
        <v>0</v>
      </c>
      <c r="BJ141" s="16" t="s">
        <v>81</v>
      </c>
      <c r="BK141" s="228">
        <f>ROUND(I141*H141,2)</f>
        <v>0</v>
      </c>
      <c r="BL141" s="16" t="s">
        <v>138</v>
      </c>
      <c r="BM141" s="227" t="s">
        <v>202</v>
      </c>
    </row>
    <row r="142" spans="1:47" s="2" customFormat="1" ht="12">
      <c r="A142" s="37"/>
      <c r="B142" s="38"/>
      <c r="C142" s="39"/>
      <c r="D142" s="229" t="s">
        <v>140</v>
      </c>
      <c r="E142" s="39"/>
      <c r="F142" s="230" t="s">
        <v>825</v>
      </c>
      <c r="G142" s="39"/>
      <c r="H142" s="39"/>
      <c r="I142" s="231"/>
      <c r="J142" s="39"/>
      <c r="K142" s="39"/>
      <c r="L142" s="43"/>
      <c r="M142" s="232"/>
      <c r="N142" s="233"/>
      <c r="O142" s="90"/>
      <c r="P142" s="90"/>
      <c r="Q142" s="90"/>
      <c r="R142" s="90"/>
      <c r="S142" s="90"/>
      <c r="T142" s="90"/>
      <c r="U142" s="91"/>
      <c r="V142" s="37"/>
      <c r="W142" s="37"/>
      <c r="X142" s="37"/>
      <c r="Y142" s="37"/>
      <c r="Z142" s="37"/>
      <c r="AA142" s="37"/>
      <c r="AB142" s="37"/>
      <c r="AC142" s="37"/>
      <c r="AD142" s="37"/>
      <c r="AE142" s="37"/>
      <c r="AT142" s="16" t="s">
        <v>140</v>
      </c>
      <c r="AU142" s="16" t="s">
        <v>83</v>
      </c>
    </row>
    <row r="143" spans="1:51" s="13" customFormat="1" ht="12">
      <c r="A143" s="13"/>
      <c r="B143" s="236"/>
      <c r="C143" s="237"/>
      <c r="D143" s="234" t="s">
        <v>144</v>
      </c>
      <c r="E143" s="238" t="s">
        <v>1</v>
      </c>
      <c r="F143" s="239" t="s">
        <v>796</v>
      </c>
      <c r="G143" s="237"/>
      <c r="H143" s="240">
        <v>1</v>
      </c>
      <c r="I143" s="241"/>
      <c r="J143" s="237"/>
      <c r="K143" s="237"/>
      <c r="L143" s="242"/>
      <c r="M143" s="243"/>
      <c r="N143" s="244"/>
      <c r="O143" s="244"/>
      <c r="P143" s="244"/>
      <c r="Q143" s="244"/>
      <c r="R143" s="244"/>
      <c r="S143" s="244"/>
      <c r="T143" s="244"/>
      <c r="U143" s="245"/>
      <c r="V143" s="13"/>
      <c r="W143" s="13"/>
      <c r="X143" s="13"/>
      <c r="Y143" s="13"/>
      <c r="Z143" s="13"/>
      <c r="AA143" s="13"/>
      <c r="AB143" s="13"/>
      <c r="AC143" s="13"/>
      <c r="AD143" s="13"/>
      <c r="AE143" s="13"/>
      <c r="AT143" s="246" t="s">
        <v>144</v>
      </c>
      <c r="AU143" s="246" t="s">
        <v>83</v>
      </c>
      <c r="AV143" s="13" t="s">
        <v>83</v>
      </c>
      <c r="AW143" s="13" t="s">
        <v>30</v>
      </c>
      <c r="AX143" s="13" t="s">
        <v>73</v>
      </c>
      <c r="AY143" s="246" t="s">
        <v>131</v>
      </c>
    </row>
    <row r="144" spans="1:51" s="14" customFormat="1" ht="12">
      <c r="A144" s="14"/>
      <c r="B144" s="247"/>
      <c r="C144" s="248"/>
      <c r="D144" s="234" t="s">
        <v>144</v>
      </c>
      <c r="E144" s="249" t="s">
        <v>1</v>
      </c>
      <c r="F144" s="250" t="s">
        <v>152</v>
      </c>
      <c r="G144" s="248"/>
      <c r="H144" s="251">
        <v>1</v>
      </c>
      <c r="I144" s="252"/>
      <c r="J144" s="248"/>
      <c r="K144" s="248"/>
      <c r="L144" s="253"/>
      <c r="M144" s="254"/>
      <c r="N144" s="255"/>
      <c r="O144" s="255"/>
      <c r="P144" s="255"/>
      <c r="Q144" s="255"/>
      <c r="R144" s="255"/>
      <c r="S144" s="255"/>
      <c r="T144" s="255"/>
      <c r="U144" s="256"/>
      <c r="V144" s="14"/>
      <c r="W144" s="14"/>
      <c r="X144" s="14"/>
      <c r="Y144" s="14"/>
      <c r="Z144" s="14"/>
      <c r="AA144" s="14"/>
      <c r="AB144" s="14"/>
      <c r="AC144" s="14"/>
      <c r="AD144" s="14"/>
      <c r="AE144" s="14"/>
      <c r="AT144" s="257" t="s">
        <v>144</v>
      </c>
      <c r="AU144" s="257" t="s">
        <v>83</v>
      </c>
      <c r="AV144" s="14" t="s">
        <v>138</v>
      </c>
      <c r="AW144" s="14" t="s">
        <v>30</v>
      </c>
      <c r="AX144" s="14" t="s">
        <v>81</v>
      </c>
      <c r="AY144" s="257" t="s">
        <v>131</v>
      </c>
    </row>
    <row r="145" spans="1:65" s="2" customFormat="1" ht="16.5" customHeight="1">
      <c r="A145" s="37"/>
      <c r="B145" s="38"/>
      <c r="C145" s="216" t="s">
        <v>202</v>
      </c>
      <c r="D145" s="216" t="s">
        <v>133</v>
      </c>
      <c r="E145" s="217" t="s">
        <v>826</v>
      </c>
      <c r="F145" s="218" t="s">
        <v>827</v>
      </c>
      <c r="G145" s="219" t="s">
        <v>794</v>
      </c>
      <c r="H145" s="220">
        <v>1</v>
      </c>
      <c r="I145" s="221"/>
      <c r="J145" s="222">
        <f>ROUND(I145*H145,2)</f>
        <v>0</v>
      </c>
      <c r="K145" s="218" t="s">
        <v>137</v>
      </c>
      <c r="L145" s="43"/>
      <c r="M145" s="223" t="s">
        <v>1</v>
      </c>
      <c r="N145" s="224" t="s">
        <v>38</v>
      </c>
      <c r="O145" s="90"/>
      <c r="P145" s="225">
        <f>O145*H145</f>
        <v>0</v>
      </c>
      <c r="Q145" s="225">
        <v>0</v>
      </c>
      <c r="R145" s="225">
        <f>Q145*H145</f>
        <v>0</v>
      </c>
      <c r="S145" s="225">
        <v>0</v>
      </c>
      <c r="T145" s="225">
        <f>S145*H145</f>
        <v>0</v>
      </c>
      <c r="U145" s="226" t="s">
        <v>1</v>
      </c>
      <c r="V145" s="37"/>
      <c r="W145" s="37"/>
      <c r="X145" s="37"/>
      <c r="Y145" s="37"/>
      <c r="Z145" s="37"/>
      <c r="AA145" s="37"/>
      <c r="AB145" s="37"/>
      <c r="AC145" s="37"/>
      <c r="AD145" s="37"/>
      <c r="AE145" s="37"/>
      <c r="AR145" s="227" t="s">
        <v>138</v>
      </c>
      <c r="AT145" s="227" t="s">
        <v>133</v>
      </c>
      <c r="AU145" s="227" t="s">
        <v>83</v>
      </c>
      <c r="AY145" s="16" t="s">
        <v>131</v>
      </c>
      <c r="BE145" s="228">
        <f>IF(N145="základní",J145,0)</f>
        <v>0</v>
      </c>
      <c r="BF145" s="228">
        <f>IF(N145="snížená",J145,0)</f>
        <v>0</v>
      </c>
      <c r="BG145" s="228">
        <f>IF(N145="zákl. přenesená",J145,0)</f>
        <v>0</v>
      </c>
      <c r="BH145" s="228">
        <f>IF(N145="sníž. přenesená",J145,0)</f>
        <v>0</v>
      </c>
      <c r="BI145" s="228">
        <f>IF(N145="nulová",J145,0)</f>
        <v>0</v>
      </c>
      <c r="BJ145" s="16" t="s">
        <v>81</v>
      </c>
      <c r="BK145" s="228">
        <f>ROUND(I145*H145,2)</f>
        <v>0</v>
      </c>
      <c r="BL145" s="16" t="s">
        <v>138</v>
      </c>
      <c r="BM145" s="227" t="s">
        <v>214</v>
      </c>
    </row>
    <row r="146" spans="1:47" s="2" customFormat="1" ht="12">
      <c r="A146" s="37"/>
      <c r="B146" s="38"/>
      <c r="C146" s="39"/>
      <c r="D146" s="229" t="s">
        <v>140</v>
      </c>
      <c r="E146" s="39"/>
      <c r="F146" s="230" t="s">
        <v>828</v>
      </c>
      <c r="G146" s="39"/>
      <c r="H146" s="39"/>
      <c r="I146" s="231"/>
      <c r="J146" s="39"/>
      <c r="K146" s="39"/>
      <c r="L146" s="43"/>
      <c r="M146" s="232"/>
      <c r="N146" s="233"/>
      <c r="O146" s="90"/>
      <c r="P146" s="90"/>
      <c r="Q146" s="90"/>
      <c r="R146" s="90"/>
      <c r="S146" s="90"/>
      <c r="T146" s="90"/>
      <c r="U146" s="91"/>
      <c r="V146" s="37"/>
      <c r="W146" s="37"/>
      <c r="X146" s="37"/>
      <c r="Y146" s="37"/>
      <c r="Z146" s="37"/>
      <c r="AA146" s="37"/>
      <c r="AB146" s="37"/>
      <c r="AC146" s="37"/>
      <c r="AD146" s="37"/>
      <c r="AE146" s="37"/>
      <c r="AT146" s="16" t="s">
        <v>140</v>
      </c>
      <c r="AU146" s="16" t="s">
        <v>83</v>
      </c>
    </row>
    <row r="147" spans="1:51" s="13" customFormat="1" ht="12">
      <c r="A147" s="13"/>
      <c r="B147" s="236"/>
      <c r="C147" s="237"/>
      <c r="D147" s="234" t="s">
        <v>144</v>
      </c>
      <c r="E147" s="238" t="s">
        <v>1</v>
      </c>
      <c r="F147" s="239" t="s">
        <v>796</v>
      </c>
      <c r="G147" s="237"/>
      <c r="H147" s="240">
        <v>1</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144</v>
      </c>
      <c r="AU147" s="246" t="s">
        <v>83</v>
      </c>
      <c r="AV147" s="13" t="s">
        <v>83</v>
      </c>
      <c r="AW147" s="13" t="s">
        <v>30</v>
      </c>
      <c r="AX147" s="13" t="s">
        <v>73</v>
      </c>
      <c r="AY147" s="246" t="s">
        <v>131</v>
      </c>
    </row>
    <row r="148" spans="1:51" s="14" customFormat="1" ht="12">
      <c r="A148" s="14"/>
      <c r="B148" s="247"/>
      <c r="C148" s="248"/>
      <c r="D148" s="234" t="s">
        <v>144</v>
      </c>
      <c r="E148" s="249" t="s">
        <v>1</v>
      </c>
      <c r="F148" s="250" t="s">
        <v>152</v>
      </c>
      <c r="G148" s="248"/>
      <c r="H148" s="251">
        <v>1</v>
      </c>
      <c r="I148" s="252"/>
      <c r="J148" s="248"/>
      <c r="K148" s="248"/>
      <c r="L148" s="253"/>
      <c r="M148" s="254"/>
      <c r="N148" s="255"/>
      <c r="O148" s="255"/>
      <c r="P148" s="255"/>
      <c r="Q148" s="255"/>
      <c r="R148" s="255"/>
      <c r="S148" s="255"/>
      <c r="T148" s="255"/>
      <c r="U148" s="256"/>
      <c r="V148" s="14"/>
      <c r="W148" s="14"/>
      <c r="X148" s="14"/>
      <c r="Y148" s="14"/>
      <c r="Z148" s="14"/>
      <c r="AA148" s="14"/>
      <c r="AB148" s="14"/>
      <c r="AC148" s="14"/>
      <c r="AD148" s="14"/>
      <c r="AE148" s="14"/>
      <c r="AT148" s="257" t="s">
        <v>144</v>
      </c>
      <c r="AU148" s="257" t="s">
        <v>83</v>
      </c>
      <c r="AV148" s="14" t="s">
        <v>138</v>
      </c>
      <c r="AW148" s="14" t="s">
        <v>30</v>
      </c>
      <c r="AX148" s="14" t="s">
        <v>81</v>
      </c>
      <c r="AY148" s="257" t="s">
        <v>131</v>
      </c>
    </row>
    <row r="149" spans="1:65" s="2" customFormat="1" ht="16.5" customHeight="1">
      <c r="A149" s="37"/>
      <c r="B149" s="38"/>
      <c r="C149" s="216" t="s">
        <v>208</v>
      </c>
      <c r="D149" s="216" t="s">
        <v>133</v>
      </c>
      <c r="E149" s="217" t="s">
        <v>829</v>
      </c>
      <c r="F149" s="218" t="s">
        <v>830</v>
      </c>
      <c r="G149" s="219" t="s">
        <v>794</v>
      </c>
      <c r="H149" s="220">
        <v>1</v>
      </c>
      <c r="I149" s="221"/>
      <c r="J149" s="222">
        <f>ROUND(I149*H149,2)</f>
        <v>0</v>
      </c>
      <c r="K149" s="218" t="s">
        <v>1</v>
      </c>
      <c r="L149" s="43"/>
      <c r="M149" s="223" t="s">
        <v>1</v>
      </c>
      <c r="N149" s="224" t="s">
        <v>38</v>
      </c>
      <c r="O149" s="90"/>
      <c r="P149" s="225">
        <f>O149*H149</f>
        <v>0</v>
      </c>
      <c r="Q149" s="225">
        <v>0</v>
      </c>
      <c r="R149" s="225">
        <f>Q149*H149</f>
        <v>0</v>
      </c>
      <c r="S149" s="225">
        <v>0</v>
      </c>
      <c r="T149" s="225">
        <f>S149*H149</f>
        <v>0</v>
      </c>
      <c r="U149" s="226" t="s">
        <v>1</v>
      </c>
      <c r="V149" s="37"/>
      <c r="W149" s="37"/>
      <c r="X149" s="37"/>
      <c r="Y149" s="37"/>
      <c r="Z149" s="37"/>
      <c r="AA149" s="37"/>
      <c r="AB149" s="37"/>
      <c r="AC149" s="37"/>
      <c r="AD149" s="37"/>
      <c r="AE149" s="37"/>
      <c r="AR149" s="227" t="s">
        <v>799</v>
      </c>
      <c r="AT149" s="227" t="s">
        <v>133</v>
      </c>
      <c r="AU149" s="227" t="s">
        <v>83</v>
      </c>
      <c r="AY149" s="16" t="s">
        <v>131</v>
      </c>
      <c r="BE149" s="228">
        <f>IF(N149="základní",J149,0)</f>
        <v>0</v>
      </c>
      <c r="BF149" s="228">
        <f>IF(N149="snížená",J149,0)</f>
        <v>0</v>
      </c>
      <c r="BG149" s="228">
        <f>IF(N149="zákl. přenesená",J149,0)</f>
        <v>0</v>
      </c>
      <c r="BH149" s="228">
        <f>IF(N149="sníž. přenesená",J149,0)</f>
        <v>0</v>
      </c>
      <c r="BI149" s="228">
        <f>IF(N149="nulová",J149,0)</f>
        <v>0</v>
      </c>
      <c r="BJ149" s="16" t="s">
        <v>81</v>
      </c>
      <c r="BK149" s="228">
        <f>ROUND(I149*H149,2)</f>
        <v>0</v>
      </c>
      <c r="BL149" s="16" t="s">
        <v>799</v>
      </c>
      <c r="BM149" s="227" t="s">
        <v>831</v>
      </c>
    </row>
    <row r="150" spans="1:63" s="12" customFormat="1" ht="22.8" customHeight="1">
      <c r="A150" s="12"/>
      <c r="B150" s="200"/>
      <c r="C150" s="201"/>
      <c r="D150" s="202" t="s">
        <v>72</v>
      </c>
      <c r="E150" s="214" t="s">
        <v>832</v>
      </c>
      <c r="F150" s="214" t="s">
        <v>833</v>
      </c>
      <c r="G150" s="201"/>
      <c r="H150" s="201"/>
      <c r="I150" s="204"/>
      <c r="J150" s="215">
        <f>BK150</f>
        <v>0</v>
      </c>
      <c r="K150" s="201"/>
      <c r="L150" s="206"/>
      <c r="M150" s="207"/>
      <c r="N150" s="208"/>
      <c r="O150" s="208"/>
      <c r="P150" s="209">
        <f>SUM(P151:P156)</f>
        <v>0</v>
      </c>
      <c r="Q150" s="208"/>
      <c r="R150" s="209">
        <f>SUM(R151:R156)</f>
        <v>0</v>
      </c>
      <c r="S150" s="208"/>
      <c r="T150" s="209">
        <f>SUM(T151:T156)</f>
        <v>0</v>
      </c>
      <c r="U150" s="210"/>
      <c r="V150" s="12"/>
      <c r="W150" s="12"/>
      <c r="X150" s="12"/>
      <c r="Y150" s="12"/>
      <c r="Z150" s="12"/>
      <c r="AA150" s="12"/>
      <c r="AB150" s="12"/>
      <c r="AC150" s="12"/>
      <c r="AD150" s="12"/>
      <c r="AE150" s="12"/>
      <c r="AR150" s="211" t="s">
        <v>81</v>
      </c>
      <c r="AT150" s="212" t="s">
        <v>72</v>
      </c>
      <c r="AU150" s="212" t="s">
        <v>81</v>
      </c>
      <c r="AY150" s="211" t="s">
        <v>131</v>
      </c>
      <c r="BK150" s="213">
        <f>SUM(BK151:BK156)</f>
        <v>0</v>
      </c>
    </row>
    <row r="151" spans="1:65" s="2" customFormat="1" ht="16.5" customHeight="1">
      <c r="A151" s="37"/>
      <c r="B151" s="38"/>
      <c r="C151" s="216" t="s">
        <v>214</v>
      </c>
      <c r="D151" s="216" t="s">
        <v>133</v>
      </c>
      <c r="E151" s="217" t="s">
        <v>834</v>
      </c>
      <c r="F151" s="218" t="s">
        <v>835</v>
      </c>
      <c r="G151" s="219" t="s">
        <v>794</v>
      </c>
      <c r="H151" s="220">
        <v>1</v>
      </c>
      <c r="I151" s="221"/>
      <c r="J151" s="222">
        <f>ROUND(I151*H151,2)</f>
        <v>0</v>
      </c>
      <c r="K151" s="218" t="s">
        <v>137</v>
      </c>
      <c r="L151" s="43"/>
      <c r="M151" s="223" t="s">
        <v>1</v>
      </c>
      <c r="N151" s="224" t="s">
        <v>38</v>
      </c>
      <c r="O151" s="90"/>
      <c r="P151" s="225">
        <f>O151*H151</f>
        <v>0</v>
      </c>
      <c r="Q151" s="225">
        <v>0</v>
      </c>
      <c r="R151" s="225">
        <f>Q151*H151</f>
        <v>0</v>
      </c>
      <c r="S151" s="225">
        <v>0</v>
      </c>
      <c r="T151" s="225">
        <f>S151*H151</f>
        <v>0</v>
      </c>
      <c r="U151" s="226" t="s">
        <v>1</v>
      </c>
      <c r="V151" s="37"/>
      <c r="W151" s="37"/>
      <c r="X151" s="37"/>
      <c r="Y151" s="37"/>
      <c r="Z151" s="37"/>
      <c r="AA151" s="37"/>
      <c r="AB151" s="37"/>
      <c r="AC151" s="37"/>
      <c r="AD151" s="37"/>
      <c r="AE151" s="37"/>
      <c r="AR151" s="227" t="s">
        <v>138</v>
      </c>
      <c r="AT151" s="227" t="s">
        <v>133</v>
      </c>
      <c r="AU151" s="227" t="s">
        <v>83</v>
      </c>
      <c r="AY151" s="16" t="s">
        <v>131</v>
      </c>
      <c r="BE151" s="228">
        <f>IF(N151="základní",J151,0)</f>
        <v>0</v>
      </c>
      <c r="BF151" s="228">
        <f>IF(N151="snížená",J151,0)</f>
        <v>0</v>
      </c>
      <c r="BG151" s="228">
        <f>IF(N151="zákl. přenesená",J151,0)</f>
        <v>0</v>
      </c>
      <c r="BH151" s="228">
        <f>IF(N151="sníž. přenesená",J151,0)</f>
        <v>0</v>
      </c>
      <c r="BI151" s="228">
        <f>IF(N151="nulová",J151,0)</f>
        <v>0</v>
      </c>
      <c r="BJ151" s="16" t="s">
        <v>81</v>
      </c>
      <c r="BK151" s="228">
        <f>ROUND(I151*H151,2)</f>
        <v>0</v>
      </c>
      <c r="BL151" s="16" t="s">
        <v>138</v>
      </c>
      <c r="BM151" s="227" t="s">
        <v>286</v>
      </c>
    </row>
    <row r="152" spans="1:47" s="2" customFormat="1" ht="12">
      <c r="A152" s="37"/>
      <c r="B152" s="38"/>
      <c r="C152" s="39"/>
      <c r="D152" s="229" t="s">
        <v>140</v>
      </c>
      <c r="E152" s="39"/>
      <c r="F152" s="230" t="s">
        <v>836</v>
      </c>
      <c r="G152" s="39"/>
      <c r="H152" s="39"/>
      <c r="I152" s="231"/>
      <c r="J152" s="39"/>
      <c r="K152" s="39"/>
      <c r="L152" s="43"/>
      <c r="M152" s="232"/>
      <c r="N152" s="233"/>
      <c r="O152" s="90"/>
      <c r="P152" s="90"/>
      <c r="Q152" s="90"/>
      <c r="R152" s="90"/>
      <c r="S152" s="90"/>
      <c r="T152" s="90"/>
      <c r="U152" s="91"/>
      <c r="V152" s="37"/>
      <c r="W152" s="37"/>
      <c r="X152" s="37"/>
      <c r="Y152" s="37"/>
      <c r="Z152" s="37"/>
      <c r="AA152" s="37"/>
      <c r="AB152" s="37"/>
      <c r="AC152" s="37"/>
      <c r="AD152" s="37"/>
      <c r="AE152" s="37"/>
      <c r="AT152" s="16" t="s">
        <v>140</v>
      </c>
      <c r="AU152" s="16" t="s">
        <v>83</v>
      </c>
    </row>
    <row r="153" spans="1:51" s="13" customFormat="1" ht="12">
      <c r="A153" s="13"/>
      <c r="B153" s="236"/>
      <c r="C153" s="237"/>
      <c r="D153" s="234" t="s">
        <v>144</v>
      </c>
      <c r="E153" s="238" t="s">
        <v>1</v>
      </c>
      <c r="F153" s="239" t="s">
        <v>796</v>
      </c>
      <c r="G153" s="237"/>
      <c r="H153" s="240">
        <v>1</v>
      </c>
      <c r="I153" s="241"/>
      <c r="J153" s="237"/>
      <c r="K153" s="237"/>
      <c r="L153" s="242"/>
      <c r="M153" s="243"/>
      <c r="N153" s="244"/>
      <c r="O153" s="244"/>
      <c r="P153" s="244"/>
      <c r="Q153" s="244"/>
      <c r="R153" s="244"/>
      <c r="S153" s="244"/>
      <c r="T153" s="244"/>
      <c r="U153" s="245"/>
      <c r="V153" s="13"/>
      <c r="W153" s="13"/>
      <c r="X153" s="13"/>
      <c r="Y153" s="13"/>
      <c r="Z153" s="13"/>
      <c r="AA153" s="13"/>
      <c r="AB153" s="13"/>
      <c r="AC153" s="13"/>
      <c r="AD153" s="13"/>
      <c r="AE153" s="13"/>
      <c r="AT153" s="246" t="s">
        <v>144</v>
      </c>
      <c r="AU153" s="246" t="s">
        <v>83</v>
      </c>
      <c r="AV153" s="13" t="s">
        <v>83</v>
      </c>
      <c r="AW153" s="13" t="s">
        <v>30</v>
      </c>
      <c r="AX153" s="13" t="s">
        <v>73</v>
      </c>
      <c r="AY153" s="246" t="s">
        <v>131</v>
      </c>
    </row>
    <row r="154" spans="1:51" s="14" customFormat="1" ht="12">
      <c r="A154" s="14"/>
      <c r="B154" s="247"/>
      <c r="C154" s="248"/>
      <c r="D154" s="234" t="s">
        <v>144</v>
      </c>
      <c r="E154" s="249" t="s">
        <v>1</v>
      </c>
      <c r="F154" s="250" t="s">
        <v>152</v>
      </c>
      <c r="G154" s="248"/>
      <c r="H154" s="251">
        <v>1</v>
      </c>
      <c r="I154" s="252"/>
      <c r="J154" s="248"/>
      <c r="K154" s="248"/>
      <c r="L154" s="253"/>
      <c r="M154" s="254"/>
      <c r="N154" s="255"/>
      <c r="O154" s="255"/>
      <c r="P154" s="255"/>
      <c r="Q154" s="255"/>
      <c r="R154" s="255"/>
      <c r="S154" s="255"/>
      <c r="T154" s="255"/>
      <c r="U154" s="256"/>
      <c r="V154" s="14"/>
      <c r="W154" s="14"/>
      <c r="X154" s="14"/>
      <c r="Y154" s="14"/>
      <c r="Z154" s="14"/>
      <c r="AA154" s="14"/>
      <c r="AB154" s="14"/>
      <c r="AC154" s="14"/>
      <c r="AD154" s="14"/>
      <c r="AE154" s="14"/>
      <c r="AT154" s="257" t="s">
        <v>144</v>
      </c>
      <c r="AU154" s="257" t="s">
        <v>83</v>
      </c>
      <c r="AV154" s="14" t="s">
        <v>138</v>
      </c>
      <c r="AW154" s="14" t="s">
        <v>30</v>
      </c>
      <c r="AX154" s="14" t="s">
        <v>81</v>
      </c>
      <c r="AY154" s="257" t="s">
        <v>131</v>
      </c>
    </row>
    <row r="155" spans="1:65" s="2" customFormat="1" ht="16.5" customHeight="1">
      <c r="A155" s="37"/>
      <c r="B155" s="38"/>
      <c r="C155" s="216" t="s">
        <v>223</v>
      </c>
      <c r="D155" s="216" t="s">
        <v>133</v>
      </c>
      <c r="E155" s="217" t="s">
        <v>837</v>
      </c>
      <c r="F155" s="218" t="s">
        <v>838</v>
      </c>
      <c r="G155" s="219" t="s">
        <v>794</v>
      </c>
      <c r="H155" s="220">
        <v>1</v>
      </c>
      <c r="I155" s="221"/>
      <c r="J155" s="222">
        <f>ROUND(I155*H155,2)</f>
        <v>0</v>
      </c>
      <c r="K155" s="218" t="s">
        <v>137</v>
      </c>
      <c r="L155" s="43"/>
      <c r="M155" s="223" t="s">
        <v>1</v>
      </c>
      <c r="N155" s="224" t="s">
        <v>38</v>
      </c>
      <c r="O155" s="90"/>
      <c r="P155" s="225">
        <f>O155*H155</f>
        <v>0</v>
      </c>
      <c r="Q155" s="225">
        <v>0</v>
      </c>
      <c r="R155" s="225">
        <f>Q155*H155</f>
        <v>0</v>
      </c>
      <c r="S155" s="225">
        <v>0</v>
      </c>
      <c r="T155" s="225">
        <f>S155*H155</f>
        <v>0</v>
      </c>
      <c r="U155" s="226" t="s">
        <v>1</v>
      </c>
      <c r="V155" s="37"/>
      <c r="W155" s="37"/>
      <c r="X155" s="37"/>
      <c r="Y155" s="37"/>
      <c r="Z155" s="37"/>
      <c r="AA155" s="37"/>
      <c r="AB155" s="37"/>
      <c r="AC155" s="37"/>
      <c r="AD155" s="37"/>
      <c r="AE155" s="37"/>
      <c r="AR155" s="227" t="s">
        <v>799</v>
      </c>
      <c r="AT155" s="227" t="s">
        <v>133</v>
      </c>
      <c r="AU155" s="227" t="s">
        <v>83</v>
      </c>
      <c r="AY155" s="16" t="s">
        <v>131</v>
      </c>
      <c r="BE155" s="228">
        <f>IF(N155="základní",J155,0)</f>
        <v>0</v>
      </c>
      <c r="BF155" s="228">
        <f>IF(N155="snížená",J155,0)</f>
        <v>0</v>
      </c>
      <c r="BG155" s="228">
        <f>IF(N155="zákl. přenesená",J155,0)</f>
        <v>0</v>
      </c>
      <c r="BH155" s="228">
        <f>IF(N155="sníž. přenesená",J155,0)</f>
        <v>0</v>
      </c>
      <c r="BI155" s="228">
        <f>IF(N155="nulová",J155,0)</f>
        <v>0</v>
      </c>
      <c r="BJ155" s="16" t="s">
        <v>81</v>
      </c>
      <c r="BK155" s="228">
        <f>ROUND(I155*H155,2)</f>
        <v>0</v>
      </c>
      <c r="BL155" s="16" t="s">
        <v>799</v>
      </c>
      <c r="BM155" s="227" t="s">
        <v>839</v>
      </c>
    </row>
    <row r="156" spans="1:47" s="2" customFormat="1" ht="12">
      <c r="A156" s="37"/>
      <c r="B156" s="38"/>
      <c r="C156" s="39"/>
      <c r="D156" s="229" t="s">
        <v>140</v>
      </c>
      <c r="E156" s="39"/>
      <c r="F156" s="230" t="s">
        <v>840</v>
      </c>
      <c r="G156" s="39"/>
      <c r="H156" s="39"/>
      <c r="I156" s="231"/>
      <c r="J156" s="39"/>
      <c r="K156" s="39"/>
      <c r="L156" s="43"/>
      <c r="M156" s="268"/>
      <c r="N156" s="269"/>
      <c r="O156" s="270"/>
      <c r="P156" s="270"/>
      <c r="Q156" s="270"/>
      <c r="R156" s="270"/>
      <c r="S156" s="270"/>
      <c r="T156" s="270"/>
      <c r="U156" s="271"/>
      <c r="V156" s="37"/>
      <c r="W156" s="37"/>
      <c r="X156" s="37"/>
      <c r="Y156" s="37"/>
      <c r="Z156" s="37"/>
      <c r="AA156" s="37"/>
      <c r="AB156" s="37"/>
      <c r="AC156" s="37"/>
      <c r="AD156" s="37"/>
      <c r="AE156" s="37"/>
      <c r="AT156" s="16" t="s">
        <v>140</v>
      </c>
      <c r="AU156" s="16" t="s">
        <v>83</v>
      </c>
    </row>
    <row r="157" spans="1:31" s="2" customFormat="1" ht="6.95" customHeight="1">
      <c r="A157" s="37"/>
      <c r="B157" s="65"/>
      <c r="C157" s="66"/>
      <c r="D157" s="66"/>
      <c r="E157" s="66"/>
      <c r="F157" s="66"/>
      <c r="G157" s="66"/>
      <c r="H157" s="66"/>
      <c r="I157" s="66"/>
      <c r="J157" s="66"/>
      <c r="K157" s="66"/>
      <c r="L157" s="43"/>
      <c r="M157" s="37"/>
      <c r="O157" s="37"/>
      <c r="P157" s="37"/>
      <c r="Q157" s="37"/>
      <c r="R157" s="37"/>
      <c r="S157" s="37"/>
      <c r="T157" s="37"/>
      <c r="U157" s="37"/>
      <c r="V157" s="37"/>
      <c r="W157" s="37"/>
      <c r="X157" s="37"/>
      <c r="Y157" s="37"/>
      <c r="Z157" s="37"/>
      <c r="AA157" s="37"/>
      <c r="AB157" s="37"/>
      <c r="AC157" s="37"/>
      <c r="AD157" s="37"/>
      <c r="AE157" s="37"/>
    </row>
  </sheetData>
  <sheetProtection password="CC35" sheet="1" objects="1" scenarios="1" formatColumns="0" formatRows="0" autoFilter="0"/>
  <autoFilter ref="C119:K156"/>
  <mergeCells count="9">
    <mergeCell ref="E7:H7"/>
    <mergeCell ref="E9:H9"/>
    <mergeCell ref="E18:H18"/>
    <mergeCell ref="E27:H27"/>
    <mergeCell ref="E85:H85"/>
    <mergeCell ref="E87:H87"/>
    <mergeCell ref="E110:H110"/>
    <mergeCell ref="E112:H112"/>
    <mergeCell ref="L2:V2"/>
  </mergeCells>
  <hyperlinks>
    <hyperlink ref="F124" r:id="rId1" display="https://podminky.urs.cz/item/CS_URS_2023_02/012002000"/>
    <hyperlink ref="F128" r:id="rId2" display="https://podminky.urs.cz/item/CS_URS_2023_02/012203000"/>
    <hyperlink ref="F131" r:id="rId3" display="https://podminky.urs.cz/item/CS_URS_2023_02/012303000"/>
    <hyperlink ref="F133" r:id="rId4" display="https://podminky.urs.cz/item/CS_URS_2023_02/013254000"/>
    <hyperlink ref="F138" r:id="rId5" display="https://podminky.urs.cz/item/CS_URS_2023_02/030001000"/>
    <hyperlink ref="F142" r:id="rId6" display="https://podminky.urs.cz/item/CS_URS_2023_02/034303000"/>
    <hyperlink ref="F146" r:id="rId7" display="https://podminky.urs.cz/item/CS_URS_2023_02/034503000"/>
    <hyperlink ref="F152" r:id="rId8" display="https://podminky.urs.cz/item/CS_URS_2023_02/043002000"/>
    <hyperlink ref="F156" r:id="rId9" display="https://podminky.urs.cz/item/CS_URS_2023_02/045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BOULALIBORNB\Administrator</cp:lastModifiedBy>
  <dcterms:created xsi:type="dcterms:W3CDTF">2024-01-11T22:19:49Z</dcterms:created>
  <dcterms:modified xsi:type="dcterms:W3CDTF">2024-01-11T22:20:00Z</dcterms:modified>
  <cp:category/>
  <cp:version/>
  <cp:contentType/>
  <cp:contentStatus/>
</cp:coreProperties>
</file>